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1_lagging_coincident_indicators\"/>
    </mc:Choice>
  </mc:AlternateContent>
  <xr:revisionPtr revIDLastSave="0" documentId="13_ncr:1_{05A698D6-19B0-4CD7-A045-778CDB38B4DA}" xr6:coauthVersionLast="47" xr6:coauthVersionMax="47" xr10:uidLastSave="{00000000-0000-0000-0000-000000000000}"/>
  <bookViews>
    <workbookView xWindow="-390" yWindow="-14320" windowWidth="19640" windowHeight="13780" xr2:uid="{00000000-000D-0000-FFFF-FFFF00000000}"/>
  </bookViews>
  <sheets>
    <sheet name="Note" sheetId="1" r:id="rId1"/>
    <sheet name="World Production data" sheetId="2" r:id="rId2"/>
    <sheet name="Database" sheetId="3" r:id="rId3"/>
    <sheet name="Data World GDP" sheetId="4" r:id="rId4"/>
    <sheet name="China Production data" sheetId="5" r:id="rId5"/>
    <sheet name="Big Picture" sheetId="6" r:id="rId6"/>
    <sheet name="Industrial production yoy" sheetId="7" r:id="rId7"/>
    <sheet name="IP World" sheetId="8" r:id="rId8"/>
    <sheet name="Per country" sheetId="9" r:id="rId9"/>
    <sheet name="China" sheetId="10" r:id="rId10"/>
  </sheets>
  <definedNames>
    <definedName name="_xlnm._FilterDatabase" localSheetId="0" hidden="1">Note!$O$12:$P$12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90" i="9" l="1"/>
  <c r="C390" i="9"/>
  <c r="D390" i="9"/>
  <c r="B398" i="8"/>
  <c r="C398" i="8"/>
  <c r="D398" i="8"/>
  <c r="E398" i="8"/>
  <c r="F398" i="8"/>
  <c r="G398" i="8"/>
  <c r="M398" i="8"/>
  <c r="N398" i="8"/>
  <c r="P398" i="8"/>
  <c r="N420" i="7"/>
  <c r="N419" i="7"/>
  <c r="L419" i="7"/>
  <c r="M419" i="7"/>
  <c r="L420" i="7"/>
  <c r="M420" i="7"/>
  <c r="C420" i="7"/>
  <c r="D420" i="7"/>
  <c r="E420" i="7"/>
  <c r="F420" i="7"/>
  <c r="G420" i="7"/>
  <c r="H420" i="7"/>
  <c r="I420" i="7"/>
  <c r="J420" i="7"/>
  <c r="K420" i="7"/>
  <c r="O420" i="7"/>
  <c r="P420" i="7"/>
  <c r="Q420" i="7"/>
  <c r="R420" i="7"/>
  <c r="S420" i="7"/>
  <c r="T420" i="7"/>
  <c r="U420" i="7"/>
  <c r="V420" i="7"/>
  <c r="C388" i="10"/>
  <c r="B388" i="10"/>
  <c r="C387" i="10"/>
  <c r="B387" i="10"/>
  <c r="C386" i="10"/>
  <c r="B386" i="10"/>
  <c r="C385" i="10"/>
  <c r="B385" i="10"/>
  <c r="C384" i="10"/>
  <c r="B384" i="10"/>
  <c r="C383" i="10"/>
  <c r="B383" i="10"/>
  <c r="C382" i="10"/>
  <c r="B382" i="10"/>
  <c r="C381" i="10"/>
  <c r="B381" i="10"/>
  <c r="C380" i="10"/>
  <c r="B380" i="10"/>
  <c r="C379" i="10"/>
  <c r="B379" i="10"/>
  <c r="C378" i="10"/>
  <c r="B378" i="10"/>
  <c r="C377" i="10"/>
  <c r="B377" i="10"/>
  <c r="C376" i="10"/>
  <c r="B376" i="10"/>
  <c r="C375" i="10"/>
  <c r="B375" i="10"/>
  <c r="C374" i="10"/>
  <c r="B374" i="10"/>
  <c r="C373" i="10"/>
  <c r="B373" i="10"/>
  <c r="C372" i="10"/>
  <c r="B372" i="10"/>
  <c r="C371" i="10"/>
  <c r="B371" i="10"/>
  <c r="C370" i="10"/>
  <c r="B370" i="10"/>
  <c r="C369" i="10"/>
  <c r="B369" i="10"/>
  <c r="C368" i="10"/>
  <c r="B368" i="10"/>
  <c r="C367" i="10"/>
  <c r="B367" i="10"/>
  <c r="C366" i="10"/>
  <c r="B366" i="10"/>
  <c r="C365" i="10"/>
  <c r="B365" i="10"/>
  <c r="C364" i="10"/>
  <c r="B364" i="10"/>
  <c r="C363" i="10"/>
  <c r="B363" i="10"/>
  <c r="C362" i="10"/>
  <c r="B362" i="10"/>
  <c r="C361" i="10"/>
  <c r="B361" i="10"/>
  <c r="C360" i="10"/>
  <c r="B360" i="10"/>
  <c r="C359" i="10"/>
  <c r="B359" i="10"/>
  <c r="C358" i="10"/>
  <c r="B358" i="10"/>
  <c r="C357" i="10"/>
  <c r="B357" i="10"/>
  <c r="C356" i="10"/>
  <c r="B356" i="10"/>
  <c r="C355" i="10"/>
  <c r="B355" i="10"/>
  <c r="C354" i="10"/>
  <c r="B354" i="10"/>
  <c r="C353" i="10"/>
  <c r="B353" i="10"/>
  <c r="C352" i="10"/>
  <c r="B352" i="10"/>
  <c r="C351" i="10"/>
  <c r="B351" i="10"/>
  <c r="C350" i="10"/>
  <c r="B350" i="10"/>
  <c r="C349" i="10"/>
  <c r="B349" i="10"/>
  <c r="C348" i="10"/>
  <c r="B348" i="10"/>
  <c r="C347" i="10"/>
  <c r="B347" i="10"/>
  <c r="C346" i="10"/>
  <c r="B346" i="10"/>
  <c r="C345" i="10"/>
  <c r="B345" i="10"/>
  <c r="C344" i="10"/>
  <c r="B344" i="10"/>
  <c r="C343" i="10"/>
  <c r="B343" i="10"/>
  <c r="C342" i="10"/>
  <c r="B342" i="10"/>
  <c r="C341" i="10"/>
  <c r="B341" i="10"/>
  <c r="C340" i="10"/>
  <c r="B340" i="10"/>
  <c r="C339" i="10"/>
  <c r="B339" i="10"/>
  <c r="C338" i="10"/>
  <c r="B338" i="10"/>
  <c r="C337" i="10"/>
  <c r="B337" i="10"/>
  <c r="C336" i="10"/>
  <c r="B336" i="10"/>
  <c r="C335" i="10"/>
  <c r="B335" i="10"/>
  <c r="C334" i="10"/>
  <c r="B334" i="10"/>
  <c r="C333" i="10"/>
  <c r="B333" i="10"/>
  <c r="C332" i="10"/>
  <c r="B332" i="10"/>
  <c r="C331" i="10"/>
  <c r="B331" i="10"/>
  <c r="C330" i="10"/>
  <c r="B330" i="10"/>
  <c r="C329" i="10"/>
  <c r="B329" i="10"/>
  <c r="C328" i="10"/>
  <c r="B328" i="10"/>
  <c r="C327" i="10"/>
  <c r="B327" i="10"/>
  <c r="C326" i="10"/>
  <c r="B326" i="10"/>
  <c r="C325" i="10"/>
  <c r="B325" i="10"/>
  <c r="C324" i="10"/>
  <c r="B324" i="10"/>
  <c r="C323" i="10"/>
  <c r="B323" i="10"/>
  <c r="C322" i="10"/>
  <c r="B322" i="10"/>
  <c r="C321" i="10"/>
  <c r="B321" i="10"/>
  <c r="C320" i="10"/>
  <c r="B320" i="10"/>
  <c r="C319" i="10"/>
  <c r="B319" i="10"/>
  <c r="C318" i="10"/>
  <c r="B318" i="10"/>
  <c r="C317" i="10"/>
  <c r="B317" i="10"/>
  <c r="C316" i="10"/>
  <c r="B316" i="10"/>
  <c r="C315" i="10"/>
  <c r="B315" i="10"/>
  <c r="C314" i="10"/>
  <c r="B314" i="10"/>
  <c r="C313" i="10"/>
  <c r="B313" i="10"/>
  <c r="C312" i="10"/>
  <c r="B312" i="10"/>
  <c r="C311" i="10"/>
  <c r="B311" i="10"/>
  <c r="C310" i="10"/>
  <c r="B310" i="10"/>
  <c r="C309" i="10"/>
  <c r="B309" i="10"/>
  <c r="C308" i="10"/>
  <c r="B308" i="10"/>
  <c r="C307" i="10"/>
  <c r="B307" i="10"/>
  <c r="C306" i="10"/>
  <c r="B306" i="10"/>
  <c r="C305" i="10"/>
  <c r="B305" i="10"/>
  <c r="C304" i="10"/>
  <c r="B304" i="10"/>
  <c r="C303" i="10"/>
  <c r="B303" i="10"/>
  <c r="C302" i="10"/>
  <c r="B302" i="10"/>
  <c r="C301" i="10"/>
  <c r="B301" i="10"/>
  <c r="C300" i="10"/>
  <c r="B300" i="10"/>
  <c r="C299" i="10"/>
  <c r="B299" i="10"/>
  <c r="C298" i="10"/>
  <c r="B298" i="10"/>
  <c r="C297" i="10"/>
  <c r="B297" i="10"/>
  <c r="C296" i="10"/>
  <c r="B296" i="10"/>
  <c r="C295" i="10"/>
  <c r="B295" i="10"/>
  <c r="C294" i="10"/>
  <c r="B294" i="10"/>
  <c r="C293" i="10"/>
  <c r="B293" i="10"/>
  <c r="C292" i="10"/>
  <c r="B292" i="10"/>
  <c r="C291" i="10"/>
  <c r="B291" i="10"/>
  <c r="C290" i="10"/>
  <c r="B290" i="10"/>
  <c r="C289" i="10"/>
  <c r="B289" i="10"/>
  <c r="C288" i="10"/>
  <c r="B288" i="10"/>
  <c r="C287" i="10"/>
  <c r="B287" i="10"/>
  <c r="C286" i="10"/>
  <c r="B286" i="10"/>
  <c r="C285" i="10"/>
  <c r="B285" i="10"/>
  <c r="C284" i="10"/>
  <c r="B284" i="10"/>
  <c r="C283" i="10"/>
  <c r="B283" i="10"/>
  <c r="C282" i="10"/>
  <c r="B282" i="10"/>
  <c r="C281" i="10"/>
  <c r="B281" i="10"/>
  <c r="C280" i="10"/>
  <c r="B280" i="10"/>
  <c r="C279" i="10"/>
  <c r="B279" i="10"/>
  <c r="C278" i="10"/>
  <c r="B278" i="10"/>
  <c r="C277" i="10"/>
  <c r="B277" i="10"/>
  <c r="C276" i="10"/>
  <c r="B276" i="10"/>
  <c r="C275" i="10"/>
  <c r="B275" i="10"/>
  <c r="C274" i="10"/>
  <c r="B274" i="10"/>
  <c r="C273" i="10"/>
  <c r="B273" i="10"/>
  <c r="C272" i="10"/>
  <c r="B272" i="10"/>
  <c r="C271" i="10"/>
  <c r="B271" i="10"/>
  <c r="C270" i="10"/>
  <c r="B270" i="10"/>
  <c r="C269" i="10"/>
  <c r="B269" i="10"/>
  <c r="C268" i="10"/>
  <c r="B268" i="10"/>
  <c r="C267" i="10"/>
  <c r="B267" i="10"/>
  <c r="C266" i="10"/>
  <c r="B266" i="10"/>
  <c r="C265" i="10"/>
  <c r="B265" i="10"/>
  <c r="C264" i="10"/>
  <c r="B264" i="10"/>
  <c r="C263" i="10"/>
  <c r="B263" i="10"/>
  <c r="C262" i="10"/>
  <c r="B262" i="10"/>
  <c r="C261" i="10"/>
  <c r="B261" i="10"/>
  <c r="C260" i="10"/>
  <c r="B260" i="10"/>
  <c r="C259" i="10"/>
  <c r="B259" i="10"/>
  <c r="C258" i="10"/>
  <c r="B258" i="10"/>
  <c r="C257" i="10"/>
  <c r="B257" i="10"/>
  <c r="C256" i="10"/>
  <c r="B256" i="10"/>
  <c r="C255" i="10"/>
  <c r="B255" i="10"/>
  <c r="C254" i="10"/>
  <c r="B254" i="10"/>
  <c r="C253" i="10"/>
  <c r="B253" i="10"/>
  <c r="C252" i="10"/>
  <c r="B252" i="10"/>
  <c r="C251" i="10"/>
  <c r="B251" i="10"/>
  <c r="C250" i="10"/>
  <c r="B250" i="10"/>
  <c r="C249" i="10"/>
  <c r="B249" i="10"/>
  <c r="C248" i="10"/>
  <c r="B248" i="10"/>
  <c r="C247" i="10"/>
  <c r="B247" i="10"/>
  <c r="C246" i="10"/>
  <c r="B246" i="10"/>
  <c r="C245" i="10"/>
  <c r="B245" i="10"/>
  <c r="C244" i="10"/>
  <c r="B244" i="10"/>
  <c r="C243" i="10"/>
  <c r="B243" i="10"/>
  <c r="C242" i="10"/>
  <c r="B242" i="10"/>
  <c r="C241" i="10"/>
  <c r="B241" i="10"/>
  <c r="C240" i="10"/>
  <c r="B240" i="10"/>
  <c r="C239" i="10"/>
  <c r="B239" i="10"/>
  <c r="C238" i="10"/>
  <c r="B238" i="10"/>
  <c r="C237" i="10"/>
  <c r="B237" i="10"/>
  <c r="C236" i="10"/>
  <c r="B236" i="10"/>
  <c r="C235" i="10"/>
  <c r="B235" i="10"/>
  <c r="C234" i="10"/>
  <c r="B234" i="10"/>
  <c r="C233" i="10"/>
  <c r="B233" i="10"/>
  <c r="C232" i="10"/>
  <c r="B232" i="10"/>
  <c r="C231" i="10"/>
  <c r="B231" i="10"/>
  <c r="C230" i="10"/>
  <c r="B230" i="10"/>
  <c r="C229" i="10"/>
  <c r="B229" i="10"/>
  <c r="C228" i="10"/>
  <c r="B228" i="10"/>
  <c r="C227" i="10"/>
  <c r="B227" i="10"/>
  <c r="C226" i="10"/>
  <c r="B226" i="10"/>
  <c r="C225" i="10"/>
  <c r="B225" i="10"/>
  <c r="C224" i="10"/>
  <c r="B224" i="10"/>
  <c r="C223" i="10"/>
  <c r="B223" i="10"/>
  <c r="C222" i="10"/>
  <c r="B222" i="10"/>
  <c r="C221" i="10"/>
  <c r="B221" i="10"/>
  <c r="C220" i="10"/>
  <c r="B220" i="10"/>
  <c r="C219" i="10"/>
  <c r="B219" i="10"/>
  <c r="C218" i="10"/>
  <c r="B218" i="10"/>
  <c r="C217" i="10"/>
  <c r="B217" i="10"/>
  <c r="C216" i="10"/>
  <c r="B216" i="10"/>
  <c r="C215" i="10"/>
  <c r="B215" i="10"/>
  <c r="C214" i="10"/>
  <c r="B214" i="10"/>
  <c r="C213" i="10"/>
  <c r="B213" i="10"/>
  <c r="C212" i="10"/>
  <c r="B212" i="10"/>
  <c r="C211" i="10"/>
  <c r="B211" i="10"/>
  <c r="C210" i="10"/>
  <c r="B210" i="10"/>
  <c r="C209" i="10"/>
  <c r="B209" i="10"/>
  <c r="C208" i="10"/>
  <c r="B208" i="10"/>
  <c r="C207" i="10"/>
  <c r="B207" i="10"/>
  <c r="C206" i="10"/>
  <c r="B206" i="10"/>
  <c r="C205" i="10"/>
  <c r="B205" i="10"/>
  <c r="C204" i="10"/>
  <c r="B204" i="10"/>
  <c r="C203" i="10"/>
  <c r="B203" i="10"/>
  <c r="C202" i="10"/>
  <c r="B202" i="10"/>
  <c r="C201" i="10"/>
  <c r="B201" i="10"/>
  <c r="C200" i="10"/>
  <c r="B200" i="10"/>
  <c r="C199" i="10"/>
  <c r="B199" i="10"/>
  <c r="C198" i="10"/>
  <c r="B198" i="10"/>
  <c r="C197" i="10"/>
  <c r="B197" i="10"/>
  <c r="C196" i="10"/>
  <c r="B196" i="10"/>
  <c r="C195" i="10"/>
  <c r="B195" i="10"/>
  <c r="C194" i="10"/>
  <c r="B194" i="10"/>
  <c r="C193" i="10"/>
  <c r="B193" i="10"/>
  <c r="C192" i="10"/>
  <c r="B192" i="10"/>
  <c r="C191" i="10"/>
  <c r="B191" i="10"/>
  <c r="C190" i="10"/>
  <c r="B190" i="10"/>
  <c r="C189" i="10"/>
  <c r="B189" i="10"/>
  <c r="C188" i="10"/>
  <c r="B188" i="10"/>
  <c r="C187" i="10"/>
  <c r="B187" i="10"/>
  <c r="C186" i="10"/>
  <c r="B186" i="10"/>
  <c r="B185" i="10"/>
  <c r="B184" i="10"/>
  <c r="B183" i="10"/>
  <c r="B182" i="10"/>
  <c r="B181" i="10"/>
  <c r="B180" i="10"/>
  <c r="B179" i="10"/>
  <c r="B178" i="10"/>
  <c r="B177" i="10"/>
  <c r="B176" i="10"/>
  <c r="B175" i="10"/>
  <c r="B174" i="10"/>
  <c r="B173" i="10"/>
  <c r="B172" i="10"/>
  <c r="B171" i="10"/>
  <c r="B170" i="10"/>
  <c r="B169" i="10"/>
  <c r="B168" i="10"/>
  <c r="B167" i="10"/>
  <c r="B166" i="10"/>
  <c r="B165" i="10"/>
  <c r="B164" i="10"/>
  <c r="B163" i="10"/>
  <c r="B162" i="10"/>
  <c r="B161" i="10"/>
  <c r="B160" i="10"/>
  <c r="B159" i="10"/>
  <c r="B158" i="10"/>
  <c r="B157" i="10"/>
  <c r="B156" i="10"/>
  <c r="B155" i="10"/>
  <c r="B154" i="10"/>
  <c r="B153" i="10"/>
  <c r="B152" i="10"/>
  <c r="B151" i="10"/>
  <c r="B150" i="10"/>
  <c r="B149" i="10"/>
  <c r="B148" i="10"/>
  <c r="B147" i="10"/>
  <c r="B146" i="10"/>
  <c r="B145" i="10"/>
  <c r="B144" i="10"/>
  <c r="B143" i="10"/>
  <c r="B142" i="10"/>
  <c r="B141" i="10"/>
  <c r="B140" i="10"/>
  <c r="B139" i="10"/>
  <c r="B138" i="10"/>
  <c r="B137" i="10"/>
  <c r="B136" i="10"/>
  <c r="B135" i="10"/>
  <c r="B134" i="10"/>
  <c r="B133" i="10"/>
  <c r="B132" i="10"/>
  <c r="B131" i="10"/>
  <c r="B130" i="10"/>
  <c r="B129" i="10"/>
  <c r="B128" i="10"/>
  <c r="B127" i="10"/>
  <c r="B126" i="10"/>
  <c r="B125" i="10"/>
  <c r="B124" i="10"/>
  <c r="B123" i="10"/>
  <c r="B122" i="10"/>
  <c r="B121" i="10"/>
  <c r="B120" i="10"/>
  <c r="B119" i="10"/>
  <c r="B118" i="10"/>
  <c r="B117" i="10"/>
  <c r="B116" i="10"/>
  <c r="B115" i="10"/>
  <c r="B114" i="10"/>
  <c r="B113" i="10"/>
  <c r="B112" i="10"/>
  <c r="B111" i="10"/>
  <c r="B110" i="10"/>
  <c r="B109" i="10"/>
  <c r="B108" i="10"/>
  <c r="B107" i="10"/>
  <c r="B106" i="10"/>
  <c r="B105" i="10"/>
  <c r="B104" i="10"/>
  <c r="B103" i="10"/>
  <c r="B102" i="10"/>
  <c r="B101" i="10"/>
  <c r="B100" i="10"/>
  <c r="B99" i="10"/>
  <c r="B98" i="10"/>
  <c r="B97" i="10"/>
  <c r="B96" i="10"/>
  <c r="B95" i="10"/>
  <c r="B94" i="10"/>
  <c r="B93" i="10"/>
  <c r="B92" i="10"/>
  <c r="B91" i="10"/>
  <c r="B90" i="10"/>
  <c r="B89" i="10"/>
  <c r="B88" i="10"/>
  <c r="B87" i="10"/>
  <c r="B86" i="10"/>
  <c r="B85" i="10"/>
  <c r="B84" i="10"/>
  <c r="B83" i="10"/>
  <c r="B82" i="10"/>
  <c r="B81" i="10"/>
  <c r="B80" i="10"/>
  <c r="B79" i="10"/>
  <c r="B78" i="10"/>
  <c r="B77" i="10"/>
  <c r="B76" i="10"/>
  <c r="B75" i="10"/>
  <c r="B74" i="10"/>
  <c r="B73" i="10"/>
  <c r="B72" i="10"/>
  <c r="B71" i="10"/>
  <c r="B70" i="10"/>
  <c r="B69" i="10"/>
  <c r="B68" i="10"/>
  <c r="B67" i="10"/>
  <c r="B66" i="10"/>
  <c r="B65" i="10"/>
  <c r="B64" i="10"/>
  <c r="B63" i="10"/>
  <c r="B62" i="10"/>
  <c r="B61" i="10"/>
  <c r="B60" i="10"/>
  <c r="B59" i="10"/>
  <c r="B58" i="10"/>
  <c r="B57" i="10"/>
  <c r="B56" i="10"/>
  <c r="B55" i="10"/>
  <c r="B54" i="10"/>
  <c r="B53" i="10"/>
  <c r="B52" i="10"/>
  <c r="B51" i="10"/>
  <c r="B50" i="10"/>
  <c r="B49" i="10"/>
  <c r="B48" i="10"/>
  <c r="B47" i="10"/>
  <c r="B46" i="10"/>
  <c r="B45" i="10"/>
  <c r="B44" i="10"/>
  <c r="B43" i="10"/>
  <c r="B42" i="10"/>
  <c r="B41" i="10"/>
  <c r="B40" i="10"/>
  <c r="B39" i="10"/>
  <c r="B38" i="10"/>
  <c r="B37" i="10"/>
  <c r="B36" i="10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B15" i="10"/>
  <c r="B14" i="10"/>
  <c r="B13" i="10"/>
  <c r="B12" i="10"/>
  <c r="B11" i="10"/>
  <c r="B10" i="10"/>
  <c r="B9" i="10"/>
  <c r="B8" i="10"/>
  <c r="B389" i="9"/>
  <c r="B388" i="9"/>
  <c r="C389" i="9" s="1"/>
  <c r="D387" i="9"/>
  <c r="B387" i="9"/>
  <c r="B386" i="9"/>
  <c r="C387" i="9" s="1"/>
  <c r="B385" i="9"/>
  <c r="C386" i="9" s="1"/>
  <c r="B384" i="9"/>
  <c r="C385" i="9" s="1"/>
  <c r="B383" i="9"/>
  <c r="C384" i="9" s="1"/>
  <c r="B382" i="9"/>
  <c r="C383" i="9" s="1"/>
  <c r="B381" i="9"/>
  <c r="B380" i="9"/>
  <c r="C381" i="9" s="1"/>
  <c r="B379" i="9"/>
  <c r="B378" i="9"/>
  <c r="C379" i="9" s="1"/>
  <c r="B377" i="9"/>
  <c r="B376" i="9"/>
  <c r="C377" i="9" s="1"/>
  <c r="D375" i="9"/>
  <c r="B375" i="9"/>
  <c r="B374" i="9"/>
  <c r="B373" i="9"/>
  <c r="B372" i="9"/>
  <c r="C373" i="9" s="1"/>
  <c r="B371" i="9"/>
  <c r="D383" i="9" s="1"/>
  <c r="B370" i="9"/>
  <c r="B369" i="9"/>
  <c r="D368" i="9"/>
  <c r="B368" i="9"/>
  <c r="D380" i="9" s="1"/>
  <c r="B367" i="9"/>
  <c r="C368" i="9" s="1"/>
  <c r="B366" i="9"/>
  <c r="B365" i="9"/>
  <c r="B364" i="9"/>
  <c r="C365" i="9" s="1"/>
  <c r="B363" i="9"/>
  <c r="B362" i="9"/>
  <c r="C361" i="9"/>
  <c r="B361" i="9"/>
  <c r="B360" i="9"/>
  <c r="D372" i="9" s="1"/>
  <c r="B359" i="9"/>
  <c r="D371" i="9" s="1"/>
  <c r="B358" i="9"/>
  <c r="B357" i="9"/>
  <c r="B356" i="9"/>
  <c r="B355" i="9"/>
  <c r="B354" i="9"/>
  <c r="C353" i="9"/>
  <c r="B353" i="9"/>
  <c r="B352" i="9"/>
  <c r="D364" i="9" s="1"/>
  <c r="B351" i="9"/>
  <c r="D363" i="9" s="1"/>
  <c r="B350" i="9"/>
  <c r="B349" i="9"/>
  <c r="B348" i="9"/>
  <c r="B347" i="9"/>
  <c r="B346" i="9"/>
  <c r="C345" i="9"/>
  <c r="B345" i="9"/>
  <c r="B344" i="9"/>
  <c r="D356" i="9" s="1"/>
  <c r="B343" i="9"/>
  <c r="C344" i="9" s="1"/>
  <c r="B342" i="9"/>
  <c r="B341" i="9"/>
  <c r="B340" i="9"/>
  <c r="D352" i="9" s="1"/>
  <c r="B339" i="9"/>
  <c r="D351" i="9" s="1"/>
  <c r="B338" i="9"/>
  <c r="B337" i="9"/>
  <c r="B336" i="9"/>
  <c r="C337" i="9" s="1"/>
  <c r="B335" i="9"/>
  <c r="C336" i="9" s="1"/>
  <c r="B334" i="9"/>
  <c r="B333" i="9"/>
  <c r="B332" i="9"/>
  <c r="D344" i="9" s="1"/>
  <c r="B331" i="9"/>
  <c r="D343" i="9" s="1"/>
  <c r="B330" i="9"/>
  <c r="B329" i="9"/>
  <c r="B328" i="9"/>
  <c r="C329" i="9" s="1"/>
  <c r="D327" i="9"/>
  <c r="B327" i="9"/>
  <c r="B326" i="9"/>
  <c r="B325" i="9"/>
  <c r="B324" i="9"/>
  <c r="D336" i="9" s="1"/>
  <c r="B323" i="9"/>
  <c r="D335" i="9" s="1"/>
  <c r="B322" i="9"/>
  <c r="B321" i="9"/>
  <c r="D320" i="9"/>
  <c r="B320" i="9"/>
  <c r="D332" i="9" s="1"/>
  <c r="B319" i="9"/>
  <c r="C320" i="9" s="1"/>
  <c r="B318" i="9"/>
  <c r="B317" i="9"/>
  <c r="B316" i="9"/>
  <c r="D328" i="9" s="1"/>
  <c r="D315" i="9"/>
  <c r="B315" i="9"/>
  <c r="C316" i="9" s="1"/>
  <c r="B314" i="9"/>
  <c r="C313" i="9"/>
  <c r="B313" i="9"/>
  <c r="B312" i="9"/>
  <c r="D324" i="9" s="1"/>
  <c r="B311" i="9"/>
  <c r="D323" i="9" s="1"/>
  <c r="B310" i="9"/>
  <c r="B309" i="9"/>
  <c r="B308" i="9"/>
  <c r="C309" i="9" s="1"/>
  <c r="B307" i="9"/>
  <c r="B306" i="9"/>
  <c r="C305" i="9"/>
  <c r="B305" i="9"/>
  <c r="B304" i="9"/>
  <c r="D316" i="9" s="1"/>
  <c r="B303" i="9"/>
  <c r="B302" i="9"/>
  <c r="B301" i="9"/>
  <c r="B300" i="9"/>
  <c r="B299" i="9"/>
  <c r="B298" i="9"/>
  <c r="C297" i="9"/>
  <c r="B297" i="9"/>
  <c r="B296" i="9"/>
  <c r="D308" i="9" s="1"/>
  <c r="B295" i="9"/>
  <c r="C296" i="9" s="1"/>
  <c r="B294" i="9"/>
  <c r="B293" i="9"/>
  <c r="C292" i="9"/>
  <c r="B292" i="9"/>
  <c r="D304" i="9" s="1"/>
  <c r="D291" i="9"/>
  <c r="B291" i="9"/>
  <c r="D303" i="9" s="1"/>
  <c r="B290" i="9"/>
  <c r="B289" i="9"/>
  <c r="B288" i="9"/>
  <c r="C289" i="9" s="1"/>
  <c r="D287" i="9"/>
  <c r="B287" i="9"/>
  <c r="C288" i="9" s="1"/>
  <c r="B286" i="9"/>
  <c r="B285" i="9"/>
  <c r="B284" i="9"/>
  <c r="D296" i="9" s="1"/>
  <c r="B283" i="9"/>
  <c r="C284" i="9" s="1"/>
  <c r="B282" i="9"/>
  <c r="B281" i="9"/>
  <c r="C280" i="9"/>
  <c r="B280" i="9"/>
  <c r="C281" i="9" s="1"/>
  <c r="C279" i="9"/>
  <c r="B279" i="9"/>
  <c r="B278" i="9"/>
  <c r="D290" i="9" s="1"/>
  <c r="B277" i="9"/>
  <c r="C276" i="9"/>
  <c r="B276" i="9"/>
  <c r="D288" i="9" s="1"/>
  <c r="D275" i="9"/>
  <c r="B275" i="9"/>
  <c r="C275" i="9" s="1"/>
  <c r="B274" i="9"/>
  <c r="B273" i="9"/>
  <c r="B272" i="9"/>
  <c r="D284" i="9" s="1"/>
  <c r="D271" i="9"/>
  <c r="B271" i="9"/>
  <c r="D283" i="9" s="1"/>
  <c r="B270" i="9"/>
  <c r="D282" i="9" s="1"/>
  <c r="C269" i="9"/>
  <c r="B269" i="9"/>
  <c r="B268" i="9"/>
  <c r="D280" i="9" s="1"/>
  <c r="B267" i="9"/>
  <c r="B266" i="9"/>
  <c r="D278" i="9" s="1"/>
  <c r="D265" i="9"/>
  <c r="B265" i="9"/>
  <c r="C266" i="9" s="1"/>
  <c r="B264" i="9"/>
  <c r="D276" i="9" s="1"/>
  <c r="B263" i="9"/>
  <c r="C264" i="9" s="1"/>
  <c r="B262" i="9"/>
  <c r="D274" i="9" s="1"/>
  <c r="D261" i="9"/>
  <c r="B261" i="9"/>
  <c r="C262" i="9" s="1"/>
  <c r="D260" i="9"/>
  <c r="C260" i="9"/>
  <c r="B260" i="9"/>
  <c r="D272" i="9" s="1"/>
  <c r="B259" i="9"/>
  <c r="B258" i="9"/>
  <c r="B257" i="9"/>
  <c r="C256" i="9"/>
  <c r="B256" i="9"/>
  <c r="D268" i="9" s="1"/>
  <c r="C255" i="9"/>
  <c r="B255" i="9"/>
  <c r="B254" i="9"/>
  <c r="B253" i="9"/>
  <c r="C254" i="9" s="1"/>
  <c r="C252" i="9"/>
  <c r="B252" i="9"/>
  <c r="D264" i="9" s="1"/>
  <c r="D251" i="9"/>
  <c r="B251" i="9"/>
  <c r="C251" i="9" s="1"/>
  <c r="B250" i="9"/>
  <c r="D262" i="9" s="1"/>
  <c r="B249" i="9"/>
  <c r="B248" i="9"/>
  <c r="C249" i="9" s="1"/>
  <c r="D247" i="9"/>
  <c r="B247" i="9"/>
  <c r="D259" i="9" s="1"/>
  <c r="B246" i="9"/>
  <c r="D258" i="9" s="1"/>
  <c r="C245" i="9"/>
  <c r="B245" i="9"/>
  <c r="B244" i="9"/>
  <c r="D256" i="9" s="1"/>
  <c r="B243" i="9"/>
  <c r="B242" i="9"/>
  <c r="D254" i="9" s="1"/>
  <c r="D241" i="9"/>
  <c r="B241" i="9"/>
  <c r="C242" i="9" s="1"/>
  <c r="B240" i="9"/>
  <c r="B239" i="9"/>
  <c r="C240" i="9" s="1"/>
  <c r="B238" i="9"/>
  <c r="D250" i="9" s="1"/>
  <c r="D237" i="9"/>
  <c r="B237" i="9"/>
  <c r="C238" i="9" s="1"/>
  <c r="D236" i="9"/>
  <c r="C236" i="9"/>
  <c r="B236" i="9"/>
  <c r="D248" i="9" s="1"/>
  <c r="B235" i="9"/>
  <c r="B234" i="9"/>
  <c r="B233" i="9"/>
  <c r="C232" i="9"/>
  <c r="B232" i="9"/>
  <c r="D244" i="9" s="1"/>
  <c r="C231" i="9"/>
  <c r="B231" i="9"/>
  <c r="B230" i="9"/>
  <c r="B229" i="9"/>
  <c r="C230" i="9" s="1"/>
  <c r="C228" i="9"/>
  <c r="B228" i="9"/>
  <c r="D240" i="9" s="1"/>
  <c r="B227" i="9"/>
  <c r="C227" i="9" s="1"/>
  <c r="B226" i="9"/>
  <c r="D238" i="9" s="1"/>
  <c r="B225" i="9"/>
  <c r="B224" i="9"/>
  <c r="C225" i="9" s="1"/>
  <c r="D223" i="9"/>
  <c r="B223" i="9"/>
  <c r="D235" i="9" s="1"/>
  <c r="B222" i="9"/>
  <c r="D234" i="9" s="1"/>
  <c r="C221" i="9"/>
  <c r="B221" i="9"/>
  <c r="B220" i="9"/>
  <c r="D232" i="9" s="1"/>
  <c r="B219" i="9"/>
  <c r="B218" i="9"/>
  <c r="D230" i="9" s="1"/>
  <c r="B217" i="9"/>
  <c r="D229" i="9" s="1"/>
  <c r="B216" i="9"/>
  <c r="C217" i="9" s="1"/>
  <c r="B215" i="9"/>
  <c r="C216" i="9" s="1"/>
  <c r="B214" i="9"/>
  <c r="D226" i="9" s="1"/>
  <c r="D213" i="9"/>
  <c r="C213" i="9"/>
  <c r="B213" i="9"/>
  <c r="C214" i="9" s="1"/>
  <c r="C212" i="9"/>
  <c r="B212" i="9"/>
  <c r="D224" i="9" s="1"/>
  <c r="C211" i="9"/>
  <c r="B211" i="9"/>
  <c r="B210" i="9"/>
  <c r="B209" i="9"/>
  <c r="B208" i="9"/>
  <c r="D220" i="9" s="1"/>
  <c r="B207" i="9"/>
  <c r="B206" i="9"/>
  <c r="B205" i="9"/>
  <c r="C206" i="9" s="1"/>
  <c r="C204" i="9"/>
  <c r="B204" i="9"/>
  <c r="D216" i="9" s="1"/>
  <c r="C203" i="9"/>
  <c r="B203" i="9"/>
  <c r="D215" i="9" s="1"/>
  <c r="B202" i="9"/>
  <c r="D214" i="9" s="1"/>
  <c r="B201" i="9"/>
  <c r="C202" i="9" s="1"/>
  <c r="B200" i="9"/>
  <c r="D212" i="9" s="1"/>
  <c r="D199" i="9"/>
  <c r="B199" i="9"/>
  <c r="D211" i="9" s="1"/>
  <c r="B198" i="9"/>
  <c r="D210" i="9" s="1"/>
  <c r="B197" i="9"/>
  <c r="B196" i="9"/>
  <c r="C197" i="9" s="1"/>
  <c r="B195" i="9"/>
  <c r="B194" i="9"/>
  <c r="D206" i="9" s="1"/>
  <c r="D193" i="9"/>
  <c r="B193" i="9"/>
  <c r="C194" i="9" s="1"/>
  <c r="B192" i="9"/>
  <c r="D204" i="9" s="1"/>
  <c r="B191" i="9"/>
  <c r="C192" i="9" s="1"/>
  <c r="B190" i="9"/>
  <c r="D202" i="9" s="1"/>
  <c r="D189" i="9"/>
  <c r="B189" i="9"/>
  <c r="D188" i="9"/>
  <c r="C188" i="9"/>
  <c r="B188" i="9"/>
  <c r="D200" i="9" s="1"/>
  <c r="B187" i="9"/>
  <c r="B186" i="9"/>
  <c r="B185" i="9"/>
  <c r="C184" i="9"/>
  <c r="B184" i="9"/>
  <c r="D196" i="9" s="1"/>
  <c r="C183" i="9"/>
  <c r="B183" i="9"/>
  <c r="B182" i="9"/>
  <c r="C181" i="9"/>
  <c r="B181" i="9"/>
  <c r="C182" i="9" s="1"/>
  <c r="D180" i="9"/>
  <c r="C180" i="9"/>
  <c r="B180" i="9"/>
  <c r="D192" i="9" s="1"/>
  <c r="D179" i="9"/>
  <c r="B179" i="9"/>
  <c r="C179" i="9" s="1"/>
  <c r="B178" i="9"/>
  <c r="D190" i="9" s="1"/>
  <c r="B177" i="9"/>
  <c r="B176" i="9"/>
  <c r="C177" i="9" s="1"/>
  <c r="B175" i="9"/>
  <c r="B174" i="9"/>
  <c r="D186" i="9" s="1"/>
  <c r="C173" i="9"/>
  <c r="B173" i="9"/>
  <c r="B172" i="9"/>
  <c r="D184" i="9" s="1"/>
  <c r="B171" i="9"/>
  <c r="B170" i="9"/>
  <c r="D182" i="9" s="1"/>
  <c r="D169" i="9"/>
  <c r="B169" i="9"/>
  <c r="C170" i="9" s="1"/>
  <c r="D168" i="9"/>
  <c r="B168" i="9"/>
  <c r="B167" i="9"/>
  <c r="C168" i="9" s="1"/>
  <c r="B166" i="9"/>
  <c r="B165" i="9"/>
  <c r="C164" i="9"/>
  <c r="B164" i="9"/>
  <c r="D164" i="9" s="1"/>
  <c r="B163" i="9"/>
  <c r="B162" i="9"/>
  <c r="B161" i="9"/>
  <c r="C160" i="9"/>
  <c r="B160" i="9"/>
  <c r="D172" i="9" s="1"/>
  <c r="C159" i="9"/>
  <c r="B159" i="9"/>
  <c r="B158" i="9"/>
  <c r="C157" i="9"/>
  <c r="B157" i="9"/>
  <c r="C158" i="9" s="1"/>
  <c r="D156" i="9"/>
  <c r="C156" i="9"/>
  <c r="B156" i="9"/>
  <c r="D155" i="9"/>
  <c r="B155" i="9"/>
  <c r="D167" i="9" s="1"/>
  <c r="B154" i="9"/>
  <c r="D166" i="9" s="1"/>
  <c r="B153" i="9"/>
  <c r="B152" i="9"/>
  <c r="C153" i="9" s="1"/>
  <c r="B151" i="9"/>
  <c r="B150" i="9"/>
  <c r="D162" i="9" s="1"/>
  <c r="C149" i="9"/>
  <c r="B149" i="9"/>
  <c r="B148" i="9"/>
  <c r="D160" i="9" s="1"/>
  <c r="B147" i="9"/>
  <c r="B146" i="9"/>
  <c r="D158" i="9" s="1"/>
  <c r="D145" i="9"/>
  <c r="B145" i="9"/>
  <c r="C146" i="9" s="1"/>
  <c r="D144" i="9"/>
  <c r="B144" i="9"/>
  <c r="B143" i="9"/>
  <c r="C144" i="9" s="1"/>
  <c r="B142" i="9"/>
  <c r="B141" i="9"/>
  <c r="C140" i="9"/>
  <c r="B140" i="9"/>
  <c r="D140" i="9" s="1"/>
  <c r="B139" i="9"/>
  <c r="B138" i="9"/>
  <c r="B137" i="9"/>
  <c r="C136" i="9"/>
  <c r="B136" i="9"/>
  <c r="D148" i="9" s="1"/>
  <c r="C135" i="9"/>
  <c r="B135" i="9"/>
  <c r="B134" i="9"/>
  <c r="C133" i="9"/>
  <c r="B133" i="9"/>
  <c r="C134" i="9" s="1"/>
  <c r="D132" i="9"/>
  <c r="C132" i="9"/>
  <c r="B132" i="9"/>
  <c r="D131" i="9"/>
  <c r="B131" i="9"/>
  <c r="D143" i="9" s="1"/>
  <c r="B130" i="9"/>
  <c r="D142" i="9" s="1"/>
  <c r="B129" i="9"/>
  <c r="B128" i="9"/>
  <c r="C129" i="9" s="1"/>
  <c r="B127" i="9"/>
  <c r="B126" i="9"/>
  <c r="D138" i="9" s="1"/>
  <c r="C125" i="9"/>
  <c r="B125" i="9"/>
  <c r="B124" i="9"/>
  <c r="D136" i="9" s="1"/>
  <c r="B123" i="9"/>
  <c r="B122" i="9"/>
  <c r="D134" i="9" s="1"/>
  <c r="D121" i="9"/>
  <c r="B121" i="9"/>
  <c r="C122" i="9" s="1"/>
  <c r="D120" i="9"/>
  <c r="B120" i="9"/>
  <c r="B119" i="9"/>
  <c r="C120" i="9" s="1"/>
  <c r="B118" i="9"/>
  <c r="B117" i="9"/>
  <c r="C116" i="9"/>
  <c r="B116" i="9"/>
  <c r="D116" i="9" s="1"/>
  <c r="B115" i="9"/>
  <c r="B114" i="9"/>
  <c r="B113" i="9"/>
  <c r="C112" i="9"/>
  <c r="B112" i="9"/>
  <c r="D124" i="9" s="1"/>
  <c r="C111" i="9"/>
  <c r="B111" i="9"/>
  <c r="B110" i="9"/>
  <c r="C109" i="9"/>
  <c r="B109" i="9"/>
  <c r="C110" i="9" s="1"/>
  <c r="D108" i="9"/>
  <c r="C108" i="9"/>
  <c r="B108" i="9"/>
  <c r="D107" i="9"/>
  <c r="B107" i="9"/>
  <c r="D119" i="9" s="1"/>
  <c r="B106" i="9"/>
  <c r="D118" i="9" s="1"/>
  <c r="B105" i="9"/>
  <c r="B104" i="9"/>
  <c r="C105" i="9" s="1"/>
  <c r="B103" i="9"/>
  <c r="B102" i="9"/>
  <c r="D114" i="9" s="1"/>
  <c r="C101" i="9"/>
  <c r="B101" i="9"/>
  <c r="B100" i="9"/>
  <c r="D112" i="9" s="1"/>
  <c r="B99" i="9"/>
  <c r="B98" i="9"/>
  <c r="D110" i="9" s="1"/>
  <c r="D97" i="9"/>
  <c r="B97" i="9"/>
  <c r="C98" i="9" s="1"/>
  <c r="D96" i="9"/>
  <c r="B96" i="9"/>
  <c r="B95" i="9"/>
  <c r="C96" i="9" s="1"/>
  <c r="B94" i="9"/>
  <c r="B93" i="9"/>
  <c r="B92" i="9"/>
  <c r="D92" i="9" s="1"/>
  <c r="B91" i="9"/>
  <c r="B90" i="9"/>
  <c r="B89" i="9"/>
  <c r="C88" i="9"/>
  <c r="B88" i="9"/>
  <c r="D100" i="9" s="1"/>
  <c r="C87" i="9"/>
  <c r="B87" i="9"/>
  <c r="B86" i="9"/>
  <c r="C85" i="9"/>
  <c r="B85" i="9"/>
  <c r="C86" i="9" s="1"/>
  <c r="D84" i="9"/>
  <c r="C84" i="9"/>
  <c r="B84" i="9"/>
  <c r="D83" i="9"/>
  <c r="B83" i="9"/>
  <c r="D95" i="9" s="1"/>
  <c r="B82" i="9"/>
  <c r="D94" i="9" s="1"/>
  <c r="B81" i="9"/>
  <c r="B80" i="9"/>
  <c r="C81" i="9" s="1"/>
  <c r="D79" i="9"/>
  <c r="B79" i="9"/>
  <c r="B78" i="9"/>
  <c r="D90" i="9" s="1"/>
  <c r="C77" i="9"/>
  <c r="B77" i="9"/>
  <c r="B76" i="9"/>
  <c r="D88" i="9" s="1"/>
  <c r="B75" i="9"/>
  <c r="B74" i="9"/>
  <c r="D86" i="9" s="1"/>
  <c r="D73" i="9"/>
  <c r="B73" i="9"/>
  <c r="C74" i="9" s="1"/>
  <c r="D72" i="9"/>
  <c r="B72" i="9"/>
  <c r="C71" i="9"/>
  <c r="B71" i="9"/>
  <c r="C72" i="9" s="1"/>
  <c r="B70" i="9"/>
  <c r="B69" i="9"/>
  <c r="B68" i="9"/>
  <c r="B67" i="9"/>
  <c r="B66" i="9"/>
  <c r="B65" i="9"/>
  <c r="C64" i="9"/>
  <c r="B64" i="9"/>
  <c r="D76" i="9" s="1"/>
  <c r="C63" i="9"/>
  <c r="B63" i="9"/>
  <c r="B62" i="9"/>
  <c r="C61" i="9"/>
  <c r="B61" i="9"/>
  <c r="C62" i="9" s="1"/>
  <c r="D60" i="9"/>
  <c r="C60" i="9"/>
  <c r="B60" i="9"/>
  <c r="B59" i="9"/>
  <c r="D71" i="9" s="1"/>
  <c r="B58" i="9"/>
  <c r="D70" i="9" s="1"/>
  <c r="B57" i="9"/>
  <c r="D56" i="9"/>
  <c r="B56" i="9"/>
  <c r="C57" i="9" s="1"/>
  <c r="D55" i="9"/>
  <c r="B55" i="9"/>
  <c r="B54" i="9"/>
  <c r="D53" i="9"/>
  <c r="C53" i="9"/>
  <c r="B53" i="9"/>
  <c r="B52" i="9"/>
  <c r="D64" i="9" s="1"/>
  <c r="B51" i="9"/>
  <c r="D63" i="9" s="1"/>
  <c r="B50" i="9"/>
  <c r="D62" i="9" s="1"/>
  <c r="C49" i="9"/>
  <c r="B49" i="9"/>
  <c r="D48" i="9"/>
  <c r="B48" i="9"/>
  <c r="C47" i="9"/>
  <c r="B47" i="9"/>
  <c r="C48" i="9" s="1"/>
  <c r="B46" i="9"/>
  <c r="B45" i="9"/>
  <c r="D57" i="9" s="1"/>
  <c r="D44" i="9"/>
  <c r="B44" i="9"/>
  <c r="C43" i="9"/>
  <c r="B43" i="9"/>
  <c r="C44" i="9" s="1"/>
  <c r="B42" i="9"/>
  <c r="D41" i="9"/>
  <c r="B41" i="9"/>
  <c r="C42" i="9" s="1"/>
  <c r="D40" i="9"/>
  <c r="B40" i="9"/>
  <c r="D52" i="9" s="1"/>
  <c r="C39" i="9"/>
  <c r="B39" i="9"/>
  <c r="C40" i="9" s="1"/>
  <c r="B38" i="9"/>
  <c r="D50" i="9" s="1"/>
  <c r="B37" i="9"/>
  <c r="D36" i="9"/>
  <c r="B36" i="9"/>
  <c r="C35" i="9"/>
  <c r="B35" i="9"/>
  <c r="C36" i="9" s="1"/>
  <c r="C34" i="9"/>
  <c r="B34" i="9"/>
  <c r="D46" i="9" s="1"/>
  <c r="C33" i="9"/>
  <c r="B33" i="9"/>
  <c r="D45" i="9" s="1"/>
  <c r="D32" i="9"/>
  <c r="B32" i="9"/>
  <c r="C31" i="9"/>
  <c r="B31" i="9"/>
  <c r="C32" i="9" s="1"/>
  <c r="B30" i="9"/>
  <c r="D42" i="9" s="1"/>
  <c r="B29" i="9"/>
  <c r="C29" i="9" s="1"/>
  <c r="D28" i="9"/>
  <c r="B28" i="9"/>
  <c r="C27" i="9"/>
  <c r="B27" i="9"/>
  <c r="C28" i="9" s="1"/>
  <c r="B26" i="9"/>
  <c r="D38" i="9" s="1"/>
  <c r="B25" i="9"/>
  <c r="B24" i="9"/>
  <c r="C23" i="9"/>
  <c r="B23" i="9"/>
  <c r="C24" i="9" s="1"/>
  <c r="B22" i="9"/>
  <c r="D34" i="9" s="1"/>
  <c r="B21" i="9"/>
  <c r="D20" i="9"/>
  <c r="B20" i="9"/>
  <c r="B19" i="9"/>
  <c r="C20" i="9" s="1"/>
  <c r="B18" i="9"/>
  <c r="C19" i="9" s="1"/>
  <c r="B17" i="9"/>
  <c r="D29" i="9" s="1"/>
  <c r="C16" i="9"/>
  <c r="B16" i="9"/>
  <c r="B15" i="9"/>
  <c r="D27" i="9" s="1"/>
  <c r="B14" i="9"/>
  <c r="C15" i="9" s="1"/>
  <c r="B13" i="9"/>
  <c r="C14" i="9" s="1"/>
  <c r="B12" i="9"/>
  <c r="C11" i="9"/>
  <c r="B11" i="9"/>
  <c r="C10" i="9"/>
  <c r="B10" i="9"/>
  <c r="B9" i="9"/>
  <c r="B8" i="9"/>
  <c r="C9" i="9" s="1"/>
  <c r="B7" i="9"/>
  <c r="B6" i="9"/>
  <c r="B5" i="9"/>
  <c r="O1" i="9"/>
  <c r="G1" i="9" s="1"/>
  <c r="P397" i="8"/>
  <c r="N397" i="8"/>
  <c r="G397" i="8"/>
  <c r="F397" i="8"/>
  <c r="E397" i="8"/>
  <c r="D397" i="8"/>
  <c r="C397" i="8"/>
  <c r="B397" i="8"/>
  <c r="P396" i="8"/>
  <c r="N396" i="8"/>
  <c r="G396" i="8"/>
  <c r="F396" i="8"/>
  <c r="E396" i="8"/>
  <c r="D396" i="8"/>
  <c r="C396" i="8"/>
  <c r="B396" i="8"/>
  <c r="P395" i="8"/>
  <c r="N395" i="8"/>
  <c r="G395" i="8"/>
  <c r="F395" i="8"/>
  <c r="E395" i="8"/>
  <c r="D395" i="8"/>
  <c r="C395" i="8"/>
  <c r="B395" i="8"/>
  <c r="P394" i="8"/>
  <c r="N394" i="8"/>
  <c r="G394" i="8"/>
  <c r="F394" i="8"/>
  <c r="E394" i="8"/>
  <c r="D394" i="8"/>
  <c r="C394" i="8"/>
  <c r="B394" i="8"/>
  <c r="P393" i="8"/>
  <c r="N393" i="8"/>
  <c r="G393" i="8"/>
  <c r="F393" i="8"/>
  <c r="E393" i="8"/>
  <c r="D393" i="8"/>
  <c r="C393" i="8"/>
  <c r="B393" i="8"/>
  <c r="P392" i="8"/>
  <c r="N392" i="8"/>
  <c r="G392" i="8"/>
  <c r="F392" i="8"/>
  <c r="E392" i="8"/>
  <c r="D392" i="8"/>
  <c r="C392" i="8"/>
  <c r="B392" i="8"/>
  <c r="P391" i="8"/>
  <c r="N391" i="8"/>
  <c r="G391" i="8"/>
  <c r="F391" i="8"/>
  <c r="E391" i="8"/>
  <c r="D391" i="8"/>
  <c r="C391" i="8"/>
  <c r="B391" i="8"/>
  <c r="P390" i="8"/>
  <c r="N390" i="8"/>
  <c r="G390" i="8"/>
  <c r="F390" i="8"/>
  <c r="E390" i="8"/>
  <c r="D390" i="8"/>
  <c r="C390" i="8"/>
  <c r="B390" i="8"/>
  <c r="P389" i="8"/>
  <c r="N389" i="8"/>
  <c r="G389" i="8"/>
  <c r="F389" i="8"/>
  <c r="E389" i="8"/>
  <c r="D389" i="8"/>
  <c r="C389" i="8"/>
  <c r="B389" i="8"/>
  <c r="P388" i="8"/>
  <c r="N388" i="8"/>
  <c r="G388" i="8"/>
  <c r="F388" i="8"/>
  <c r="E388" i="8"/>
  <c r="D388" i="8"/>
  <c r="C388" i="8"/>
  <c r="B388" i="8"/>
  <c r="P387" i="8"/>
  <c r="N387" i="8"/>
  <c r="G387" i="8"/>
  <c r="F387" i="8"/>
  <c r="E387" i="8"/>
  <c r="D387" i="8"/>
  <c r="C387" i="8"/>
  <c r="B387" i="8"/>
  <c r="P386" i="8"/>
  <c r="N386" i="8"/>
  <c r="G386" i="8"/>
  <c r="F386" i="8"/>
  <c r="E386" i="8"/>
  <c r="D386" i="8"/>
  <c r="C386" i="8"/>
  <c r="B386" i="8"/>
  <c r="P385" i="8"/>
  <c r="N385" i="8"/>
  <c r="G385" i="8"/>
  <c r="F385" i="8"/>
  <c r="E385" i="8"/>
  <c r="D385" i="8"/>
  <c r="C385" i="8"/>
  <c r="B385" i="8"/>
  <c r="P384" i="8"/>
  <c r="N384" i="8"/>
  <c r="G384" i="8"/>
  <c r="F384" i="8"/>
  <c r="E384" i="8"/>
  <c r="D384" i="8"/>
  <c r="C384" i="8"/>
  <c r="B384" i="8"/>
  <c r="P383" i="8"/>
  <c r="N383" i="8"/>
  <c r="G383" i="8"/>
  <c r="F383" i="8"/>
  <c r="E383" i="8"/>
  <c r="D383" i="8"/>
  <c r="C383" i="8"/>
  <c r="B383" i="8"/>
  <c r="P382" i="8"/>
  <c r="N382" i="8"/>
  <c r="G382" i="8"/>
  <c r="F382" i="8"/>
  <c r="E382" i="8"/>
  <c r="D382" i="8"/>
  <c r="C382" i="8"/>
  <c r="B382" i="8"/>
  <c r="P381" i="8"/>
  <c r="N381" i="8"/>
  <c r="G381" i="8"/>
  <c r="F381" i="8"/>
  <c r="E381" i="8"/>
  <c r="D381" i="8"/>
  <c r="C381" i="8"/>
  <c r="B381" i="8"/>
  <c r="P380" i="8"/>
  <c r="N380" i="8"/>
  <c r="G380" i="8"/>
  <c r="F380" i="8"/>
  <c r="E380" i="8"/>
  <c r="D380" i="8"/>
  <c r="C380" i="8"/>
  <c r="B380" i="8"/>
  <c r="P379" i="8"/>
  <c r="N379" i="8"/>
  <c r="G379" i="8"/>
  <c r="F379" i="8"/>
  <c r="E379" i="8"/>
  <c r="D379" i="8"/>
  <c r="C379" i="8"/>
  <c r="B379" i="8"/>
  <c r="P378" i="8"/>
  <c r="N378" i="8"/>
  <c r="G378" i="8"/>
  <c r="F378" i="8"/>
  <c r="E378" i="8"/>
  <c r="D378" i="8"/>
  <c r="C378" i="8"/>
  <c r="B378" i="8"/>
  <c r="P377" i="8"/>
  <c r="N377" i="8"/>
  <c r="G377" i="8"/>
  <c r="F377" i="8"/>
  <c r="E377" i="8"/>
  <c r="D377" i="8"/>
  <c r="C377" i="8"/>
  <c r="B377" i="8"/>
  <c r="P376" i="8"/>
  <c r="N376" i="8"/>
  <c r="G376" i="8"/>
  <c r="F376" i="8"/>
  <c r="E376" i="8"/>
  <c r="D376" i="8"/>
  <c r="C376" i="8"/>
  <c r="B376" i="8"/>
  <c r="P375" i="8"/>
  <c r="N375" i="8"/>
  <c r="G375" i="8"/>
  <c r="F375" i="8"/>
  <c r="E375" i="8"/>
  <c r="D375" i="8"/>
  <c r="C375" i="8"/>
  <c r="B375" i="8"/>
  <c r="P374" i="8"/>
  <c r="N374" i="8"/>
  <c r="G374" i="8"/>
  <c r="F374" i="8"/>
  <c r="E374" i="8"/>
  <c r="D374" i="8"/>
  <c r="C374" i="8"/>
  <c r="B374" i="8"/>
  <c r="P373" i="8"/>
  <c r="N373" i="8"/>
  <c r="G373" i="8"/>
  <c r="F373" i="8"/>
  <c r="E373" i="8"/>
  <c r="D373" i="8"/>
  <c r="C373" i="8"/>
  <c r="B373" i="8"/>
  <c r="P372" i="8"/>
  <c r="N372" i="8"/>
  <c r="G372" i="8"/>
  <c r="F372" i="8"/>
  <c r="E372" i="8"/>
  <c r="D372" i="8"/>
  <c r="C372" i="8"/>
  <c r="B372" i="8"/>
  <c r="P371" i="8"/>
  <c r="N371" i="8"/>
  <c r="G371" i="8"/>
  <c r="F371" i="8"/>
  <c r="E371" i="8"/>
  <c r="D371" i="8"/>
  <c r="C371" i="8"/>
  <c r="B371" i="8"/>
  <c r="P370" i="8"/>
  <c r="N370" i="8"/>
  <c r="G370" i="8"/>
  <c r="F370" i="8"/>
  <c r="E370" i="8"/>
  <c r="D370" i="8"/>
  <c r="C370" i="8"/>
  <c r="B370" i="8"/>
  <c r="P369" i="8"/>
  <c r="N369" i="8"/>
  <c r="G369" i="8"/>
  <c r="F369" i="8"/>
  <c r="E369" i="8"/>
  <c r="D369" i="8"/>
  <c r="C369" i="8"/>
  <c r="B369" i="8"/>
  <c r="P368" i="8"/>
  <c r="N368" i="8"/>
  <c r="G368" i="8"/>
  <c r="F368" i="8"/>
  <c r="E368" i="8"/>
  <c r="D368" i="8"/>
  <c r="C368" i="8"/>
  <c r="B368" i="8"/>
  <c r="P367" i="8"/>
  <c r="N367" i="8"/>
  <c r="G367" i="8"/>
  <c r="F367" i="8"/>
  <c r="E367" i="8"/>
  <c r="D367" i="8"/>
  <c r="C367" i="8"/>
  <c r="B367" i="8"/>
  <c r="P366" i="8"/>
  <c r="N366" i="8"/>
  <c r="G366" i="8"/>
  <c r="F366" i="8"/>
  <c r="E366" i="8"/>
  <c r="D366" i="8"/>
  <c r="C366" i="8"/>
  <c r="B366" i="8"/>
  <c r="P365" i="8"/>
  <c r="N365" i="8"/>
  <c r="G365" i="8"/>
  <c r="F365" i="8"/>
  <c r="E365" i="8"/>
  <c r="D365" i="8"/>
  <c r="C365" i="8"/>
  <c r="B365" i="8"/>
  <c r="P364" i="8"/>
  <c r="N364" i="8"/>
  <c r="G364" i="8"/>
  <c r="F364" i="8"/>
  <c r="E364" i="8"/>
  <c r="D364" i="8"/>
  <c r="C364" i="8"/>
  <c r="B364" i="8"/>
  <c r="P363" i="8"/>
  <c r="N363" i="8"/>
  <c r="G363" i="8"/>
  <c r="F363" i="8"/>
  <c r="E363" i="8"/>
  <c r="D363" i="8"/>
  <c r="C363" i="8"/>
  <c r="B363" i="8"/>
  <c r="P362" i="8"/>
  <c r="N362" i="8"/>
  <c r="G362" i="8"/>
  <c r="F362" i="8"/>
  <c r="E362" i="8"/>
  <c r="D362" i="8"/>
  <c r="C362" i="8"/>
  <c r="B362" i="8"/>
  <c r="P361" i="8"/>
  <c r="N361" i="8"/>
  <c r="G361" i="8"/>
  <c r="F361" i="8"/>
  <c r="E361" i="8"/>
  <c r="D361" i="8"/>
  <c r="C361" i="8"/>
  <c r="B361" i="8"/>
  <c r="P360" i="8"/>
  <c r="N360" i="8"/>
  <c r="G360" i="8"/>
  <c r="F360" i="8"/>
  <c r="E360" i="8"/>
  <c r="D360" i="8"/>
  <c r="C360" i="8"/>
  <c r="B360" i="8"/>
  <c r="P359" i="8"/>
  <c r="N359" i="8"/>
  <c r="G359" i="8"/>
  <c r="F359" i="8"/>
  <c r="E359" i="8"/>
  <c r="D359" i="8"/>
  <c r="C359" i="8"/>
  <c r="B359" i="8"/>
  <c r="P358" i="8"/>
  <c r="N358" i="8"/>
  <c r="G358" i="8"/>
  <c r="F358" i="8"/>
  <c r="E358" i="8"/>
  <c r="D358" i="8"/>
  <c r="C358" i="8"/>
  <c r="B358" i="8"/>
  <c r="P357" i="8"/>
  <c r="N357" i="8"/>
  <c r="G357" i="8"/>
  <c r="F357" i="8"/>
  <c r="E357" i="8"/>
  <c r="D357" i="8"/>
  <c r="C357" i="8"/>
  <c r="B357" i="8"/>
  <c r="P356" i="8"/>
  <c r="N356" i="8"/>
  <c r="G356" i="8"/>
  <c r="F356" i="8"/>
  <c r="E356" i="8"/>
  <c r="D356" i="8"/>
  <c r="C356" i="8"/>
  <c r="B356" i="8"/>
  <c r="P355" i="8"/>
  <c r="N355" i="8"/>
  <c r="G355" i="8"/>
  <c r="F355" i="8"/>
  <c r="E355" i="8"/>
  <c r="D355" i="8"/>
  <c r="C355" i="8"/>
  <c r="B355" i="8"/>
  <c r="P354" i="8"/>
  <c r="N354" i="8"/>
  <c r="G354" i="8"/>
  <c r="F354" i="8"/>
  <c r="E354" i="8"/>
  <c r="D354" i="8"/>
  <c r="C354" i="8"/>
  <c r="B354" i="8"/>
  <c r="P353" i="8"/>
  <c r="N353" i="8"/>
  <c r="G353" i="8"/>
  <c r="F353" i="8"/>
  <c r="E353" i="8"/>
  <c r="D353" i="8"/>
  <c r="C353" i="8"/>
  <c r="B353" i="8"/>
  <c r="P352" i="8"/>
  <c r="N352" i="8"/>
  <c r="G352" i="8"/>
  <c r="F352" i="8"/>
  <c r="E352" i="8"/>
  <c r="D352" i="8"/>
  <c r="C352" i="8"/>
  <c r="B352" i="8"/>
  <c r="P351" i="8"/>
  <c r="N351" i="8"/>
  <c r="G351" i="8"/>
  <c r="F351" i="8"/>
  <c r="E351" i="8"/>
  <c r="D351" i="8"/>
  <c r="C351" i="8"/>
  <c r="B351" i="8"/>
  <c r="P350" i="8"/>
  <c r="N350" i="8"/>
  <c r="G350" i="8"/>
  <c r="F350" i="8"/>
  <c r="E350" i="8"/>
  <c r="D350" i="8"/>
  <c r="C350" i="8"/>
  <c r="B350" i="8"/>
  <c r="P349" i="8"/>
  <c r="N349" i="8"/>
  <c r="G349" i="8"/>
  <c r="F349" i="8"/>
  <c r="E349" i="8"/>
  <c r="D349" i="8"/>
  <c r="C349" i="8"/>
  <c r="B349" i="8"/>
  <c r="P348" i="8"/>
  <c r="N348" i="8"/>
  <c r="G348" i="8"/>
  <c r="F348" i="8"/>
  <c r="E348" i="8"/>
  <c r="D348" i="8"/>
  <c r="C348" i="8"/>
  <c r="B348" i="8"/>
  <c r="P347" i="8"/>
  <c r="N347" i="8"/>
  <c r="G347" i="8"/>
  <c r="F347" i="8"/>
  <c r="E347" i="8"/>
  <c r="D347" i="8"/>
  <c r="C347" i="8"/>
  <c r="B347" i="8"/>
  <c r="P346" i="8"/>
  <c r="N346" i="8"/>
  <c r="G346" i="8"/>
  <c r="F346" i="8"/>
  <c r="E346" i="8"/>
  <c r="D346" i="8"/>
  <c r="C346" i="8"/>
  <c r="B346" i="8"/>
  <c r="P345" i="8"/>
  <c r="N345" i="8"/>
  <c r="G345" i="8"/>
  <c r="F345" i="8"/>
  <c r="E345" i="8"/>
  <c r="D345" i="8"/>
  <c r="C345" i="8"/>
  <c r="B345" i="8"/>
  <c r="P344" i="8"/>
  <c r="N344" i="8"/>
  <c r="G344" i="8"/>
  <c r="F344" i="8"/>
  <c r="E344" i="8"/>
  <c r="D344" i="8"/>
  <c r="C344" i="8"/>
  <c r="B344" i="8"/>
  <c r="P343" i="8"/>
  <c r="N343" i="8"/>
  <c r="G343" i="8"/>
  <c r="F343" i="8"/>
  <c r="E343" i="8"/>
  <c r="D343" i="8"/>
  <c r="C343" i="8"/>
  <c r="B343" i="8"/>
  <c r="P342" i="8"/>
  <c r="N342" i="8"/>
  <c r="G342" i="8"/>
  <c r="F342" i="8"/>
  <c r="E342" i="8"/>
  <c r="D342" i="8"/>
  <c r="C342" i="8"/>
  <c r="B342" i="8"/>
  <c r="P341" i="8"/>
  <c r="N341" i="8"/>
  <c r="G341" i="8"/>
  <c r="F341" i="8"/>
  <c r="E341" i="8"/>
  <c r="D341" i="8"/>
  <c r="C341" i="8"/>
  <c r="B341" i="8"/>
  <c r="P340" i="8"/>
  <c r="N340" i="8"/>
  <c r="G340" i="8"/>
  <c r="F340" i="8"/>
  <c r="E340" i="8"/>
  <c r="D340" i="8"/>
  <c r="C340" i="8"/>
  <c r="B340" i="8"/>
  <c r="P339" i="8"/>
  <c r="N339" i="8"/>
  <c r="G339" i="8"/>
  <c r="F339" i="8"/>
  <c r="E339" i="8"/>
  <c r="D339" i="8"/>
  <c r="C339" i="8"/>
  <c r="B339" i="8"/>
  <c r="P338" i="8"/>
  <c r="N338" i="8"/>
  <c r="G338" i="8"/>
  <c r="F338" i="8"/>
  <c r="E338" i="8"/>
  <c r="D338" i="8"/>
  <c r="C338" i="8"/>
  <c r="B338" i="8"/>
  <c r="P337" i="8"/>
  <c r="N337" i="8"/>
  <c r="G337" i="8"/>
  <c r="F337" i="8"/>
  <c r="E337" i="8"/>
  <c r="D337" i="8"/>
  <c r="C337" i="8"/>
  <c r="B337" i="8"/>
  <c r="P336" i="8"/>
  <c r="N336" i="8"/>
  <c r="G336" i="8"/>
  <c r="F336" i="8"/>
  <c r="E336" i="8"/>
  <c r="D336" i="8"/>
  <c r="C336" i="8"/>
  <c r="B336" i="8"/>
  <c r="P335" i="8"/>
  <c r="N335" i="8"/>
  <c r="G335" i="8"/>
  <c r="F335" i="8"/>
  <c r="E335" i="8"/>
  <c r="D335" i="8"/>
  <c r="C335" i="8"/>
  <c r="B335" i="8"/>
  <c r="P334" i="8"/>
  <c r="N334" i="8"/>
  <c r="G334" i="8"/>
  <c r="F334" i="8"/>
  <c r="E334" i="8"/>
  <c r="D334" i="8"/>
  <c r="C334" i="8"/>
  <c r="B334" i="8"/>
  <c r="P333" i="8"/>
  <c r="N333" i="8"/>
  <c r="G333" i="8"/>
  <c r="F333" i="8"/>
  <c r="E333" i="8"/>
  <c r="D333" i="8"/>
  <c r="C333" i="8"/>
  <c r="B333" i="8"/>
  <c r="P332" i="8"/>
  <c r="N332" i="8"/>
  <c r="G332" i="8"/>
  <c r="F332" i="8"/>
  <c r="E332" i="8"/>
  <c r="D332" i="8"/>
  <c r="C332" i="8"/>
  <c r="B332" i="8"/>
  <c r="P331" i="8"/>
  <c r="N331" i="8"/>
  <c r="G331" i="8"/>
  <c r="F331" i="8"/>
  <c r="E331" i="8"/>
  <c r="D331" i="8"/>
  <c r="C331" i="8"/>
  <c r="B331" i="8"/>
  <c r="P330" i="8"/>
  <c r="N330" i="8"/>
  <c r="G330" i="8"/>
  <c r="F330" i="8"/>
  <c r="E330" i="8"/>
  <c r="D330" i="8"/>
  <c r="C330" i="8"/>
  <c r="B330" i="8"/>
  <c r="P329" i="8"/>
  <c r="N329" i="8"/>
  <c r="G329" i="8"/>
  <c r="F329" i="8"/>
  <c r="E329" i="8"/>
  <c r="D329" i="8"/>
  <c r="C329" i="8"/>
  <c r="B329" i="8"/>
  <c r="P328" i="8"/>
  <c r="N328" i="8"/>
  <c r="G328" i="8"/>
  <c r="F328" i="8"/>
  <c r="E328" i="8"/>
  <c r="D328" i="8"/>
  <c r="C328" i="8"/>
  <c r="B328" i="8"/>
  <c r="P327" i="8"/>
  <c r="N327" i="8"/>
  <c r="G327" i="8"/>
  <c r="F327" i="8"/>
  <c r="E327" i="8"/>
  <c r="D327" i="8"/>
  <c r="C327" i="8"/>
  <c r="B327" i="8"/>
  <c r="P326" i="8"/>
  <c r="N326" i="8"/>
  <c r="G326" i="8"/>
  <c r="F326" i="8"/>
  <c r="E326" i="8"/>
  <c r="D326" i="8"/>
  <c r="C326" i="8"/>
  <c r="B326" i="8"/>
  <c r="P325" i="8"/>
  <c r="N325" i="8"/>
  <c r="G325" i="8"/>
  <c r="F325" i="8"/>
  <c r="E325" i="8"/>
  <c r="D325" i="8"/>
  <c r="C325" i="8"/>
  <c r="B325" i="8"/>
  <c r="P324" i="8"/>
  <c r="N324" i="8"/>
  <c r="G324" i="8"/>
  <c r="F324" i="8"/>
  <c r="E324" i="8"/>
  <c r="D324" i="8"/>
  <c r="C324" i="8"/>
  <c r="B324" i="8"/>
  <c r="P323" i="8"/>
  <c r="N323" i="8"/>
  <c r="G323" i="8"/>
  <c r="F323" i="8"/>
  <c r="E323" i="8"/>
  <c r="D323" i="8"/>
  <c r="C323" i="8"/>
  <c r="B323" i="8"/>
  <c r="P322" i="8"/>
  <c r="N322" i="8"/>
  <c r="G322" i="8"/>
  <c r="F322" i="8"/>
  <c r="E322" i="8"/>
  <c r="D322" i="8"/>
  <c r="C322" i="8"/>
  <c r="B322" i="8"/>
  <c r="P321" i="8"/>
  <c r="N321" i="8"/>
  <c r="G321" i="8"/>
  <c r="F321" i="8"/>
  <c r="E321" i="8"/>
  <c r="D321" i="8"/>
  <c r="C321" i="8"/>
  <c r="B321" i="8"/>
  <c r="P320" i="8"/>
  <c r="N320" i="8"/>
  <c r="G320" i="8"/>
  <c r="F320" i="8"/>
  <c r="E320" i="8"/>
  <c r="D320" i="8"/>
  <c r="C320" i="8"/>
  <c r="B320" i="8"/>
  <c r="P319" i="8"/>
  <c r="N319" i="8"/>
  <c r="G319" i="8"/>
  <c r="F319" i="8"/>
  <c r="E319" i="8"/>
  <c r="D319" i="8"/>
  <c r="C319" i="8"/>
  <c r="B319" i="8"/>
  <c r="P318" i="8"/>
  <c r="N318" i="8"/>
  <c r="G318" i="8"/>
  <c r="F318" i="8"/>
  <c r="E318" i="8"/>
  <c r="D318" i="8"/>
  <c r="C318" i="8"/>
  <c r="B318" i="8"/>
  <c r="P317" i="8"/>
  <c r="N317" i="8"/>
  <c r="G317" i="8"/>
  <c r="F317" i="8"/>
  <c r="E317" i="8"/>
  <c r="D317" i="8"/>
  <c r="C317" i="8"/>
  <c r="B317" i="8"/>
  <c r="P316" i="8"/>
  <c r="N316" i="8"/>
  <c r="G316" i="8"/>
  <c r="F316" i="8"/>
  <c r="E316" i="8"/>
  <c r="D316" i="8"/>
  <c r="C316" i="8"/>
  <c r="B316" i="8"/>
  <c r="P315" i="8"/>
  <c r="N315" i="8"/>
  <c r="G315" i="8"/>
  <c r="F315" i="8"/>
  <c r="E315" i="8"/>
  <c r="D315" i="8"/>
  <c r="C315" i="8"/>
  <c r="B315" i="8"/>
  <c r="P314" i="8"/>
  <c r="N314" i="8"/>
  <c r="G314" i="8"/>
  <c r="F314" i="8"/>
  <c r="E314" i="8"/>
  <c r="D314" i="8"/>
  <c r="C314" i="8"/>
  <c r="B314" i="8"/>
  <c r="P313" i="8"/>
  <c r="N313" i="8"/>
  <c r="G313" i="8"/>
  <c r="F313" i="8"/>
  <c r="E313" i="8"/>
  <c r="D313" i="8"/>
  <c r="C313" i="8"/>
  <c r="B313" i="8"/>
  <c r="P312" i="8"/>
  <c r="N312" i="8"/>
  <c r="G312" i="8"/>
  <c r="F312" i="8"/>
  <c r="E312" i="8"/>
  <c r="D312" i="8"/>
  <c r="C312" i="8"/>
  <c r="B312" i="8"/>
  <c r="P311" i="8"/>
  <c r="N311" i="8"/>
  <c r="G311" i="8"/>
  <c r="F311" i="8"/>
  <c r="E311" i="8"/>
  <c r="D311" i="8"/>
  <c r="C311" i="8"/>
  <c r="B311" i="8"/>
  <c r="P310" i="8"/>
  <c r="N310" i="8"/>
  <c r="G310" i="8"/>
  <c r="F310" i="8"/>
  <c r="E310" i="8"/>
  <c r="D310" i="8"/>
  <c r="C310" i="8"/>
  <c r="B310" i="8"/>
  <c r="P309" i="8"/>
  <c r="N309" i="8"/>
  <c r="G309" i="8"/>
  <c r="F309" i="8"/>
  <c r="E309" i="8"/>
  <c r="D309" i="8"/>
  <c r="C309" i="8"/>
  <c r="B309" i="8"/>
  <c r="P308" i="8"/>
  <c r="N308" i="8"/>
  <c r="G308" i="8"/>
  <c r="F308" i="8"/>
  <c r="E308" i="8"/>
  <c r="D308" i="8"/>
  <c r="C308" i="8"/>
  <c r="B308" i="8"/>
  <c r="P307" i="8"/>
  <c r="N307" i="8"/>
  <c r="G307" i="8"/>
  <c r="F307" i="8"/>
  <c r="E307" i="8"/>
  <c r="D307" i="8"/>
  <c r="C307" i="8"/>
  <c r="B307" i="8"/>
  <c r="P306" i="8"/>
  <c r="N306" i="8"/>
  <c r="G306" i="8"/>
  <c r="F306" i="8"/>
  <c r="E306" i="8"/>
  <c r="D306" i="8"/>
  <c r="C306" i="8"/>
  <c r="B306" i="8"/>
  <c r="P305" i="8"/>
  <c r="N305" i="8"/>
  <c r="G305" i="8"/>
  <c r="F305" i="8"/>
  <c r="E305" i="8"/>
  <c r="D305" i="8"/>
  <c r="C305" i="8"/>
  <c r="B305" i="8"/>
  <c r="P304" i="8"/>
  <c r="N304" i="8"/>
  <c r="G304" i="8"/>
  <c r="F304" i="8"/>
  <c r="E304" i="8"/>
  <c r="D304" i="8"/>
  <c r="C304" i="8"/>
  <c r="B304" i="8"/>
  <c r="P303" i="8"/>
  <c r="N303" i="8"/>
  <c r="G303" i="8"/>
  <c r="F303" i="8"/>
  <c r="E303" i="8"/>
  <c r="D303" i="8"/>
  <c r="C303" i="8"/>
  <c r="B303" i="8"/>
  <c r="P302" i="8"/>
  <c r="N302" i="8"/>
  <c r="G302" i="8"/>
  <c r="F302" i="8"/>
  <c r="E302" i="8"/>
  <c r="D302" i="8"/>
  <c r="C302" i="8"/>
  <c r="B302" i="8"/>
  <c r="P301" i="8"/>
  <c r="N301" i="8"/>
  <c r="G301" i="8"/>
  <c r="F301" i="8"/>
  <c r="E301" i="8"/>
  <c r="D301" i="8"/>
  <c r="C301" i="8"/>
  <c r="B301" i="8"/>
  <c r="P300" i="8"/>
  <c r="N300" i="8"/>
  <c r="G300" i="8"/>
  <c r="F300" i="8"/>
  <c r="E300" i="8"/>
  <c r="D300" i="8"/>
  <c r="C300" i="8"/>
  <c r="B300" i="8"/>
  <c r="P299" i="8"/>
  <c r="N299" i="8"/>
  <c r="G299" i="8"/>
  <c r="F299" i="8"/>
  <c r="E299" i="8"/>
  <c r="D299" i="8"/>
  <c r="C299" i="8"/>
  <c r="B299" i="8"/>
  <c r="P298" i="8"/>
  <c r="N298" i="8"/>
  <c r="G298" i="8"/>
  <c r="F298" i="8"/>
  <c r="E298" i="8"/>
  <c r="D298" i="8"/>
  <c r="C298" i="8"/>
  <c r="B298" i="8"/>
  <c r="P297" i="8"/>
  <c r="N297" i="8"/>
  <c r="G297" i="8"/>
  <c r="F297" i="8"/>
  <c r="E297" i="8"/>
  <c r="D297" i="8"/>
  <c r="C297" i="8"/>
  <c r="B297" i="8"/>
  <c r="P296" i="8"/>
  <c r="N296" i="8"/>
  <c r="G296" i="8"/>
  <c r="F296" i="8"/>
  <c r="E296" i="8"/>
  <c r="D296" i="8"/>
  <c r="C296" i="8"/>
  <c r="B296" i="8"/>
  <c r="P295" i="8"/>
  <c r="N295" i="8"/>
  <c r="G295" i="8"/>
  <c r="F295" i="8"/>
  <c r="E295" i="8"/>
  <c r="D295" i="8"/>
  <c r="C295" i="8"/>
  <c r="B295" i="8"/>
  <c r="P294" i="8"/>
  <c r="N294" i="8"/>
  <c r="G294" i="8"/>
  <c r="F294" i="8"/>
  <c r="E294" i="8"/>
  <c r="D294" i="8"/>
  <c r="C294" i="8"/>
  <c r="B294" i="8"/>
  <c r="P293" i="8"/>
  <c r="N293" i="8"/>
  <c r="G293" i="8"/>
  <c r="F293" i="8"/>
  <c r="E293" i="8"/>
  <c r="D293" i="8"/>
  <c r="C293" i="8"/>
  <c r="B293" i="8"/>
  <c r="P292" i="8"/>
  <c r="N292" i="8"/>
  <c r="G292" i="8"/>
  <c r="F292" i="8"/>
  <c r="E292" i="8"/>
  <c r="D292" i="8"/>
  <c r="C292" i="8"/>
  <c r="B292" i="8"/>
  <c r="P291" i="8"/>
  <c r="N291" i="8"/>
  <c r="G291" i="8"/>
  <c r="F291" i="8"/>
  <c r="E291" i="8"/>
  <c r="D291" i="8"/>
  <c r="C291" i="8"/>
  <c r="B291" i="8"/>
  <c r="P290" i="8"/>
  <c r="N290" i="8"/>
  <c r="G290" i="8"/>
  <c r="F290" i="8"/>
  <c r="E290" i="8"/>
  <c r="D290" i="8"/>
  <c r="C290" i="8"/>
  <c r="B290" i="8"/>
  <c r="P289" i="8"/>
  <c r="N289" i="8"/>
  <c r="G289" i="8"/>
  <c r="F289" i="8"/>
  <c r="E289" i="8"/>
  <c r="D289" i="8"/>
  <c r="C289" i="8"/>
  <c r="B289" i="8"/>
  <c r="P288" i="8"/>
  <c r="N288" i="8"/>
  <c r="G288" i="8"/>
  <c r="F288" i="8"/>
  <c r="E288" i="8"/>
  <c r="D288" i="8"/>
  <c r="C288" i="8"/>
  <c r="B288" i="8"/>
  <c r="P287" i="8"/>
  <c r="N287" i="8"/>
  <c r="G287" i="8"/>
  <c r="F287" i="8"/>
  <c r="E287" i="8"/>
  <c r="D287" i="8"/>
  <c r="C287" i="8"/>
  <c r="B287" i="8"/>
  <c r="P286" i="8"/>
  <c r="N286" i="8"/>
  <c r="G286" i="8"/>
  <c r="F286" i="8"/>
  <c r="E286" i="8"/>
  <c r="D286" i="8"/>
  <c r="C286" i="8"/>
  <c r="B286" i="8"/>
  <c r="P285" i="8"/>
  <c r="N285" i="8"/>
  <c r="G285" i="8"/>
  <c r="F285" i="8"/>
  <c r="E285" i="8"/>
  <c r="D285" i="8"/>
  <c r="C285" i="8"/>
  <c r="B285" i="8"/>
  <c r="P284" i="8"/>
  <c r="N284" i="8"/>
  <c r="G284" i="8"/>
  <c r="F284" i="8"/>
  <c r="E284" i="8"/>
  <c r="D284" i="8"/>
  <c r="C284" i="8"/>
  <c r="B284" i="8"/>
  <c r="P283" i="8"/>
  <c r="N283" i="8"/>
  <c r="G283" i="8"/>
  <c r="F283" i="8"/>
  <c r="E283" i="8"/>
  <c r="D283" i="8"/>
  <c r="C283" i="8"/>
  <c r="B283" i="8"/>
  <c r="P282" i="8"/>
  <c r="N282" i="8"/>
  <c r="G282" i="8"/>
  <c r="F282" i="8"/>
  <c r="E282" i="8"/>
  <c r="D282" i="8"/>
  <c r="C282" i="8"/>
  <c r="B282" i="8"/>
  <c r="P281" i="8"/>
  <c r="N281" i="8"/>
  <c r="G281" i="8"/>
  <c r="F281" i="8"/>
  <c r="E281" i="8"/>
  <c r="D281" i="8"/>
  <c r="C281" i="8"/>
  <c r="B281" i="8"/>
  <c r="P280" i="8"/>
  <c r="N280" i="8"/>
  <c r="G280" i="8"/>
  <c r="F280" i="8"/>
  <c r="E280" i="8"/>
  <c r="D280" i="8"/>
  <c r="C280" i="8"/>
  <c r="B280" i="8"/>
  <c r="P279" i="8"/>
  <c r="N279" i="8"/>
  <c r="G279" i="8"/>
  <c r="F279" i="8"/>
  <c r="E279" i="8"/>
  <c r="D279" i="8"/>
  <c r="C279" i="8"/>
  <c r="B279" i="8"/>
  <c r="P278" i="8"/>
  <c r="N278" i="8"/>
  <c r="G278" i="8"/>
  <c r="F278" i="8"/>
  <c r="E278" i="8"/>
  <c r="D278" i="8"/>
  <c r="C278" i="8"/>
  <c r="B278" i="8"/>
  <c r="P277" i="8"/>
  <c r="N277" i="8"/>
  <c r="G277" i="8"/>
  <c r="F277" i="8"/>
  <c r="E277" i="8"/>
  <c r="D277" i="8"/>
  <c r="C277" i="8"/>
  <c r="B277" i="8"/>
  <c r="P276" i="8"/>
  <c r="N276" i="8"/>
  <c r="G276" i="8"/>
  <c r="F276" i="8"/>
  <c r="E276" i="8"/>
  <c r="D276" i="8"/>
  <c r="C276" i="8"/>
  <c r="B276" i="8"/>
  <c r="P275" i="8"/>
  <c r="N275" i="8"/>
  <c r="G275" i="8"/>
  <c r="F275" i="8"/>
  <c r="E275" i="8"/>
  <c r="D275" i="8"/>
  <c r="C275" i="8"/>
  <c r="B275" i="8"/>
  <c r="P274" i="8"/>
  <c r="N274" i="8"/>
  <c r="G274" i="8"/>
  <c r="F274" i="8"/>
  <c r="E274" i="8"/>
  <c r="D274" i="8"/>
  <c r="C274" i="8"/>
  <c r="B274" i="8"/>
  <c r="P273" i="8"/>
  <c r="N273" i="8"/>
  <c r="G273" i="8"/>
  <c r="F273" i="8"/>
  <c r="E273" i="8"/>
  <c r="D273" i="8"/>
  <c r="C273" i="8"/>
  <c r="B273" i="8"/>
  <c r="P272" i="8"/>
  <c r="N272" i="8"/>
  <c r="G272" i="8"/>
  <c r="F272" i="8"/>
  <c r="E272" i="8"/>
  <c r="D272" i="8"/>
  <c r="C272" i="8"/>
  <c r="B272" i="8"/>
  <c r="P271" i="8"/>
  <c r="N271" i="8"/>
  <c r="G271" i="8"/>
  <c r="F271" i="8"/>
  <c r="E271" i="8"/>
  <c r="D271" i="8"/>
  <c r="C271" i="8"/>
  <c r="B271" i="8"/>
  <c r="P270" i="8"/>
  <c r="N270" i="8"/>
  <c r="G270" i="8"/>
  <c r="F270" i="8"/>
  <c r="E270" i="8"/>
  <c r="D270" i="8"/>
  <c r="C270" i="8"/>
  <c r="B270" i="8"/>
  <c r="P269" i="8"/>
  <c r="N269" i="8"/>
  <c r="G269" i="8"/>
  <c r="F269" i="8"/>
  <c r="E269" i="8"/>
  <c r="D269" i="8"/>
  <c r="C269" i="8"/>
  <c r="B269" i="8"/>
  <c r="P268" i="8"/>
  <c r="N268" i="8"/>
  <c r="G268" i="8"/>
  <c r="F268" i="8"/>
  <c r="E268" i="8"/>
  <c r="D268" i="8"/>
  <c r="C268" i="8"/>
  <c r="B268" i="8"/>
  <c r="P267" i="8"/>
  <c r="N267" i="8"/>
  <c r="G267" i="8"/>
  <c r="F267" i="8"/>
  <c r="E267" i="8"/>
  <c r="D267" i="8"/>
  <c r="C267" i="8"/>
  <c r="B267" i="8"/>
  <c r="P266" i="8"/>
  <c r="N266" i="8"/>
  <c r="G266" i="8"/>
  <c r="F266" i="8"/>
  <c r="L266" i="8" s="1"/>
  <c r="E266" i="8"/>
  <c r="D266" i="8"/>
  <c r="C266" i="8"/>
  <c r="B266" i="8"/>
  <c r="P265" i="8"/>
  <c r="N265" i="8"/>
  <c r="G265" i="8"/>
  <c r="F265" i="8"/>
  <c r="E265" i="8"/>
  <c r="D265" i="8"/>
  <c r="C265" i="8"/>
  <c r="B265" i="8"/>
  <c r="P264" i="8"/>
  <c r="N264" i="8"/>
  <c r="G264" i="8"/>
  <c r="F264" i="8"/>
  <c r="E264" i="8"/>
  <c r="D264" i="8"/>
  <c r="C264" i="8"/>
  <c r="B264" i="8"/>
  <c r="P263" i="8"/>
  <c r="N263" i="8"/>
  <c r="G263" i="8"/>
  <c r="F263" i="8"/>
  <c r="E263" i="8"/>
  <c r="D263" i="8"/>
  <c r="C263" i="8"/>
  <c r="B263" i="8"/>
  <c r="P262" i="8"/>
  <c r="N262" i="8"/>
  <c r="G262" i="8"/>
  <c r="F262" i="8"/>
  <c r="E262" i="8"/>
  <c r="D262" i="8"/>
  <c r="C262" i="8"/>
  <c r="B262" i="8"/>
  <c r="P261" i="8"/>
  <c r="N261" i="8"/>
  <c r="G261" i="8"/>
  <c r="F261" i="8"/>
  <c r="E261" i="8"/>
  <c r="D261" i="8"/>
  <c r="C261" i="8"/>
  <c r="B261" i="8"/>
  <c r="P260" i="8"/>
  <c r="N260" i="8"/>
  <c r="G260" i="8"/>
  <c r="F260" i="8"/>
  <c r="E260" i="8"/>
  <c r="D260" i="8"/>
  <c r="C260" i="8"/>
  <c r="B260" i="8"/>
  <c r="P259" i="8"/>
  <c r="N259" i="8"/>
  <c r="G259" i="8"/>
  <c r="F259" i="8"/>
  <c r="E259" i="8"/>
  <c r="D259" i="8"/>
  <c r="C259" i="8"/>
  <c r="B259" i="8"/>
  <c r="P258" i="8"/>
  <c r="N258" i="8"/>
  <c r="G258" i="8"/>
  <c r="F258" i="8"/>
  <c r="E258" i="8"/>
  <c r="D258" i="8"/>
  <c r="C258" i="8"/>
  <c r="B258" i="8"/>
  <c r="P257" i="8"/>
  <c r="N257" i="8"/>
  <c r="G257" i="8"/>
  <c r="F257" i="8"/>
  <c r="E257" i="8"/>
  <c r="D257" i="8"/>
  <c r="C257" i="8"/>
  <c r="B257" i="8"/>
  <c r="P256" i="8"/>
  <c r="N256" i="8"/>
  <c r="G256" i="8"/>
  <c r="F256" i="8"/>
  <c r="E256" i="8"/>
  <c r="D256" i="8"/>
  <c r="C256" i="8"/>
  <c r="B256" i="8"/>
  <c r="P255" i="8"/>
  <c r="N255" i="8"/>
  <c r="G255" i="8"/>
  <c r="F255" i="8"/>
  <c r="E255" i="8"/>
  <c r="D255" i="8"/>
  <c r="C255" i="8"/>
  <c r="B255" i="8"/>
  <c r="P254" i="8"/>
  <c r="N254" i="8"/>
  <c r="G254" i="8"/>
  <c r="F254" i="8"/>
  <c r="E254" i="8"/>
  <c r="D254" i="8"/>
  <c r="C254" i="8"/>
  <c r="B254" i="8"/>
  <c r="P253" i="8"/>
  <c r="N253" i="8"/>
  <c r="G253" i="8"/>
  <c r="F253" i="8"/>
  <c r="E253" i="8"/>
  <c r="D253" i="8"/>
  <c r="C253" i="8"/>
  <c r="B253" i="8"/>
  <c r="P252" i="8"/>
  <c r="N252" i="8"/>
  <c r="G252" i="8"/>
  <c r="F252" i="8"/>
  <c r="E252" i="8"/>
  <c r="D252" i="8"/>
  <c r="C252" i="8"/>
  <c r="B252" i="8"/>
  <c r="P251" i="8"/>
  <c r="N251" i="8"/>
  <c r="G251" i="8"/>
  <c r="F251" i="8"/>
  <c r="E251" i="8"/>
  <c r="D251" i="8"/>
  <c r="C251" i="8"/>
  <c r="B251" i="8"/>
  <c r="P250" i="8"/>
  <c r="N250" i="8"/>
  <c r="G250" i="8"/>
  <c r="F250" i="8"/>
  <c r="E250" i="8"/>
  <c r="D250" i="8"/>
  <c r="C250" i="8"/>
  <c r="B250" i="8"/>
  <c r="P249" i="8"/>
  <c r="N249" i="8"/>
  <c r="G249" i="8"/>
  <c r="F249" i="8"/>
  <c r="E249" i="8"/>
  <c r="D249" i="8"/>
  <c r="C249" i="8"/>
  <c r="B249" i="8"/>
  <c r="P248" i="8"/>
  <c r="N248" i="8"/>
  <c r="G248" i="8"/>
  <c r="F248" i="8"/>
  <c r="E248" i="8"/>
  <c r="D248" i="8"/>
  <c r="C248" i="8"/>
  <c r="B248" i="8"/>
  <c r="P247" i="8"/>
  <c r="N247" i="8"/>
  <c r="G247" i="8"/>
  <c r="F247" i="8"/>
  <c r="E247" i="8"/>
  <c r="D247" i="8"/>
  <c r="C247" i="8"/>
  <c r="B247" i="8"/>
  <c r="P246" i="8"/>
  <c r="N246" i="8"/>
  <c r="G246" i="8"/>
  <c r="F246" i="8"/>
  <c r="E246" i="8"/>
  <c r="D246" i="8"/>
  <c r="C246" i="8"/>
  <c r="B246" i="8"/>
  <c r="P245" i="8"/>
  <c r="N245" i="8"/>
  <c r="G245" i="8"/>
  <c r="F245" i="8"/>
  <c r="E245" i="8"/>
  <c r="D245" i="8"/>
  <c r="C245" i="8"/>
  <c r="B245" i="8"/>
  <c r="P244" i="8"/>
  <c r="N244" i="8"/>
  <c r="G244" i="8"/>
  <c r="F244" i="8"/>
  <c r="E244" i="8"/>
  <c r="D244" i="8"/>
  <c r="C244" i="8"/>
  <c r="B244" i="8"/>
  <c r="P243" i="8"/>
  <c r="N243" i="8"/>
  <c r="G243" i="8"/>
  <c r="F243" i="8"/>
  <c r="E243" i="8"/>
  <c r="D243" i="8"/>
  <c r="C243" i="8"/>
  <c r="B243" i="8"/>
  <c r="P242" i="8"/>
  <c r="N242" i="8"/>
  <c r="G242" i="8"/>
  <c r="F242" i="8"/>
  <c r="E242" i="8"/>
  <c r="D242" i="8"/>
  <c r="C242" i="8"/>
  <c r="B242" i="8"/>
  <c r="P241" i="8"/>
  <c r="N241" i="8"/>
  <c r="G241" i="8"/>
  <c r="F241" i="8"/>
  <c r="E241" i="8"/>
  <c r="D241" i="8"/>
  <c r="C241" i="8"/>
  <c r="B241" i="8"/>
  <c r="P240" i="8"/>
  <c r="N240" i="8"/>
  <c r="G240" i="8"/>
  <c r="F240" i="8"/>
  <c r="E240" i="8"/>
  <c r="D240" i="8"/>
  <c r="C240" i="8"/>
  <c r="B240" i="8"/>
  <c r="P239" i="8"/>
  <c r="N239" i="8"/>
  <c r="G239" i="8"/>
  <c r="F239" i="8"/>
  <c r="E239" i="8"/>
  <c r="D239" i="8"/>
  <c r="C239" i="8"/>
  <c r="B239" i="8"/>
  <c r="P238" i="8"/>
  <c r="N238" i="8"/>
  <c r="G238" i="8"/>
  <c r="F238" i="8"/>
  <c r="E238" i="8"/>
  <c r="D238" i="8"/>
  <c r="C238" i="8"/>
  <c r="B238" i="8"/>
  <c r="P237" i="8"/>
  <c r="N237" i="8"/>
  <c r="G237" i="8"/>
  <c r="F237" i="8"/>
  <c r="E237" i="8"/>
  <c r="D237" i="8"/>
  <c r="C237" i="8"/>
  <c r="B237" i="8"/>
  <c r="P236" i="8"/>
  <c r="N236" i="8"/>
  <c r="G236" i="8"/>
  <c r="F236" i="8"/>
  <c r="E236" i="8"/>
  <c r="D236" i="8"/>
  <c r="C236" i="8"/>
  <c r="B236" i="8"/>
  <c r="P235" i="8"/>
  <c r="N235" i="8"/>
  <c r="G235" i="8"/>
  <c r="F235" i="8"/>
  <c r="E235" i="8"/>
  <c r="D235" i="8"/>
  <c r="C235" i="8"/>
  <c r="B235" i="8"/>
  <c r="P234" i="8"/>
  <c r="N234" i="8"/>
  <c r="G234" i="8"/>
  <c r="F234" i="8"/>
  <c r="E234" i="8"/>
  <c r="D234" i="8"/>
  <c r="C234" i="8"/>
  <c r="B234" i="8"/>
  <c r="P233" i="8"/>
  <c r="N233" i="8"/>
  <c r="G233" i="8"/>
  <c r="F233" i="8"/>
  <c r="E233" i="8"/>
  <c r="D233" i="8"/>
  <c r="C233" i="8"/>
  <c r="B233" i="8"/>
  <c r="P232" i="8"/>
  <c r="N232" i="8"/>
  <c r="G232" i="8"/>
  <c r="F232" i="8"/>
  <c r="E232" i="8"/>
  <c r="D232" i="8"/>
  <c r="C232" i="8"/>
  <c r="B232" i="8"/>
  <c r="P231" i="8"/>
  <c r="N231" i="8"/>
  <c r="G231" i="8"/>
  <c r="F231" i="8"/>
  <c r="E231" i="8"/>
  <c r="D231" i="8"/>
  <c r="C231" i="8"/>
  <c r="B231" i="8"/>
  <c r="P230" i="8"/>
  <c r="N230" i="8"/>
  <c r="G230" i="8"/>
  <c r="F230" i="8"/>
  <c r="E230" i="8"/>
  <c r="D230" i="8"/>
  <c r="C230" i="8"/>
  <c r="B230" i="8"/>
  <c r="P229" i="8"/>
  <c r="N229" i="8"/>
  <c r="G229" i="8"/>
  <c r="F229" i="8"/>
  <c r="E229" i="8"/>
  <c r="D229" i="8"/>
  <c r="C229" i="8"/>
  <c r="B229" i="8"/>
  <c r="P228" i="8"/>
  <c r="N228" i="8"/>
  <c r="G228" i="8"/>
  <c r="F228" i="8"/>
  <c r="E228" i="8"/>
  <c r="D228" i="8"/>
  <c r="C228" i="8"/>
  <c r="B228" i="8"/>
  <c r="P227" i="8"/>
  <c r="N227" i="8"/>
  <c r="G227" i="8"/>
  <c r="F227" i="8"/>
  <c r="E227" i="8"/>
  <c r="D227" i="8"/>
  <c r="C227" i="8"/>
  <c r="B227" i="8"/>
  <c r="P226" i="8"/>
  <c r="N226" i="8"/>
  <c r="G226" i="8"/>
  <c r="F226" i="8"/>
  <c r="E226" i="8"/>
  <c r="D226" i="8"/>
  <c r="C226" i="8"/>
  <c r="B226" i="8"/>
  <c r="P225" i="8"/>
  <c r="N225" i="8"/>
  <c r="G225" i="8"/>
  <c r="F225" i="8"/>
  <c r="E225" i="8"/>
  <c r="D225" i="8"/>
  <c r="C225" i="8"/>
  <c r="B225" i="8"/>
  <c r="P224" i="8"/>
  <c r="N224" i="8"/>
  <c r="G224" i="8"/>
  <c r="F224" i="8"/>
  <c r="E224" i="8"/>
  <c r="D224" i="8"/>
  <c r="C224" i="8"/>
  <c r="B224" i="8"/>
  <c r="P223" i="8"/>
  <c r="N223" i="8"/>
  <c r="G223" i="8"/>
  <c r="F223" i="8"/>
  <c r="E223" i="8"/>
  <c r="D223" i="8"/>
  <c r="C223" i="8"/>
  <c r="B223" i="8"/>
  <c r="P222" i="8"/>
  <c r="N222" i="8"/>
  <c r="G222" i="8"/>
  <c r="F222" i="8"/>
  <c r="E222" i="8"/>
  <c r="D222" i="8"/>
  <c r="C222" i="8"/>
  <c r="B222" i="8"/>
  <c r="P221" i="8"/>
  <c r="N221" i="8"/>
  <c r="G221" i="8"/>
  <c r="F221" i="8"/>
  <c r="E221" i="8"/>
  <c r="D221" i="8"/>
  <c r="C221" i="8"/>
  <c r="B221" i="8"/>
  <c r="P220" i="8"/>
  <c r="N220" i="8"/>
  <c r="G220" i="8"/>
  <c r="F220" i="8"/>
  <c r="E220" i="8"/>
  <c r="D220" i="8"/>
  <c r="C220" i="8"/>
  <c r="B220" i="8"/>
  <c r="P219" i="8"/>
  <c r="N219" i="8"/>
  <c r="G219" i="8"/>
  <c r="F219" i="8"/>
  <c r="E219" i="8"/>
  <c r="D219" i="8"/>
  <c r="C219" i="8"/>
  <c r="B219" i="8"/>
  <c r="P218" i="8"/>
  <c r="N218" i="8"/>
  <c r="G218" i="8"/>
  <c r="F218" i="8"/>
  <c r="E218" i="8"/>
  <c r="D218" i="8"/>
  <c r="C218" i="8"/>
  <c r="B218" i="8"/>
  <c r="P217" i="8"/>
  <c r="N217" i="8"/>
  <c r="G217" i="8"/>
  <c r="F217" i="8"/>
  <c r="E217" i="8"/>
  <c r="D217" i="8"/>
  <c r="C217" i="8"/>
  <c r="B217" i="8"/>
  <c r="P216" i="8"/>
  <c r="N216" i="8"/>
  <c r="G216" i="8"/>
  <c r="F216" i="8"/>
  <c r="E216" i="8"/>
  <c r="D216" i="8"/>
  <c r="C216" i="8"/>
  <c r="B216" i="8"/>
  <c r="P215" i="8"/>
  <c r="N215" i="8"/>
  <c r="G215" i="8"/>
  <c r="F215" i="8"/>
  <c r="E215" i="8"/>
  <c r="D215" i="8"/>
  <c r="C215" i="8"/>
  <c r="B215" i="8"/>
  <c r="P214" i="8"/>
  <c r="N214" i="8"/>
  <c r="G214" i="8"/>
  <c r="F214" i="8"/>
  <c r="E214" i="8"/>
  <c r="D214" i="8"/>
  <c r="C214" i="8"/>
  <c r="B214" i="8"/>
  <c r="P213" i="8"/>
  <c r="N213" i="8"/>
  <c r="G213" i="8"/>
  <c r="F213" i="8"/>
  <c r="E213" i="8"/>
  <c r="D213" i="8"/>
  <c r="C213" i="8"/>
  <c r="B213" i="8"/>
  <c r="P212" i="8"/>
  <c r="N212" i="8"/>
  <c r="G212" i="8"/>
  <c r="F212" i="8"/>
  <c r="E212" i="8"/>
  <c r="D212" i="8"/>
  <c r="C212" i="8"/>
  <c r="B212" i="8"/>
  <c r="P211" i="8"/>
  <c r="N211" i="8"/>
  <c r="G211" i="8"/>
  <c r="F211" i="8"/>
  <c r="E211" i="8"/>
  <c r="D211" i="8"/>
  <c r="C211" i="8"/>
  <c r="B211" i="8"/>
  <c r="P210" i="8"/>
  <c r="N210" i="8"/>
  <c r="G210" i="8"/>
  <c r="F210" i="8"/>
  <c r="E210" i="8"/>
  <c r="D210" i="8"/>
  <c r="C210" i="8"/>
  <c r="B210" i="8"/>
  <c r="P209" i="8"/>
  <c r="N209" i="8"/>
  <c r="G209" i="8"/>
  <c r="F209" i="8"/>
  <c r="E209" i="8"/>
  <c r="D209" i="8"/>
  <c r="C209" i="8"/>
  <c r="B209" i="8"/>
  <c r="P208" i="8"/>
  <c r="N208" i="8"/>
  <c r="G208" i="8"/>
  <c r="F208" i="8"/>
  <c r="E208" i="8"/>
  <c r="D208" i="8"/>
  <c r="C208" i="8"/>
  <c r="B208" i="8"/>
  <c r="P207" i="8"/>
  <c r="N207" i="8"/>
  <c r="G207" i="8"/>
  <c r="F207" i="8"/>
  <c r="E207" i="8"/>
  <c r="D207" i="8"/>
  <c r="C207" i="8"/>
  <c r="B207" i="8"/>
  <c r="P206" i="8"/>
  <c r="N206" i="8"/>
  <c r="G206" i="8"/>
  <c r="F206" i="8"/>
  <c r="L206" i="8" s="1"/>
  <c r="E206" i="8"/>
  <c r="D206" i="8"/>
  <c r="C206" i="8"/>
  <c r="B206" i="8"/>
  <c r="P205" i="8"/>
  <c r="N205" i="8"/>
  <c r="G205" i="8"/>
  <c r="F205" i="8"/>
  <c r="E205" i="8"/>
  <c r="D205" i="8"/>
  <c r="C205" i="8"/>
  <c r="B205" i="8"/>
  <c r="P204" i="8"/>
  <c r="N204" i="8"/>
  <c r="G204" i="8"/>
  <c r="F204" i="8"/>
  <c r="E204" i="8"/>
  <c r="D204" i="8"/>
  <c r="C204" i="8"/>
  <c r="B204" i="8"/>
  <c r="P203" i="8"/>
  <c r="N203" i="8"/>
  <c r="G203" i="8"/>
  <c r="F203" i="8"/>
  <c r="E203" i="8"/>
  <c r="D203" i="8"/>
  <c r="C203" i="8"/>
  <c r="B203" i="8"/>
  <c r="P202" i="8"/>
  <c r="N202" i="8"/>
  <c r="G202" i="8"/>
  <c r="F202" i="8"/>
  <c r="E202" i="8"/>
  <c r="D202" i="8"/>
  <c r="C202" i="8"/>
  <c r="B202" i="8"/>
  <c r="P201" i="8"/>
  <c r="N201" i="8"/>
  <c r="G201" i="8"/>
  <c r="F201" i="8"/>
  <c r="E201" i="8"/>
  <c r="D201" i="8"/>
  <c r="C201" i="8"/>
  <c r="B201" i="8"/>
  <c r="P200" i="8"/>
  <c r="N200" i="8"/>
  <c r="G200" i="8"/>
  <c r="F200" i="8"/>
  <c r="E200" i="8"/>
  <c r="D200" i="8"/>
  <c r="C200" i="8"/>
  <c r="B200" i="8"/>
  <c r="P199" i="8"/>
  <c r="N199" i="8"/>
  <c r="G199" i="8"/>
  <c r="F199" i="8"/>
  <c r="E199" i="8"/>
  <c r="D199" i="8"/>
  <c r="C199" i="8"/>
  <c r="B199" i="8"/>
  <c r="P198" i="8"/>
  <c r="N198" i="8"/>
  <c r="G198" i="8"/>
  <c r="F198" i="8"/>
  <c r="E198" i="8"/>
  <c r="D198" i="8"/>
  <c r="C198" i="8"/>
  <c r="B198" i="8"/>
  <c r="P197" i="8"/>
  <c r="N197" i="8"/>
  <c r="G197" i="8"/>
  <c r="F197" i="8"/>
  <c r="E197" i="8"/>
  <c r="D197" i="8"/>
  <c r="C197" i="8"/>
  <c r="B197" i="8"/>
  <c r="P196" i="8"/>
  <c r="N196" i="8"/>
  <c r="G196" i="8"/>
  <c r="F196" i="8"/>
  <c r="E196" i="8"/>
  <c r="D196" i="8"/>
  <c r="C196" i="8"/>
  <c r="B196" i="8"/>
  <c r="P195" i="8"/>
  <c r="N195" i="8"/>
  <c r="G195" i="8"/>
  <c r="F195" i="8"/>
  <c r="E195" i="8"/>
  <c r="D195" i="8"/>
  <c r="C195" i="8"/>
  <c r="B195" i="8"/>
  <c r="P194" i="8"/>
  <c r="N194" i="8"/>
  <c r="G194" i="8"/>
  <c r="F194" i="8"/>
  <c r="E194" i="8"/>
  <c r="D194" i="8"/>
  <c r="C194" i="8"/>
  <c r="B194" i="8"/>
  <c r="P193" i="8"/>
  <c r="N193" i="8"/>
  <c r="G193" i="8"/>
  <c r="F193" i="8"/>
  <c r="E193" i="8"/>
  <c r="D193" i="8"/>
  <c r="C193" i="8"/>
  <c r="B193" i="8"/>
  <c r="P192" i="8"/>
  <c r="N192" i="8"/>
  <c r="G192" i="8"/>
  <c r="F192" i="8"/>
  <c r="E192" i="8"/>
  <c r="D192" i="8"/>
  <c r="C192" i="8"/>
  <c r="B192" i="8"/>
  <c r="P191" i="8"/>
  <c r="N191" i="8"/>
  <c r="G191" i="8"/>
  <c r="F191" i="8"/>
  <c r="E191" i="8"/>
  <c r="D191" i="8"/>
  <c r="C191" i="8"/>
  <c r="B191" i="8"/>
  <c r="P190" i="8"/>
  <c r="N190" i="8"/>
  <c r="G190" i="8"/>
  <c r="F190" i="8"/>
  <c r="E190" i="8"/>
  <c r="D190" i="8"/>
  <c r="C190" i="8"/>
  <c r="B190" i="8"/>
  <c r="P189" i="8"/>
  <c r="N189" i="8"/>
  <c r="G189" i="8"/>
  <c r="F189" i="8"/>
  <c r="E189" i="8"/>
  <c r="D189" i="8"/>
  <c r="C189" i="8"/>
  <c r="B189" i="8"/>
  <c r="P188" i="8"/>
  <c r="N188" i="8"/>
  <c r="G188" i="8"/>
  <c r="F188" i="8"/>
  <c r="E188" i="8"/>
  <c r="D188" i="8"/>
  <c r="C188" i="8"/>
  <c r="B188" i="8"/>
  <c r="P187" i="8"/>
  <c r="N187" i="8"/>
  <c r="G187" i="8"/>
  <c r="F187" i="8"/>
  <c r="E187" i="8"/>
  <c r="D187" i="8"/>
  <c r="C187" i="8"/>
  <c r="B187" i="8"/>
  <c r="P186" i="8"/>
  <c r="N186" i="8"/>
  <c r="G186" i="8"/>
  <c r="F186" i="8"/>
  <c r="E186" i="8"/>
  <c r="D186" i="8"/>
  <c r="C186" i="8"/>
  <c r="B186" i="8"/>
  <c r="P185" i="8"/>
  <c r="N185" i="8"/>
  <c r="G185" i="8"/>
  <c r="F185" i="8"/>
  <c r="E185" i="8"/>
  <c r="D185" i="8"/>
  <c r="C185" i="8"/>
  <c r="B185" i="8"/>
  <c r="P184" i="8"/>
  <c r="N184" i="8"/>
  <c r="G184" i="8"/>
  <c r="F184" i="8"/>
  <c r="E184" i="8"/>
  <c r="D184" i="8"/>
  <c r="C184" i="8"/>
  <c r="B184" i="8"/>
  <c r="P183" i="8"/>
  <c r="N183" i="8"/>
  <c r="G183" i="8"/>
  <c r="F183" i="8"/>
  <c r="E183" i="8"/>
  <c r="D183" i="8"/>
  <c r="C183" i="8"/>
  <c r="B183" i="8"/>
  <c r="P182" i="8"/>
  <c r="N182" i="8"/>
  <c r="G182" i="8"/>
  <c r="F182" i="8"/>
  <c r="E182" i="8"/>
  <c r="D182" i="8"/>
  <c r="C182" i="8"/>
  <c r="B182" i="8"/>
  <c r="P181" i="8"/>
  <c r="N181" i="8"/>
  <c r="G181" i="8"/>
  <c r="F181" i="8"/>
  <c r="E181" i="8"/>
  <c r="D181" i="8"/>
  <c r="C181" i="8"/>
  <c r="B181" i="8"/>
  <c r="P180" i="8"/>
  <c r="N180" i="8"/>
  <c r="G180" i="8"/>
  <c r="F180" i="8"/>
  <c r="E180" i="8"/>
  <c r="D180" i="8"/>
  <c r="C180" i="8"/>
  <c r="B180" i="8"/>
  <c r="P179" i="8"/>
  <c r="N179" i="8"/>
  <c r="G179" i="8"/>
  <c r="F179" i="8"/>
  <c r="E179" i="8"/>
  <c r="D179" i="8"/>
  <c r="C179" i="8"/>
  <c r="B179" i="8"/>
  <c r="P178" i="8"/>
  <c r="N178" i="8"/>
  <c r="G178" i="8"/>
  <c r="F178" i="8"/>
  <c r="E178" i="8"/>
  <c r="D178" i="8"/>
  <c r="C178" i="8"/>
  <c r="B178" i="8"/>
  <c r="P177" i="8"/>
  <c r="N177" i="8"/>
  <c r="G177" i="8"/>
  <c r="F177" i="8"/>
  <c r="E177" i="8"/>
  <c r="D177" i="8"/>
  <c r="C177" i="8"/>
  <c r="B177" i="8"/>
  <c r="P176" i="8"/>
  <c r="N176" i="8"/>
  <c r="G176" i="8"/>
  <c r="F176" i="8"/>
  <c r="E176" i="8"/>
  <c r="D176" i="8"/>
  <c r="C176" i="8"/>
  <c r="B176" i="8"/>
  <c r="P175" i="8"/>
  <c r="N175" i="8"/>
  <c r="G175" i="8"/>
  <c r="F175" i="8"/>
  <c r="E175" i="8"/>
  <c r="D175" i="8"/>
  <c r="C175" i="8"/>
  <c r="B175" i="8"/>
  <c r="P174" i="8"/>
  <c r="N174" i="8"/>
  <c r="G174" i="8"/>
  <c r="F174" i="8"/>
  <c r="E174" i="8"/>
  <c r="D174" i="8"/>
  <c r="C174" i="8"/>
  <c r="B174" i="8"/>
  <c r="P173" i="8"/>
  <c r="N173" i="8"/>
  <c r="G173" i="8"/>
  <c r="F173" i="8"/>
  <c r="E173" i="8"/>
  <c r="D173" i="8"/>
  <c r="C173" i="8"/>
  <c r="B173" i="8"/>
  <c r="P172" i="8"/>
  <c r="N172" i="8"/>
  <c r="G172" i="8"/>
  <c r="F172" i="8"/>
  <c r="E172" i="8"/>
  <c r="D172" i="8"/>
  <c r="C172" i="8"/>
  <c r="B172" i="8"/>
  <c r="P171" i="8"/>
  <c r="N171" i="8"/>
  <c r="G171" i="8"/>
  <c r="F171" i="8"/>
  <c r="E171" i="8"/>
  <c r="D171" i="8"/>
  <c r="C171" i="8"/>
  <c r="B171" i="8"/>
  <c r="P170" i="8"/>
  <c r="N170" i="8"/>
  <c r="G170" i="8"/>
  <c r="F170" i="8"/>
  <c r="E170" i="8"/>
  <c r="D170" i="8"/>
  <c r="C170" i="8"/>
  <c r="B170" i="8"/>
  <c r="P169" i="8"/>
  <c r="N169" i="8"/>
  <c r="G169" i="8"/>
  <c r="F169" i="8"/>
  <c r="E169" i="8"/>
  <c r="D169" i="8"/>
  <c r="C169" i="8"/>
  <c r="B169" i="8"/>
  <c r="P168" i="8"/>
  <c r="N168" i="8"/>
  <c r="G168" i="8"/>
  <c r="F168" i="8"/>
  <c r="E168" i="8"/>
  <c r="D168" i="8"/>
  <c r="C168" i="8"/>
  <c r="B168" i="8"/>
  <c r="P167" i="8"/>
  <c r="N167" i="8"/>
  <c r="G167" i="8"/>
  <c r="F167" i="8"/>
  <c r="E167" i="8"/>
  <c r="D167" i="8"/>
  <c r="C167" i="8"/>
  <c r="B167" i="8"/>
  <c r="P166" i="8"/>
  <c r="N166" i="8"/>
  <c r="G166" i="8"/>
  <c r="F166" i="8"/>
  <c r="E166" i="8"/>
  <c r="D166" i="8"/>
  <c r="C166" i="8"/>
  <c r="B166" i="8"/>
  <c r="P165" i="8"/>
  <c r="N165" i="8"/>
  <c r="G165" i="8"/>
  <c r="F165" i="8"/>
  <c r="E165" i="8"/>
  <c r="D165" i="8"/>
  <c r="C165" i="8"/>
  <c r="B165" i="8"/>
  <c r="P164" i="8"/>
  <c r="N164" i="8"/>
  <c r="G164" i="8"/>
  <c r="F164" i="8"/>
  <c r="E164" i="8"/>
  <c r="D164" i="8"/>
  <c r="C164" i="8"/>
  <c r="B164" i="8"/>
  <c r="P163" i="8"/>
  <c r="N163" i="8"/>
  <c r="G163" i="8"/>
  <c r="F163" i="8"/>
  <c r="E163" i="8"/>
  <c r="D163" i="8"/>
  <c r="C163" i="8"/>
  <c r="B163" i="8"/>
  <c r="P162" i="8"/>
  <c r="N162" i="8"/>
  <c r="G162" i="8"/>
  <c r="F162" i="8"/>
  <c r="E162" i="8"/>
  <c r="D162" i="8"/>
  <c r="C162" i="8"/>
  <c r="B162" i="8"/>
  <c r="P161" i="8"/>
  <c r="N161" i="8"/>
  <c r="G161" i="8"/>
  <c r="M161" i="8" s="1"/>
  <c r="F161" i="8"/>
  <c r="E161" i="8"/>
  <c r="D161" i="8"/>
  <c r="C161" i="8"/>
  <c r="B161" i="8"/>
  <c r="P160" i="8"/>
  <c r="N160" i="8"/>
  <c r="G160" i="8"/>
  <c r="F160" i="8"/>
  <c r="E160" i="8"/>
  <c r="K160" i="8" s="1"/>
  <c r="D160" i="8"/>
  <c r="C160" i="8"/>
  <c r="I160" i="8" s="1"/>
  <c r="B160" i="8"/>
  <c r="P159" i="8"/>
  <c r="N159" i="8"/>
  <c r="G159" i="8"/>
  <c r="F159" i="8"/>
  <c r="E159" i="8"/>
  <c r="D159" i="8"/>
  <c r="C159" i="8"/>
  <c r="B159" i="8"/>
  <c r="P158" i="8"/>
  <c r="N158" i="8"/>
  <c r="G158" i="8"/>
  <c r="F158" i="8"/>
  <c r="E158" i="8"/>
  <c r="D158" i="8"/>
  <c r="C158" i="8"/>
  <c r="B158" i="8"/>
  <c r="P157" i="8"/>
  <c r="N157" i="8"/>
  <c r="G157" i="8"/>
  <c r="F157" i="8"/>
  <c r="E157" i="8"/>
  <c r="K157" i="8" s="1"/>
  <c r="D157" i="8"/>
  <c r="C157" i="8"/>
  <c r="B157" i="8"/>
  <c r="P156" i="8"/>
  <c r="N156" i="8"/>
  <c r="G156" i="8"/>
  <c r="F156" i="8"/>
  <c r="E156" i="8"/>
  <c r="D156" i="8"/>
  <c r="C156" i="8"/>
  <c r="B156" i="8"/>
  <c r="P155" i="8"/>
  <c r="N155" i="8"/>
  <c r="G155" i="8"/>
  <c r="F155" i="8"/>
  <c r="E155" i="8"/>
  <c r="D155" i="8"/>
  <c r="C155" i="8"/>
  <c r="B155" i="8"/>
  <c r="P154" i="8"/>
  <c r="N154" i="8"/>
  <c r="G154" i="8"/>
  <c r="F154" i="8"/>
  <c r="E154" i="8"/>
  <c r="D154" i="8"/>
  <c r="C154" i="8"/>
  <c r="B154" i="8"/>
  <c r="P153" i="8"/>
  <c r="N153" i="8"/>
  <c r="G153" i="8"/>
  <c r="F153" i="8"/>
  <c r="E153" i="8"/>
  <c r="D153" i="8"/>
  <c r="C153" i="8"/>
  <c r="B153" i="8"/>
  <c r="P152" i="8"/>
  <c r="N152" i="8"/>
  <c r="G152" i="8"/>
  <c r="M152" i="8" s="1"/>
  <c r="F152" i="8"/>
  <c r="E152" i="8"/>
  <c r="D152" i="8"/>
  <c r="C152" i="8"/>
  <c r="B152" i="8"/>
  <c r="P151" i="8"/>
  <c r="N151" i="8"/>
  <c r="G151" i="8"/>
  <c r="F151" i="8"/>
  <c r="E151" i="8"/>
  <c r="D151" i="8"/>
  <c r="C151" i="8"/>
  <c r="I151" i="8" s="1"/>
  <c r="B151" i="8"/>
  <c r="P150" i="8"/>
  <c r="N150" i="8"/>
  <c r="G150" i="8"/>
  <c r="F150" i="8"/>
  <c r="E150" i="8"/>
  <c r="D150" i="8"/>
  <c r="C150" i="8"/>
  <c r="B150" i="8"/>
  <c r="P149" i="8"/>
  <c r="N149" i="8"/>
  <c r="G149" i="8"/>
  <c r="F149" i="8"/>
  <c r="E149" i="8"/>
  <c r="D149" i="8"/>
  <c r="C149" i="8"/>
  <c r="B149" i="8"/>
  <c r="P148" i="8"/>
  <c r="N148" i="8"/>
  <c r="G148" i="8"/>
  <c r="F148" i="8"/>
  <c r="E148" i="8"/>
  <c r="D148" i="8"/>
  <c r="C148" i="8"/>
  <c r="B148" i="8"/>
  <c r="P147" i="8"/>
  <c r="N147" i="8"/>
  <c r="G147" i="8"/>
  <c r="F147" i="8"/>
  <c r="E147" i="8"/>
  <c r="D147" i="8"/>
  <c r="C147" i="8"/>
  <c r="B147" i="8"/>
  <c r="P146" i="8"/>
  <c r="N146" i="8"/>
  <c r="G146" i="8"/>
  <c r="F146" i="8"/>
  <c r="E146" i="8"/>
  <c r="D146" i="8"/>
  <c r="C146" i="8"/>
  <c r="B146" i="8"/>
  <c r="P145" i="8"/>
  <c r="N145" i="8"/>
  <c r="G145" i="8"/>
  <c r="F145" i="8"/>
  <c r="E145" i="8"/>
  <c r="D145" i="8"/>
  <c r="C145" i="8"/>
  <c r="B145" i="8"/>
  <c r="P144" i="8"/>
  <c r="N144" i="8"/>
  <c r="G144" i="8"/>
  <c r="F144" i="8"/>
  <c r="E144" i="8"/>
  <c r="D144" i="8"/>
  <c r="C144" i="8"/>
  <c r="I144" i="8" s="1"/>
  <c r="B144" i="8"/>
  <c r="P143" i="8"/>
  <c r="N143" i="8"/>
  <c r="G143" i="8"/>
  <c r="F143" i="8"/>
  <c r="E143" i="8"/>
  <c r="K143" i="8" s="1"/>
  <c r="D143" i="8"/>
  <c r="C143" i="8"/>
  <c r="B143" i="8"/>
  <c r="P142" i="8"/>
  <c r="N142" i="8"/>
  <c r="I142" i="8"/>
  <c r="G142" i="8"/>
  <c r="F142" i="8"/>
  <c r="E142" i="8"/>
  <c r="D142" i="8"/>
  <c r="C142" i="8"/>
  <c r="B142" i="8"/>
  <c r="P141" i="8"/>
  <c r="N141" i="8"/>
  <c r="G141" i="8"/>
  <c r="F141" i="8"/>
  <c r="E141" i="8"/>
  <c r="K141" i="8" s="1"/>
  <c r="D141" i="8"/>
  <c r="C141" i="8"/>
  <c r="B141" i="8"/>
  <c r="P140" i="8"/>
  <c r="N140" i="8"/>
  <c r="G140" i="8"/>
  <c r="M140" i="8" s="1"/>
  <c r="F140" i="8"/>
  <c r="E140" i="8"/>
  <c r="D140" i="8"/>
  <c r="C140" i="8"/>
  <c r="B140" i="8"/>
  <c r="P139" i="8"/>
  <c r="N139" i="8"/>
  <c r="G139" i="8"/>
  <c r="F139" i="8"/>
  <c r="E139" i="8"/>
  <c r="D139" i="8"/>
  <c r="C139" i="8"/>
  <c r="B139" i="8"/>
  <c r="P138" i="8"/>
  <c r="N138" i="8"/>
  <c r="G138" i="8"/>
  <c r="F138" i="8"/>
  <c r="E138" i="8"/>
  <c r="D138" i="8"/>
  <c r="C138" i="8"/>
  <c r="B138" i="8"/>
  <c r="P137" i="8"/>
  <c r="N137" i="8"/>
  <c r="G137" i="8"/>
  <c r="F137" i="8"/>
  <c r="E137" i="8"/>
  <c r="D137" i="8"/>
  <c r="C137" i="8"/>
  <c r="B137" i="8"/>
  <c r="P136" i="8"/>
  <c r="N136" i="8"/>
  <c r="G136" i="8"/>
  <c r="F136" i="8"/>
  <c r="E136" i="8"/>
  <c r="D136" i="8"/>
  <c r="C136" i="8"/>
  <c r="B136" i="8"/>
  <c r="P135" i="8"/>
  <c r="N135" i="8"/>
  <c r="G135" i="8"/>
  <c r="F135" i="8"/>
  <c r="E135" i="8"/>
  <c r="D135" i="8"/>
  <c r="C135" i="8"/>
  <c r="B135" i="8"/>
  <c r="P134" i="8"/>
  <c r="N134" i="8"/>
  <c r="G134" i="8"/>
  <c r="M134" i="8" s="1"/>
  <c r="F134" i="8"/>
  <c r="E134" i="8"/>
  <c r="D134" i="8"/>
  <c r="C134" i="8"/>
  <c r="B134" i="8"/>
  <c r="P133" i="8"/>
  <c r="N133" i="8"/>
  <c r="G133" i="8"/>
  <c r="F133" i="8"/>
  <c r="E133" i="8"/>
  <c r="D133" i="8"/>
  <c r="C133" i="8"/>
  <c r="B133" i="8"/>
  <c r="P132" i="8"/>
  <c r="N132" i="8"/>
  <c r="H132" i="8"/>
  <c r="G132" i="8"/>
  <c r="F132" i="8"/>
  <c r="L132" i="8" s="1"/>
  <c r="E132" i="8"/>
  <c r="D132" i="8"/>
  <c r="C132" i="8"/>
  <c r="B132" i="8"/>
  <c r="P131" i="8"/>
  <c r="N131" i="8"/>
  <c r="K131" i="8"/>
  <c r="G131" i="8"/>
  <c r="M131" i="8" s="1"/>
  <c r="F131" i="8"/>
  <c r="E131" i="8"/>
  <c r="D131" i="8"/>
  <c r="C131" i="8"/>
  <c r="I131" i="8" s="1"/>
  <c r="B131" i="8"/>
  <c r="P130" i="8"/>
  <c r="N130" i="8"/>
  <c r="G130" i="8"/>
  <c r="F130" i="8"/>
  <c r="E130" i="8"/>
  <c r="K130" i="8" s="1"/>
  <c r="D130" i="8"/>
  <c r="C130" i="8"/>
  <c r="B130" i="8"/>
  <c r="P129" i="8"/>
  <c r="N129" i="8"/>
  <c r="G129" i="8"/>
  <c r="F129" i="8"/>
  <c r="E129" i="8"/>
  <c r="D129" i="8"/>
  <c r="C129" i="8"/>
  <c r="I129" i="8" s="1"/>
  <c r="B129" i="8"/>
  <c r="H129" i="8" s="1"/>
  <c r="P128" i="8"/>
  <c r="N128" i="8"/>
  <c r="G128" i="8"/>
  <c r="F128" i="8"/>
  <c r="L128" i="8" s="1"/>
  <c r="E128" i="8"/>
  <c r="D128" i="8"/>
  <c r="C128" i="8"/>
  <c r="B128" i="8"/>
  <c r="H128" i="8" s="1"/>
  <c r="P127" i="8"/>
  <c r="Q127" i="8" s="1"/>
  <c r="N127" i="8"/>
  <c r="H127" i="8"/>
  <c r="G127" i="8"/>
  <c r="F127" i="8"/>
  <c r="E127" i="8"/>
  <c r="K127" i="8" s="1"/>
  <c r="D127" i="8"/>
  <c r="C127" i="8"/>
  <c r="B127" i="8"/>
  <c r="P126" i="8"/>
  <c r="N126" i="8"/>
  <c r="G126" i="8"/>
  <c r="M126" i="8" s="1"/>
  <c r="F126" i="8"/>
  <c r="E126" i="8"/>
  <c r="D126" i="8"/>
  <c r="C126" i="8"/>
  <c r="B126" i="8"/>
  <c r="P125" i="8"/>
  <c r="N125" i="8"/>
  <c r="G125" i="8"/>
  <c r="F125" i="8"/>
  <c r="L125" i="8" s="1"/>
  <c r="E125" i="8"/>
  <c r="K125" i="8" s="1"/>
  <c r="D125" i="8"/>
  <c r="J125" i="8" s="1"/>
  <c r="C125" i="8"/>
  <c r="I125" i="8" s="1"/>
  <c r="B125" i="8"/>
  <c r="H125" i="8" s="1"/>
  <c r="P124" i="8"/>
  <c r="N124" i="8"/>
  <c r="G124" i="8"/>
  <c r="F124" i="8"/>
  <c r="E124" i="8"/>
  <c r="D124" i="8"/>
  <c r="C124" i="8"/>
  <c r="I124" i="8" s="1"/>
  <c r="B124" i="8"/>
  <c r="P123" i="8"/>
  <c r="N123" i="8"/>
  <c r="O123" i="8" s="1"/>
  <c r="G123" i="8"/>
  <c r="F123" i="8"/>
  <c r="E123" i="8"/>
  <c r="D123" i="8"/>
  <c r="C123" i="8"/>
  <c r="B123" i="8"/>
  <c r="H123" i="8" s="1"/>
  <c r="P122" i="8"/>
  <c r="Q122" i="8" s="1"/>
  <c r="N122" i="8"/>
  <c r="G122" i="8"/>
  <c r="M122" i="8" s="1"/>
  <c r="F122" i="8"/>
  <c r="E122" i="8"/>
  <c r="K122" i="8" s="1"/>
  <c r="D122" i="8"/>
  <c r="C122" i="8"/>
  <c r="I122" i="8" s="1"/>
  <c r="B122" i="8"/>
  <c r="P121" i="8"/>
  <c r="N121" i="8"/>
  <c r="G121" i="8"/>
  <c r="M121" i="8" s="1"/>
  <c r="F121" i="8"/>
  <c r="L121" i="8" s="1"/>
  <c r="E121" i="8"/>
  <c r="K121" i="8" s="1"/>
  <c r="D121" i="8"/>
  <c r="C121" i="8"/>
  <c r="I121" i="8" s="1"/>
  <c r="B121" i="8"/>
  <c r="P120" i="8"/>
  <c r="N120" i="8"/>
  <c r="O120" i="8" s="1"/>
  <c r="G120" i="8"/>
  <c r="F120" i="8"/>
  <c r="E120" i="8"/>
  <c r="K120" i="8" s="1"/>
  <c r="D120" i="8"/>
  <c r="C120" i="8"/>
  <c r="I120" i="8" s="1"/>
  <c r="B120" i="8"/>
  <c r="H120" i="8" s="1"/>
  <c r="P119" i="8"/>
  <c r="N119" i="8"/>
  <c r="G119" i="8"/>
  <c r="F119" i="8"/>
  <c r="E119" i="8"/>
  <c r="D119" i="8"/>
  <c r="C119" i="8"/>
  <c r="I119" i="8" s="1"/>
  <c r="B119" i="8"/>
  <c r="H119" i="8" s="1"/>
  <c r="P118" i="8"/>
  <c r="N118" i="8"/>
  <c r="H118" i="8"/>
  <c r="G118" i="8"/>
  <c r="F118" i="8"/>
  <c r="E118" i="8"/>
  <c r="D118" i="8"/>
  <c r="C118" i="8"/>
  <c r="B118" i="8"/>
  <c r="P117" i="8"/>
  <c r="N117" i="8"/>
  <c r="K117" i="8"/>
  <c r="G117" i="8"/>
  <c r="F117" i="8"/>
  <c r="E117" i="8"/>
  <c r="D117" i="8"/>
  <c r="C117" i="8"/>
  <c r="I117" i="8" s="1"/>
  <c r="B117" i="8"/>
  <c r="H117" i="8" s="1"/>
  <c r="P116" i="8"/>
  <c r="N116" i="8"/>
  <c r="G116" i="8"/>
  <c r="M116" i="8" s="1"/>
  <c r="F116" i="8"/>
  <c r="L116" i="8" s="1"/>
  <c r="E116" i="8"/>
  <c r="K116" i="8" s="1"/>
  <c r="D116" i="8"/>
  <c r="C116" i="8"/>
  <c r="I116" i="8" s="1"/>
  <c r="B116" i="8"/>
  <c r="P115" i="8"/>
  <c r="N115" i="8"/>
  <c r="G115" i="8"/>
  <c r="M115" i="8" s="1"/>
  <c r="F115" i="8"/>
  <c r="E115" i="8"/>
  <c r="D115" i="8"/>
  <c r="C115" i="8"/>
  <c r="I115" i="8" s="1"/>
  <c r="B115" i="8"/>
  <c r="H115" i="8" s="1"/>
  <c r="P114" i="8"/>
  <c r="N114" i="8"/>
  <c r="K114" i="8"/>
  <c r="I114" i="8"/>
  <c r="G114" i="8"/>
  <c r="M114" i="8" s="1"/>
  <c r="F114" i="8"/>
  <c r="E114" i="8"/>
  <c r="D114" i="8"/>
  <c r="C114" i="8"/>
  <c r="B114" i="8"/>
  <c r="H114" i="8" s="1"/>
  <c r="P113" i="8"/>
  <c r="Q113" i="8" s="1"/>
  <c r="N113" i="8"/>
  <c r="J113" i="8"/>
  <c r="G113" i="8"/>
  <c r="F113" i="8"/>
  <c r="E113" i="8"/>
  <c r="K113" i="8" s="1"/>
  <c r="D113" i="8"/>
  <c r="C113" i="8"/>
  <c r="B113" i="8"/>
  <c r="P112" i="8"/>
  <c r="Q112" i="8" s="1"/>
  <c r="N112" i="8"/>
  <c r="O112" i="8" s="1"/>
  <c r="K112" i="8"/>
  <c r="H112" i="8"/>
  <c r="G112" i="8"/>
  <c r="F112" i="8"/>
  <c r="E112" i="8"/>
  <c r="D112" i="8"/>
  <c r="J112" i="8" s="1"/>
  <c r="C112" i="8"/>
  <c r="B112" i="8"/>
  <c r="P111" i="8"/>
  <c r="N111" i="8"/>
  <c r="L111" i="8"/>
  <c r="K111" i="8"/>
  <c r="I111" i="8"/>
  <c r="H111" i="8"/>
  <c r="G111" i="8"/>
  <c r="F111" i="8"/>
  <c r="E111" i="8"/>
  <c r="D111" i="8"/>
  <c r="C111" i="8"/>
  <c r="B111" i="8"/>
  <c r="P110" i="8"/>
  <c r="Q97" i="8" s="1"/>
  <c r="N110" i="8"/>
  <c r="O121" i="8" s="1"/>
  <c r="M110" i="8"/>
  <c r="K110" i="8"/>
  <c r="G110" i="8"/>
  <c r="M158" i="8" s="1"/>
  <c r="F110" i="8"/>
  <c r="L126" i="8" s="1"/>
  <c r="E110" i="8"/>
  <c r="K155" i="8" s="1"/>
  <c r="D110" i="8"/>
  <c r="J105" i="8" s="1"/>
  <c r="C110" i="8"/>
  <c r="I148" i="8" s="1"/>
  <c r="B110" i="8"/>
  <c r="P109" i="8"/>
  <c r="N109" i="8"/>
  <c r="O109" i="8" s="1"/>
  <c r="G109" i="8"/>
  <c r="F109" i="8"/>
  <c r="E109" i="8"/>
  <c r="K109" i="8" s="1"/>
  <c r="D109" i="8"/>
  <c r="C109" i="8"/>
  <c r="I109" i="8" s="1"/>
  <c r="B109" i="8"/>
  <c r="H109" i="8" s="1"/>
  <c r="P108" i="8"/>
  <c r="N108" i="8"/>
  <c r="O108" i="8" s="1"/>
  <c r="K108" i="8"/>
  <c r="G108" i="8"/>
  <c r="M108" i="8" s="1"/>
  <c r="F108" i="8"/>
  <c r="L108" i="8" s="1"/>
  <c r="E108" i="8"/>
  <c r="D108" i="8"/>
  <c r="C108" i="8"/>
  <c r="I108" i="8" s="1"/>
  <c r="B108" i="8"/>
  <c r="H108" i="8" s="1"/>
  <c r="P107" i="8"/>
  <c r="N107" i="8"/>
  <c r="G107" i="8"/>
  <c r="M107" i="8" s="1"/>
  <c r="F107" i="8"/>
  <c r="L107" i="8" s="1"/>
  <c r="E107" i="8"/>
  <c r="K107" i="8" s="1"/>
  <c r="D107" i="8"/>
  <c r="J107" i="8" s="1"/>
  <c r="C107" i="8"/>
  <c r="I107" i="8" s="1"/>
  <c r="B107" i="8"/>
  <c r="H107" i="8" s="1"/>
  <c r="P106" i="8"/>
  <c r="Q106" i="8" s="1"/>
  <c r="N106" i="8"/>
  <c r="G106" i="8"/>
  <c r="M106" i="8" s="1"/>
  <c r="F106" i="8"/>
  <c r="E106" i="8"/>
  <c r="D106" i="8"/>
  <c r="C106" i="8"/>
  <c r="I106" i="8" s="1"/>
  <c r="B106" i="8"/>
  <c r="H106" i="8" s="1"/>
  <c r="P105" i="8"/>
  <c r="N105" i="8"/>
  <c r="K105" i="8"/>
  <c r="H105" i="8"/>
  <c r="G105" i="8"/>
  <c r="M105" i="8" s="1"/>
  <c r="F105" i="8"/>
  <c r="L105" i="8" s="1"/>
  <c r="E105" i="8"/>
  <c r="D105" i="8"/>
  <c r="C105" i="8"/>
  <c r="I105" i="8" s="1"/>
  <c r="B105" i="8"/>
  <c r="P104" i="8"/>
  <c r="Q104" i="8" s="1"/>
  <c r="N104" i="8"/>
  <c r="K104" i="8"/>
  <c r="G104" i="8"/>
  <c r="M104" i="8" s="1"/>
  <c r="F104" i="8"/>
  <c r="E104" i="8"/>
  <c r="D104" i="8"/>
  <c r="J104" i="8" s="1"/>
  <c r="C104" i="8"/>
  <c r="I104" i="8" s="1"/>
  <c r="B104" i="8"/>
  <c r="P103" i="8"/>
  <c r="N103" i="8"/>
  <c r="K103" i="8"/>
  <c r="J103" i="8"/>
  <c r="H103" i="8"/>
  <c r="G103" i="8"/>
  <c r="M103" i="8" s="1"/>
  <c r="F103" i="8"/>
  <c r="E103" i="8"/>
  <c r="D103" i="8"/>
  <c r="C103" i="8"/>
  <c r="I103" i="8" s="1"/>
  <c r="B103" i="8"/>
  <c r="P102" i="8"/>
  <c r="N102" i="8"/>
  <c r="L102" i="8"/>
  <c r="K102" i="8"/>
  <c r="J102" i="8"/>
  <c r="I102" i="8"/>
  <c r="H102" i="8"/>
  <c r="G102" i="8"/>
  <c r="M102" i="8" s="1"/>
  <c r="F102" i="8"/>
  <c r="E102" i="8"/>
  <c r="D102" i="8"/>
  <c r="C102" i="8"/>
  <c r="B102" i="8"/>
  <c r="P101" i="8"/>
  <c r="N101" i="8"/>
  <c r="M101" i="8"/>
  <c r="L101" i="8"/>
  <c r="G101" i="8"/>
  <c r="F101" i="8"/>
  <c r="E101" i="8"/>
  <c r="K101" i="8" s="1"/>
  <c r="D101" i="8"/>
  <c r="J101" i="8" s="1"/>
  <c r="C101" i="8"/>
  <c r="I101" i="8" s="1"/>
  <c r="B101" i="8"/>
  <c r="P100" i="8"/>
  <c r="N100" i="8"/>
  <c r="G100" i="8"/>
  <c r="M100" i="8" s="1"/>
  <c r="F100" i="8"/>
  <c r="L100" i="8" s="1"/>
  <c r="E100" i="8"/>
  <c r="K100" i="8" s="1"/>
  <c r="D100" i="8"/>
  <c r="C100" i="8"/>
  <c r="I100" i="8" s="1"/>
  <c r="B100" i="8"/>
  <c r="H100" i="8" s="1"/>
  <c r="P99" i="8"/>
  <c r="N99" i="8"/>
  <c r="O99" i="8" s="1"/>
  <c r="G99" i="8"/>
  <c r="F99" i="8"/>
  <c r="L99" i="8" s="1"/>
  <c r="E99" i="8"/>
  <c r="K99" i="8" s="1"/>
  <c r="D99" i="8"/>
  <c r="C99" i="8"/>
  <c r="I99" i="8" s="1"/>
  <c r="B99" i="8"/>
  <c r="H99" i="8" s="1"/>
  <c r="P98" i="8"/>
  <c r="N98" i="8"/>
  <c r="K98" i="8"/>
  <c r="G98" i="8"/>
  <c r="M98" i="8" s="1"/>
  <c r="F98" i="8"/>
  <c r="E98" i="8"/>
  <c r="D98" i="8"/>
  <c r="C98" i="8"/>
  <c r="I98" i="8" s="1"/>
  <c r="B98" i="8"/>
  <c r="H98" i="8" s="1"/>
  <c r="P97" i="8"/>
  <c r="N97" i="8"/>
  <c r="H97" i="8"/>
  <c r="G97" i="8"/>
  <c r="M97" i="8" s="1"/>
  <c r="F97" i="8"/>
  <c r="L97" i="8" s="1"/>
  <c r="E97" i="8"/>
  <c r="K97" i="8" s="1"/>
  <c r="D97" i="8"/>
  <c r="C97" i="8"/>
  <c r="I97" i="8" s="1"/>
  <c r="B97" i="8"/>
  <c r="P96" i="8"/>
  <c r="Q96" i="8" s="1"/>
  <c r="N96" i="8"/>
  <c r="K96" i="8"/>
  <c r="J96" i="8"/>
  <c r="I96" i="8"/>
  <c r="H96" i="8"/>
  <c r="G96" i="8"/>
  <c r="M96" i="8" s="1"/>
  <c r="F96" i="8"/>
  <c r="L96" i="8" s="1"/>
  <c r="E96" i="8"/>
  <c r="D96" i="8"/>
  <c r="C96" i="8"/>
  <c r="B96" i="8"/>
  <c r="P95" i="8"/>
  <c r="Q95" i="8" s="1"/>
  <c r="N95" i="8"/>
  <c r="O95" i="8" s="1"/>
  <c r="M95" i="8"/>
  <c r="K95" i="8"/>
  <c r="J95" i="8"/>
  <c r="G95" i="8"/>
  <c r="F95" i="8"/>
  <c r="L95" i="8" s="1"/>
  <c r="E95" i="8"/>
  <c r="D95" i="8"/>
  <c r="C95" i="8"/>
  <c r="I95" i="8" s="1"/>
  <c r="B95" i="8"/>
  <c r="H95" i="8" s="1"/>
  <c r="P94" i="8"/>
  <c r="Q94" i="8" s="1"/>
  <c r="N94" i="8"/>
  <c r="G94" i="8"/>
  <c r="M94" i="8" s="1"/>
  <c r="F94" i="8"/>
  <c r="L94" i="8" s="1"/>
  <c r="E94" i="8"/>
  <c r="K94" i="8" s="1"/>
  <c r="D94" i="8"/>
  <c r="C94" i="8"/>
  <c r="I94" i="8" s="1"/>
  <c r="B94" i="8"/>
  <c r="H94" i="8" s="1"/>
  <c r="P93" i="8"/>
  <c r="N93" i="8"/>
  <c r="O93" i="8" s="1"/>
  <c r="L93" i="8"/>
  <c r="K93" i="8"/>
  <c r="G93" i="8"/>
  <c r="M93" i="8" s="1"/>
  <c r="F93" i="8"/>
  <c r="E93" i="8"/>
  <c r="D93" i="8"/>
  <c r="J93" i="8" s="1"/>
  <c r="C93" i="8"/>
  <c r="I93" i="8" s="1"/>
  <c r="B93" i="8"/>
  <c r="H93" i="8" s="1"/>
  <c r="P92" i="8"/>
  <c r="Q92" i="8" s="1"/>
  <c r="N92" i="8"/>
  <c r="H92" i="8"/>
  <c r="G92" i="8"/>
  <c r="M92" i="8" s="1"/>
  <c r="F92" i="8"/>
  <c r="L92" i="8" s="1"/>
  <c r="E92" i="8"/>
  <c r="K92" i="8" s="1"/>
  <c r="D92" i="8"/>
  <c r="J92" i="8" s="1"/>
  <c r="C92" i="8"/>
  <c r="I92" i="8" s="1"/>
  <c r="B92" i="8"/>
  <c r="P91" i="8"/>
  <c r="N91" i="8"/>
  <c r="I91" i="8"/>
  <c r="H91" i="8"/>
  <c r="G91" i="8"/>
  <c r="M91" i="8" s="1"/>
  <c r="F91" i="8"/>
  <c r="L91" i="8" s="1"/>
  <c r="E91" i="8"/>
  <c r="K91" i="8" s="1"/>
  <c r="D91" i="8"/>
  <c r="J91" i="8" s="1"/>
  <c r="C91" i="8"/>
  <c r="B91" i="8"/>
  <c r="P90" i="8"/>
  <c r="N90" i="8"/>
  <c r="K90" i="8"/>
  <c r="G90" i="8"/>
  <c r="M90" i="8" s="1"/>
  <c r="F90" i="8"/>
  <c r="L90" i="8" s="1"/>
  <c r="E90" i="8"/>
  <c r="D90" i="8"/>
  <c r="J90" i="8" s="1"/>
  <c r="C90" i="8"/>
  <c r="I90" i="8" s="1"/>
  <c r="B90" i="8"/>
  <c r="H90" i="8" s="1"/>
  <c r="P89" i="8"/>
  <c r="Q89" i="8" s="1"/>
  <c r="N89" i="8"/>
  <c r="G89" i="8"/>
  <c r="M89" i="8" s="1"/>
  <c r="F89" i="8"/>
  <c r="L89" i="8" s="1"/>
  <c r="E89" i="8"/>
  <c r="K89" i="8" s="1"/>
  <c r="D89" i="8"/>
  <c r="J89" i="8" s="1"/>
  <c r="C89" i="8"/>
  <c r="I89" i="8" s="1"/>
  <c r="B89" i="8"/>
  <c r="H89" i="8" s="1"/>
  <c r="P88" i="8"/>
  <c r="N88" i="8"/>
  <c r="G88" i="8"/>
  <c r="M88" i="8" s="1"/>
  <c r="F88" i="8"/>
  <c r="L88" i="8" s="1"/>
  <c r="E88" i="8"/>
  <c r="K88" i="8" s="1"/>
  <c r="D88" i="8"/>
  <c r="J88" i="8" s="1"/>
  <c r="C88" i="8"/>
  <c r="I88" i="8" s="1"/>
  <c r="B88" i="8"/>
  <c r="H88" i="8" s="1"/>
  <c r="P87" i="8"/>
  <c r="N87" i="8"/>
  <c r="M87" i="8"/>
  <c r="G87" i="8"/>
  <c r="F87" i="8"/>
  <c r="L87" i="8" s="1"/>
  <c r="E87" i="8"/>
  <c r="K87" i="8" s="1"/>
  <c r="D87" i="8"/>
  <c r="J87" i="8" s="1"/>
  <c r="C87" i="8"/>
  <c r="I87" i="8" s="1"/>
  <c r="B87" i="8"/>
  <c r="H87" i="8" s="1"/>
  <c r="P86" i="8"/>
  <c r="Q86" i="8" s="1"/>
  <c r="N86" i="8"/>
  <c r="G86" i="8"/>
  <c r="M86" i="8" s="1"/>
  <c r="F86" i="8"/>
  <c r="L86" i="8" s="1"/>
  <c r="E86" i="8"/>
  <c r="K86" i="8" s="1"/>
  <c r="D86" i="8"/>
  <c r="J86" i="8" s="1"/>
  <c r="C86" i="8"/>
  <c r="I86" i="8" s="1"/>
  <c r="B86" i="8"/>
  <c r="H86" i="8" s="1"/>
  <c r="P85" i="8"/>
  <c r="N85" i="8"/>
  <c r="L85" i="8"/>
  <c r="G85" i="8"/>
  <c r="M85" i="8" s="1"/>
  <c r="F85" i="8"/>
  <c r="E85" i="8"/>
  <c r="K85" i="8" s="1"/>
  <c r="D85" i="8"/>
  <c r="J85" i="8" s="1"/>
  <c r="C85" i="8"/>
  <c r="I85" i="8" s="1"/>
  <c r="B85" i="8"/>
  <c r="H85" i="8" s="1"/>
  <c r="P84" i="8"/>
  <c r="N84" i="8"/>
  <c r="M84" i="8"/>
  <c r="L84" i="8"/>
  <c r="K84" i="8"/>
  <c r="G84" i="8"/>
  <c r="F84" i="8"/>
  <c r="E84" i="8"/>
  <c r="D84" i="8"/>
  <c r="J84" i="8" s="1"/>
  <c r="C84" i="8"/>
  <c r="I84" i="8" s="1"/>
  <c r="B84" i="8"/>
  <c r="H84" i="8" s="1"/>
  <c r="P83" i="8"/>
  <c r="Q83" i="8" s="1"/>
  <c r="N83" i="8"/>
  <c r="G83" i="8"/>
  <c r="M83" i="8" s="1"/>
  <c r="F83" i="8"/>
  <c r="L83" i="8" s="1"/>
  <c r="E83" i="8"/>
  <c r="K83" i="8" s="1"/>
  <c r="D83" i="8"/>
  <c r="J83" i="8" s="1"/>
  <c r="C83" i="8"/>
  <c r="I83" i="8" s="1"/>
  <c r="B83" i="8"/>
  <c r="H83" i="8" s="1"/>
  <c r="P82" i="8"/>
  <c r="Q82" i="8" s="1"/>
  <c r="N82" i="8"/>
  <c r="L82" i="8"/>
  <c r="K82" i="8"/>
  <c r="J82" i="8"/>
  <c r="G82" i="8"/>
  <c r="M82" i="8" s="1"/>
  <c r="F82" i="8"/>
  <c r="E82" i="8"/>
  <c r="D82" i="8"/>
  <c r="C82" i="8"/>
  <c r="I82" i="8" s="1"/>
  <c r="B82" i="8"/>
  <c r="H82" i="8" s="1"/>
  <c r="P81" i="8"/>
  <c r="N81" i="8"/>
  <c r="M81" i="8"/>
  <c r="K81" i="8"/>
  <c r="G81" i="8"/>
  <c r="F81" i="8"/>
  <c r="L81" i="8" s="1"/>
  <c r="E81" i="8"/>
  <c r="D81" i="8"/>
  <c r="J81" i="8" s="1"/>
  <c r="C81" i="8"/>
  <c r="I81" i="8" s="1"/>
  <c r="B81" i="8"/>
  <c r="H81" i="8" s="1"/>
  <c r="Q80" i="8"/>
  <c r="P80" i="8"/>
  <c r="N80" i="8"/>
  <c r="H80" i="8"/>
  <c r="G80" i="8"/>
  <c r="M80" i="8" s="1"/>
  <c r="F80" i="8"/>
  <c r="L80" i="8" s="1"/>
  <c r="E80" i="8"/>
  <c r="K80" i="8" s="1"/>
  <c r="D80" i="8"/>
  <c r="J80" i="8" s="1"/>
  <c r="C80" i="8"/>
  <c r="I80" i="8" s="1"/>
  <c r="B80" i="8"/>
  <c r="P79" i="8"/>
  <c r="N79" i="8"/>
  <c r="L79" i="8"/>
  <c r="K79" i="8"/>
  <c r="J79" i="8"/>
  <c r="I79" i="8"/>
  <c r="H79" i="8"/>
  <c r="G79" i="8"/>
  <c r="M79" i="8" s="1"/>
  <c r="F79" i="8"/>
  <c r="E79" i="8"/>
  <c r="D79" i="8"/>
  <c r="C79" i="8"/>
  <c r="B79" i="8"/>
  <c r="P78" i="8"/>
  <c r="Q78" i="8" s="1"/>
  <c r="N78" i="8"/>
  <c r="O78" i="8" s="1"/>
  <c r="M78" i="8"/>
  <c r="K78" i="8"/>
  <c r="G78" i="8"/>
  <c r="F78" i="8"/>
  <c r="L78" i="8" s="1"/>
  <c r="E78" i="8"/>
  <c r="D78" i="8"/>
  <c r="J78" i="8" s="1"/>
  <c r="C78" i="8"/>
  <c r="I78" i="8" s="1"/>
  <c r="B78" i="8"/>
  <c r="H78" i="8" s="1"/>
  <c r="P77" i="8"/>
  <c r="Q77" i="8" s="1"/>
  <c r="N77" i="8"/>
  <c r="H77" i="8"/>
  <c r="G77" i="8"/>
  <c r="M77" i="8" s="1"/>
  <c r="F77" i="8"/>
  <c r="L77" i="8" s="1"/>
  <c r="E77" i="8"/>
  <c r="K77" i="8" s="1"/>
  <c r="D77" i="8"/>
  <c r="J77" i="8" s="1"/>
  <c r="C77" i="8"/>
  <c r="I77" i="8" s="1"/>
  <c r="B77" i="8"/>
  <c r="P76" i="8"/>
  <c r="N76" i="8"/>
  <c r="K76" i="8"/>
  <c r="J76" i="8"/>
  <c r="I76" i="8"/>
  <c r="H76" i="8"/>
  <c r="G76" i="8"/>
  <c r="M76" i="8" s="1"/>
  <c r="F76" i="8"/>
  <c r="L76" i="8" s="1"/>
  <c r="E76" i="8"/>
  <c r="D76" i="8"/>
  <c r="C76" i="8"/>
  <c r="B76" i="8"/>
  <c r="P75" i="8"/>
  <c r="N75" i="8"/>
  <c r="M75" i="8"/>
  <c r="L75" i="8"/>
  <c r="K75" i="8"/>
  <c r="G75" i="8"/>
  <c r="F75" i="8"/>
  <c r="E75" i="8"/>
  <c r="D75" i="8"/>
  <c r="J75" i="8" s="1"/>
  <c r="C75" i="8"/>
  <c r="I75" i="8" s="1"/>
  <c r="B75" i="8"/>
  <c r="H75" i="8" s="1"/>
  <c r="P74" i="8"/>
  <c r="Q74" i="8" s="1"/>
  <c r="N74" i="8"/>
  <c r="H74" i="8"/>
  <c r="G74" i="8"/>
  <c r="M74" i="8" s="1"/>
  <c r="F74" i="8"/>
  <c r="L74" i="8" s="1"/>
  <c r="E74" i="8"/>
  <c r="K74" i="8" s="1"/>
  <c r="D74" i="8"/>
  <c r="J74" i="8" s="1"/>
  <c r="C74" i="8"/>
  <c r="I74" i="8" s="1"/>
  <c r="B74" i="8"/>
  <c r="P73" i="8"/>
  <c r="N73" i="8"/>
  <c r="I73" i="8"/>
  <c r="H73" i="8"/>
  <c r="G73" i="8"/>
  <c r="M73" i="8" s="1"/>
  <c r="F73" i="8"/>
  <c r="L73" i="8" s="1"/>
  <c r="E73" i="8"/>
  <c r="K73" i="8" s="1"/>
  <c r="D73" i="8"/>
  <c r="J73" i="8" s="1"/>
  <c r="C73" i="8"/>
  <c r="B73" i="8"/>
  <c r="P72" i="8"/>
  <c r="N72" i="8"/>
  <c r="K72" i="8"/>
  <c r="G72" i="8"/>
  <c r="M72" i="8" s="1"/>
  <c r="F72" i="8"/>
  <c r="L72" i="8" s="1"/>
  <c r="E72" i="8"/>
  <c r="D72" i="8"/>
  <c r="J72" i="8" s="1"/>
  <c r="C72" i="8"/>
  <c r="I72" i="8" s="1"/>
  <c r="B72" i="8"/>
  <c r="H72" i="8" s="1"/>
  <c r="P71" i="8"/>
  <c r="Q71" i="8" s="1"/>
  <c r="N71" i="8"/>
  <c r="G71" i="8"/>
  <c r="M71" i="8" s="1"/>
  <c r="F71" i="8"/>
  <c r="L71" i="8" s="1"/>
  <c r="E71" i="8"/>
  <c r="K71" i="8" s="1"/>
  <c r="D71" i="8"/>
  <c r="J71" i="8" s="1"/>
  <c r="C71" i="8"/>
  <c r="I71" i="8" s="1"/>
  <c r="B71" i="8"/>
  <c r="H71" i="8" s="1"/>
  <c r="P70" i="8"/>
  <c r="N70" i="8"/>
  <c r="G70" i="8"/>
  <c r="M70" i="8" s="1"/>
  <c r="F70" i="8"/>
  <c r="L70" i="8" s="1"/>
  <c r="E70" i="8"/>
  <c r="K70" i="8" s="1"/>
  <c r="D70" i="8"/>
  <c r="J70" i="8" s="1"/>
  <c r="C70" i="8"/>
  <c r="I70" i="8" s="1"/>
  <c r="B70" i="8"/>
  <c r="H70" i="8" s="1"/>
  <c r="P69" i="8"/>
  <c r="N69" i="8"/>
  <c r="M69" i="8"/>
  <c r="G69" i="8"/>
  <c r="F69" i="8"/>
  <c r="L69" i="8" s="1"/>
  <c r="E69" i="8"/>
  <c r="K69" i="8" s="1"/>
  <c r="D69" i="8"/>
  <c r="J69" i="8" s="1"/>
  <c r="C69" i="8"/>
  <c r="I69" i="8" s="1"/>
  <c r="B69" i="8"/>
  <c r="H69" i="8" s="1"/>
  <c r="P68" i="8"/>
  <c r="Q68" i="8" s="1"/>
  <c r="N68" i="8"/>
  <c r="G68" i="8"/>
  <c r="M68" i="8" s="1"/>
  <c r="F68" i="8"/>
  <c r="L68" i="8" s="1"/>
  <c r="E68" i="8"/>
  <c r="K68" i="8" s="1"/>
  <c r="D68" i="8"/>
  <c r="J68" i="8" s="1"/>
  <c r="C68" i="8"/>
  <c r="I68" i="8" s="1"/>
  <c r="B68" i="8"/>
  <c r="H68" i="8" s="1"/>
  <c r="P67" i="8"/>
  <c r="N67" i="8"/>
  <c r="L67" i="8"/>
  <c r="G67" i="8"/>
  <c r="M67" i="8" s="1"/>
  <c r="F67" i="8"/>
  <c r="E67" i="8"/>
  <c r="K67" i="8" s="1"/>
  <c r="D67" i="8"/>
  <c r="J67" i="8" s="1"/>
  <c r="C67" i="8"/>
  <c r="I67" i="8" s="1"/>
  <c r="B67" i="8"/>
  <c r="H67" i="8" s="1"/>
  <c r="P66" i="8"/>
  <c r="N66" i="8"/>
  <c r="M66" i="8"/>
  <c r="L66" i="8"/>
  <c r="K66" i="8"/>
  <c r="G66" i="8"/>
  <c r="F66" i="8"/>
  <c r="E66" i="8"/>
  <c r="D66" i="8"/>
  <c r="J66" i="8" s="1"/>
  <c r="C66" i="8"/>
  <c r="I66" i="8" s="1"/>
  <c r="B66" i="8"/>
  <c r="H66" i="8" s="1"/>
  <c r="P65" i="8"/>
  <c r="Q65" i="8" s="1"/>
  <c r="N65" i="8"/>
  <c r="G65" i="8"/>
  <c r="M65" i="8" s="1"/>
  <c r="F65" i="8"/>
  <c r="L65" i="8" s="1"/>
  <c r="E65" i="8"/>
  <c r="K65" i="8" s="1"/>
  <c r="D65" i="8"/>
  <c r="J65" i="8" s="1"/>
  <c r="C65" i="8"/>
  <c r="I65" i="8" s="1"/>
  <c r="B65" i="8"/>
  <c r="H65" i="8" s="1"/>
  <c r="P64" i="8"/>
  <c r="Q64" i="8" s="1"/>
  <c r="N64" i="8"/>
  <c r="L64" i="8"/>
  <c r="K64" i="8"/>
  <c r="J64" i="8"/>
  <c r="G64" i="8"/>
  <c r="M64" i="8" s="1"/>
  <c r="F64" i="8"/>
  <c r="E64" i="8"/>
  <c r="D64" i="8"/>
  <c r="C64" i="8"/>
  <c r="I64" i="8" s="1"/>
  <c r="B64" i="8"/>
  <c r="H64" i="8" s="1"/>
  <c r="P63" i="8"/>
  <c r="N63" i="8"/>
  <c r="M63" i="8"/>
  <c r="K63" i="8"/>
  <c r="G63" i="8"/>
  <c r="F63" i="8"/>
  <c r="L63" i="8" s="1"/>
  <c r="E63" i="8"/>
  <c r="D63" i="8"/>
  <c r="J63" i="8" s="1"/>
  <c r="C63" i="8"/>
  <c r="I63" i="8" s="1"/>
  <c r="B63" i="8"/>
  <c r="H63" i="8" s="1"/>
  <c r="Q62" i="8"/>
  <c r="P62" i="8"/>
  <c r="N62" i="8"/>
  <c r="H62" i="8"/>
  <c r="G62" i="8"/>
  <c r="M62" i="8" s="1"/>
  <c r="F62" i="8"/>
  <c r="L62" i="8" s="1"/>
  <c r="E62" i="8"/>
  <c r="K62" i="8" s="1"/>
  <c r="D62" i="8"/>
  <c r="J62" i="8" s="1"/>
  <c r="C62" i="8"/>
  <c r="I62" i="8" s="1"/>
  <c r="B62" i="8"/>
  <c r="P61" i="8"/>
  <c r="N61" i="8"/>
  <c r="L61" i="8"/>
  <c r="K61" i="8"/>
  <c r="J61" i="8"/>
  <c r="I61" i="8"/>
  <c r="H61" i="8"/>
  <c r="G61" i="8"/>
  <c r="M61" i="8" s="1"/>
  <c r="F61" i="8"/>
  <c r="E61" i="8"/>
  <c r="D61" i="8"/>
  <c r="C61" i="8"/>
  <c r="B61" i="8"/>
  <c r="P60" i="8"/>
  <c r="Q60" i="8" s="1"/>
  <c r="N60" i="8"/>
  <c r="O60" i="8" s="1"/>
  <c r="M60" i="8"/>
  <c r="K60" i="8"/>
  <c r="G60" i="8"/>
  <c r="F60" i="8"/>
  <c r="L60" i="8" s="1"/>
  <c r="E60" i="8"/>
  <c r="D60" i="8"/>
  <c r="J60" i="8" s="1"/>
  <c r="C60" i="8"/>
  <c r="I60" i="8" s="1"/>
  <c r="B60" i="8"/>
  <c r="H60" i="8" s="1"/>
  <c r="P59" i="8"/>
  <c r="Q59" i="8" s="1"/>
  <c r="N59" i="8"/>
  <c r="H59" i="8"/>
  <c r="G59" i="8"/>
  <c r="M59" i="8" s="1"/>
  <c r="F59" i="8"/>
  <c r="L59" i="8" s="1"/>
  <c r="E59" i="8"/>
  <c r="K59" i="8" s="1"/>
  <c r="D59" i="8"/>
  <c r="J59" i="8" s="1"/>
  <c r="C59" i="8"/>
  <c r="I59" i="8" s="1"/>
  <c r="B59" i="8"/>
  <c r="P58" i="8"/>
  <c r="N58" i="8"/>
  <c r="K58" i="8"/>
  <c r="J58" i="8"/>
  <c r="I58" i="8"/>
  <c r="H58" i="8"/>
  <c r="G58" i="8"/>
  <c r="M58" i="8" s="1"/>
  <c r="F58" i="8"/>
  <c r="L58" i="8" s="1"/>
  <c r="E58" i="8"/>
  <c r="D58" i="8"/>
  <c r="C58" i="8"/>
  <c r="B58" i="8"/>
  <c r="P57" i="8"/>
  <c r="N57" i="8"/>
  <c r="M57" i="8"/>
  <c r="L57" i="8"/>
  <c r="K57" i="8"/>
  <c r="G57" i="8"/>
  <c r="F57" i="8"/>
  <c r="E57" i="8"/>
  <c r="D57" i="8"/>
  <c r="J57" i="8" s="1"/>
  <c r="C57" i="8"/>
  <c r="I57" i="8" s="1"/>
  <c r="B57" i="8"/>
  <c r="H57" i="8" s="1"/>
  <c r="P56" i="8"/>
  <c r="Q56" i="8" s="1"/>
  <c r="N56" i="8"/>
  <c r="H56" i="8"/>
  <c r="G56" i="8"/>
  <c r="M56" i="8" s="1"/>
  <c r="F56" i="8"/>
  <c r="L56" i="8" s="1"/>
  <c r="E56" i="8"/>
  <c r="K56" i="8" s="1"/>
  <c r="D56" i="8"/>
  <c r="J56" i="8" s="1"/>
  <c r="C56" i="8"/>
  <c r="I56" i="8" s="1"/>
  <c r="B56" i="8"/>
  <c r="P55" i="8"/>
  <c r="N55" i="8"/>
  <c r="I55" i="8"/>
  <c r="H55" i="8"/>
  <c r="G55" i="8"/>
  <c r="M55" i="8" s="1"/>
  <c r="F55" i="8"/>
  <c r="L55" i="8" s="1"/>
  <c r="E55" i="8"/>
  <c r="K55" i="8" s="1"/>
  <c r="D55" i="8"/>
  <c r="J55" i="8" s="1"/>
  <c r="C55" i="8"/>
  <c r="B55" i="8"/>
  <c r="P54" i="8"/>
  <c r="N54" i="8"/>
  <c r="K54" i="8"/>
  <c r="G54" i="8"/>
  <c r="M54" i="8" s="1"/>
  <c r="F54" i="8"/>
  <c r="L54" i="8" s="1"/>
  <c r="E54" i="8"/>
  <c r="D54" i="8"/>
  <c r="J54" i="8" s="1"/>
  <c r="C54" i="8"/>
  <c r="I54" i="8" s="1"/>
  <c r="B54" i="8"/>
  <c r="H54" i="8" s="1"/>
  <c r="P53" i="8"/>
  <c r="Q53" i="8" s="1"/>
  <c r="N53" i="8"/>
  <c r="G53" i="8"/>
  <c r="M53" i="8" s="1"/>
  <c r="F53" i="8"/>
  <c r="L53" i="8" s="1"/>
  <c r="E53" i="8"/>
  <c r="K53" i="8" s="1"/>
  <c r="D53" i="8"/>
  <c r="J53" i="8" s="1"/>
  <c r="C53" i="8"/>
  <c r="I53" i="8" s="1"/>
  <c r="B53" i="8"/>
  <c r="H53" i="8" s="1"/>
  <c r="P52" i="8"/>
  <c r="N52" i="8"/>
  <c r="G52" i="8"/>
  <c r="M52" i="8" s="1"/>
  <c r="F52" i="8"/>
  <c r="L52" i="8" s="1"/>
  <c r="E52" i="8"/>
  <c r="K52" i="8" s="1"/>
  <c r="D52" i="8"/>
  <c r="J52" i="8" s="1"/>
  <c r="C52" i="8"/>
  <c r="I52" i="8" s="1"/>
  <c r="B52" i="8"/>
  <c r="H52" i="8" s="1"/>
  <c r="P51" i="8"/>
  <c r="N51" i="8"/>
  <c r="M51" i="8"/>
  <c r="G51" i="8"/>
  <c r="F51" i="8"/>
  <c r="L51" i="8" s="1"/>
  <c r="E51" i="8"/>
  <c r="K51" i="8" s="1"/>
  <c r="D51" i="8"/>
  <c r="J51" i="8" s="1"/>
  <c r="C51" i="8"/>
  <c r="I51" i="8" s="1"/>
  <c r="B51" i="8"/>
  <c r="H51" i="8" s="1"/>
  <c r="P50" i="8"/>
  <c r="Q50" i="8" s="1"/>
  <c r="N50" i="8"/>
  <c r="G50" i="8"/>
  <c r="M50" i="8" s="1"/>
  <c r="F50" i="8"/>
  <c r="L50" i="8" s="1"/>
  <c r="E50" i="8"/>
  <c r="K50" i="8" s="1"/>
  <c r="D50" i="8"/>
  <c r="J50" i="8" s="1"/>
  <c r="C50" i="8"/>
  <c r="I50" i="8" s="1"/>
  <c r="B50" i="8"/>
  <c r="H50" i="8" s="1"/>
  <c r="P49" i="8"/>
  <c r="N49" i="8"/>
  <c r="L49" i="8"/>
  <c r="G49" i="8"/>
  <c r="M49" i="8" s="1"/>
  <c r="F49" i="8"/>
  <c r="E49" i="8"/>
  <c r="K49" i="8" s="1"/>
  <c r="D49" i="8"/>
  <c r="J49" i="8" s="1"/>
  <c r="C49" i="8"/>
  <c r="I49" i="8" s="1"/>
  <c r="B49" i="8"/>
  <c r="H49" i="8" s="1"/>
  <c r="P48" i="8"/>
  <c r="N48" i="8"/>
  <c r="M48" i="8"/>
  <c r="L48" i="8"/>
  <c r="K48" i="8"/>
  <c r="G48" i="8"/>
  <c r="F48" i="8"/>
  <c r="E48" i="8"/>
  <c r="D48" i="8"/>
  <c r="J48" i="8" s="1"/>
  <c r="C48" i="8"/>
  <c r="I48" i="8" s="1"/>
  <c r="B48" i="8"/>
  <c r="H48" i="8" s="1"/>
  <c r="P47" i="8"/>
  <c r="Q47" i="8" s="1"/>
  <c r="N47" i="8"/>
  <c r="G47" i="8"/>
  <c r="M47" i="8" s="1"/>
  <c r="F47" i="8"/>
  <c r="L47" i="8" s="1"/>
  <c r="E47" i="8"/>
  <c r="K47" i="8" s="1"/>
  <c r="D47" i="8"/>
  <c r="J47" i="8" s="1"/>
  <c r="C47" i="8"/>
  <c r="I47" i="8" s="1"/>
  <c r="B47" i="8"/>
  <c r="H47" i="8" s="1"/>
  <c r="P46" i="8"/>
  <c r="Q46" i="8" s="1"/>
  <c r="N46" i="8"/>
  <c r="L46" i="8"/>
  <c r="K46" i="8"/>
  <c r="J46" i="8"/>
  <c r="G46" i="8"/>
  <c r="M46" i="8" s="1"/>
  <c r="F46" i="8"/>
  <c r="E46" i="8"/>
  <c r="D46" i="8"/>
  <c r="C46" i="8"/>
  <c r="I46" i="8" s="1"/>
  <c r="B46" i="8"/>
  <c r="H46" i="8" s="1"/>
  <c r="P45" i="8"/>
  <c r="N45" i="8"/>
  <c r="M45" i="8"/>
  <c r="K45" i="8"/>
  <c r="G45" i="8"/>
  <c r="F45" i="8"/>
  <c r="L45" i="8" s="1"/>
  <c r="E45" i="8"/>
  <c r="D45" i="8"/>
  <c r="J45" i="8" s="1"/>
  <c r="C45" i="8"/>
  <c r="I45" i="8" s="1"/>
  <c r="B45" i="8"/>
  <c r="H45" i="8" s="1"/>
  <c r="Q44" i="8"/>
  <c r="P44" i="8"/>
  <c r="N44" i="8"/>
  <c r="H44" i="8"/>
  <c r="G44" i="8"/>
  <c r="M44" i="8" s="1"/>
  <c r="F44" i="8"/>
  <c r="L44" i="8" s="1"/>
  <c r="E44" i="8"/>
  <c r="K44" i="8" s="1"/>
  <c r="D44" i="8"/>
  <c r="J44" i="8" s="1"/>
  <c r="C44" i="8"/>
  <c r="I44" i="8" s="1"/>
  <c r="B44" i="8"/>
  <c r="P43" i="8"/>
  <c r="N43" i="8"/>
  <c r="L43" i="8"/>
  <c r="K43" i="8"/>
  <c r="J43" i="8"/>
  <c r="I43" i="8"/>
  <c r="H43" i="8"/>
  <c r="G43" i="8"/>
  <c r="M43" i="8" s="1"/>
  <c r="F43" i="8"/>
  <c r="E43" i="8"/>
  <c r="D43" i="8"/>
  <c r="C43" i="8"/>
  <c r="B43" i="8"/>
  <c r="P42" i="8"/>
  <c r="Q42" i="8" s="1"/>
  <c r="N42" i="8"/>
  <c r="O42" i="8" s="1"/>
  <c r="M42" i="8"/>
  <c r="K42" i="8"/>
  <c r="G42" i="8"/>
  <c r="F42" i="8"/>
  <c r="L42" i="8" s="1"/>
  <c r="E42" i="8"/>
  <c r="D42" i="8"/>
  <c r="J42" i="8" s="1"/>
  <c r="C42" i="8"/>
  <c r="I42" i="8" s="1"/>
  <c r="B42" i="8"/>
  <c r="H42" i="8" s="1"/>
  <c r="P41" i="8"/>
  <c r="Q41" i="8" s="1"/>
  <c r="N41" i="8"/>
  <c r="H41" i="8"/>
  <c r="G41" i="8"/>
  <c r="M41" i="8" s="1"/>
  <c r="F41" i="8"/>
  <c r="L41" i="8" s="1"/>
  <c r="E41" i="8"/>
  <c r="K41" i="8" s="1"/>
  <c r="D41" i="8"/>
  <c r="J41" i="8" s="1"/>
  <c r="C41" i="8"/>
  <c r="I41" i="8" s="1"/>
  <c r="B41" i="8"/>
  <c r="P40" i="8"/>
  <c r="N40" i="8"/>
  <c r="K40" i="8"/>
  <c r="J40" i="8"/>
  <c r="I40" i="8"/>
  <c r="H40" i="8"/>
  <c r="G40" i="8"/>
  <c r="M40" i="8" s="1"/>
  <c r="F40" i="8"/>
  <c r="L40" i="8" s="1"/>
  <c r="E40" i="8"/>
  <c r="D40" i="8"/>
  <c r="C40" i="8"/>
  <c r="B40" i="8"/>
  <c r="P39" i="8"/>
  <c r="N39" i="8"/>
  <c r="M39" i="8"/>
  <c r="L39" i="8"/>
  <c r="K39" i="8"/>
  <c r="G39" i="8"/>
  <c r="F39" i="8"/>
  <c r="E39" i="8"/>
  <c r="D39" i="8"/>
  <c r="J39" i="8" s="1"/>
  <c r="C39" i="8"/>
  <c r="I39" i="8" s="1"/>
  <c r="B39" i="8"/>
  <c r="H39" i="8" s="1"/>
  <c r="P38" i="8"/>
  <c r="Q38" i="8" s="1"/>
  <c r="N38" i="8"/>
  <c r="H38" i="8"/>
  <c r="G38" i="8"/>
  <c r="M38" i="8" s="1"/>
  <c r="F38" i="8"/>
  <c r="L38" i="8" s="1"/>
  <c r="E38" i="8"/>
  <c r="K38" i="8" s="1"/>
  <c r="D38" i="8"/>
  <c r="J38" i="8" s="1"/>
  <c r="C38" i="8"/>
  <c r="I38" i="8" s="1"/>
  <c r="B38" i="8"/>
  <c r="P37" i="8"/>
  <c r="N37" i="8"/>
  <c r="I37" i="8"/>
  <c r="H37" i="8"/>
  <c r="G37" i="8"/>
  <c r="M37" i="8" s="1"/>
  <c r="F37" i="8"/>
  <c r="L37" i="8" s="1"/>
  <c r="E37" i="8"/>
  <c r="K37" i="8" s="1"/>
  <c r="D37" i="8"/>
  <c r="J37" i="8" s="1"/>
  <c r="C37" i="8"/>
  <c r="B37" i="8"/>
  <c r="P36" i="8"/>
  <c r="N36" i="8"/>
  <c r="K36" i="8"/>
  <c r="G36" i="8"/>
  <c r="M36" i="8" s="1"/>
  <c r="F36" i="8"/>
  <c r="L36" i="8" s="1"/>
  <c r="E36" i="8"/>
  <c r="D36" i="8"/>
  <c r="J36" i="8" s="1"/>
  <c r="C36" i="8"/>
  <c r="I36" i="8" s="1"/>
  <c r="B36" i="8"/>
  <c r="H36" i="8" s="1"/>
  <c r="P35" i="8"/>
  <c r="Q35" i="8" s="1"/>
  <c r="N35" i="8"/>
  <c r="G35" i="8"/>
  <c r="M35" i="8" s="1"/>
  <c r="F35" i="8"/>
  <c r="L35" i="8" s="1"/>
  <c r="E35" i="8"/>
  <c r="K35" i="8" s="1"/>
  <c r="D35" i="8"/>
  <c r="J35" i="8" s="1"/>
  <c r="C35" i="8"/>
  <c r="I35" i="8" s="1"/>
  <c r="B35" i="8"/>
  <c r="H35" i="8" s="1"/>
  <c r="P34" i="8"/>
  <c r="N34" i="8"/>
  <c r="G34" i="8"/>
  <c r="M34" i="8" s="1"/>
  <c r="F34" i="8"/>
  <c r="L34" i="8" s="1"/>
  <c r="E34" i="8"/>
  <c r="K34" i="8" s="1"/>
  <c r="D34" i="8"/>
  <c r="J34" i="8" s="1"/>
  <c r="C34" i="8"/>
  <c r="I34" i="8" s="1"/>
  <c r="B34" i="8"/>
  <c r="H34" i="8" s="1"/>
  <c r="P33" i="8"/>
  <c r="N33" i="8"/>
  <c r="M33" i="8"/>
  <c r="G33" i="8"/>
  <c r="F33" i="8"/>
  <c r="L33" i="8" s="1"/>
  <c r="E33" i="8"/>
  <c r="K33" i="8" s="1"/>
  <c r="D33" i="8"/>
  <c r="J33" i="8" s="1"/>
  <c r="C33" i="8"/>
  <c r="I33" i="8" s="1"/>
  <c r="B33" i="8"/>
  <c r="H33" i="8" s="1"/>
  <c r="P32" i="8"/>
  <c r="Q32" i="8" s="1"/>
  <c r="N32" i="8"/>
  <c r="G32" i="8"/>
  <c r="M32" i="8" s="1"/>
  <c r="F32" i="8"/>
  <c r="L32" i="8" s="1"/>
  <c r="E32" i="8"/>
  <c r="K32" i="8" s="1"/>
  <c r="D32" i="8"/>
  <c r="J32" i="8" s="1"/>
  <c r="C32" i="8"/>
  <c r="I32" i="8" s="1"/>
  <c r="B32" i="8"/>
  <c r="H32" i="8" s="1"/>
  <c r="P31" i="8"/>
  <c r="N31" i="8"/>
  <c r="L31" i="8"/>
  <c r="G31" i="8"/>
  <c r="M31" i="8" s="1"/>
  <c r="F31" i="8"/>
  <c r="E31" i="8"/>
  <c r="K31" i="8" s="1"/>
  <c r="D31" i="8"/>
  <c r="J31" i="8" s="1"/>
  <c r="C31" i="8"/>
  <c r="I31" i="8" s="1"/>
  <c r="B31" i="8"/>
  <c r="H31" i="8" s="1"/>
  <c r="P30" i="8"/>
  <c r="N30" i="8"/>
  <c r="M30" i="8"/>
  <c r="L30" i="8"/>
  <c r="K30" i="8"/>
  <c r="G30" i="8"/>
  <c r="F30" i="8"/>
  <c r="E30" i="8"/>
  <c r="D30" i="8"/>
  <c r="J30" i="8" s="1"/>
  <c r="C30" i="8"/>
  <c r="I30" i="8" s="1"/>
  <c r="B30" i="8"/>
  <c r="H30" i="8" s="1"/>
  <c r="P29" i="8"/>
  <c r="Q29" i="8" s="1"/>
  <c r="N29" i="8"/>
  <c r="G29" i="8"/>
  <c r="M29" i="8" s="1"/>
  <c r="F29" i="8"/>
  <c r="L29" i="8" s="1"/>
  <c r="E29" i="8"/>
  <c r="K29" i="8" s="1"/>
  <c r="D29" i="8"/>
  <c r="J29" i="8" s="1"/>
  <c r="C29" i="8"/>
  <c r="I29" i="8" s="1"/>
  <c r="B29" i="8"/>
  <c r="H29" i="8" s="1"/>
  <c r="P28" i="8"/>
  <c r="Q28" i="8" s="1"/>
  <c r="N28" i="8"/>
  <c r="L28" i="8"/>
  <c r="K28" i="8"/>
  <c r="J28" i="8"/>
  <c r="G28" i="8"/>
  <c r="M28" i="8" s="1"/>
  <c r="F28" i="8"/>
  <c r="E28" i="8"/>
  <c r="D28" i="8"/>
  <c r="C28" i="8"/>
  <c r="I28" i="8" s="1"/>
  <c r="B28" i="8"/>
  <c r="H28" i="8" s="1"/>
  <c r="P27" i="8"/>
  <c r="N27" i="8"/>
  <c r="M27" i="8"/>
  <c r="K27" i="8"/>
  <c r="G27" i="8"/>
  <c r="F27" i="8"/>
  <c r="L27" i="8" s="1"/>
  <c r="E27" i="8"/>
  <c r="D27" i="8"/>
  <c r="J27" i="8" s="1"/>
  <c r="C27" i="8"/>
  <c r="I27" i="8" s="1"/>
  <c r="B27" i="8"/>
  <c r="H27" i="8" s="1"/>
  <c r="Q26" i="8"/>
  <c r="P26" i="8"/>
  <c r="N26" i="8"/>
  <c r="H26" i="8"/>
  <c r="G26" i="8"/>
  <c r="M26" i="8" s="1"/>
  <c r="F26" i="8"/>
  <c r="L26" i="8" s="1"/>
  <c r="E26" i="8"/>
  <c r="K26" i="8" s="1"/>
  <c r="D26" i="8"/>
  <c r="J26" i="8" s="1"/>
  <c r="C26" i="8"/>
  <c r="I26" i="8" s="1"/>
  <c r="B26" i="8"/>
  <c r="P25" i="8"/>
  <c r="N25" i="8"/>
  <c r="L25" i="8"/>
  <c r="K25" i="8"/>
  <c r="J25" i="8"/>
  <c r="I25" i="8"/>
  <c r="H25" i="8"/>
  <c r="G25" i="8"/>
  <c r="M25" i="8" s="1"/>
  <c r="F25" i="8"/>
  <c r="E25" i="8"/>
  <c r="D25" i="8"/>
  <c r="C25" i="8"/>
  <c r="B25" i="8"/>
  <c r="P24" i="8"/>
  <c r="Q24" i="8" s="1"/>
  <c r="N24" i="8"/>
  <c r="O24" i="8" s="1"/>
  <c r="M24" i="8"/>
  <c r="K24" i="8"/>
  <c r="G24" i="8"/>
  <c r="F24" i="8"/>
  <c r="L24" i="8" s="1"/>
  <c r="E24" i="8"/>
  <c r="D24" i="8"/>
  <c r="J24" i="8" s="1"/>
  <c r="C24" i="8"/>
  <c r="I24" i="8" s="1"/>
  <c r="B24" i="8"/>
  <c r="H24" i="8" s="1"/>
  <c r="P23" i="8"/>
  <c r="Q23" i="8" s="1"/>
  <c r="N23" i="8"/>
  <c r="H23" i="8"/>
  <c r="G23" i="8"/>
  <c r="M23" i="8" s="1"/>
  <c r="F23" i="8"/>
  <c r="L23" i="8" s="1"/>
  <c r="E23" i="8"/>
  <c r="K23" i="8" s="1"/>
  <c r="D23" i="8"/>
  <c r="J23" i="8" s="1"/>
  <c r="C23" i="8"/>
  <c r="I23" i="8" s="1"/>
  <c r="B23" i="8"/>
  <c r="P22" i="8"/>
  <c r="N22" i="8"/>
  <c r="K22" i="8"/>
  <c r="J22" i="8"/>
  <c r="I22" i="8"/>
  <c r="H22" i="8"/>
  <c r="G22" i="8"/>
  <c r="M22" i="8" s="1"/>
  <c r="F22" i="8"/>
  <c r="L22" i="8" s="1"/>
  <c r="E22" i="8"/>
  <c r="D22" i="8"/>
  <c r="C22" i="8"/>
  <c r="B22" i="8"/>
  <c r="P21" i="8"/>
  <c r="N21" i="8"/>
  <c r="M21" i="8"/>
  <c r="L21" i="8"/>
  <c r="K21" i="8"/>
  <c r="G21" i="8"/>
  <c r="F21" i="8"/>
  <c r="E21" i="8"/>
  <c r="D21" i="8"/>
  <c r="J21" i="8" s="1"/>
  <c r="C21" i="8"/>
  <c r="I21" i="8" s="1"/>
  <c r="B21" i="8"/>
  <c r="H21" i="8" s="1"/>
  <c r="P20" i="8"/>
  <c r="Q20" i="8" s="1"/>
  <c r="N20" i="8"/>
  <c r="H20" i="8"/>
  <c r="G20" i="8"/>
  <c r="M20" i="8" s="1"/>
  <c r="F20" i="8"/>
  <c r="L20" i="8" s="1"/>
  <c r="E20" i="8"/>
  <c r="K20" i="8" s="1"/>
  <c r="D20" i="8"/>
  <c r="J20" i="8" s="1"/>
  <c r="C20" i="8"/>
  <c r="I20" i="8" s="1"/>
  <c r="B20" i="8"/>
  <c r="P19" i="8"/>
  <c r="N19" i="8"/>
  <c r="I19" i="8"/>
  <c r="H19" i="8"/>
  <c r="G19" i="8"/>
  <c r="M19" i="8" s="1"/>
  <c r="F19" i="8"/>
  <c r="L19" i="8" s="1"/>
  <c r="E19" i="8"/>
  <c r="K19" i="8" s="1"/>
  <c r="D19" i="8"/>
  <c r="J19" i="8" s="1"/>
  <c r="C19" i="8"/>
  <c r="B19" i="8"/>
  <c r="P18" i="8"/>
  <c r="N18" i="8"/>
  <c r="K18" i="8"/>
  <c r="G18" i="8"/>
  <c r="M18" i="8" s="1"/>
  <c r="F18" i="8"/>
  <c r="L18" i="8" s="1"/>
  <c r="E18" i="8"/>
  <c r="D18" i="8"/>
  <c r="J18" i="8" s="1"/>
  <c r="C18" i="8"/>
  <c r="I18" i="8" s="1"/>
  <c r="B18" i="8"/>
  <c r="H18" i="8" s="1"/>
  <c r="P17" i="8"/>
  <c r="Q17" i="8" s="1"/>
  <c r="N17" i="8"/>
  <c r="G17" i="8"/>
  <c r="M17" i="8" s="1"/>
  <c r="F17" i="8"/>
  <c r="L17" i="8" s="1"/>
  <c r="E17" i="8"/>
  <c r="K17" i="8" s="1"/>
  <c r="D17" i="8"/>
  <c r="J17" i="8" s="1"/>
  <c r="C17" i="8"/>
  <c r="I17" i="8" s="1"/>
  <c r="B17" i="8"/>
  <c r="H17" i="8" s="1"/>
  <c r="P16" i="8"/>
  <c r="N16" i="8"/>
  <c r="G16" i="8"/>
  <c r="M16" i="8" s="1"/>
  <c r="F16" i="8"/>
  <c r="L16" i="8" s="1"/>
  <c r="E16" i="8"/>
  <c r="K16" i="8" s="1"/>
  <c r="D16" i="8"/>
  <c r="J16" i="8" s="1"/>
  <c r="C16" i="8"/>
  <c r="I16" i="8" s="1"/>
  <c r="B16" i="8"/>
  <c r="H16" i="8" s="1"/>
  <c r="P15" i="8"/>
  <c r="N15" i="8"/>
  <c r="M15" i="8"/>
  <c r="G15" i="8"/>
  <c r="F15" i="8"/>
  <c r="L15" i="8" s="1"/>
  <c r="E15" i="8"/>
  <c r="K15" i="8" s="1"/>
  <c r="D15" i="8"/>
  <c r="J15" i="8" s="1"/>
  <c r="C15" i="8"/>
  <c r="I15" i="8" s="1"/>
  <c r="B15" i="8"/>
  <c r="H15" i="8" s="1"/>
  <c r="P14" i="8"/>
  <c r="Q14" i="8" s="1"/>
  <c r="N14" i="8"/>
  <c r="G14" i="8"/>
  <c r="M14" i="8" s="1"/>
  <c r="F14" i="8"/>
  <c r="L14" i="8" s="1"/>
  <c r="E14" i="8"/>
  <c r="K14" i="8" s="1"/>
  <c r="D14" i="8"/>
  <c r="J14" i="8" s="1"/>
  <c r="C14" i="8"/>
  <c r="I14" i="8" s="1"/>
  <c r="B14" i="8"/>
  <c r="H14" i="8" s="1"/>
  <c r="P13" i="8"/>
  <c r="N13" i="8"/>
  <c r="L13" i="8"/>
  <c r="G13" i="8"/>
  <c r="M13" i="8" s="1"/>
  <c r="F13" i="8"/>
  <c r="E13" i="8"/>
  <c r="K13" i="8" s="1"/>
  <c r="D13" i="8"/>
  <c r="J13" i="8" s="1"/>
  <c r="C13" i="8"/>
  <c r="I13" i="8" s="1"/>
  <c r="B13" i="8"/>
  <c r="H13" i="8" s="1"/>
  <c r="P12" i="8"/>
  <c r="N12" i="8"/>
  <c r="M12" i="8"/>
  <c r="L12" i="8"/>
  <c r="K12" i="8"/>
  <c r="G12" i="8"/>
  <c r="F12" i="8"/>
  <c r="E12" i="8"/>
  <c r="D12" i="8"/>
  <c r="J12" i="8" s="1"/>
  <c r="C12" i="8"/>
  <c r="I12" i="8" s="1"/>
  <c r="B12" i="8"/>
  <c r="H12" i="8" s="1"/>
  <c r="P11" i="8"/>
  <c r="Q11" i="8" s="1"/>
  <c r="N11" i="8"/>
  <c r="G11" i="8"/>
  <c r="M11" i="8" s="1"/>
  <c r="F11" i="8"/>
  <c r="L11" i="8" s="1"/>
  <c r="E11" i="8"/>
  <c r="K11" i="8" s="1"/>
  <c r="D11" i="8"/>
  <c r="J11" i="8" s="1"/>
  <c r="C11" i="8"/>
  <c r="I11" i="8" s="1"/>
  <c r="B11" i="8"/>
  <c r="H11" i="8" s="1"/>
  <c r="P10" i="8"/>
  <c r="Q10" i="8" s="1"/>
  <c r="N10" i="8"/>
  <c r="L10" i="8"/>
  <c r="K10" i="8"/>
  <c r="J10" i="8"/>
  <c r="G10" i="8"/>
  <c r="M10" i="8" s="1"/>
  <c r="F10" i="8"/>
  <c r="E10" i="8"/>
  <c r="D10" i="8"/>
  <c r="C10" i="8"/>
  <c r="I10" i="8" s="1"/>
  <c r="B10" i="8"/>
  <c r="H10" i="8" s="1"/>
  <c r="P9" i="8"/>
  <c r="N9" i="8"/>
  <c r="M9" i="8"/>
  <c r="K9" i="8"/>
  <c r="G9" i="8"/>
  <c r="F9" i="8"/>
  <c r="L9" i="8" s="1"/>
  <c r="E9" i="8"/>
  <c r="D9" i="8"/>
  <c r="J9" i="8" s="1"/>
  <c r="C9" i="8"/>
  <c r="I9" i="8" s="1"/>
  <c r="B9" i="8"/>
  <c r="H9" i="8" s="1"/>
  <c r="Q8" i="8"/>
  <c r="P8" i="8"/>
  <c r="N8" i="8"/>
  <c r="H8" i="8"/>
  <c r="G8" i="8"/>
  <c r="M8" i="8" s="1"/>
  <c r="F8" i="8"/>
  <c r="L8" i="8" s="1"/>
  <c r="E8" i="8"/>
  <c r="K8" i="8" s="1"/>
  <c r="D8" i="8"/>
  <c r="J8" i="8" s="1"/>
  <c r="C8" i="8"/>
  <c r="I8" i="8" s="1"/>
  <c r="B8" i="8"/>
  <c r="P7" i="8"/>
  <c r="N7" i="8"/>
  <c r="L7" i="8"/>
  <c r="K7" i="8"/>
  <c r="J7" i="8"/>
  <c r="I7" i="8"/>
  <c r="H7" i="8"/>
  <c r="G7" i="8"/>
  <c r="M7" i="8" s="1"/>
  <c r="F7" i="8"/>
  <c r="E7" i="8"/>
  <c r="D7" i="8"/>
  <c r="C7" i="8"/>
  <c r="B7" i="8"/>
  <c r="P6" i="8"/>
  <c r="Q6" i="8" s="1"/>
  <c r="N6" i="8"/>
  <c r="O6" i="8" s="1"/>
  <c r="M6" i="8"/>
  <c r="K6" i="8"/>
  <c r="G6" i="8"/>
  <c r="F6" i="8"/>
  <c r="L6" i="8" s="1"/>
  <c r="E6" i="8"/>
  <c r="D6" i="8"/>
  <c r="J6" i="8" s="1"/>
  <c r="C6" i="8"/>
  <c r="I6" i="8" s="1"/>
  <c r="B6" i="8"/>
  <c r="H6" i="8" s="1"/>
  <c r="P5" i="8"/>
  <c r="Q5" i="8" s="1"/>
  <c r="N5" i="8"/>
  <c r="H5" i="8"/>
  <c r="G5" i="8"/>
  <c r="M5" i="8" s="1"/>
  <c r="F5" i="8"/>
  <c r="L5" i="8" s="1"/>
  <c r="E5" i="8"/>
  <c r="K5" i="8" s="1"/>
  <c r="D5" i="8"/>
  <c r="J5" i="8" s="1"/>
  <c r="C5" i="8"/>
  <c r="I5" i="8" s="1"/>
  <c r="B5" i="8"/>
  <c r="P4" i="8"/>
  <c r="N4" i="8"/>
  <c r="K4" i="8"/>
  <c r="J4" i="8"/>
  <c r="I4" i="8"/>
  <c r="H4" i="8"/>
  <c r="G4" i="8"/>
  <c r="M4" i="8" s="1"/>
  <c r="F4" i="8"/>
  <c r="L4" i="8" s="1"/>
  <c r="E4" i="8"/>
  <c r="D4" i="8"/>
  <c r="C4" i="8"/>
  <c r="B4" i="8"/>
  <c r="P3" i="8"/>
  <c r="N3" i="8"/>
  <c r="M3" i="8"/>
  <c r="L3" i="8"/>
  <c r="K3" i="8"/>
  <c r="G3" i="8"/>
  <c r="F3" i="8"/>
  <c r="E3" i="8"/>
  <c r="D3" i="8"/>
  <c r="J3" i="8" s="1"/>
  <c r="C3" i="8"/>
  <c r="I3" i="8" s="1"/>
  <c r="B3" i="8"/>
  <c r="H3" i="8" s="1"/>
  <c r="P2" i="8"/>
  <c r="Q2" i="8" s="1"/>
  <c r="N2" i="8"/>
  <c r="H2" i="8"/>
  <c r="G2" i="8"/>
  <c r="M2" i="8" s="1"/>
  <c r="F2" i="8"/>
  <c r="L2" i="8" s="1"/>
  <c r="E2" i="8"/>
  <c r="K2" i="8" s="1"/>
  <c r="D2" i="8"/>
  <c r="J2" i="8" s="1"/>
  <c r="C2" i="8"/>
  <c r="I2" i="8" s="1"/>
  <c r="B2" i="8"/>
  <c r="V419" i="7"/>
  <c r="U419" i="7"/>
  <c r="T419" i="7"/>
  <c r="S419" i="7"/>
  <c r="R419" i="7"/>
  <c r="Q419" i="7"/>
  <c r="P419" i="7"/>
  <c r="O419" i="7"/>
  <c r="K419" i="7"/>
  <c r="J419" i="7"/>
  <c r="I419" i="7"/>
  <c r="H419" i="7"/>
  <c r="G419" i="7"/>
  <c r="F419" i="7"/>
  <c r="E419" i="7"/>
  <c r="D419" i="7"/>
  <c r="C419" i="7"/>
  <c r="V418" i="7"/>
  <c r="V9" i="7" s="1"/>
  <c r="U418" i="7"/>
  <c r="T418" i="7"/>
  <c r="S418" i="7"/>
  <c r="R418" i="7"/>
  <c r="Q418" i="7"/>
  <c r="P418" i="7"/>
  <c r="O418" i="7"/>
  <c r="N418" i="7"/>
  <c r="K418" i="7"/>
  <c r="J418" i="7"/>
  <c r="I418" i="7"/>
  <c r="I8" i="7" s="1"/>
  <c r="H418" i="7"/>
  <c r="H9" i="7" s="1"/>
  <c r="G418" i="7"/>
  <c r="F418" i="7"/>
  <c r="E418" i="7"/>
  <c r="D418" i="7"/>
  <c r="C418" i="7"/>
  <c r="V417" i="7"/>
  <c r="U417" i="7"/>
  <c r="T417" i="7"/>
  <c r="S417" i="7"/>
  <c r="R417" i="7"/>
  <c r="Q417" i="7"/>
  <c r="Q9" i="7" s="1"/>
  <c r="P417" i="7"/>
  <c r="P9" i="7" s="1"/>
  <c r="O417" i="7"/>
  <c r="N417" i="7"/>
  <c r="K417" i="7"/>
  <c r="J417" i="7"/>
  <c r="I417" i="7"/>
  <c r="H417" i="7"/>
  <c r="G417" i="7"/>
  <c r="F417" i="7"/>
  <c r="E417" i="7"/>
  <c r="D417" i="7"/>
  <c r="C417" i="7"/>
  <c r="C9" i="7" s="1"/>
  <c r="V416" i="7"/>
  <c r="U416" i="7"/>
  <c r="T416" i="7"/>
  <c r="S416" i="7"/>
  <c r="R416" i="7"/>
  <c r="Q416" i="7"/>
  <c r="P416" i="7"/>
  <c r="O416" i="7"/>
  <c r="N416" i="7"/>
  <c r="K416" i="7"/>
  <c r="J416" i="7"/>
  <c r="I416" i="7"/>
  <c r="H416" i="7"/>
  <c r="G416" i="7"/>
  <c r="F416" i="7"/>
  <c r="E416" i="7"/>
  <c r="D416" i="7"/>
  <c r="C416" i="7"/>
  <c r="V415" i="7"/>
  <c r="U415" i="7"/>
  <c r="T415" i="7"/>
  <c r="S415" i="7"/>
  <c r="R415" i="7"/>
  <c r="Q415" i="7"/>
  <c r="P415" i="7"/>
  <c r="O415" i="7"/>
  <c r="N415" i="7"/>
  <c r="K415" i="7"/>
  <c r="J415" i="7"/>
  <c r="I415" i="7"/>
  <c r="H415" i="7"/>
  <c r="G415" i="7"/>
  <c r="F415" i="7"/>
  <c r="E415" i="7"/>
  <c r="D415" i="7"/>
  <c r="C415" i="7"/>
  <c r="V414" i="7"/>
  <c r="U414" i="7"/>
  <c r="T414" i="7"/>
  <c r="S414" i="7"/>
  <c r="R414" i="7"/>
  <c r="Q414" i="7"/>
  <c r="P414" i="7"/>
  <c r="O414" i="7"/>
  <c r="N414" i="7"/>
  <c r="K414" i="7"/>
  <c r="J414" i="7"/>
  <c r="I414" i="7"/>
  <c r="H414" i="7"/>
  <c r="G414" i="7"/>
  <c r="F414" i="7"/>
  <c r="E414" i="7"/>
  <c r="D414" i="7"/>
  <c r="C414" i="7"/>
  <c r="V413" i="7"/>
  <c r="U413" i="7"/>
  <c r="T413" i="7"/>
  <c r="S413" i="7"/>
  <c r="R413" i="7"/>
  <c r="Q413" i="7"/>
  <c r="P413" i="7"/>
  <c r="O413" i="7"/>
  <c r="N413" i="7"/>
  <c r="K413" i="7"/>
  <c r="J413" i="7"/>
  <c r="I413" i="7"/>
  <c r="H413" i="7"/>
  <c r="G413" i="7"/>
  <c r="F413" i="7"/>
  <c r="E413" i="7"/>
  <c r="D413" i="7"/>
  <c r="C413" i="7"/>
  <c r="V412" i="7"/>
  <c r="U412" i="7"/>
  <c r="T412" i="7"/>
  <c r="S412" i="7"/>
  <c r="R412" i="7"/>
  <c r="Q412" i="7"/>
  <c r="P412" i="7"/>
  <c r="O412" i="7"/>
  <c r="N412" i="7"/>
  <c r="K412" i="7"/>
  <c r="J412" i="7"/>
  <c r="I412" i="7"/>
  <c r="H412" i="7"/>
  <c r="G412" i="7"/>
  <c r="F412" i="7"/>
  <c r="E412" i="7"/>
  <c r="D412" i="7"/>
  <c r="C412" i="7"/>
  <c r="V411" i="7"/>
  <c r="U411" i="7"/>
  <c r="T411" i="7"/>
  <c r="S411" i="7"/>
  <c r="R411" i="7"/>
  <c r="Q411" i="7"/>
  <c r="P411" i="7"/>
  <c r="O411" i="7"/>
  <c r="N411" i="7"/>
  <c r="K411" i="7"/>
  <c r="J411" i="7"/>
  <c r="I411" i="7"/>
  <c r="H411" i="7"/>
  <c r="G411" i="7"/>
  <c r="F411" i="7"/>
  <c r="E411" i="7"/>
  <c r="D411" i="7"/>
  <c r="C411" i="7"/>
  <c r="V410" i="7"/>
  <c r="U410" i="7"/>
  <c r="T410" i="7"/>
  <c r="S410" i="7"/>
  <c r="R410" i="7"/>
  <c r="Q410" i="7"/>
  <c r="P410" i="7"/>
  <c r="O410" i="7"/>
  <c r="N410" i="7"/>
  <c r="K410" i="7"/>
  <c r="J410" i="7"/>
  <c r="I410" i="7"/>
  <c r="H410" i="7"/>
  <c r="G410" i="7"/>
  <c r="F410" i="7"/>
  <c r="E410" i="7"/>
  <c r="D410" i="7"/>
  <c r="C410" i="7"/>
  <c r="V409" i="7"/>
  <c r="U409" i="7"/>
  <c r="T409" i="7"/>
  <c r="S409" i="7"/>
  <c r="R409" i="7"/>
  <c r="Q409" i="7"/>
  <c r="P409" i="7"/>
  <c r="O409" i="7"/>
  <c r="N409" i="7"/>
  <c r="K409" i="7"/>
  <c r="J409" i="7"/>
  <c r="I409" i="7"/>
  <c r="H409" i="7"/>
  <c r="G409" i="7"/>
  <c r="F409" i="7"/>
  <c r="E409" i="7"/>
  <c r="D409" i="7"/>
  <c r="C409" i="7"/>
  <c r="V408" i="7"/>
  <c r="U408" i="7"/>
  <c r="T408" i="7"/>
  <c r="S408" i="7"/>
  <c r="R408" i="7"/>
  <c r="Q408" i="7"/>
  <c r="P408" i="7"/>
  <c r="O408" i="7"/>
  <c r="N408" i="7"/>
  <c r="K408" i="7"/>
  <c r="J408" i="7"/>
  <c r="I408" i="7"/>
  <c r="H408" i="7"/>
  <c r="G408" i="7"/>
  <c r="F408" i="7"/>
  <c r="E408" i="7"/>
  <c r="D408" i="7"/>
  <c r="C408" i="7"/>
  <c r="V407" i="7"/>
  <c r="U407" i="7"/>
  <c r="T407" i="7"/>
  <c r="S407" i="7"/>
  <c r="R407" i="7"/>
  <c r="Q407" i="7"/>
  <c r="P407" i="7"/>
  <c r="O407" i="7"/>
  <c r="N407" i="7"/>
  <c r="K407" i="7"/>
  <c r="J407" i="7"/>
  <c r="I407" i="7"/>
  <c r="H407" i="7"/>
  <c r="G407" i="7"/>
  <c r="F407" i="7"/>
  <c r="E407" i="7"/>
  <c r="D407" i="7"/>
  <c r="C407" i="7"/>
  <c r="V406" i="7"/>
  <c r="U406" i="7"/>
  <c r="T406" i="7"/>
  <c r="S406" i="7"/>
  <c r="R406" i="7"/>
  <c r="Q406" i="7"/>
  <c r="P406" i="7"/>
  <c r="O406" i="7"/>
  <c r="N406" i="7"/>
  <c r="K406" i="7"/>
  <c r="J406" i="7"/>
  <c r="I406" i="7"/>
  <c r="H406" i="7"/>
  <c r="G406" i="7"/>
  <c r="F406" i="7"/>
  <c r="E406" i="7"/>
  <c r="D406" i="7"/>
  <c r="C406" i="7"/>
  <c r="V405" i="7"/>
  <c r="U405" i="7"/>
  <c r="T405" i="7"/>
  <c r="S405" i="7"/>
  <c r="R405" i="7"/>
  <c r="Q405" i="7"/>
  <c r="P405" i="7"/>
  <c r="O405" i="7"/>
  <c r="N405" i="7"/>
  <c r="K405" i="7"/>
  <c r="J405" i="7"/>
  <c r="I405" i="7"/>
  <c r="H405" i="7"/>
  <c r="G405" i="7"/>
  <c r="F405" i="7"/>
  <c r="E405" i="7"/>
  <c r="D405" i="7"/>
  <c r="C405" i="7"/>
  <c r="V404" i="7"/>
  <c r="U404" i="7"/>
  <c r="T404" i="7"/>
  <c r="S404" i="7"/>
  <c r="R404" i="7"/>
  <c r="Q404" i="7"/>
  <c r="P404" i="7"/>
  <c r="O404" i="7"/>
  <c r="N404" i="7"/>
  <c r="K404" i="7"/>
  <c r="J404" i="7"/>
  <c r="I404" i="7"/>
  <c r="H404" i="7"/>
  <c r="G404" i="7"/>
  <c r="F404" i="7"/>
  <c r="E404" i="7"/>
  <c r="D404" i="7"/>
  <c r="C404" i="7"/>
  <c r="V403" i="7"/>
  <c r="U403" i="7"/>
  <c r="T403" i="7"/>
  <c r="S403" i="7"/>
  <c r="R403" i="7"/>
  <c r="Q403" i="7"/>
  <c r="P403" i="7"/>
  <c r="O403" i="7"/>
  <c r="N403" i="7"/>
  <c r="K403" i="7"/>
  <c r="J403" i="7"/>
  <c r="I403" i="7"/>
  <c r="H403" i="7"/>
  <c r="G403" i="7"/>
  <c r="F403" i="7"/>
  <c r="E403" i="7"/>
  <c r="D403" i="7"/>
  <c r="C403" i="7"/>
  <c r="V402" i="7"/>
  <c r="U402" i="7"/>
  <c r="T402" i="7"/>
  <c r="S402" i="7"/>
  <c r="R402" i="7"/>
  <c r="Q402" i="7"/>
  <c r="P402" i="7"/>
  <c r="O402" i="7"/>
  <c r="N402" i="7"/>
  <c r="K402" i="7"/>
  <c r="J402" i="7"/>
  <c r="I402" i="7"/>
  <c r="H402" i="7"/>
  <c r="G402" i="7"/>
  <c r="F402" i="7"/>
  <c r="E402" i="7"/>
  <c r="D402" i="7"/>
  <c r="C402" i="7"/>
  <c r="V401" i="7"/>
  <c r="U401" i="7"/>
  <c r="T401" i="7"/>
  <c r="S401" i="7"/>
  <c r="R401" i="7"/>
  <c r="Q401" i="7"/>
  <c r="P401" i="7"/>
  <c r="O401" i="7"/>
  <c r="N401" i="7"/>
  <c r="K401" i="7"/>
  <c r="J401" i="7"/>
  <c r="I401" i="7"/>
  <c r="H401" i="7"/>
  <c r="G401" i="7"/>
  <c r="F401" i="7"/>
  <c r="E401" i="7"/>
  <c r="D401" i="7"/>
  <c r="C401" i="7"/>
  <c r="V400" i="7"/>
  <c r="U400" i="7"/>
  <c r="T400" i="7"/>
  <c r="S400" i="7"/>
  <c r="R400" i="7"/>
  <c r="Q400" i="7"/>
  <c r="P400" i="7"/>
  <c r="O400" i="7"/>
  <c r="N400" i="7"/>
  <c r="K400" i="7"/>
  <c r="J400" i="7"/>
  <c r="I400" i="7"/>
  <c r="H400" i="7"/>
  <c r="G400" i="7"/>
  <c r="F400" i="7"/>
  <c r="E400" i="7"/>
  <c r="D400" i="7"/>
  <c r="C400" i="7"/>
  <c r="V399" i="7"/>
  <c r="U399" i="7"/>
  <c r="T399" i="7"/>
  <c r="S399" i="7"/>
  <c r="R399" i="7"/>
  <c r="Q399" i="7"/>
  <c r="P399" i="7"/>
  <c r="O399" i="7"/>
  <c r="N399" i="7"/>
  <c r="K399" i="7"/>
  <c r="J399" i="7"/>
  <c r="I399" i="7"/>
  <c r="H399" i="7"/>
  <c r="G399" i="7"/>
  <c r="F399" i="7"/>
  <c r="E399" i="7"/>
  <c r="D399" i="7"/>
  <c r="C399" i="7"/>
  <c r="V398" i="7"/>
  <c r="U398" i="7"/>
  <c r="T398" i="7"/>
  <c r="S398" i="7"/>
  <c r="R398" i="7"/>
  <c r="Q398" i="7"/>
  <c r="P398" i="7"/>
  <c r="O398" i="7"/>
  <c r="N398" i="7"/>
  <c r="K398" i="7"/>
  <c r="J398" i="7"/>
  <c r="I398" i="7"/>
  <c r="H398" i="7"/>
  <c r="G398" i="7"/>
  <c r="F398" i="7"/>
  <c r="E398" i="7"/>
  <c r="D398" i="7"/>
  <c r="C398" i="7"/>
  <c r="V397" i="7"/>
  <c r="U397" i="7"/>
  <c r="T397" i="7"/>
  <c r="S397" i="7"/>
  <c r="R397" i="7"/>
  <c r="Q397" i="7"/>
  <c r="P397" i="7"/>
  <c r="O397" i="7"/>
  <c r="N397" i="7"/>
  <c r="K397" i="7"/>
  <c r="J397" i="7"/>
  <c r="I397" i="7"/>
  <c r="H397" i="7"/>
  <c r="G397" i="7"/>
  <c r="F397" i="7"/>
  <c r="E397" i="7"/>
  <c r="D397" i="7"/>
  <c r="C397" i="7"/>
  <c r="V396" i="7"/>
  <c r="U396" i="7"/>
  <c r="T396" i="7"/>
  <c r="S396" i="7"/>
  <c r="R396" i="7"/>
  <c r="Q396" i="7"/>
  <c r="P396" i="7"/>
  <c r="O396" i="7"/>
  <c r="N396" i="7"/>
  <c r="K396" i="7"/>
  <c r="J396" i="7"/>
  <c r="I396" i="7"/>
  <c r="H396" i="7"/>
  <c r="G396" i="7"/>
  <c r="F396" i="7"/>
  <c r="E396" i="7"/>
  <c r="D396" i="7"/>
  <c r="C396" i="7"/>
  <c r="V395" i="7"/>
  <c r="U395" i="7"/>
  <c r="T395" i="7"/>
  <c r="S395" i="7"/>
  <c r="R395" i="7"/>
  <c r="Q395" i="7"/>
  <c r="P395" i="7"/>
  <c r="O395" i="7"/>
  <c r="N395" i="7"/>
  <c r="K395" i="7"/>
  <c r="J395" i="7"/>
  <c r="I395" i="7"/>
  <c r="H395" i="7"/>
  <c r="G395" i="7"/>
  <c r="F395" i="7"/>
  <c r="E395" i="7"/>
  <c r="D395" i="7"/>
  <c r="C395" i="7"/>
  <c r="V394" i="7"/>
  <c r="U394" i="7"/>
  <c r="T394" i="7"/>
  <c r="S394" i="7"/>
  <c r="R394" i="7"/>
  <c r="Q394" i="7"/>
  <c r="P394" i="7"/>
  <c r="O394" i="7"/>
  <c r="N394" i="7"/>
  <c r="K394" i="7"/>
  <c r="J394" i="7"/>
  <c r="I394" i="7"/>
  <c r="H394" i="7"/>
  <c r="G394" i="7"/>
  <c r="F394" i="7"/>
  <c r="E394" i="7"/>
  <c r="D394" i="7"/>
  <c r="C394" i="7"/>
  <c r="V393" i="7"/>
  <c r="U393" i="7"/>
  <c r="T393" i="7"/>
  <c r="S393" i="7"/>
  <c r="R393" i="7"/>
  <c r="Q393" i="7"/>
  <c r="P393" i="7"/>
  <c r="O393" i="7"/>
  <c r="N393" i="7"/>
  <c r="K393" i="7"/>
  <c r="J393" i="7"/>
  <c r="I393" i="7"/>
  <c r="H393" i="7"/>
  <c r="G393" i="7"/>
  <c r="F393" i="7"/>
  <c r="E393" i="7"/>
  <c r="D393" i="7"/>
  <c r="C393" i="7"/>
  <c r="V392" i="7"/>
  <c r="U392" i="7"/>
  <c r="T392" i="7"/>
  <c r="S392" i="7"/>
  <c r="R392" i="7"/>
  <c r="Q392" i="7"/>
  <c r="P392" i="7"/>
  <c r="O392" i="7"/>
  <c r="N392" i="7"/>
  <c r="K392" i="7"/>
  <c r="J392" i="7"/>
  <c r="I392" i="7"/>
  <c r="H392" i="7"/>
  <c r="G392" i="7"/>
  <c r="F392" i="7"/>
  <c r="E392" i="7"/>
  <c r="D392" i="7"/>
  <c r="C392" i="7"/>
  <c r="V391" i="7"/>
  <c r="U391" i="7"/>
  <c r="T391" i="7"/>
  <c r="S391" i="7"/>
  <c r="R391" i="7"/>
  <c r="Q391" i="7"/>
  <c r="P391" i="7"/>
  <c r="O391" i="7"/>
  <c r="N391" i="7"/>
  <c r="K391" i="7"/>
  <c r="J391" i="7"/>
  <c r="I391" i="7"/>
  <c r="H391" i="7"/>
  <c r="G391" i="7"/>
  <c r="F391" i="7"/>
  <c r="E391" i="7"/>
  <c r="D391" i="7"/>
  <c r="C391" i="7"/>
  <c r="V390" i="7"/>
  <c r="U390" i="7"/>
  <c r="T390" i="7"/>
  <c r="S390" i="7"/>
  <c r="R390" i="7"/>
  <c r="Q390" i="7"/>
  <c r="P390" i="7"/>
  <c r="O390" i="7"/>
  <c r="N390" i="7"/>
  <c r="K390" i="7"/>
  <c r="J390" i="7"/>
  <c r="I390" i="7"/>
  <c r="H390" i="7"/>
  <c r="G390" i="7"/>
  <c r="F390" i="7"/>
  <c r="E390" i="7"/>
  <c r="D390" i="7"/>
  <c r="C390" i="7"/>
  <c r="V389" i="7"/>
  <c r="U389" i="7"/>
  <c r="T389" i="7"/>
  <c r="S389" i="7"/>
  <c r="R389" i="7"/>
  <c r="Q389" i="7"/>
  <c r="P389" i="7"/>
  <c r="O389" i="7"/>
  <c r="N389" i="7"/>
  <c r="K389" i="7"/>
  <c r="J389" i="7"/>
  <c r="I389" i="7"/>
  <c r="H389" i="7"/>
  <c r="G389" i="7"/>
  <c r="F389" i="7"/>
  <c r="E389" i="7"/>
  <c r="D389" i="7"/>
  <c r="C389" i="7"/>
  <c r="V388" i="7"/>
  <c r="U388" i="7"/>
  <c r="T388" i="7"/>
  <c r="S388" i="7"/>
  <c r="R388" i="7"/>
  <c r="Q388" i="7"/>
  <c r="P388" i="7"/>
  <c r="O388" i="7"/>
  <c r="N388" i="7"/>
  <c r="K388" i="7"/>
  <c r="J388" i="7"/>
  <c r="I388" i="7"/>
  <c r="H388" i="7"/>
  <c r="G388" i="7"/>
  <c r="F388" i="7"/>
  <c r="E388" i="7"/>
  <c r="D388" i="7"/>
  <c r="C388" i="7"/>
  <c r="V387" i="7"/>
  <c r="U387" i="7"/>
  <c r="T387" i="7"/>
  <c r="S387" i="7"/>
  <c r="R387" i="7"/>
  <c r="Q387" i="7"/>
  <c r="P387" i="7"/>
  <c r="O387" i="7"/>
  <c r="N387" i="7"/>
  <c r="K387" i="7"/>
  <c r="J387" i="7"/>
  <c r="I387" i="7"/>
  <c r="H387" i="7"/>
  <c r="G387" i="7"/>
  <c r="F387" i="7"/>
  <c r="E387" i="7"/>
  <c r="D387" i="7"/>
  <c r="C387" i="7"/>
  <c r="V386" i="7"/>
  <c r="U386" i="7"/>
  <c r="T386" i="7"/>
  <c r="S386" i="7"/>
  <c r="R386" i="7"/>
  <c r="Q386" i="7"/>
  <c r="P386" i="7"/>
  <c r="O386" i="7"/>
  <c r="N386" i="7"/>
  <c r="K386" i="7"/>
  <c r="J386" i="7"/>
  <c r="I386" i="7"/>
  <c r="H386" i="7"/>
  <c r="G386" i="7"/>
  <c r="F386" i="7"/>
  <c r="E386" i="7"/>
  <c r="D386" i="7"/>
  <c r="C386" i="7"/>
  <c r="V385" i="7"/>
  <c r="U385" i="7"/>
  <c r="T385" i="7"/>
  <c r="S385" i="7"/>
  <c r="R385" i="7"/>
  <c r="Q385" i="7"/>
  <c r="P385" i="7"/>
  <c r="O385" i="7"/>
  <c r="N385" i="7"/>
  <c r="K385" i="7"/>
  <c r="J385" i="7"/>
  <c r="I385" i="7"/>
  <c r="H385" i="7"/>
  <c r="G385" i="7"/>
  <c r="F385" i="7"/>
  <c r="E385" i="7"/>
  <c r="D385" i="7"/>
  <c r="C385" i="7"/>
  <c r="V384" i="7"/>
  <c r="U384" i="7"/>
  <c r="T384" i="7"/>
  <c r="S384" i="7"/>
  <c r="R384" i="7"/>
  <c r="Q384" i="7"/>
  <c r="P384" i="7"/>
  <c r="O384" i="7"/>
  <c r="N384" i="7"/>
  <c r="K384" i="7"/>
  <c r="J384" i="7"/>
  <c r="I384" i="7"/>
  <c r="H384" i="7"/>
  <c r="G384" i="7"/>
  <c r="F384" i="7"/>
  <c r="E384" i="7"/>
  <c r="D384" i="7"/>
  <c r="C384" i="7"/>
  <c r="V383" i="7"/>
  <c r="U383" i="7"/>
  <c r="T383" i="7"/>
  <c r="S383" i="7"/>
  <c r="R383" i="7"/>
  <c r="Q383" i="7"/>
  <c r="P383" i="7"/>
  <c r="O383" i="7"/>
  <c r="N383" i="7"/>
  <c r="K383" i="7"/>
  <c r="J383" i="7"/>
  <c r="I383" i="7"/>
  <c r="H383" i="7"/>
  <c r="G383" i="7"/>
  <c r="F383" i="7"/>
  <c r="E383" i="7"/>
  <c r="D383" i="7"/>
  <c r="C383" i="7"/>
  <c r="V382" i="7"/>
  <c r="U382" i="7"/>
  <c r="T382" i="7"/>
  <c r="S382" i="7"/>
  <c r="R382" i="7"/>
  <c r="Q382" i="7"/>
  <c r="P382" i="7"/>
  <c r="O382" i="7"/>
  <c r="N382" i="7"/>
  <c r="K382" i="7"/>
  <c r="J382" i="7"/>
  <c r="I382" i="7"/>
  <c r="H382" i="7"/>
  <c r="G382" i="7"/>
  <c r="F382" i="7"/>
  <c r="E382" i="7"/>
  <c r="D382" i="7"/>
  <c r="C382" i="7"/>
  <c r="V381" i="7"/>
  <c r="U381" i="7"/>
  <c r="T381" i="7"/>
  <c r="S381" i="7"/>
  <c r="R381" i="7"/>
  <c r="Q381" i="7"/>
  <c r="P381" i="7"/>
  <c r="O381" i="7"/>
  <c r="N381" i="7"/>
  <c r="K381" i="7"/>
  <c r="J381" i="7"/>
  <c r="I381" i="7"/>
  <c r="H381" i="7"/>
  <c r="G381" i="7"/>
  <c r="F381" i="7"/>
  <c r="E381" i="7"/>
  <c r="D381" i="7"/>
  <c r="C381" i="7"/>
  <c r="V380" i="7"/>
  <c r="U380" i="7"/>
  <c r="T380" i="7"/>
  <c r="S380" i="7"/>
  <c r="R380" i="7"/>
  <c r="Q380" i="7"/>
  <c r="P380" i="7"/>
  <c r="O380" i="7"/>
  <c r="N380" i="7"/>
  <c r="K380" i="7"/>
  <c r="J380" i="7"/>
  <c r="I380" i="7"/>
  <c r="H380" i="7"/>
  <c r="G380" i="7"/>
  <c r="F380" i="7"/>
  <c r="E380" i="7"/>
  <c r="D380" i="7"/>
  <c r="C380" i="7"/>
  <c r="V379" i="7"/>
  <c r="U379" i="7"/>
  <c r="T379" i="7"/>
  <c r="S379" i="7"/>
  <c r="R379" i="7"/>
  <c r="Q379" i="7"/>
  <c r="P379" i="7"/>
  <c r="O379" i="7"/>
  <c r="N379" i="7"/>
  <c r="K379" i="7"/>
  <c r="J379" i="7"/>
  <c r="I379" i="7"/>
  <c r="H379" i="7"/>
  <c r="G379" i="7"/>
  <c r="F379" i="7"/>
  <c r="E379" i="7"/>
  <c r="D379" i="7"/>
  <c r="C379" i="7"/>
  <c r="V378" i="7"/>
  <c r="U378" i="7"/>
  <c r="T378" i="7"/>
  <c r="S378" i="7"/>
  <c r="R378" i="7"/>
  <c r="Q378" i="7"/>
  <c r="P378" i="7"/>
  <c r="O378" i="7"/>
  <c r="N378" i="7"/>
  <c r="K378" i="7"/>
  <c r="J378" i="7"/>
  <c r="I378" i="7"/>
  <c r="H378" i="7"/>
  <c r="G378" i="7"/>
  <c r="F378" i="7"/>
  <c r="E378" i="7"/>
  <c r="D378" i="7"/>
  <c r="C378" i="7"/>
  <c r="V377" i="7"/>
  <c r="U377" i="7"/>
  <c r="T377" i="7"/>
  <c r="S377" i="7"/>
  <c r="R377" i="7"/>
  <c r="Q377" i="7"/>
  <c r="P377" i="7"/>
  <c r="O377" i="7"/>
  <c r="N377" i="7"/>
  <c r="K377" i="7"/>
  <c r="J377" i="7"/>
  <c r="I377" i="7"/>
  <c r="H377" i="7"/>
  <c r="G377" i="7"/>
  <c r="F377" i="7"/>
  <c r="E377" i="7"/>
  <c r="D377" i="7"/>
  <c r="C377" i="7"/>
  <c r="V376" i="7"/>
  <c r="U376" i="7"/>
  <c r="T376" i="7"/>
  <c r="S376" i="7"/>
  <c r="R376" i="7"/>
  <c r="Q376" i="7"/>
  <c r="P376" i="7"/>
  <c r="O376" i="7"/>
  <c r="N376" i="7"/>
  <c r="K376" i="7"/>
  <c r="J376" i="7"/>
  <c r="I376" i="7"/>
  <c r="H376" i="7"/>
  <c r="G376" i="7"/>
  <c r="F376" i="7"/>
  <c r="E376" i="7"/>
  <c r="D376" i="7"/>
  <c r="C376" i="7"/>
  <c r="V375" i="7"/>
  <c r="U375" i="7"/>
  <c r="T375" i="7"/>
  <c r="S375" i="7"/>
  <c r="R375" i="7"/>
  <c r="Q375" i="7"/>
  <c r="P375" i="7"/>
  <c r="O375" i="7"/>
  <c r="N375" i="7"/>
  <c r="K375" i="7"/>
  <c r="J375" i="7"/>
  <c r="I375" i="7"/>
  <c r="H375" i="7"/>
  <c r="G375" i="7"/>
  <c r="F375" i="7"/>
  <c r="E375" i="7"/>
  <c r="D375" i="7"/>
  <c r="C375" i="7"/>
  <c r="V374" i="7"/>
  <c r="U374" i="7"/>
  <c r="T374" i="7"/>
  <c r="S374" i="7"/>
  <c r="R374" i="7"/>
  <c r="Q374" i="7"/>
  <c r="P374" i="7"/>
  <c r="O374" i="7"/>
  <c r="N374" i="7"/>
  <c r="M374" i="7"/>
  <c r="K374" i="7"/>
  <c r="J374" i="7"/>
  <c r="I374" i="7"/>
  <c r="H374" i="7"/>
  <c r="G374" i="7"/>
  <c r="F374" i="7"/>
  <c r="E374" i="7"/>
  <c r="D374" i="7"/>
  <c r="C374" i="7"/>
  <c r="V373" i="7"/>
  <c r="U373" i="7"/>
  <c r="T373" i="7"/>
  <c r="S373" i="7"/>
  <c r="R373" i="7"/>
  <c r="Q373" i="7"/>
  <c r="P373" i="7"/>
  <c r="O373" i="7"/>
  <c r="N373" i="7"/>
  <c r="M373" i="7"/>
  <c r="K373" i="7"/>
  <c r="J373" i="7"/>
  <c r="I373" i="7"/>
  <c r="H373" i="7"/>
  <c r="G373" i="7"/>
  <c r="F373" i="7"/>
  <c r="E373" i="7"/>
  <c r="D373" i="7"/>
  <c r="C373" i="7"/>
  <c r="V372" i="7"/>
  <c r="U372" i="7"/>
  <c r="T372" i="7"/>
  <c r="S372" i="7"/>
  <c r="R372" i="7"/>
  <c r="Q372" i="7"/>
  <c r="P372" i="7"/>
  <c r="O372" i="7"/>
  <c r="N372" i="7"/>
  <c r="M372" i="7"/>
  <c r="K372" i="7"/>
  <c r="J372" i="7"/>
  <c r="I372" i="7"/>
  <c r="H372" i="7"/>
  <c r="G372" i="7"/>
  <c r="F372" i="7"/>
  <c r="E372" i="7"/>
  <c r="D372" i="7"/>
  <c r="C372" i="7"/>
  <c r="V371" i="7"/>
  <c r="U371" i="7"/>
  <c r="T371" i="7"/>
  <c r="S371" i="7"/>
  <c r="R371" i="7"/>
  <c r="Q371" i="7"/>
  <c r="P371" i="7"/>
  <c r="O371" i="7"/>
  <c r="N371" i="7"/>
  <c r="M371" i="7"/>
  <c r="K371" i="7"/>
  <c r="J371" i="7"/>
  <c r="I371" i="7"/>
  <c r="H371" i="7"/>
  <c r="G371" i="7"/>
  <c r="F371" i="7"/>
  <c r="E371" i="7"/>
  <c r="D371" i="7"/>
  <c r="C371" i="7"/>
  <c r="V370" i="7"/>
  <c r="U370" i="7"/>
  <c r="T370" i="7"/>
  <c r="S370" i="7"/>
  <c r="R370" i="7"/>
  <c r="Q370" i="7"/>
  <c r="P370" i="7"/>
  <c r="O370" i="7"/>
  <c r="N370" i="7"/>
  <c r="M370" i="7"/>
  <c r="K370" i="7"/>
  <c r="J370" i="7"/>
  <c r="I370" i="7"/>
  <c r="H370" i="7"/>
  <c r="G370" i="7"/>
  <c r="F370" i="7"/>
  <c r="E370" i="7"/>
  <c r="D370" i="7"/>
  <c r="C370" i="7"/>
  <c r="V369" i="7"/>
  <c r="U369" i="7"/>
  <c r="T369" i="7"/>
  <c r="S369" i="7"/>
  <c r="R369" i="7"/>
  <c r="Q369" i="7"/>
  <c r="P369" i="7"/>
  <c r="O369" i="7"/>
  <c r="N369" i="7"/>
  <c r="M369" i="7"/>
  <c r="K369" i="7"/>
  <c r="J369" i="7"/>
  <c r="I369" i="7"/>
  <c r="H369" i="7"/>
  <c r="G369" i="7"/>
  <c r="F369" i="7"/>
  <c r="E369" i="7"/>
  <c r="D369" i="7"/>
  <c r="C369" i="7"/>
  <c r="V368" i="7"/>
  <c r="U368" i="7"/>
  <c r="T368" i="7"/>
  <c r="S368" i="7"/>
  <c r="R368" i="7"/>
  <c r="Q368" i="7"/>
  <c r="P368" i="7"/>
  <c r="O368" i="7"/>
  <c r="N368" i="7"/>
  <c r="M368" i="7"/>
  <c r="L368" i="7"/>
  <c r="K368" i="7"/>
  <c r="J368" i="7"/>
  <c r="I368" i="7"/>
  <c r="H368" i="7"/>
  <c r="G368" i="7"/>
  <c r="F368" i="7"/>
  <c r="E368" i="7"/>
  <c r="D368" i="7"/>
  <c r="C368" i="7"/>
  <c r="V367" i="7"/>
  <c r="U367" i="7"/>
  <c r="T367" i="7"/>
  <c r="S367" i="7"/>
  <c r="R367" i="7"/>
  <c r="Q367" i="7"/>
  <c r="P367" i="7"/>
  <c r="O367" i="7"/>
  <c r="N367" i="7"/>
  <c r="M367" i="7"/>
  <c r="L367" i="7"/>
  <c r="K367" i="7"/>
  <c r="J367" i="7"/>
  <c r="I367" i="7"/>
  <c r="H367" i="7"/>
  <c r="G367" i="7"/>
  <c r="F367" i="7"/>
  <c r="E367" i="7"/>
  <c r="D367" i="7"/>
  <c r="C367" i="7"/>
  <c r="V366" i="7"/>
  <c r="U366" i="7"/>
  <c r="T366" i="7"/>
  <c r="S366" i="7"/>
  <c r="R366" i="7"/>
  <c r="Q366" i="7"/>
  <c r="P366" i="7"/>
  <c r="O366" i="7"/>
  <c r="N366" i="7"/>
  <c r="M366" i="7"/>
  <c r="L366" i="7"/>
  <c r="K366" i="7"/>
  <c r="J366" i="7"/>
  <c r="I366" i="7"/>
  <c r="H366" i="7"/>
  <c r="G366" i="7"/>
  <c r="F366" i="7"/>
  <c r="E366" i="7"/>
  <c r="D366" i="7"/>
  <c r="C366" i="7"/>
  <c r="V365" i="7"/>
  <c r="U365" i="7"/>
  <c r="T365" i="7"/>
  <c r="S365" i="7"/>
  <c r="R365" i="7"/>
  <c r="Q365" i="7"/>
  <c r="P365" i="7"/>
  <c r="O365" i="7"/>
  <c r="N365" i="7"/>
  <c r="M365" i="7"/>
  <c r="L365" i="7"/>
  <c r="K365" i="7"/>
  <c r="J365" i="7"/>
  <c r="I365" i="7"/>
  <c r="H365" i="7"/>
  <c r="G365" i="7"/>
  <c r="F365" i="7"/>
  <c r="E365" i="7"/>
  <c r="D365" i="7"/>
  <c r="C365" i="7"/>
  <c r="V364" i="7"/>
  <c r="U364" i="7"/>
  <c r="T364" i="7"/>
  <c r="S364" i="7"/>
  <c r="R364" i="7"/>
  <c r="Q364" i="7"/>
  <c r="P364" i="7"/>
  <c r="O364" i="7"/>
  <c r="N364" i="7"/>
  <c r="M364" i="7"/>
  <c r="L364" i="7"/>
  <c r="K364" i="7"/>
  <c r="J364" i="7"/>
  <c r="I364" i="7"/>
  <c r="H364" i="7"/>
  <c r="G364" i="7"/>
  <c r="F364" i="7"/>
  <c r="E364" i="7"/>
  <c r="D364" i="7"/>
  <c r="C364" i="7"/>
  <c r="V363" i="7"/>
  <c r="U363" i="7"/>
  <c r="T363" i="7"/>
  <c r="S363" i="7"/>
  <c r="R363" i="7"/>
  <c r="Q363" i="7"/>
  <c r="P363" i="7"/>
  <c r="O363" i="7"/>
  <c r="N363" i="7"/>
  <c r="M363" i="7"/>
  <c r="L363" i="7"/>
  <c r="K363" i="7"/>
  <c r="J363" i="7"/>
  <c r="I363" i="7"/>
  <c r="H363" i="7"/>
  <c r="G363" i="7"/>
  <c r="F363" i="7"/>
  <c r="E363" i="7"/>
  <c r="D363" i="7"/>
  <c r="C363" i="7"/>
  <c r="V362" i="7"/>
  <c r="U362" i="7"/>
  <c r="T362" i="7"/>
  <c r="S362" i="7"/>
  <c r="R362" i="7"/>
  <c r="Q362" i="7"/>
  <c r="P362" i="7"/>
  <c r="O362" i="7"/>
  <c r="N362" i="7"/>
  <c r="M362" i="7"/>
  <c r="L362" i="7"/>
  <c r="K362" i="7"/>
  <c r="J362" i="7"/>
  <c r="I362" i="7"/>
  <c r="H362" i="7"/>
  <c r="G362" i="7"/>
  <c r="F362" i="7"/>
  <c r="E362" i="7"/>
  <c r="D362" i="7"/>
  <c r="C362" i="7"/>
  <c r="V361" i="7"/>
  <c r="U361" i="7"/>
  <c r="T361" i="7"/>
  <c r="S361" i="7"/>
  <c r="R361" i="7"/>
  <c r="Q361" i="7"/>
  <c r="P361" i="7"/>
  <c r="O361" i="7"/>
  <c r="N361" i="7"/>
  <c r="M361" i="7"/>
  <c r="L361" i="7"/>
  <c r="K361" i="7"/>
  <c r="J361" i="7"/>
  <c r="I361" i="7"/>
  <c r="H361" i="7"/>
  <c r="G361" i="7"/>
  <c r="F361" i="7"/>
  <c r="E361" i="7"/>
  <c r="D361" i="7"/>
  <c r="C361" i="7"/>
  <c r="V360" i="7"/>
  <c r="U360" i="7"/>
  <c r="T360" i="7"/>
  <c r="S360" i="7"/>
  <c r="R360" i="7"/>
  <c r="Q360" i="7"/>
  <c r="P360" i="7"/>
  <c r="O360" i="7"/>
  <c r="N360" i="7"/>
  <c r="M360" i="7"/>
  <c r="L360" i="7"/>
  <c r="K360" i="7"/>
  <c r="J360" i="7"/>
  <c r="I360" i="7"/>
  <c r="H360" i="7"/>
  <c r="G360" i="7"/>
  <c r="F360" i="7"/>
  <c r="E360" i="7"/>
  <c r="D360" i="7"/>
  <c r="C360" i="7"/>
  <c r="V359" i="7"/>
  <c r="U359" i="7"/>
  <c r="T359" i="7"/>
  <c r="S359" i="7"/>
  <c r="R359" i="7"/>
  <c r="Q359" i="7"/>
  <c r="P359" i="7"/>
  <c r="O359" i="7"/>
  <c r="N359" i="7"/>
  <c r="M359" i="7"/>
  <c r="L359" i="7"/>
  <c r="K359" i="7"/>
  <c r="J359" i="7"/>
  <c r="I359" i="7"/>
  <c r="H359" i="7"/>
  <c r="G359" i="7"/>
  <c r="F359" i="7"/>
  <c r="E359" i="7"/>
  <c r="D359" i="7"/>
  <c r="C359" i="7"/>
  <c r="V358" i="7"/>
  <c r="U358" i="7"/>
  <c r="T358" i="7"/>
  <c r="S358" i="7"/>
  <c r="R358" i="7"/>
  <c r="Q358" i="7"/>
  <c r="P358" i="7"/>
  <c r="O358" i="7"/>
  <c r="N358" i="7"/>
  <c r="M358" i="7"/>
  <c r="L358" i="7"/>
  <c r="K358" i="7"/>
  <c r="J358" i="7"/>
  <c r="I358" i="7"/>
  <c r="H358" i="7"/>
  <c r="G358" i="7"/>
  <c r="F358" i="7"/>
  <c r="E358" i="7"/>
  <c r="D358" i="7"/>
  <c r="C358" i="7"/>
  <c r="V357" i="7"/>
  <c r="U357" i="7"/>
  <c r="T357" i="7"/>
  <c r="S357" i="7"/>
  <c r="R357" i="7"/>
  <c r="Q357" i="7"/>
  <c r="P357" i="7"/>
  <c r="O357" i="7"/>
  <c r="N357" i="7"/>
  <c r="M357" i="7"/>
  <c r="L357" i="7"/>
  <c r="K357" i="7"/>
  <c r="J357" i="7"/>
  <c r="I357" i="7"/>
  <c r="H357" i="7"/>
  <c r="G357" i="7"/>
  <c r="F357" i="7"/>
  <c r="E357" i="7"/>
  <c r="D357" i="7"/>
  <c r="C357" i="7"/>
  <c r="V356" i="7"/>
  <c r="U356" i="7"/>
  <c r="T356" i="7"/>
  <c r="S356" i="7"/>
  <c r="R356" i="7"/>
  <c r="Q356" i="7"/>
  <c r="P356" i="7"/>
  <c r="O356" i="7"/>
  <c r="N356" i="7"/>
  <c r="M356" i="7"/>
  <c r="L356" i="7"/>
  <c r="K356" i="7"/>
  <c r="J356" i="7"/>
  <c r="I356" i="7"/>
  <c r="H356" i="7"/>
  <c r="G356" i="7"/>
  <c r="F356" i="7"/>
  <c r="E356" i="7"/>
  <c r="D356" i="7"/>
  <c r="C356" i="7"/>
  <c r="V355" i="7"/>
  <c r="U355" i="7"/>
  <c r="T355" i="7"/>
  <c r="S355" i="7"/>
  <c r="R355" i="7"/>
  <c r="Q355" i="7"/>
  <c r="P355" i="7"/>
  <c r="O355" i="7"/>
  <c r="N355" i="7"/>
  <c r="M355" i="7"/>
  <c r="L355" i="7"/>
  <c r="K355" i="7"/>
  <c r="J355" i="7"/>
  <c r="I355" i="7"/>
  <c r="H355" i="7"/>
  <c r="G355" i="7"/>
  <c r="F355" i="7"/>
  <c r="E355" i="7"/>
  <c r="D355" i="7"/>
  <c r="C355" i="7"/>
  <c r="V354" i="7"/>
  <c r="U354" i="7"/>
  <c r="T354" i="7"/>
  <c r="S354" i="7"/>
  <c r="R354" i="7"/>
  <c r="Q354" i="7"/>
  <c r="P354" i="7"/>
  <c r="O354" i="7"/>
  <c r="N354" i="7"/>
  <c r="M354" i="7"/>
  <c r="L354" i="7"/>
  <c r="K354" i="7"/>
  <c r="J354" i="7"/>
  <c r="I354" i="7"/>
  <c r="H354" i="7"/>
  <c r="G354" i="7"/>
  <c r="F354" i="7"/>
  <c r="E354" i="7"/>
  <c r="D354" i="7"/>
  <c r="C354" i="7"/>
  <c r="V353" i="7"/>
  <c r="U353" i="7"/>
  <c r="T353" i="7"/>
  <c r="S353" i="7"/>
  <c r="R353" i="7"/>
  <c r="Q353" i="7"/>
  <c r="P353" i="7"/>
  <c r="O353" i="7"/>
  <c r="N353" i="7"/>
  <c r="M353" i="7"/>
  <c r="L353" i="7"/>
  <c r="K353" i="7"/>
  <c r="J353" i="7"/>
  <c r="I353" i="7"/>
  <c r="H353" i="7"/>
  <c r="G353" i="7"/>
  <c r="F353" i="7"/>
  <c r="E353" i="7"/>
  <c r="D353" i="7"/>
  <c r="C353" i="7"/>
  <c r="V352" i="7"/>
  <c r="U352" i="7"/>
  <c r="T352" i="7"/>
  <c r="S352" i="7"/>
  <c r="R352" i="7"/>
  <c r="Q352" i="7"/>
  <c r="P352" i="7"/>
  <c r="O352" i="7"/>
  <c r="N352" i="7"/>
  <c r="M352" i="7"/>
  <c r="L352" i="7"/>
  <c r="K352" i="7"/>
  <c r="J352" i="7"/>
  <c r="I352" i="7"/>
  <c r="H352" i="7"/>
  <c r="G352" i="7"/>
  <c r="F352" i="7"/>
  <c r="E352" i="7"/>
  <c r="D352" i="7"/>
  <c r="C352" i="7"/>
  <c r="V351" i="7"/>
  <c r="U351" i="7"/>
  <c r="T351" i="7"/>
  <c r="S351" i="7"/>
  <c r="R351" i="7"/>
  <c r="Q351" i="7"/>
  <c r="P351" i="7"/>
  <c r="O351" i="7"/>
  <c r="N351" i="7"/>
  <c r="M351" i="7"/>
  <c r="L351" i="7"/>
  <c r="K351" i="7"/>
  <c r="J351" i="7"/>
  <c r="I351" i="7"/>
  <c r="H351" i="7"/>
  <c r="G351" i="7"/>
  <c r="F351" i="7"/>
  <c r="E351" i="7"/>
  <c r="D351" i="7"/>
  <c r="C351" i="7"/>
  <c r="V350" i="7"/>
  <c r="U350" i="7"/>
  <c r="T350" i="7"/>
  <c r="S350" i="7"/>
  <c r="R350" i="7"/>
  <c r="Q350" i="7"/>
  <c r="P350" i="7"/>
  <c r="O350" i="7"/>
  <c r="N350" i="7"/>
  <c r="M350" i="7"/>
  <c r="L350" i="7"/>
  <c r="K350" i="7"/>
  <c r="J350" i="7"/>
  <c r="I350" i="7"/>
  <c r="H350" i="7"/>
  <c r="G350" i="7"/>
  <c r="F350" i="7"/>
  <c r="E350" i="7"/>
  <c r="D350" i="7"/>
  <c r="C350" i="7"/>
  <c r="V349" i="7"/>
  <c r="U349" i="7"/>
  <c r="T349" i="7"/>
  <c r="S349" i="7"/>
  <c r="R349" i="7"/>
  <c r="Q349" i="7"/>
  <c r="P349" i="7"/>
  <c r="O349" i="7"/>
  <c r="N349" i="7"/>
  <c r="M349" i="7"/>
  <c r="L349" i="7"/>
  <c r="K349" i="7"/>
  <c r="J349" i="7"/>
  <c r="I349" i="7"/>
  <c r="H349" i="7"/>
  <c r="G349" i="7"/>
  <c r="F349" i="7"/>
  <c r="E349" i="7"/>
  <c r="D349" i="7"/>
  <c r="C349" i="7"/>
  <c r="V348" i="7"/>
  <c r="U348" i="7"/>
  <c r="T348" i="7"/>
  <c r="S348" i="7"/>
  <c r="R348" i="7"/>
  <c r="Q348" i="7"/>
  <c r="P348" i="7"/>
  <c r="O348" i="7"/>
  <c r="N348" i="7"/>
  <c r="M348" i="7"/>
  <c r="L348" i="7"/>
  <c r="K348" i="7"/>
  <c r="J348" i="7"/>
  <c r="I348" i="7"/>
  <c r="H348" i="7"/>
  <c r="G348" i="7"/>
  <c r="F348" i="7"/>
  <c r="E348" i="7"/>
  <c r="D348" i="7"/>
  <c r="C348" i="7"/>
  <c r="V347" i="7"/>
  <c r="U347" i="7"/>
  <c r="T347" i="7"/>
  <c r="S347" i="7"/>
  <c r="R347" i="7"/>
  <c r="Q347" i="7"/>
  <c r="P347" i="7"/>
  <c r="O347" i="7"/>
  <c r="N347" i="7"/>
  <c r="M347" i="7"/>
  <c r="L347" i="7"/>
  <c r="K347" i="7"/>
  <c r="J347" i="7"/>
  <c r="I347" i="7"/>
  <c r="H347" i="7"/>
  <c r="G347" i="7"/>
  <c r="F347" i="7"/>
  <c r="E347" i="7"/>
  <c r="D347" i="7"/>
  <c r="C347" i="7"/>
  <c r="V346" i="7"/>
  <c r="U346" i="7"/>
  <c r="T346" i="7"/>
  <c r="S346" i="7"/>
  <c r="R346" i="7"/>
  <c r="Q346" i="7"/>
  <c r="P346" i="7"/>
  <c r="O346" i="7"/>
  <c r="N346" i="7"/>
  <c r="M346" i="7"/>
  <c r="L346" i="7"/>
  <c r="K346" i="7"/>
  <c r="J346" i="7"/>
  <c r="I346" i="7"/>
  <c r="H346" i="7"/>
  <c r="G346" i="7"/>
  <c r="F346" i="7"/>
  <c r="E346" i="7"/>
  <c r="D346" i="7"/>
  <c r="C346" i="7"/>
  <c r="V345" i="7"/>
  <c r="U345" i="7"/>
  <c r="T345" i="7"/>
  <c r="S345" i="7"/>
  <c r="R345" i="7"/>
  <c r="Q345" i="7"/>
  <c r="P345" i="7"/>
  <c r="O345" i="7"/>
  <c r="N345" i="7"/>
  <c r="M345" i="7"/>
  <c r="L345" i="7"/>
  <c r="K345" i="7"/>
  <c r="J345" i="7"/>
  <c r="I345" i="7"/>
  <c r="H345" i="7"/>
  <c r="G345" i="7"/>
  <c r="F345" i="7"/>
  <c r="E345" i="7"/>
  <c r="D345" i="7"/>
  <c r="C345" i="7"/>
  <c r="V344" i="7"/>
  <c r="U344" i="7"/>
  <c r="T344" i="7"/>
  <c r="S344" i="7"/>
  <c r="R344" i="7"/>
  <c r="Q344" i="7"/>
  <c r="P344" i="7"/>
  <c r="O344" i="7"/>
  <c r="N344" i="7"/>
  <c r="M344" i="7"/>
  <c r="L344" i="7"/>
  <c r="K344" i="7"/>
  <c r="J344" i="7"/>
  <c r="I344" i="7"/>
  <c r="H344" i="7"/>
  <c r="G344" i="7"/>
  <c r="F344" i="7"/>
  <c r="E344" i="7"/>
  <c r="D344" i="7"/>
  <c r="C344" i="7"/>
  <c r="V343" i="7"/>
  <c r="U343" i="7"/>
  <c r="T343" i="7"/>
  <c r="S343" i="7"/>
  <c r="R343" i="7"/>
  <c r="Q343" i="7"/>
  <c r="P343" i="7"/>
  <c r="O343" i="7"/>
  <c r="N343" i="7"/>
  <c r="M343" i="7"/>
  <c r="L343" i="7"/>
  <c r="K343" i="7"/>
  <c r="J343" i="7"/>
  <c r="I343" i="7"/>
  <c r="H343" i="7"/>
  <c r="G343" i="7"/>
  <c r="F343" i="7"/>
  <c r="E343" i="7"/>
  <c r="D343" i="7"/>
  <c r="C343" i="7"/>
  <c r="V342" i="7"/>
  <c r="U342" i="7"/>
  <c r="T342" i="7"/>
  <c r="S342" i="7"/>
  <c r="R342" i="7"/>
  <c r="Q342" i="7"/>
  <c r="P342" i="7"/>
  <c r="O342" i="7"/>
  <c r="N342" i="7"/>
  <c r="M342" i="7"/>
  <c r="L342" i="7"/>
  <c r="K342" i="7"/>
  <c r="J342" i="7"/>
  <c r="I342" i="7"/>
  <c r="H342" i="7"/>
  <c r="G342" i="7"/>
  <c r="F342" i="7"/>
  <c r="E342" i="7"/>
  <c r="D342" i="7"/>
  <c r="C342" i="7"/>
  <c r="V341" i="7"/>
  <c r="U341" i="7"/>
  <c r="T341" i="7"/>
  <c r="S341" i="7"/>
  <c r="R341" i="7"/>
  <c r="Q341" i="7"/>
  <c r="P341" i="7"/>
  <c r="O341" i="7"/>
  <c r="N341" i="7"/>
  <c r="M341" i="7"/>
  <c r="L341" i="7"/>
  <c r="K341" i="7"/>
  <c r="J341" i="7"/>
  <c r="I341" i="7"/>
  <c r="H341" i="7"/>
  <c r="G341" i="7"/>
  <c r="F341" i="7"/>
  <c r="E341" i="7"/>
  <c r="D341" i="7"/>
  <c r="C341" i="7"/>
  <c r="V340" i="7"/>
  <c r="U340" i="7"/>
  <c r="T340" i="7"/>
  <c r="S340" i="7"/>
  <c r="R340" i="7"/>
  <c r="Q340" i="7"/>
  <c r="P340" i="7"/>
  <c r="O340" i="7"/>
  <c r="N340" i="7"/>
  <c r="M340" i="7"/>
  <c r="L340" i="7"/>
  <c r="K340" i="7"/>
  <c r="J340" i="7"/>
  <c r="I340" i="7"/>
  <c r="H340" i="7"/>
  <c r="G340" i="7"/>
  <c r="F340" i="7"/>
  <c r="E340" i="7"/>
  <c r="D340" i="7"/>
  <c r="C340" i="7"/>
  <c r="V339" i="7"/>
  <c r="U339" i="7"/>
  <c r="T339" i="7"/>
  <c r="S339" i="7"/>
  <c r="R339" i="7"/>
  <c r="Q339" i="7"/>
  <c r="P339" i="7"/>
  <c r="O339" i="7"/>
  <c r="N339" i="7"/>
  <c r="M339" i="7"/>
  <c r="L339" i="7"/>
  <c r="K339" i="7"/>
  <c r="J339" i="7"/>
  <c r="I339" i="7"/>
  <c r="H339" i="7"/>
  <c r="G339" i="7"/>
  <c r="F339" i="7"/>
  <c r="E339" i="7"/>
  <c r="D339" i="7"/>
  <c r="C339" i="7"/>
  <c r="V338" i="7"/>
  <c r="U338" i="7"/>
  <c r="T338" i="7"/>
  <c r="S338" i="7"/>
  <c r="R338" i="7"/>
  <c r="Q338" i="7"/>
  <c r="P338" i="7"/>
  <c r="O338" i="7"/>
  <c r="N338" i="7"/>
  <c r="M338" i="7"/>
  <c r="L338" i="7"/>
  <c r="K338" i="7"/>
  <c r="J338" i="7"/>
  <c r="I338" i="7"/>
  <c r="H338" i="7"/>
  <c r="G338" i="7"/>
  <c r="F338" i="7"/>
  <c r="E338" i="7"/>
  <c r="D338" i="7"/>
  <c r="C338" i="7"/>
  <c r="V337" i="7"/>
  <c r="U337" i="7"/>
  <c r="T337" i="7"/>
  <c r="S337" i="7"/>
  <c r="R337" i="7"/>
  <c r="Q337" i="7"/>
  <c r="P337" i="7"/>
  <c r="O337" i="7"/>
  <c r="N337" i="7"/>
  <c r="M337" i="7"/>
  <c r="L337" i="7"/>
  <c r="K337" i="7"/>
  <c r="J337" i="7"/>
  <c r="I337" i="7"/>
  <c r="H337" i="7"/>
  <c r="G337" i="7"/>
  <c r="F337" i="7"/>
  <c r="E337" i="7"/>
  <c r="D337" i="7"/>
  <c r="C337" i="7"/>
  <c r="V336" i="7"/>
  <c r="U336" i="7"/>
  <c r="T336" i="7"/>
  <c r="S336" i="7"/>
  <c r="R336" i="7"/>
  <c r="Q336" i="7"/>
  <c r="P336" i="7"/>
  <c r="O336" i="7"/>
  <c r="N336" i="7"/>
  <c r="M336" i="7"/>
  <c r="L336" i="7"/>
  <c r="K336" i="7"/>
  <c r="J336" i="7"/>
  <c r="I336" i="7"/>
  <c r="H336" i="7"/>
  <c r="G336" i="7"/>
  <c r="F336" i="7"/>
  <c r="E336" i="7"/>
  <c r="D336" i="7"/>
  <c r="C336" i="7"/>
  <c r="V335" i="7"/>
  <c r="U335" i="7"/>
  <c r="T335" i="7"/>
  <c r="S335" i="7"/>
  <c r="R335" i="7"/>
  <c r="Q335" i="7"/>
  <c r="P335" i="7"/>
  <c r="O335" i="7"/>
  <c r="N335" i="7"/>
  <c r="M335" i="7"/>
  <c r="L335" i="7"/>
  <c r="K335" i="7"/>
  <c r="J335" i="7"/>
  <c r="I335" i="7"/>
  <c r="H335" i="7"/>
  <c r="G335" i="7"/>
  <c r="F335" i="7"/>
  <c r="E335" i="7"/>
  <c r="D335" i="7"/>
  <c r="C335" i="7"/>
  <c r="V334" i="7"/>
  <c r="U334" i="7"/>
  <c r="T334" i="7"/>
  <c r="S334" i="7"/>
  <c r="R334" i="7"/>
  <c r="Q334" i="7"/>
  <c r="P334" i="7"/>
  <c r="O334" i="7"/>
  <c r="N334" i="7"/>
  <c r="M334" i="7"/>
  <c r="L334" i="7"/>
  <c r="K334" i="7"/>
  <c r="J334" i="7"/>
  <c r="I334" i="7"/>
  <c r="H334" i="7"/>
  <c r="G334" i="7"/>
  <c r="F334" i="7"/>
  <c r="E334" i="7"/>
  <c r="D334" i="7"/>
  <c r="C334" i="7"/>
  <c r="V333" i="7"/>
  <c r="U333" i="7"/>
  <c r="T333" i="7"/>
  <c r="S333" i="7"/>
  <c r="R333" i="7"/>
  <c r="Q333" i="7"/>
  <c r="P333" i="7"/>
  <c r="O333" i="7"/>
  <c r="N333" i="7"/>
  <c r="M333" i="7"/>
  <c r="L333" i="7"/>
  <c r="K333" i="7"/>
  <c r="J333" i="7"/>
  <c r="I333" i="7"/>
  <c r="H333" i="7"/>
  <c r="G333" i="7"/>
  <c r="F333" i="7"/>
  <c r="E333" i="7"/>
  <c r="D333" i="7"/>
  <c r="C333" i="7"/>
  <c r="V332" i="7"/>
  <c r="U332" i="7"/>
  <c r="T332" i="7"/>
  <c r="S332" i="7"/>
  <c r="R332" i="7"/>
  <c r="Q332" i="7"/>
  <c r="P332" i="7"/>
  <c r="O332" i="7"/>
  <c r="N332" i="7"/>
  <c r="M332" i="7"/>
  <c r="L332" i="7"/>
  <c r="K332" i="7"/>
  <c r="J332" i="7"/>
  <c r="I332" i="7"/>
  <c r="H332" i="7"/>
  <c r="G332" i="7"/>
  <c r="F332" i="7"/>
  <c r="E332" i="7"/>
  <c r="D332" i="7"/>
  <c r="C332" i="7"/>
  <c r="V331" i="7"/>
  <c r="U331" i="7"/>
  <c r="T331" i="7"/>
  <c r="S331" i="7"/>
  <c r="R331" i="7"/>
  <c r="Q331" i="7"/>
  <c r="P331" i="7"/>
  <c r="O331" i="7"/>
  <c r="N331" i="7"/>
  <c r="M331" i="7"/>
  <c r="L331" i="7"/>
  <c r="K331" i="7"/>
  <c r="J331" i="7"/>
  <c r="I331" i="7"/>
  <c r="H331" i="7"/>
  <c r="G331" i="7"/>
  <c r="F331" i="7"/>
  <c r="E331" i="7"/>
  <c r="D331" i="7"/>
  <c r="C331" i="7"/>
  <c r="V330" i="7"/>
  <c r="U330" i="7"/>
  <c r="T330" i="7"/>
  <c r="S330" i="7"/>
  <c r="R330" i="7"/>
  <c r="Q330" i="7"/>
  <c r="P330" i="7"/>
  <c r="O330" i="7"/>
  <c r="N330" i="7"/>
  <c r="M330" i="7"/>
  <c r="L330" i="7"/>
  <c r="K330" i="7"/>
  <c r="J330" i="7"/>
  <c r="I330" i="7"/>
  <c r="H330" i="7"/>
  <c r="G330" i="7"/>
  <c r="F330" i="7"/>
  <c r="E330" i="7"/>
  <c r="D330" i="7"/>
  <c r="C330" i="7"/>
  <c r="V329" i="7"/>
  <c r="U329" i="7"/>
  <c r="T329" i="7"/>
  <c r="S329" i="7"/>
  <c r="R329" i="7"/>
  <c r="Q329" i="7"/>
  <c r="P329" i="7"/>
  <c r="O329" i="7"/>
  <c r="N329" i="7"/>
  <c r="M329" i="7"/>
  <c r="L329" i="7"/>
  <c r="K329" i="7"/>
  <c r="J329" i="7"/>
  <c r="I329" i="7"/>
  <c r="H329" i="7"/>
  <c r="G329" i="7"/>
  <c r="F329" i="7"/>
  <c r="E329" i="7"/>
  <c r="D329" i="7"/>
  <c r="C329" i="7"/>
  <c r="V328" i="7"/>
  <c r="U328" i="7"/>
  <c r="T328" i="7"/>
  <c r="S328" i="7"/>
  <c r="R328" i="7"/>
  <c r="Q328" i="7"/>
  <c r="P328" i="7"/>
  <c r="O328" i="7"/>
  <c r="N328" i="7"/>
  <c r="M328" i="7"/>
  <c r="L328" i="7"/>
  <c r="K328" i="7"/>
  <c r="J328" i="7"/>
  <c r="I328" i="7"/>
  <c r="H328" i="7"/>
  <c r="G328" i="7"/>
  <c r="F328" i="7"/>
  <c r="E328" i="7"/>
  <c r="D328" i="7"/>
  <c r="C328" i="7"/>
  <c r="V327" i="7"/>
  <c r="U327" i="7"/>
  <c r="T327" i="7"/>
  <c r="S327" i="7"/>
  <c r="R327" i="7"/>
  <c r="Q327" i="7"/>
  <c r="P327" i="7"/>
  <c r="O327" i="7"/>
  <c r="N327" i="7"/>
  <c r="M327" i="7"/>
  <c r="L327" i="7"/>
  <c r="K327" i="7"/>
  <c r="J327" i="7"/>
  <c r="I327" i="7"/>
  <c r="H327" i="7"/>
  <c r="G327" i="7"/>
  <c r="F327" i="7"/>
  <c r="E327" i="7"/>
  <c r="D327" i="7"/>
  <c r="C327" i="7"/>
  <c r="V326" i="7"/>
  <c r="U326" i="7"/>
  <c r="T326" i="7"/>
  <c r="S326" i="7"/>
  <c r="R326" i="7"/>
  <c r="Q326" i="7"/>
  <c r="P326" i="7"/>
  <c r="O326" i="7"/>
  <c r="N326" i="7"/>
  <c r="M326" i="7"/>
  <c r="L326" i="7"/>
  <c r="K326" i="7"/>
  <c r="J326" i="7"/>
  <c r="I326" i="7"/>
  <c r="H326" i="7"/>
  <c r="G326" i="7"/>
  <c r="F326" i="7"/>
  <c r="E326" i="7"/>
  <c r="D326" i="7"/>
  <c r="C326" i="7"/>
  <c r="V325" i="7"/>
  <c r="U325" i="7"/>
  <c r="T325" i="7"/>
  <c r="S325" i="7"/>
  <c r="R325" i="7"/>
  <c r="Q325" i="7"/>
  <c r="P325" i="7"/>
  <c r="O325" i="7"/>
  <c r="N325" i="7"/>
  <c r="M325" i="7"/>
  <c r="L325" i="7"/>
  <c r="K325" i="7"/>
  <c r="J325" i="7"/>
  <c r="I325" i="7"/>
  <c r="H325" i="7"/>
  <c r="G325" i="7"/>
  <c r="F325" i="7"/>
  <c r="E325" i="7"/>
  <c r="D325" i="7"/>
  <c r="C325" i="7"/>
  <c r="V324" i="7"/>
  <c r="U324" i="7"/>
  <c r="T324" i="7"/>
  <c r="S324" i="7"/>
  <c r="R324" i="7"/>
  <c r="Q324" i="7"/>
  <c r="P324" i="7"/>
  <c r="O324" i="7"/>
  <c r="N324" i="7"/>
  <c r="M324" i="7"/>
  <c r="L324" i="7"/>
  <c r="K324" i="7"/>
  <c r="J324" i="7"/>
  <c r="I324" i="7"/>
  <c r="H324" i="7"/>
  <c r="G324" i="7"/>
  <c r="F324" i="7"/>
  <c r="E324" i="7"/>
  <c r="D324" i="7"/>
  <c r="C324" i="7"/>
  <c r="V323" i="7"/>
  <c r="U323" i="7"/>
  <c r="T323" i="7"/>
  <c r="S323" i="7"/>
  <c r="R323" i="7"/>
  <c r="Q323" i="7"/>
  <c r="P323" i="7"/>
  <c r="O323" i="7"/>
  <c r="N323" i="7"/>
  <c r="M323" i="7"/>
  <c r="L323" i="7"/>
  <c r="K323" i="7"/>
  <c r="J323" i="7"/>
  <c r="I323" i="7"/>
  <c r="H323" i="7"/>
  <c r="G323" i="7"/>
  <c r="F323" i="7"/>
  <c r="E323" i="7"/>
  <c r="D323" i="7"/>
  <c r="C323" i="7"/>
  <c r="V322" i="7"/>
  <c r="U322" i="7"/>
  <c r="T322" i="7"/>
  <c r="S322" i="7"/>
  <c r="R322" i="7"/>
  <c r="Q322" i="7"/>
  <c r="P322" i="7"/>
  <c r="O322" i="7"/>
  <c r="N322" i="7"/>
  <c r="M322" i="7"/>
  <c r="L322" i="7"/>
  <c r="K322" i="7"/>
  <c r="J322" i="7"/>
  <c r="I322" i="7"/>
  <c r="H322" i="7"/>
  <c r="G322" i="7"/>
  <c r="F322" i="7"/>
  <c r="E322" i="7"/>
  <c r="D322" i="7"/>
  <c r="C322" i="7"/>
  <c r="V321" i="7"/>
  <c r="U321" i="7"/>
  <c r="T321" i="7"/>
  <c r="S321" i="7"/>
  <c r="R321" i="7"/>
  <c r="Q321" i="7"/>
  <c r="P321" i="7"/>
  <c r="O321" i="7"/>
  <c r="N321" i="7"/>
  <c r="M321" i="7"/>
  <c r="L321" i="7"/>
  <c r="K321" i="7"/>
  <c r="J321" i="7"/>
  <c r="I321" i="7"/>
  <c r="H321" i="7"/>
  <c r="G321" i="7"/>
  <c r="F321" i="7"/>
  <c r="E321" i="7"/>
  <c r="D321" i="7"/>
  <c r="C321" i="7"/>
  <c r="V320" i="7"/>
  <c r="U320" i="7"/>
  <c r="T320" i="7"/>
  <c r="S320" i="7"/>
  <c r="R320" i="7"/>
  <c r="Q320" i="7"/>
  <c r="P320" i="7"/>
  <c r="O320" i="7"/>
  <c r="N320" i="7"/>
  <c r="M320" i="7"/>
  <c r="L320" i="7"/>
  <c r="K320" i="7"/>
  <c r="J320" i="7"/>
  <c r="I320" i="7"/>
  <c r="H320" i="7"/>
  <c r="G320" i="7"/>
  <c r="F320" i="7"/>
  <c r="E320" i="7"/>
  <c r="D320" i="7"/>
  <c r="C320" i="7"/>
  <c r="V319" i="7"/>
  <c r="U319" i="7"/>
  <c r="T319" i="7"/>
  <c r="S319" i="7"/>
  <c r="R319" i="7"/>
  <c r="Q319" i="7"/>
  <c r="P319" i="7"/>
  <c r="O319" i="7"/>
  <c r="N319" i="7"/>
  <c r="M319" i="7"/>
  <c r="L319" i="7"/>
  <c r="K319" i="7"/>
  <c r="J319" i="7"/>
  <c r="I319" i="7"/>
  <c r="H319" i="7"/>
  <c r="G319" i="7"/>
  <c r="F319" i="7"/>
  <c r="E319" i="7"/>
  <c r="D319" i="7"/>
  <c r="C319" i="7"/>
  <c r="V318" i="7"/>
  <c r="U318" i="7"/>
  <c r="T318" i="7"/>
  <c r="S318" i="7"/>
  <c r="R318" i="7"/>
  <c r="Q318" i="7"/>
  <c r="P318" i="7"/>
  <c r="O318" i="7"/>
  <c r="N318" i="7"/>
  <c r="M318" i="7"/>
  <c r="L318" i="7"/>
  <c r="K318" i="7"/>
  <c r="J318" i="7"/>
  <c r="I318" i="7"/>
  <c r="H318" i="7"/>
  <c r="G318" i="7"/>
  <c r="F318" i="7"/>
  <c r="E318" i="7"/>
  <c r="D318" i="7"/>
  <c r="C318" i="7"/>
  <c r="V317" i="7"/>
  <c r="U317" i="7"/>
  <c r="T317" i="7"/>
  <c r="S317" i="7"/>
  <c r="R317" i="7"/>
  <c r="Q317" i="7"/>
  <c r="P317" i="7"/>
  <c r="O317" i="7"/>
  <c r="N317" i="7"/>
  <c r="M317" i="7"/>
  <c r="L317" i="7"/>
  <c r="K317" i="7"/>
  <c r="J317" i="7"/>
  <c r="I317" i="7"/>
  <c r="H317" i="7"/>
  <c r="G317" i="7"/>
  <c r="F317" i="7"/>
  <c r="E317" i="7"/>
  <c r="D317" i="7"/>
  <c r="C317" i="7"/>
  <c r="V316" i="7"/>
  <c r="U316" i="7"/>
  <c r="T316" i="7"/>
  <c r="S316" i="7"/>
  <c r="R316" i="7"/>
  <c r="Q316" i="7"/>
  <c r="P316" i="7"/>
  <c r="O316" i="7"/>
  <c r="N316" i="7"/>
  <c r="M316" i="7"/>
  <c r="L316" i="7"/>
  <c r="K316" i="7"/>
  <c r="J316" i="7"/>
  <c r="I316" i="7"/>
  <c r="H316" i="7"/>
  <c r="G316" i="7"/>
  <c r="F316" i="7"/>
  <c r="E316" i="7"/>
  <c r="D316" i="7"/>
  <c r="C316" i="7"/>
  <c r="V315" i="7"/>
  <c r="U315" i="7"/>
  <c r="T315" i="7"/>
  <c r="S315" i="7"/>
  <c r="R315" i="7"/>
  <c r="Q315" i="7"/>
  <c r="P315" i="7"/>
  <c r="O315" i="7"/>
  <c r="N315" i="7"/>
  <c r="M315" i="7"/>
  <c r="L315" i="7"/>
  <c r="K315" i="7"/>
  <c r="J315" i="7"/>
  <c r="I315" i="7"/>
  <c r="H315" i="7"/>
  <c r="G315" i="7"/>
  <c r="F315" i="7"/>
  <c r="E315" i="7"/>
  <c r="D315" i="7"/>
  <c r="C315" i="7"/>
  <c r="V314" i="7"/>
  <c r="U314" i="7"/>
  <c r="T314" i="7"/>
  <c r="S314" i="7"/>
  <c r="R314" i="7"/>
  <c r="Q314" i="7"/>
  <c r="P314" i="7"/>
  <c r="O314" i="7"/>
  <c r="N314" i="7"/>
  <c r="M314" i="7"/>
  <c r="L314" i="7"/>
  <c r="K314" i="7"/>
  <c r="J314" i="7"/>
  <c r="I314" i="7"/>
  <c r="H314" i="7"/>
  <c r="G314" i="7"/>
  <c r="F314" i="7"/>
  <c r="E314" i="7"/>
  <c r="D314" i="7"/>
  <c r="C314" i="7"/>
  <c r="V313" i="7"/>
  <c r="U313" i="7"/>
  <c r="T313" i="7"/>
  <c r="S313" i="7"/>
  <c r="R313" i="7"/>
  <c r="Q313" i="7"/>
  <c r="P313" i="7"/>
  <c r="O313" i="7"/>
  <c r="N313" i="7"/>
  <c r="M313" i="7"/>
  <c r="L313" i="7"/>
  <c r="K313" i="7"/>
  <c r="J313" i="7"/>
  <c r="I313" i="7"/>
  <c r="H313" i="7"/>
  <c r="G313" i="7"/>
  <c r="F313" i="7"/>
  <c r="E313" i="7"/>
  <c r="D313" i="7"/>
  <c r="C313" i="7"/>
  <c r="V312" i="7"/>
  <c r="U312" i="7"/>
  <c r="T312" i="7"/>
  <c r="S312" i="7"/>
  <c r="R312" i="7"/>
  <c r="Q312" i="7"/>
  <c r="P312" i="7"/>
  <c r="O312" i="7"/>
  <c r="N312" i="7"/>
  <c r="M312" i="7"/>
  <c r="L312" i="7"/>
  <c r="K312" i="7"/>
  <c r="J312" i="7"/>
  <c r="I312" i="7"/>
  <c r="H312" i="7"/>
  <c r="G312" i="7"/>
  <c r="F312" i="7"/>
  <c r="E312" i="7"/>
  <c r="D312" i="7"/>
  <c r="C312" i="7"/>
  <c r="V311" i="7"/>
  <c r="U311" i="7"/>
  <c r="T311" i="7"/>
  <c r="S311" i="7"/>
  <c r="R311" i="7"/>
  <c r="Q311" i="7"/>
  <c r="P311" i="7"/>
  <c r="O311" i="7"/>
  <c r="N311" i="7"/>
  <c r="M311" i="7"/>
  <c r="L311" i="7"/>
  <c r="K311" i="7"/>
  <c r="J311" i="7"/>
  <c r="I311" i="7"/>
  <c r="H311" i="7"/>
  <c r="G311" i="7"/>
  <c r="F311" i="7"/>
  <c r="E311" i="7"/>
  <c r="D311" i="7"/>
  <c r="C311" i="7"/>
  <c r="V310" i="7"/>
  <c r="U310" i="7"/>
  <c r="T310" i="7"/>
  <c r="S310" i="7"/>
  <c r="R310" i="7"/>
  <c r="Q310" i="7"/>
  <c r="P310" i="7"/>
  <c r="O310" i="7"/>
  <c r="N310" i="7"/>
  <c r="M310" i="7"/>
  <c r="L310" i="7"/>
  <c r="K310" i="7"/>
  <c r="J310" i="7"/>
  <c r="I310" i="7"/>
  <c r="H310" i="7"/>
  <c r="G310" i="7"/>
  <c r="F310" i="7"/>
  <c r="E310" i="7"/>
  <c r="D310" i="7"/>
  <c r="C310" i="7"/>
  <c r="V309" i="7"/>
  <c r="U309" i="7"/>
  <c r="T309" i="7"/>
  <c r="S309" i="7"/>
  <c r="R309" i="7"/>
  <c r="Q309" i="7"/>
  <c r="P309" i="7"/>
  <c r="O309" i="7"/>
  <c r="N309" i="7"/>
  <c r="M309" i="7"/>
  <c r="L309" i="7"/>
  <c r="K309" i="7"/>
  <c r="J309" i="7"/>
  <c r="I309" i="7"/>
  <c r="H309" i="7"/>
  <c r="G309" i="7"/>
  <c r="F309" i="7"/>
  <c r="E309" i="7"/>
  <c r="D309" i="7"/>
  <c r="C309" i="7"/>
  <c r="V308" i="7"/>
  <c r="U308" i="7"/>
  <c r="T308" i="7"/>
  <c r="S308" i="7"/>
  <c r="R308" i="7"/>
  <c r="Q308" i="7"/>
  <c r="P308" i="7"/>
  <c r="O308" i="7"/>
  <c r="N308" i="7"/>
  <c r="M308" i="7"/>
  <c r="L308" i="7"/>
  <c r="K308" i="7"/>
  <c r="J308" i="7"/>
  <c r="I308" i="7"/>
  <c r="H308" i="7"/>
  <c r="G308" i="7"/>
  <c r="F308" i="7"/>
  <c r="E308" i="7"/>
  <c r="D308" i="7"/>
  <c r="C308" i="7"/>
  <c r="V307" i="7"/>
  <c r="U307" i="7"/>
  <c r="T307" i="7"/>
  <c r="S307" i="7"/>
  <c r="R307" i="7"/>
  <c r="Q307" i="7"/>
  <c r="P307" i="7"/>
  <c r="O307" i="7"/>
  <c r="N307" i="7"/>
  <c r="M307" i="7"/>
  <c r="L307" i="7"/>
  <c r="K307" i="7"/>
  <c r="J307" i="7"/>
  <c r="I307" i="7"/>
  <c r="H307" i="7"/>
  <c r="G307" i="7"/>
  <c r="F307" i="7"/>
  <c r="E307" i="7"/>
  <c r="D307" i="7"/>
  <c r="C307" i="7"/>
  <c r="V306" i="7"/>
  <c r="U306" i="7"/>
  <c r="T306" i="7"/>
  <c r="S306" i="7"/>
  <c r="R306" i="7"/>
  <c r="Q306" i="7"/>
  <c r="P306" i="7"/>
  <c r="O306" i="7"/>
  <c r="N306" i="7"/>
  <c r="M306" i="7"/>
  <c r="L306" i="7"/>
  <c r="K306" i="7"/>
  <c r="J306" i="7"/>
  <c r="I306" i="7"/>
  <c r="H306" i="7"/>
  <c r="G306" i="7"/>
  <c r="F306" i="7"/>
  <c r="E306" i="7"/>
  <c r="D306" i="7"/>
  <c r="C306" i="7"/>
  <c r="V305" i="7"/>
  <c r="U305" i="7"/>
  <c r="T305" i="7"/>
  <c r="S305" i="7"/>
  <c r="R305" i="7"/>
  <c r="Q305" i="7"/>
  <c r="P305" i="7"/>
  <c r="O305" i="7"/>
  <c r="N305" i="7"/>
  <c r="M305" i="7"/>
  <c r="L305" i="7"/>
  <c r="K305" i="7"/>
  <c r="J305" i="7"/>
  <c r="I305" i="7"/>
  <c r="H305" i="7"/>
  <c r="G305" i="7"/>
  <c r="F305" i="7"/>
  <c r="E305" i="7"/>
  <c r="D305" i="7"/>
  <c r="C305" i="7"/>
  <c r="V304" i="7"/>
  <c r="U304" i="7"/>
  <c r="T304" i="7"/>
  <c r="S304" i="7"/>
  <c r="R304" i="7"/>
  <c r="Q304" i="7"/>
  <c r="P304" i="7"/>
  <c r="O304" i="7"/>
  <c r="N304" i="7"/>
  <c r="M304" i="7"/>
  <c r="L304" i="7"/>
  <c r="K304" i="7"/>
  <c r="J304" i="7"/>
  <c r="I304" i="7"/>
  <c r="H304" i="7"/>
  <c r="G304" i="7"/>
  <c r="F304" i="7"/>
  <c r="E304" i="7"/>
  <c r="D304" i="7"/>
  <c r="C304" i="7"/>
  <c r="V303" i="7"/>
  <c r="U303" i="7"/>
  <c r="T303" i="7"/>
  <c r="S303" i="7"/>
  <c r="R303" i="7"/>
  <c r="Q303" i="7"/>
  <c r="P303" i="7"/>
  <c r="O303" i="7"/>
  <c r="N303" i="7"/>
  <c r="M303" i="7"/>
  <c r="L303" i="7"/>
  <c r="K303" i="7"/>
  <c r="J303" i="7"/>
  <c r="I303" i="7"/>
  <c r="H303" i="7"/>
  <c r="G303" i="7"/>
  <c r="F303" i="7"/>
  <c r="E303" i="7"/>
  <c r="D303" i="7"/>
  <c r="C303" i="7"/>
  <c r="V302" i="7"/>
  <c r="U302" i="7"/>
  <c r="T302" i="7"/>
  <c r="S302" i="7"/>
  <c r="R302" i="7"/>
  <c r="Q302" i="7"/>
  <c r="P302" i="7"/>
  <c r="O302" i="7"/>
  <c r="N302" i="7"/>
  <c r="M302" i="7"/>
  <c r="L302" i="7"/>
  <c r="K302" i="7"/>
  <c r="J302" i="7"/>
  <c r="I302" i="7"/>
  <c r="H302" i="7"/>
  <c r="G302" i="7"/>
  <c r="F302" i="7"/>
  <c r="E302" i="7"/>
  <c r="D302" i="7"/>
  <c r="C302" i="7"/>
  <c r="V301" i="7"/>
  <c r="U301" i="7"/>
  <c r="T301" i="7"/>
  <c r="S301" i="7"/>
  <c r="R301" i="7"/>
  <c r="Q301" i="7"/>
  <c r="P301" i="7"/>
  <c r="O301" i="7"/>
  <c r="N301" i="7"/>
  <c r="M301" i="7"/>
  <c r="L301" i="7"/>
  <c r="K301" i="7"/>
  <c r="J301" i="7"/>
  <c r="I301" i="7"/>
  <c r="H301" i="7"/>
  <c r="G301" i="7"/>
  <c r="F301" i="7"/>
  <c r="E301" i="7"/>
  <c r="D301" i="7"/>
  <c r="C301" i="7"/>
  <c r="V300" i="7"/>
  <c r="U300" i="7"/>
  <c r="T300" i="7"/>
  <c r="S300" i="7"/>
  <c r="R300" i="7"/>
  <c r="Q300" i="7"/>
  <c r="P300" i="7"/>
  <c r="O300" i="7"/>
  <c r="N300" i="7"/>
  <c r="M300" i="7"/>
  <c r="L300" i="7"/>
  <c r="K300" i="7"/>
  <c r="J300" i="7"/>
  <c r="I300" i="7"/>
  <c r="H300" i="7"/>
  <c r="G300" i="7"/>
  <c r="F300" i="7"/>
  <c r="E300" i="7"/>
  <c r="D300" i="7"/>
  <c r="C300" i="7"/>
  <c r="V299" i="7"/>
  <c r="U299" i="7"/>
  <c r="T299" i="7"/>
  <c r="S299" i="7"/>
  <c r="R299" i="7"/>
  <c r="Q299" i="7"/>
  <c r="P299" i="7"/>
  <c r="O299" i="7"/>
  <c r="N299" i="7"/>
  <c r="M299" i="7"/>
  <c r="L299" i="7"/>
  <c r="K299" i="7"/>
  <c r="J299" i="7"/>
  <c r="I299" i="7"/>
  <c r="H299" i="7"/>
  <c r="G299" i="7"/>
  <c r="F299" i="7"/>
  <c r="E299" i="7"/>
  <c r="D299" i="7"/>
  <c r="C299" i="7"/>
  <c r="V298" i="7"/>
  <c r="U298" i="7"/>
  <c r="T298" i="7"/>
  <c r="S298" i="7"/>
  <c r="R298" i="7"/>
  <c r="Q298" i="7"/>
  <c r="P298" i="7"/>
  <c r="O298" i="7"/>
  <c r="N298" i="7"/>
  <c r="M298" i="7"/>
  <c r="L298" i="7"/>
  <c r="K298" i="7"/>
  <c r="J298" i="7"/>
  <c r="I298" i="7"/>
  <c r="H298" i="7"/>
  <c r="G298" i="7"/>
  <c r="F298" i="7"/>
  <c r="E298" i="7"/>
  <c r="D298" i="7"/>
  <c r="C298" i="7"/>
  <c r="V297" i="7"/>
  <c r="U297" i="7"/>
  <c r="T297" i="7"/>
  <c r="S297" i="7"/>
  <c r="R297" i="7"/>
  <c r="Q297" i="7"/>
  <c r="P297" i="7"/>
  <c r="O297" i="7"/>
  <c r="N297" i="7"/>
  <c r="M297" i="7"/>
  <c r="L297" i="7"/>
  <c r="K297" i="7"/>
  <c r="J297" i="7"/>
  <c r="I297" i="7"/>
  <c r="H297" i="7"/>
  <c r="G297" i="7"/>
  <c r="F297" i="7"/>
  <c r="E297" i="7"/>
  <c r="D297" i="7"/>
  <c r="C297" i="7"/>
  <c r="V296" i="7"/>
  <c r="U296" i="7"/>
  <c r="T296" i="7"/>
  <c r="S296" i="7"/>
  <c r="R296" i="7"/>
  <c r="Q296" i="7"/>
  <c r="P296" i="7"/>
  <c r="O296" i="7"/>
  <c r="N296" i="7"/>
  <c r="M296" i="7"/>
  <c r="L296" i="7"/>
  <c r="K296" i="7"/>
  <c r="J296" i="7"/>
  <c r="I296" i="7"/>
  <c r="H296" i="7"/>
  <c r="G296" i="7"/>
  <c r="F296" i="7"/>
  <c r="E296" i="7"/>
  <c r="D296" i="7"/>
  <c r="C296" i="7"/>
  <c r="V295" i="7"/>
  <c r="U295" i="7"/>
  <c r="T295" i="7"/>
  <c r="S295" i="7"/>
  <c r="R295" i="7"/>
  <c r="Q295" i="7"/>
  <c r="P295" i="7"/>
  <c r="O295" i="7"/>
  <c r="N295" i="7"/>
  <c r="M295" i="7"/>
  <c r="L295" i="7"/>
  <c r="K295" i="7"/>
  <c r="J295" i="7"/>
  <c r="I295" i="7"/>
  <c r="H295" i="7"/>
  <c r="G295" i="7"/>
  <c r="F295" i="7"/>
  <c r="E295" i="7"/>
  <c r="D295" i="7"/>
  <c r="C295" i="7"/>
  <c r="V294" i="7"/>
  <c r="U294" i="7"/>
  <c r="T294" i="7"/>
  <c r="S294" i="7"/>
  <c r="R294" i="7"/>
  <c r="Q294" i="7"/>
  <c r="P294" i="7"/>
  <c r="O294" i="7"/>
  <c r="N294" i="7"/>
  <c r="M294" i="7"/>
  <c r="L294" i="7"/>
  <c r="K294" i="7"/>
  <c r="J294" i="7"/>
  <c r="I294" i="7"/>
  <c r="H294" i="7"/>
  <c r="G294" i="7"/>
  <c r="F294" i="7"/>
  <c r="E294" i="7"/>
  <c r="D294" i="7"/>
  <c r="C294" i="7"/>
  <c r="V293" i="7"/>
  <c r="U293" i="7"/>
  <c r="T293" i="7"/>
  <c r="S293" i="7"/>
  <c r="R293" i="7"/>
  <c r="Q293" i="7"/>
  <c r="P293" i="7"/>
  <c r="O293" i="7"/>
  <c r="N293" i="7"/>
  <c r="M293" i="7"/>
  <c r="L293" i="7"/>
  <c r="K293" i="7"/>
  <c r="J293" i="7"/>
  <c r="I293" i="7"/>
  <c r="H293" i="7"/>
  <c r="G293" i="7"/>
  <c r="F293" i="7"/>
  <c r="E293" i="7"/>
  <c r="D293" i="7"/>
  <c r="C293" i="7"/>
  <c r="V292" i="7"/>
  <c r="U292" i="7"/>
  <c r="T292" i="7"/>
  <c r="S292" i="7"/>
  <c r="R292" i="7"/>
  <c r="Q292" i="7"/>
  <c r="P292" i="7"/>
  <c r="O292" i="7"/>
  <c r="N292" i="7"/>
  <c r="M292" i="7"/>
  <c r="L292" i="7"/>
  <c r="K292" i="7"/>
  <c r="J292" i="7"/>
  <c r="I292" i="7"/>
  <c r="H292" i="7"/>
  <c r="G292" i="7"/>
  <c r="F292" i="7"/>
  <c r="E292" i="7"/>
  <c r="D292" i="7"/>
  <c r="C292" i="7"/>
  <c r="V291" i="7"/>
  <c r="U291" i="7"/>
  <c r="T291" i="7"/>
  <c r="S291" i="7"/>
  <c r="R291" i="7"/>
  <c r="Q291" i="7"/>
  <c r="P291" i="7"/>
  <c r="O291" i="7"/>
  <c r="N291" i="7"/>
  <c r="M291" i="7"/>
  <c r="L291" i="7"/>
  <c r="K291" i="7"/>
  <c r="J291" i="7"/>
  <c r="I291" i="7"/>
  <c r="H291" i="7"/>
  <c r="G291" i="7"/>
  <c r="F291" i="7"/>
  <c r="E291" i="7"/>
  <c r="D291" i="7"/>
  <c r="C291" i="7"/>
  <c r="V290" i="7"/>
  <c r="U290" i="7"/>
  <c r="T290" i="7"/>
  <c r="S290" i="7"/>
  <c r="R290" i="7"/>
  <c r="Q290" i="7"/>
  <c r="P290" i="7"/>
  <c r="O290" i="7"/>
  <c r="N290" i="7"/>
  <c r="M290" i="7"/>
  <c r="L290" i="7"/>
  <c r="K290" i="7"/>
  <c r="J290" i="7"/>
  <c r="I290" i="7"/>
  <c r="H290" i="7"/>
  <c r="G290" i="7"/>
  <c r="F290" i="7"/>
  <c r="E290" i="7"/>
  <c r="D290" i="7"/>
  <c r="C290" i="7"/>
  <c r="V289" i="7"/>
  <c r="U289" i="7"/>
  <c r="T289" i="7"/>
  <c r="S289" i="7"/>
  <c r="R289" i="7"/>
  <c r="Q289" i="7"/>
  <c r="P289" i="7"/>
  <c r="O289" i="7"/>
  <c r="N289" i="7"/>
  <c r="M289" i="7"/>
  <c r="L289" i="7"/>
  <c r="K289" i="7"/>
  <c r="J289" i="7"/>
  <c r="I289" i="7"/>
  <c r="H289" i="7"/>
  <c r="G289" i="7"/>
  <c r="F289" i="7"/>
  <c r="E289" i="7"/>
  <c r="D289" i="7"/>
  <c r="C289" i="7"/>
  <c r="V288" i="7"/>
  <c r="U288" i="7"/>
  <c r="T288" i="7"/>
  <c r="S288" i="7"/>
  <c r="R288" i="7"/>
  <c r="Q288" i="7"/>
  <c r="P288" i="7"/>
  <c r="O288" i="7"/>
  <c r="N288" i="7"/>
  <c r="M288" i="7"/>
  <c r="L288" i="7"/>
  <c r="K288" i="7"/>
  <c r="J288" i="7"/>
  <c r="I288" i="7"/>
  <c r="H288" i="7"/>
  <c r="G288" i="7"/>
  <c r="F288" i="7"/>
  <c r="E288" i="7"/>
  <c r="D288" i="7"/>
  <c r="C288" i="7"/>
  <c r="V287" i="7"/>
  <c r="U287" i="7"/>
  <c r="T287" i="7"/>
  <c r="S287" i="7"/>
  <c r="R287" i="7"/>
  <c r="Q287" i="7"/>
  <c r="P287" i="7"/>
  <c r="O287" i="7"/>
  <c r="N287" i="7"/>
  <c r="M287" i="7"/>
  <c r="L287" i="7"/>
  <c r="K287" i="7"/>
  <c r="J287" i="7"/>
  <c r="I287" i="7"/>
  <c r="H287" i="7"/>
  <c r="G287" i="7"/>
  <c r="F287" i="7"/>
  <c r="E287" i="7"/>
  <c r="D287" i="7"/>
  <c r="C287" i="7"/>
  <c r="V286" i="7"/>
  <c r="U286" i="7"/>
  <c r="T286" i="7"/>
  <c r="S286" i="7"/>
  <c r="R286" i="7"/>
  <c r="Q286" i="7"/>
  <c r="P286" i="7"/>
  <c r="O286" i="7"/>
  <c r="N286" i="7"/>
  <c r="M286" i="7"/>
  <c r="L286" i="7"/>
  <c r="K286" i="7"/>
  <c r="J286" i="7"/>
  <c r="I286" i="7"/>
  <c r="H286" i="7"/>
  <c r="G286" i="7"/>
  <c r="F286" i="7"/>
  <c r="E286" i="7"/>
  <c r="D286" i="7"/>
  <c r="C286" i="7"/>
  <c r="V285" i="7"/>
  <c r="U285" i="7"/>
  <c r="T285" i="7"/>
  <c r="S285" i="7"/>
  <c r="R285" i="7"/>
  <c r="Q285" i="7"/>
  <c r="P285" i="7"/>
  <c r="O285" i="7"/>
  <c r="N285" i="7"/>
  <c r="M285" i="7"/>
  <c r="L285" i="7"/>
  <c r="K285" i="7"/>
  <c r="J285" i="7"/>
  <c r="I285" i="7"/>
  <c r="H285" i="7"/>
  <c r="G285" i="7"/>
  <c r="F285" i="7"/>
  <c r="E285" i="7"/>
  <c r="D285" i="7"/>
  <c r="C285" i="7"/>
  <c r="V284" i="7"/>
  <c r="U284" i="7"/>
  <c r="T284" i="7"/>
  <c r="S284" i="7"/>
  <c r="R284" i="7"/>
  <c r="Q284" i="7"/>
  <c r="P284" i="7"/>
  <c r="O284" i="7"/>
  <c r="N284" i="7"/>
  <c r="M284" i="7"/>
  <c r="L284" i="7"/>
  <c r="K284" i="7"/>
  <c r="J284" i="7"/>
  <c r="I284" i="7"/>
  <c r="H284" i="7"/>
  <c r="G284" i="7"/>
  <c r="F284" i="7"/>
  <c r="E284" i="7"/>
  <c r="D284" i="7"/>
  <c r="C284" i="7"/>
  <c r="V283" i="7"/>
  <c r="U283" i="7"/>
  <c r="T283" i="7"/>
  <c r="S283" i="7"/>
  <c r="R283" i="7"/>
  <c r="Q283" i="7"/>
  <c r="P283" i="7"/>
  <c r="O283" i="7"/>
  <c r="N283" i="7"/>
  <c r="M283" i="7"/>
  <c r="L283" i="7"/>
  <c r="K283" i="7"/>
  <c r="J283" i="7"/>
  <c r="I283" i="7"/>
  <c r="H283" i="7"/>
  <c r="G283" i="7"/>
  <c r="F283" i="7"/>
  <c r="E283" i="7"/>
  <c r="D283" i="7"/>
  <c r="C283" i="7"/>
  <c r="V282" i="7"/>
  <c r="U282" i="7"/>
  <c r="T282" i="7"/>
  <c r="S282" i="7"/>
  <c r="R282" i="7"/>
  <c r="Q282" i="7"/>
  <c r="P282" i="7"/>
  <c r="O282" i="7"/>
  <c r="N282" i="7"/>
  <c r="M282" i="7"/>
  <c r="L282" i="7"/>
  <c r="K282" i="7"/>
  <c r="J282" i="7"/>
  <c r="I282" i="7"/>
  <c r="H282" i="7"/>
  <c r="G282" i="7"/>
  <c r="F282" i="7"/>
  <c r="E282" i="7"/>
  <c r="D282" i="7"/>
  <c r="C282" i="7"/>
  <c r="V281" i="7"/>
  <c r="U281" i="7"/>
  <c r="T281" i="7"/>
  <c r="S281" i="7"/>
  <c r="R281" i="7"/>
  <c r="Q281" i="7"/>
  <c r="P281" i="7"/>
  <c r="O281" i="7"/>
  <c r="N281" i="7"/>
  <c r="M281" i="7"/>
  <c r="L281" i="7"/>
  <c r="K281" i="7"/>
  <c r="J281" i="7"/>
  <c r="I281" i="7"/>
  <c r="H281" i="7"/>
  <c r="G281" i="7"/>
  <c r="F281" i="7"/>
  <c r="E281" i="7"/>
  <c r="D281" i="7"/>
  <c r="C281" i="7"/>
  <c r="V280" i="7"/>
  <c r="U280" i="7"/>
  <c r="T280" i="7"/>
  <c r="S280" i="7"/>
  <c r="R280" i="7"/>
  <c r="Q280" i="7"/>
  <c r="P280" i="7"/>
  <c r="O280" i="7"/>
  <c r="N280" i="7"/>
  <c r="M280" i="7"/>
  <c r="L280" i="7"/>
  <c r="K280" i="7"/>
  <c r="J280" i="7"/>
  <c r="I280" i="7"/>
  <c r="H280" i="7"/>
  <c r="G280" i="7"/>
  <c r="F280" i="7"/>
  <c r="E280" i="7"/>
  <c r="D280" i="7"/>
  <c r="C280" i="7"/>
  <c r="V279" i="7"/>
  <c r="U279" i="7"/>
  <c r="T279" i="7"/>
  <c r="S279" i="7"/>
  <c r="R279" i="7"/>
  <c r="Q279" i="7"/>
  <c r="P279" i="7"/>
  <c r="O279" i="7"/>
  <c r="N279" i="7"/>
  <c r="M279" i="7"/>
  <c r="L279" i="7"/>
  <c r="K279" i="7"/>
  <c r="J279" i="7"/>
  <c r="I279" i="7"/>
  <c r="H279" i="7"/>
  <c r="G279" i="7"/>
  <c r="F279" i="7"/>
  <c r="E279" i="7"/>
  <c r="D279" i="7"/>
  <c r="C279" i="7"/>
  <c r="V278" i="7"/>
  <c r="U278" i="7"/>
  <c r="T278" i="7"/>
  <c r="S278" i="7"/>
  <c r="R278" i="7"/>
  <c r="Q278" i="7"/>
  <c r="P278" i="7"/>
  <c r="O278" i="7"/>
  <c r="N278" i="7"/>
  <c r="M278" i="7"/>
  <c r="L278" i="7"/>
  <c r="K278" i="7"/>
  <c r="J278" i="7"/>
  <c r="I278" i="7"/>
  <c r="H278" i="7"/>
  <c r="G278" i="7"/>
  <c r="F278" i="7"/>
  <c r="E278" i="7"/>
  <c r="D278" i="7"/>
  <c r="C278" i="7"/>
  <c r="V277" i="7"/>
  <c r="U277" i="7"/>
  <c r="T277" i="7"/>
  <c r="S277" i="7"/>
  <c r="R277" i="7"/>
  <c r="Q277" i="7"/>
  <c r="P277" i="7"/>
  <c r="O277" i="7"/>
  <c r="N277" i="7"/>
  <c r="M277" i="7"/>
  <c r="L277" i="7"/>
  <c r="K277" i="7"/>
  <c r="J277" i="7"/>
  <c r="I277" i="7"/>
  <c r="H277" i="7"/>
  <c r="G277" i="7"/>
  <c r="F277" i="7"/>
  <c r="E277" i="7"/>
  <c r="D277" i="7"/>
  <c r="C277" i="7"/>
  <c r="V276" i="7"/>
  <c r="U276" i="7"/>
  <c r="T276" i="7"/>
  <c r="S276" i="7"/>
  <c r="R276" i="7"/>
  <c r="Q276" i="7"/>
  <c r="P276" i="7"/>
  <c r="O276" i="7"/>
  <c r="N276" i="7"/>
  <c r="M276" i="7"/>
  <c r="L276" i="7"/>
  <c r="K276" i="7"/>
  <c r="J276" i="7"/>
  <c r="I276" i="7"/>
  <c r="H276" i="7"/>
  <c r="G276" i="7"/>
  <c r="F276" i="7"/>
  <c r="E276" i="7"/>
  <c r="D276" i="7"/>
  <c r="C276" i="7"/>
  <c r="V275" i="7"/>
  <c r="U275" i="7"/>
  <c r="T275" i="7"/>
  <c r="S275" i="7"/>
  <c r="R275" i="7"/>
  <c r="Q275" i="7"/>
  <c r="P275" i="7"/>
  <c r="O275" i="7"/>
  <c r="N275" i="7"/>
  <c r="M275" i="7"/>
  <c r="L275" i="7"/>
  <c r="K275" i="7"/>
  <c r="J275" i="7"/>
  <c r="I275" i="7"/>
  <c r="H275" i="7"/>
  <c r="G275" i="7"/>
  <c r="F275" i="7"/>
  <c r="E275" i="7"/>
  <c r="D275" i="7"/>
  <c r="C275" i="7"/>
  <c r="V274" i="7"/>
  <c r="U274" i="7"/>
  <c r="T274" i="7"/>
  <c r="S274" i="7"/>
  <c r="R274" i="7"/>
  <c r="Q274" i="7"/>
  <c r="P274" i="7"/>
  <c r="O274" i="7"/>
  <c r="N274" i="7"/>
  <c r="M274" i="7"/>
  <c r="L274" i="7"/>
  <c r="K274" i="7"/>
  <c r="J274" i="7"/>
  <c r="I274" i="7"/>
  <c r="H274" i="7"/>
  <c r="G274" i="7"/>
  <c r="F274" i="7"/>
  <c r="E274" i="7"/>
  <c r="D274" i="7"/>
  <c r="C274" i="7"/>
  <c r="V273" i="7"/>
  <c r="U273" i="7"/>
  <c r="T273" i="7"/>
  <c r="S273" i="7"/>
  <c r="R273" i="7"/>
  <c r="Q273" i="7"/>
  <c r="P273" i="7"/>
  <c r="O273" i="7"/>
  <c r="N273" i="7"/>
  <c r="M273" i="7"/>
  <c r="L273" i="7"/>
  <c r="K273" i="7"/>
  <c r="J273" i="7"/>
  <c r="I273" i="7"/>
  <c r="H273" i="7"/>
  <c r="G273" i="7"/>
  <c r="F273" i="7"/>
  <c r="E273" i="7"/>
  <c r="D273" i="7"/>
  <c r="C273" i="7"/>
  <c r="V272" i="7"/>
  <c r="U272" i="7"/>
  <c r="T272" i="7"/>
  <c r="S272" i="7"/>
  <c r="R272" i="7"/>
  <c r="Q272" i="7"/>
  <c r="P272" i="7"/>
  <c r="O272" i="7"/>
  <c r="N272" i="7"/>
  <c r="M272" i="7"/>
  <c r="L272" i="7"/>
  <c r="K272" i="7"/>
  <c r="J272" i="7"/>
  <c r="I272" i="7"/>
  <c r="H272" i="7"/>
  <c r="G272" i="7"/>
  <c r="F272" i="7"/>
  <c r="E272" i="7"/>
  <c r="D272" i="7"/>
  <c r="C272" i="7"/>
  <c r="V271" i="7"/>
  <c r="U271" i="7"/>
  <c r="T271" i="7"/>
  <c r="S271" i="7"/>
  <c r="R271" i="7"/>
  <c r="Q271" i="7"/>
  <c r="P271" i="7"/>
  <c r="O271" i="7"/>
  <c r="N271" i="7"/>
  <c r="M271" i="7"/>
  <c r="L271" i="7"/>
  <c r="K271" i="7"/>
  <c r="J271" i="7"/>
  <c r="I271" i="7"/>
  <c r="H271" i="7"/>
  <c r="G271" i="7"/>
  <c r="F271" i="7"/>
  <c r="E271" i="7"/>
  <c r="D271" i="7"/>
  <c r="C271" i="7"/>
  <c r="V270" i="7"/>
  <c r="U270" i="7"/>
  <c r="T270" i="7"/>
  <c r="S270" i="7"/>
  <c r="R270" i="7"/>
  <c r="Q270" i="7"/>
  <c r="P270" i="7"/>
  <c r="O270" i="7"/>
  <c r="N270" i="7"/>
  <c r="M270" i="7"/>
  <c r="L270" i="7"/>
  <c r="K270" i="7"/>
  <c r="J270" i="7"/>
  <c r="I270" i="7"/>
  <c r="H270" i="7"/>
  <c r="G270" i="7"/>
  <c r="F270" i="7"/>
  <c r="E270" i="7"/>
  <c r="D270" i="7"/>
  <c r="C270" i="7"/>
  <c r="V269" i="7"/>
  <c r="U269" i="7"/>
  <c r="T269" i="7"/>
  <c r="S269" i="7"/>
  <c r="R269" i="7"/>
  <c r="Q269" i="7"/>
  <c r="P269" i="7"/>
  <c r="O269" i="7"/>
  <c r="N269" i="7"/>
  <c r="M269" i="7"/>
  <c r="L269" i="7"/>
  <c r="K269" i="7"/>
  <c r="J269" i="7"/>
  <c r="I269" i="7"/>
  <c r="H269" i="7"/>
  <c r="G269" i="7"/>
  <c r="F269" i="7"/>
  <c r="E269" i="7"/>
  <c r="D269" i="7"/>
  <c r="C269" i="7"/>
  <c r="V268" i="7"/>
  <c r="U268" i="7"/>
  <c r="T268" i="7"/>
  <c r="S268" i="7"/>
  <c r="R268" i="7"/>
  <c r="Q268" i="7"/>
  <c r="P268" i="7"/>
  <c r="O268" i="7"/>
  <c r="N268" i="7"/>
  <c r="M268" i="7"/>
  <c r="L268" i="7"/>
  <c r="K268" i="7"/>
  <c r="J268" i="7"/>
  <c r="I268" i="7"/>
  <c r="H268" i="7"/>
  <c r="G268" i="7"/>
  <c r="F268" i="7"/>
  <c r="E268" i="7"/>
  <c r="D268" i="7"/>
  <c r="C268" i="7"/>
  <c r="V267" i="7"/>
  <c r="U267" i="7"/>
  <c r="T267" i="7"/>
  <c r="S267" i="7"/>
  <c r="R267" i="7"/>
  <c r="Q267" i="7"/>
  <c r="P267" i="7"/>
  <c r="O267" i="7"/>
  <c r="N267" i="7"/>
  <c r="M267" i="7"/>
  <c r="L267" i="7"/>
  <c r="K267" i="7"/>
  <c r="J267" i="7"/>
  <c r="I267" i="7"/>
  <c r="H267" i="7"/>
  <c r="G267" i="7"/>
  <c r="F267" i="7"/>
  <c r="E267" i="7"/>
  <c r="D267" i="7"/>
  <c r="C267" i="7"/>
  <c r="V266" i="7"/>
  <c r="U266" i="7"/>
  <c r="T266" i="7"/>
  <c r="S266" i="7"/>
  <c r="R266" i="7"/>
  <c r="Q266" i="7"/>
  <c r="P266" i="7"/>
  <c r="O266" i="7"/>
  <c r="N266" i="7"/>
  <c r="M266" i="7"/>
  <c r="L266" i="7"/>
  <c r="K266" i="7"/>
  <c r="J266" i="7"/>
  <c r="I266" i="7"/>
  <c r="H266" i="7"/>
  <c r="G266" i="7"/>
  <c r="F266" i="7"/>
  <c r="E266" i="7"/>
  <c r="D266" i="7"/>
  <c r="C266" i="7"/>
  <c r="V265" i="7"/>
  <c r="U265" i="7"/>
  <c r="T265" i="7"/>
  <c r="S265" i="7"/>
  <c r="R265" i="7"/>
  <c r="Q265" i="7"/>
  <c r="P265" i="7"/>
  <c r="O265" i="7"/>
  <c r="N265" i="7"/>
  <c r="M265" i="7"/>
  <c r="L265" i="7"/>
  <c r="K265" i="7"/>
  <c r="J265" i="7"/>
  <c r="I265" i="7"/>
  <c r="H265" i="7"/>
  <c r="G265" i="7"/>
  <c r="F265" i="7"/>
  <c r="E265" i="7"/>
  <c r="D265" i="7"/>
  <c r="C265" i="7"/>
  <c r="V264" i="7"/>
  <c r="U264" i="7"/>
  <c r="T264" i="7"/>
  <c r="S264" i="7"/>
  <c r="R264" i="7"/>
  <c r="Q264" i="7"/>
  <c r="P264" i="7"/>
  <c r="O264" i="7"/>
  <c r="N264" i="7"/>
  <c r="M264" i="7"/>
  <c r="L264" i="7"/>
  <c r="K264" i="7"/>
  <c r="J264" i="7"/>
  <c r="I264" i="7"/>
  <c r="H264" i="7"/>
  <c r="G264" i="7"/>
  <c r="F264" i="7"/>
  <c r="E264" i="7"/>
  <c r="D264" i="7"/>
  <c r="C264" i="7"/>
  <c r="V263" i="7"/>
  <c r="U263" i="7"/>
  <c r="T263" i="7"/>
  <c r="S263" i="7"/>
  <c r="R263" i="7"/>
  <c r="Q263" i="7"/>
  <c r="P263" i="7"/>
  <c r="O263" i="7"/>
  <c r="N263" i="7"/>
  <c r="M263" i="7"/>
  <c r="L263" i="7"/>
  <c r="K263" i="7"/>
  <c r="J263" i="7"/>
  <c r="I263" i="7"/>
  <c r="H263" i="7"/>
  <c r="G263" i="7"/>
  <c r="F263" i="7"/>
  <c r="E263" i="7"/>
  <c r="D263" i="7"/>
  <c r="C263" i="7"/>
  <c r="V262" i="7"/>
  <c r="U262" i="7"/>
  <c r="T262" i="7"/>
  <c r="S262" i="7"/>
  <c r="R262" i="7"/>
  <c r="Q262" i="7"/>
  <c r="P262" i="7"/>
  <c r="O262" i="7"/>
  <c r="N262" i="7"/>
  <c r="M262" i="7"/>
  <c r="L262" i="7"/>
  <c r="K262" i="7"/>
  <c r="J262" i="7"/>
  <c r="I262" i="7"/>
  <c r="H262" i="7"/>
  <c r="G262" i="7"/>
  <c r="F262" i="7"/>
  <c r="E262" i="7"/>
  <c r="D262" i="7"/>
  <c r="C262" i="7"/>
  <c r="V261" i="7"/>
  <c r="U261" i="7"/>
  <c r="T261" i="7"/>
  <c r="S261" i="7"/>
  <c r="R261" i="7"/>
  <c r="Q261" i="7"/>
  <c r="P261" i="7"/>
  <c r="O261" i="7"/>
  <c r="N261" i="7"/>
  <c r="M261" i="7"/>
  <c r="L261" i="7"/>
  <c r="K261" i="7"/>
  <c r="J261" i="7"/>
  <c r="I261" i="7"/>
  <c r="H261" i="7"/>
  <c r="G261" i="7"/>
  <c r="F261" i="7"/>
  <c r="E261" i="7"/>
  <c r="D261" i="7"/>
  <c r="C261" i="7"/>
  <c r="V260" i="7"/>
  <c r="U260" i="7"/>
  <c r="T260" i="7"/>
  <c r="S260" i="7"/>
  <c r="R260" i="7"/>
  <c r="Q260" i="7"/>
  <c r="P260" i="7"/>
  <c r="O260" i="7"/>
  <c r="N260" i="7"/>
  <c r="M260" i="7"/>
  <c r="L260" i="7"/>
  <c r="K260" i="7"/>
  <c r="J260" i="7"/>
  <c r="I260" i="7"/>
  <c r="H260" i="7"/>
  <c r="G260" i="7"/>
  <c r="F260" i="7"/>
  <c r="E260" i="7"/>
  <c r="D260" i="7"/>
  <c r="C260" i="7"/>
  <c r="V259" i="7"/>
  <c r="U259" i="7"/>
  <c r="T259" i="7"/>
  <c r="S259" i="7"/>
  <c r="R259" i="7"/>
  <c r="Q259" i="7"/>
  <c r="P259" i="7"/>
  <c r="O259" i="7"/>
  <c r="N259" i="7"/>
  <c r="M259" i="7"/>
  <c r="L259" i="7"/>
  <c r="K259" i="7"/>
  <c r="J259" i="7"/>
  <c r="I259" i="7"/>
  <c r="H259" i="7"/>
  <c r="G259" i="7"/>
  <c r="F259" i="7"/>
  <c r="E259" i="7"/>
  <c r="D259" i="7"/>
  <c r="C259" i="7"/>
  <c r="V258" i="7"/>
  <c r="U258" i="7"/>
  <c r="T258" i="7"/>
  <c r="S258" i="7"/>
  <c r="R258" i="7"/>
  <c r="Q258" i="7"/>
  <c r="P258" i="7"/>
  <c r="O258" i="7"/>
  <c r="N258" i="7"/>
  <c r="M258" i="7"/>
  <c r="L258" i="7"/>
  <c r="K258" i="7"/>
  <c r="J258" i="7"/>
  <c r="I258" i="7"/>
  <c r="H258" i="7"/>
  <c r="G258" i="7"/>
  <c r="F258" i="7"/>
  <c r="E258" i="7"/>
  <c r="D258" i="7"/>
  <c r="C258" i="7"/>
  <c r="V257" i="7"/>
  <c r="U257" i="7"/>
  <c r="T257" i="7"/>
  <c r="S257" i="7"/>
  <c r="R257" i="7"/>
  <c r="Q257" i="7"/>
  <c r="P257" i="7"/>
  <c r="O257" i="7"/>
  <c r="N257" i="7"/>
  <c r="M257" i="7"/>
  <c r="L257" i="7"/>
  <c r="K257" i="7"/>
  <c r="J257" i="7"/>
  <c r="I257" i="7"/>
  <c r="H257" i="7"/>
  <c r="G257" i="7"/>
  <c r="F257" i="7"/>
  <c r="E257" i="7"/>
  <c r="D257" i="7"/>
  <c r="C257" i="7"/>
  <c r="V256" i="7"/>
  <c r="U256" i="7"/>
  <c r="T256" i="7"/>
  <c r="S256" i="7"/>
  <c r="R256" i="7"/>
  <c r="Q256" i="7"/>
  <c r="P256" i="7"/>
  <c r="O256" i="7"/>
  <c r="N256" i="7"/>
  <c r="M256" i="7"/>
  <c r="L256" i="7"/>
  <c r="K256" i="7"/>
  <c r="J256" i="7"/>
  <c r="I256" i="7"/>
  <c r="H256" i="7"/>
  <c r="G256" i="7"/>
  <c r="F256" i="7"/>
  <c r="E256" i="7"/>
  <c r="D256" i="7"/>
  <c r="C256" i="7"/>
  <c r="V255" i="7"/>
  <c r="U255" i="7"/>
  <c r="T255" i="7"/>
  <c r="S255" i="7"/>
  <c r="R255" i="7"/>
  <c r="Q255" i="7"/>
  <c r="P255" i="7"/>
  <c r="O255" i="7"/>
  <c r="N255" i="7"/>
  <c r="M255" i="7"/>
  <c r="L255" i="7"/>
  <c r="K255" i="7"/>
  <c r="J255" i="7"/>
  <c r="I255" i="7"/>
  <c r="H255" i="7"/>
  <c r="G255" i="7"/>
  <c r="F255" i="7"/>
  <c r="E255" i="7"/>
  <c r="D255" i="7"/>
  <c r="C255" i="7"/>
  <c r="V254" i="7"/>
  <c r="U254" i="7"/>
  <c r="T254" i="7"/>
  <c r="S254" i="7"/>
  <c r="R254" i="7"/>
  <c r="Q254" i="7"/>
  <c r="P254" i="7"/>
  <c r="O254" i="7"/>
  <c r="N254" i="7"/>
  <c r="M254" i="7"/>
  <c r="L254" i="7"/>
  <c r="K254" i="7"/>
  <c r="J254" i="7"/>
  <c r="I254" i="7"/>
  <c r="H254" i="7"/>
  <c r="G254" i="7"/>
  <c r="F254" i="7"/>
  <c r="E254" i="7"/>
  <c r="D254" i="7"/>
  <c r="C254" i="7"/>
  <c r="V253" i="7"/>
  <c r="U253" i="7"/>
  <c r="T253" i="7"/>
  <c r="S253" i="7"/>
  <c r="R253" i="7"/>
  <c r="Q253" i="7"/>
  <c r="P253" i="7"/>
  <c r="O253" i="7"/>
  <c r="N253" i="7"/>
  <c r="M253" i="7"/>
  <c r="L253" i="7"/>
  <c r="K253" i="7"/>
  <c r="J253" i="7"/>
  <c r="I253" i="7"/>
  <c r="H253" i="7"/>
  <c r="G253" i="7"/>
  <c r="F253" i="7"/>
  <c r="E253" i="7"/>
  <c r="D253" i="7"/>
  <c r="C253" i="7"/>
  <c r="V252" i="7"/>
  <c r="U252" i="7"/>
  <c r="T252" i="7"/>
  <c r="S252" i="7"/>
  <c r="R252" i="7"/>
  <c r="Q252" i="7"/>
  <c r="P252" i="7"/>
  <c r="O252" i="7"/>
  <c r="N252" i="7"/>
  <c r="M252" i="7"/>
  <c r="L252" i="7"/>
  <c r="K252" i="7"/>
  <c r="J252" i="7"/>
  <c r="I252" i="7"/>
  <c r="H252" i="7"/>
  <c r="G252" i="7"/>
  <c r="F252" i="7"/>
  <c r="E252" i="7"/>
  <c r="D252" i="7"/>
  <c r="C252" i="7"/>
  <c r="V251" i="7"/>
  <c r="U251" i="7"/>
  <c r="T251" i="7"/>
  <c r="S251" i="7"/>
  <c r="R251" i="7"/>
  <c r="Q251" i="7"/>
  <c r="P251" i="7"/>
  <c r="O251" i="7"/>
  <c r="N251" i="7"/>
  <c r="M251" i="7"/>
  <c r="L251" i="7"/>
  <c r="K251" i="7"/>
  <c r="J251" i="7"/>
  <c r="I251" i="7"/>
  <c r="H251" i="7"/>
  <c r="G251" i="7"/>
  <c r="F251" i="7"/>
  <c r="E251" i="7"/>
  <c r="D251" i="7"/>
  <c r="C251" i="7"/>
  <c r="V250" i="7"/>
  <c r="U250" i="7"/>
  <c r="T250" i="7"/>
  <c r="S250" i="7"/>
  <c r="R250" i="7"/>
  <c r="Q250" i="7"/>
  <c r="P250" i="7"/>
  <c r="O250" i="7"/>
  <c r="N250" i="7"/>
  <c r="M250" i="7"/>
  <c r="L250" i="7"/>
  <c r="K250" i="7"/>
  <c r="J250" i="7"/>
  <c r="I250" i="7"/>
  <c r="H250" i="7"/>
  <c r="G250" i="7"/>
  <c r="F250" i="7"/>
  <c r="E250" i="7"/>
  <c r="D250" i="7"/>
  <c r="C250" i="7"/>
  <c r="V249" i="7"/>
  <c r="U249" i="7"/>
  <c r="T249" i="7"/>
  <c r="S249" i="7"/>
  <c r="R249" i="7"/>
  <c r="Q249" i="7"/>
  <c r="P249" i="7"/>
  <c r="O249" i="7"/>
  <c r="N249" i="7"/>
  <c r="M249" i="7"/>
  <c r="L249" i="7"/>
  <c r="K249" i="7"/>
  <c r="J249" i="7"/>
  <c r="I249" i="7"/>
  <c r="H249" i="7"/>
  <c r="G249" i="7"/>
  <c r="F249" i="7"/>
  <c r="E249" i="7"/>
  <c r="D249" i="7"/>
  <c r="C249" i="7"/>
  <c r="V248" i="7"/>
  <c r="U248" i="7"/>
  <c r="T248" i="7"/>
  <c r="S248" i="7"/>
  <c r="R248" i="7"/>
  <c r="Q248" i="7"/>
  <c r="P248" i="7"/>
  <c r="O248" i="7"/>
  <c r="N248" i="7"/>
  <c r="M248" i="7"/>
  <c r="L248" i="7"/>
  <c r="K248" i="7"/>
  <c r="J248" i="7"/>
  <c r="I248" i="7"/>
  <c r="H248" i="7"/>
  <c r="G248" i="7"/>
  <c r="F248" i="7"/>
  <c r="E248" i="7"/>
  <c r="D248" i="7"/>
  <c r="C248" i="7"/>
  <c r="V247" i="7"/>
  <c r="U247" i="7"/>
  <c r="T247" i="7"/>
  <c r="S247" i="7"/>
  <c r="R247" i="7"/>
  <c r="Q247" i="7"/>
  <c r="P247" i="7"/>
  <c r="O247" i="7"/>
  <c r="N247" i="7"/>
  <c r="M247" i="7"/>
  <c r="L247" i="7"/>
  <c r="K247" i="7"/>
  <c r="J247" i="7"/>
  <c r="I247" i="7"/>
  <c r="H247" i="7"/>
  <c r="G247" i="7"/>
  <c r="F247" i="7"/>
  <c r="E247" i="7"/>
  <c r="D247" i="7"/>
  <c r="C247" i="7"/>
  <c r="V246" i="7"/>
  <c r="U246" i="7"/>
  <c r="T246" i="7"/>
  <c r="S246" i="7"/>
  <c r="R246" i="7"/>
  <c r="Q246" i="7"/>
  <c r="P246" i="7"/>
  <c r="O246" i="7"/>
  <c r="N246" i="7"/>
  <c r="M246" i="7"/>
  <c r="L246" i="7"/>
  <c r="K246" i="7"/>
  <c r="J246" i="7"/>
  <c r="I246" i="7"/>
  <c r="H246" i="7"/>
  <c r="G246" i="7"/>
  <c r="F246" i="7"/>
  <c r="E246" i="7"/>
  <c r="D246" i="7"/>
  <c r="C246" i="7"/>
  <c r="V245" i="7"/>
  <c r="U245" i="7"/>
  <c r="T245" i="7"/>
  <c r="S245" i="7"/>
  <c r="R245" i="7"/>
  <c r="Q245" i="7"/>
  <c r="P245" i="7"/>
  <c r="O245" i="7"/>
  <c r="N245" i="7"/>
  <c r="M245" i="7"/>
  <c r="L245" i="7"/>
  <c r="K245" i="7"/>
  <c r="J245" i="7"/>
  <c r="I245" i="7"/>
  <c r="H245" i="7"/>
  <c r="G245" i="7"/>
  <c r="F245" i="7"/>
  <c r="E245" i="7"/>
  <c r="D245" i="7"/>
  <c r="C245" i="7"/>
  <c r="V244" i="7"/>
  <c r="U244" i="7"/>
  <c r="T244" i="7"/>
  <c r="S244" i="7"/>
  <c r="R244" i="7"/>
  <c r="Q244" i="7"/>
  <c r="P244" i="7"/>
  <c r="O244" i="7"/>
  <c r="N244" i="7"/>
  <c r="M244" i="7"/>
  <c r="L244" i="7"/>
  <c r="K244" i="7"/>
  <c r="J244" i="7"/>
  <c r="I244" i="7"/>
  <c r="H244" i="7"/>
  <c r="G244" i="7"/>
  <c r="F244" i="7"/>
  <c r="E244" i="7"/>
  <c r="D244" i="7"/>
  <c r="C244" i="7"/>
  <c r="V243" i="7"/>
  <c r="U243" i="7"/>
  <c r="T243" i="7"/>
  <c r="S243" i="7"/>
  <c r="R243" i="7"/>
  <c r="Q243" i="7"/>
  <c r="P243" i="7"/>
  <c r="O243" i="7"/>
  <c r="N243" i="7"/>
  <c r="M243" i="7"/>
  <c r="L243" i="7"/>
  <c r="K243" i="7"/>
  <c r="J243" i="7"/>
  <c r="I243" i="7"/>
  <c r="H243" i="7"/>
  <c r="G243" i="7"/>
  <c r="F243" i="7"/>
  <c r="E243" i="7"/>
  <c r="D243" i="7"/>
  <c r="C243" i="7"/>
  <c r="V242" i="7"/>
  <c r="U242" i="7"/>
  <c r="T242" i="7"/>
  <c r="S242" i="7"/>
  <c r="R242" i="7"/>
  <c r="Q242" i="7"/>
  <c r="P242" i="7"/>
  <c r="O242" i="7"/>
  <c r="N242" i="7"/>
  <c r="M242" i="7"/>
  <c r="L242" i="7"/>
  <c r="K242" i="7"/>
  <c r="J242" i="7"/>
  <c r="I242" i="7"/>
  <c r="H242" i="7"/>
  <c r="G242" i="7"/>
  <c r="F242" i="7"/>
  <c r="E242" i="7"/>
  <c r="D242" i="7"/>
  <c r="C242" i="7"/>
  <c r="V241" i="7"/>
  <c r="U241" i="7"/>
  <c r="T241" i="7"/>
  <c r="S241" i="7"/>
  <c r="R241" i="7"/>
  <c r="Q241" i="7"/>
  <c r="P241" i="7"/>
  <c r="O241" i="7"/>
  <c r="N241" i="7"/>
  <c r="M241" i="7"/>
  <c r="L241" i="7"/>
  <c r="K241" i="7"/>
  <c r="J241" i="7"/>
  <c r="I241" i="7"/>
  <c r="H241" i="7"/>
  <c r="G241" i="7"/>
  <c r="F241" i="7"/>
  <c r="E241" i="7"/>
  <c r="D241" i="7"/>
  <c r="C241" i="7"/>
  <c r="V240" i="7"/>
  <c r="U240" i="7"/>
  <c r="T240" i="7"/>
  <c r="S240" i="7"/>
  <c r="R240" i="7"/>
  <c r="Q240" i="7"/>
  <c r="P240" i="7"/>
  <c r="O240" i="7"/>
  <c r="N240" i="7"/>
  <c r="M240" i="7"/>
  <c r="L240" i="7"/>
  <c r="K240" i="7"/>
  <c r="J240" i="7"/>
  <c r="I240" i="7"/>
  <c r="H240" i="7"/>
  <c r="G240" i="7"/>
  <c r="F240" i="7"/>
  <c r="E240" i="7"/>
  <c r="D240" i="7"/>
  <c r="C240" i="7"/>
  <c r="V239" i="7"/>
  <c r="U239" i="7"/>
  <c r="T239" i="7"/>
  <c r="S239" i="7"/>
  <c r="R239" i="7"/>
  <c r="Q239" i="7"/>
  <c r="P239" i="7"/>
  <c r="O239" i="7"/>
  <c r="N239" i="7"/>
  <c r="M239" i="7"/>
  <c r="L239" i="7"/>
  <c r="K239" i="7"/>
  <c r="J239" i="7"/>
  <c r="I239" i="7"/>
  <c r="H239" i="7"/>
  <c r="G239" i="7"/>
  <c r="F239" i="7"/>
  <c r="E239" i="7"/>
  <c r="D239" i="7"/>
  <c r="C239" i="7"/>
  <c r="V238" i="7"/>
  <c r="U238" i="7"/>
  <c r="T238" i="7"/>
  <c r="S238" i="7"/>
  <c r="R238" i="7"/>
  <c r="Q238" i="7"/>
  <c r="P238" i="7"/>
  <c r="O238" i="7"/>
  <c r="N238" i="7"/>
  <c r="M238" i="7"/>
  <c r="L238" i="7"/>
  <c r="K238" i="7"/>
  <c r="J238" i="7"/>
  <c r="I238" i="7"/>
  <c r="H238" i="7"/>
  <c r="G238" i="7"/>
  <c r="F238" i="7"/>
  <c r="E238" i="7"/>
  <c r="D238" i="7"/>
  <c r="C238" i="7"/>
  <c r="V237" i="7"/>
  <c r="U237" i="7"/>
  <c r="T237" i="7"/>
  <c r="S237" i="7"/>
  <c r="R237" i="7"/>
  <c r="Q237" i="7"/>
  <c r="P237" i="7"/>
  <c r="O237" i="7"/>
  <c r="N237" i="7"/>
  <c r="M237" i="7"/>
  <c r="L237" i="7"/>
  <c r="K237" i="7"/>
  <c r="J237" i="7"/>
  <c r="I237" i="7"/>
  <c r="H237" i="7"/>
  <c r="G237" i="7"/>
  <c r="F237" i="7"/>
  <c r="E237" i="7"/>
  <c r="D237" i="7"/>
  <c r="C237" i="7"/>
  <c r="V236" i="7"/>
  <c r="U236" i="7"/>
  <c r="T236" i="7"/>
  <c r="S236" i="7"/>
  <c r="R236" i="7"/>
  <c r="Q236" i="7"/>
  <c r="P236" i="7"/>
  <c r="O236" i="7"/>
  <c r="N236" i="7"/>
  <c r="M236" i="7"/>
  <c r="L236" i="7"/>
  <c r="K236" i="7"/>
  <c r="J236" i="7"/>
  <c r="I236" i="7"/>
  <c r="H236" i="7"/>
  <c r="G236" i="7"/>
  <c r="F236" i="7"/>
  <c r="E236" i="7"/>
  <c r="D236" i="7"/>
  <c r="C236" i="7"/>
  <c r="V235" i="7"/>
  <c r="U235" i="7"/>
  <c r="T235" i="7"/>
  <c r="S235" i="7"/>
  <c r="R235" i="7"/>
  <c r="Q235" i="7"/>
  <c r="P235" i="7"/>
  <c r="O235" i="7"/>
  <c r="N235" i="7"/>
  <c r="M235" i="7"/>
  <c r="L235" i="7"/>
  <c r="K235" i="7"/>
  <c r="J235" i="7"/>
  <c r="I235" i="7"/>
  <c r="H235" i="7"/>
  <c r="G235" i="7"/>
  <c r="F235" i="7"/>
  <c r="E235" i="7"/>
  <c r="D235" i="7"/>
  <c r="C235" i="7"/>
  <c r="V234" i="7"/>
  <c r="U234" i="7"/>
  <c r="T234" i="7"/>
  <c r="S234" i="7"/>
  <c r="R234" i="7"/>
  <c r="Q234" i="7"/>
  <c r="P234" i="7"/>
  <c r="O234" i="7"/>
  <c r="N234" i="7"/>
  <c r="M234" i="7"/>
  <c r="L234" i="7"/>
  <c r="K234" i="7"/>
  <c r="J234" i="7"/>
  <c r="I234" i="7"/>
  <c r="H234" i="7"/>
  <c r="G234" i="7"/>
  <c r="F234" i="7"/>
  <c r="E234" i="7"/>
  <c r="D234" i="7"/>
  <c r="C234" i="7"/>
  <c r="V233" i="7"/>
  <c r="U233" i="7"/>
  <c r="T233" i="7"/>
  <c r="S233" i="7"/>
  <c r="R233" i="7"/>
  <c r="Q233" i="7"/>
  <c r="P233" i="7"/>
  <c r="O233" i="7"/>
  <c r="N233" i="7"/>
  <c r="M233" i="7"/>
  <c r="L233" i="7"/>
  <c r="K233" i="7"/>
  <c r="J233" i="7"/>
  <c r="I233" i="7"/>
  <c r="H233" i="7"/>
  <c r="G233" i="7"/>
  <c r="F233" i="7"/>
  <c r="E233" i="7"/>
  <c r="D233" i="7"/>
  <c r="C233" i="7"/>
  <c r="V232" i="7"/>
  <c r="U232" i="7"/>
  <c r="T232" i="7"/>
  <c r="S232" i="7"/>
  <c r="R232" i="7"/>
  <c r="Q232" i="7"/>
  <c r="P232" i="7"/>
  <c r="O232" i="7"/>
  <c r="N232" i="7"/>
  <c r="M232" i="7"/>
  <c r="L232" i="7"/>
  <c r="K232" i="7"/>
  <c r="J232" i="7"/>
  <c r="I232" i="7"/>
  <c r="H232" i="7"/>
  <c r="G232" i="7"/>
  <c r="F232" i="7"/>
  <c r="E232" i="7"/>
  <c r="D232" i="7"/>
  <c r="C232" i="7"/>
  <c r="V231" i="7"/>
  <c r="U231" i="7"/>
  <c r="T231" i="7"/>
  <c r="S231" i="7"/>
  <c r="R231" i="7"/>
  <c r="Q231" i="7"/>
  <c r="P231" i="7"/>
  <c r="O231" i="7"/>
  <c r="N231" i="7"/>
  <c r="M231" i="7"/>
  <c r="L231" i="7"/>
  <c r="K231" i="7"/>
  <c r="J231" i="7"/>
  <c r="I231" i="7"/>
  <c r="H231" i="7"/>
  <c r="G231" i="7"/>
  <c r="F231" i="7"/>
  <c r="E231" i="7"/>
  <c r="D231" i="7"/>
  <c r="C231" i="7"/>
  <c r="V230" i="7"/>
  <c r="U230" i="7"/>
  <c r="T230" i="7"/>
  <c r="S230" i="7"/>
  <c r="R230" i="7"/>
  <c r="Q230" i="7"/>
  <c r="P230" i="7"/>
  <c r="O230" i="7"/>
  <c r="N230" i="7"/>
  <c r="M230" i="7"/>
  <c r="L230" i="7"/>
  <c r="K230" i="7"/>
  <c r="J230" i="7"/>
  <c r="I230" i="7"/>
  <c r="H230" i="7"/>
  <c r="G230" i="7"/>
  <c r="F230" i="7"/>
  <c r="E230" i="7"/>
  <c r="D230" i="7"/>
  <c r="C230" i="7"/>
  <c r="V229" i="7"/>
  <c r="U229" i="7"/>
  <c r="T229" i="7"/>
  <c r="S229" i="7"/>
  <c r="R229" i="7"/>
  <c r="Q229" i="7"/>
  <c r="P229" i="7"/>
  <c r="O229" i="7"/>
  <c r="N229" i="7"/>
  <c r="M229" i="7"/>
  <c r="L229" i="7"/>
  <c r="K229" i="7"/>
  <c r="J229" i="7"/>
  <c r="I229" i="7"/>
  <c r="H229" i="7"/>
  <c r="G229" i="7"/>
  <c r="F229" i="7"/>
  <c r="E229" i="7"/>
  <c r="D229" i="7"/>
  <c r="C229" i="7"/>
  <c r="V228" i="7"/>
  <c r="U228" i="7"/>
  <c r="T228" i="7"/>
  <c r="S228" i="7"/>
  <c r="R228" i="7"/>
  <c r="Q228" i="7"/>
  <c r="P228" i="7"/>
  <c r="O228" i="7"/>
  <c r="N228" i="7"/>
  <c r="M228" i="7"/>
  <c r="L228" i="7"/>
  <c r="K228" i="7"/>
  <c r="J228" i="7"/>
  <c r="I228" i="7"/>
  <c r="H228" i="7"/>
  <c r="G228" i="7"/>
  <c r="F228" i="7"/>
  <c r="E228" i="7"/>
  <c r="D228" i="7"/>
  <c r="C228" i="7"/>
  <c r="V227" i="7"/>
  <c r="U227" i="7"/>
  <c r="T227" i="7"/>
  <c r="S227" i="7"/>
  <c r="R227" i="7"/>
  <c r="Q227" i="7"/>
  <c r="P227" i="7"/>
  <c r="O227" i="7"/>
  <c r="N227" i="7"/>
  <c r="M227" i="7"/>
  <c r="L227" i="7"/>
  <c r="K227" i="7"/>
  <c r="J227" i="7"/>
  <c r="I227" i="7"/>
  <c r="H227" i="7"/>
  <c r="G227" i="7"/>
  <c r="F227" i="7"/>
  <c r="E227" i="7"/>
  <c r="D227" i="7"/>
  <c r="C227" i="7"/>
  <c r="V226" i="7"/>
  <c r="U226" i="7"/>
  <c r="T226" i="7"/>
  <c r="S226" i="7"/>
  <c r="R226" i="7"/>
  <c r="Q226" i="7"/>
  <c r="P226" i="7"/>
  <c r="O226" i="7"/>
  <c r="N226" i="7"/>
  <c r="M226" i="7"/>
  <c r="L226" i="7"/>
  <c r="K226" i="7"/>
  <c r="J226" i="7"/>
  <c r="I226" i="7"/>
  <c r="H226" i="7"/>
  <c r="G226" i="7"/>
  <c r="F226" i="7"/>
  <c r="E226" i="7"/>
  <c r="D226" i="7"/>
  <c r="C226" i="7"/>
  <c r="V225" i="7"/>
  <c r="U225" i="7"/>
  <c r="T225" i="7"/>
  <c r="S225" i="7"/>
  <c r="R225" i="7"/>
  <c r="Q225" i="7"/>
  <c r="P225" i="7"/>
  <c r="O225" i="7"/>
  <c r="N225" i="7"/>
  <c r="M225" i="7"/>
  <c r="L225" i="7"/>
  <c r="K225" i="7"/>
  <c r="J225" i="7"/>
  <c r="I225" i="7"/>
  <c r="H225" i="7"/>
  <c r="G225" i="7"/>
  <c r="F225" i="7"/>
  <c r="E225" i="7"/>
  <c r="D225" i="7"/>
  <c r="C225" i="7"/>
  <c r="V224" i="7"/>
  <c r="U224" i="7"/>
  <c r="T224" i="7"/>
  <c r="S224" i="7"/>
  <c r="R224" i="7"/>
  <c r="Q224" i="7"/>
  <c r="P224" i="7"/>
  <c r="O224" i="7"/>
  <c r="N224" i="7"/>
  <c r="M224" i="7"/>
  <c r="L224" i="7"/>
  <c r="K224" i="7"/>
  <c r="J224" i="7"/>
  <c r="I224" i="7"/>
  <c r="H224" i="7"/>
  <c r="G224" i="7"/>
  <c r="F224" i="7"/>
  <c r="E224" i="7"/>
  <c r="D224" i="7"/>
  <c r="C224" i="7"/>
  <c r="V223" i="7"/>
  <c r="U223" i="7"/>
  <c r="T223" i="7"/>
  <c r="S223" i="7"/>
  <c r="R223" i="7"/>
  <c r="Q223" i="7"/>
  <c r="P223" i="7"/>
  <c r="O223" i="7"/>
  <c r="N223" i="7"/>
  <c r="M223" i="7"/>
  <c r="L223" i="7"/>
  <c r="K223" i="7"/>
  <c r="J223" i="7"/>
  <c r="I223" i="7"/>
  <c r="H223" i="7"/>
  <c r="G223" i="7"/>
  <c r="F223" i="7"/>
  <c r="E223" i="7"/>
  <c r="D223" i="7"/>
  <c r="C223" i="7"/>
  <c r="V222" i="7"/>
  <c r="U222" i="7"/>
  <c r="T222" i="7"/>
  <c r="S222" i="7"/>
  <c r="R222" i="7"/>
  <c r="Q222" i="7"/>
  <c r="P222" i="7"/>
  <c r="O222" i="7"/>
  <c r="N222" i="7"/>
  <c r="M222" i="7"/>
  <c r="L222" i="7"/>
  <c r="K222" i="7"/>
  <c r="J222" i="7"/>
  <c r="I222" i="7"/>
  <c r="H222" i="7"/>
  <c r="G222" i="7"/>
  <c r="F222" i="7"/>
  <c r="E222" i="7"/>
  <c r="D222" i="7"/>
  <c r="C222" i="7"/>
  <c r="V221" i="7"/>
  <c r="U221" i="7"/>
  <c r="T221" i="7"/>
  <c r="S221" i="7"/>
  <c r="R221" i="7"/>
  <c r="Q221" i="7"/>
  <c r="P221" i="7"/>
  <c r="O221" i="7"/>
  <c r="N221" i="7"/>
  <c r="M221" i="7"/>
  <c r="L221" i="7"/>
  <c r="K221" i="7"/>
  <c r="J221" i="7"/>
  <c r="I221" i="7"/>
  <c r="H221" i="7"/>
  <c r="G221" i="7"/>
  <c r="F221" i="7"/>
  <c r="E221" i="7"/>
  <c r="D221" i="7"/>
  <c r="C221" i="7"/>
  <c r="V220" i="7"/>
  <c r="U220" i="7"/>
  <c r="T220" i="7"/>
  <c r="S220" i="7"/>
  <c r="R220" i="7"/>
  <c r="Q220" i="7"/>
  <c r="P220" i="7"/>
  <c r="O220" i="7"/>
  <c r="N220" i="7"/>
  <c r="M220" i="7"/>
  <c r="L220" i="7"/>
  <c r="K220" i="7"/>
  <c r="J220" i="7"/>
  <c r="I220" i="7"/>
  <c r="H220" i="7"/>
  <c r="G220" i="7"/>
  <c r="F220" i="7"/>
  <c r="E220" i="7"/>
  <c r="D220" i="7"/>
  <c r="C220" i="7"/>
  <c r="V219" i="7"/>
  <c r="U219" i="7"/>
  <c r="T219" i="7"/>
  <c r="S219" i="7"/>
  <c r="R219" i="7"/>
  <c r="Q219" i="7"/>
  <c r="P219" i="7"/>
  <c r="O219" i="7"/>
  <c r="N219" i="7"/>
  <c r="M219" i="7"/>
  <c r="L219" i="7"/>
  <c r="K219" i="7"/>
  <c r="J219" i="7"/>
  <c r="I219" i="7"/>
  <c r="H219" i="7"/>
  <c r="G219" i="7"/>
  <c r="F219" i="7"/>
  <c r="E219" i="7"/>
  <c r="D219" i="7"/>
  <c r="C219" i="7"/>
  <c r="V218" i="7"/>
  <c r="U218" i="7"/>
  <c r="T218" i="7"/>
  <c r="S218" i="7"/>
  <c r="R218" i="7"/>
  <c r="Q218" i="7"/>
  <c r="P218" i="7"/>
  <c r="O218" i="7"/>
  <c r="N218" i="7"/>
  <c r="M218" i="7"/>
  <c r="L218" i="7"/>
  <c r="K218" i="7"/>
  <c r="J218" i="7"/>
  <c r="I218" i="7"/>
  <c r="H218" i="7"/>
  <c r="G218" i="7"/>
  <c r="F218" i="7"/>
  <c r="E218" i="7"/>
  <c r="D218" i="7"/>
  <c r="C218" i="7"/>
  <c r="V217" i="7"/>
  <c r="U217" i="7"/>
  <c r="T217" i="7"/>
  <c r="S217" i="7"/>
  <c r="R217" i="7"/>
  <c r="Q217" i="7"/>
  <c r="P217" i="7"/>
  <c r="O217" i="7"/>
  <c r="N217" i="7"/>
  <c r="M217" i="7"/>
  <c r="L217" i="7"/>
  <c r="K217" i="7"/>
  <c r="J217" i="7"/>
  <c r="I217" i="7"/>
  <c r="H217" i="7"/>
  <c r="G217" i="7"/>
  <c r="F217" i="7"/>
  <c r="E217" i="7"/>
  <c r="D217" i="7"/>
  <c r="C217" i="7"/>
  <c r="V216" i="7"/>
  <c r="U216" i="7"/>
  <c r="T216" i="7"/>
  <c r="S216" i="7"/>
  <c r="R216" i="7"/>
  <c r="Q216" i="7"/>
  <c r="P216" i="7"/>
  <c r="O216" i="7"/>
  <c r="N216" i="7"/>
  <c r="M216" i="7"/>
  <c r="L216" i="7"/>
  <c r="K216" i="7"/>
  <c r="J216" i="7"/>
  <c r="I216" i="7"/>
  <c r="H216" i="7"/>
  <c r="G216" i="7"/>
  <c r="F216" i="7"/>
  <c r="E216" i="7"/>
  <c r="D216" i="7"/>
  <c r="C216" i="7"/>
  <c r="V215" i="7"/>
  <c r="U215" i="7"/>
  <c r="T215" i="7"/>
  <c r="S215" i="7"/>
  <c r="R215" i="7"/>
  <c r="Q215" i="7"/>
  <c r="P215" i="7"/>
  <c r="O215" i="7"/>
  <c r="N215" i="7"/>
  <c r="M215" i="7"/>
  <c r="L215" i="7"/>
  <c r="K215" i="7"/>
  <c r="J215" i="7"/>
  <c r="I215" i="7"/>
  <c r="H215" i="7"/>
  <c r="G215" i="7"/>
  <c r="F215" i="7"/>
  <c r="E215" i="7"/>
  <c r="D215" i="7"/>
  <c r="C215" i="7"/>
  <c r="V214" i="7"/>
  <c r="U214" i="7"/>
  <c r="T214" i="7"/>
  <c r="S214" i="7"/>
  <c r="R214" i="7"/>
  <c r="Q214" i="7"/>
  <c r="P214" i="7"/>
  <c r="O214" i="7"/>
  <c r="N214" i="7"/>
  <c r="M214" i="7"/>
  <c r="L214" i="7"/>
  <c r="K214" i="7"/>
  <c r="J214" i="7"/>
  <c r="I214" i="7"/>
  <c r="H214" i="7"/>
  <c r="G214" i="7"/>
  <c r="F214" i="7"/>
  <c r="E214" i="7"/>
  <c r="D214" i="7"/>
  <c r="C214" i="7"/>
  <c r="V213" i="7"/>
  <c r="U213" i="7"/>
  <c r="T213" i="7"/>
  <c r="S213" i="7"/>
  <c r="R213" i="7"/>
  <c r="Q213" i="7"/>
  <c r="P213" i="7"/>
  <c r="O213" i="7"/>
  <c r="N213" i="7"/>
  <c r="M213" i="7"/>
  <c r="L213" i="7"/>
  <c r="K213" i="7"/>
  <c r="J213" i="7"/>
  <c r="I213" i="7"/>
  <c r="H213" i="7"/>
  <c r="G213" i="7"/>
  <c r="F213" i="7"/>
  <c r="E213" i="7"/>
  <c r="D213" i="7"/>
  <c r="C213" i="7"/>
  <c r="V212" i="7"/>
  <c r="U212" i="7"/>
  <c r="T212" i="7"/>
  <c r="S212" i="7"/>
  <c r="R212" i="7"/>
  <c r="Q212" i="7"/>
  <c r="P212" i="7"/>
  <c r="O212" i="7"/>
  <c r="N212" i="7"/>
  <c r="M212" i="7"/>
  <c r="L212" i="7"/>
  <c r="K212" i="7"/>
  <c r="J212" i="7"/>
  <c r="I212" i="7"/>
  <c r="H212" i="7"/>
  <c r="G212" i="7"/>
  <c r="F212" i="7"/>
  <c r="E212" i="7"/>
  <c r="D212" i="7"/>
  <c r="C212" i="7"/>
  <c r="V211" i="7"/>
  <c r="U211" i="7"/>
  <c r="T211" i="7"/>
  <c r="S211" i="7"/>
  <c r="R211" i="7"/>
  <c r="Q211" i="7"/>
  <c r="P211" i="7"/>
  <c r="O211" i="7"/>
  <c r="N211" i="7"/>
  <c r="M211" i="7"/>
  <c r="L211" i="7"/>
  <c r="K211" i="7"/>
  <c r="J211" i="7"/>
  <c r="I211" i="7"/>
  <c r="H211" i="7"/>
  <c r="G211" i="7"/>
  <c r="F211" i="7"/>
  <c r="E211" i="7"/>
  <c r="D211" i="7"/>
  <c r="C211" i="7"/>
  <c r="V210" i="7"/>
  <c r="U210" i="7"/>
  <c r="T210" i="7"/>
  <c r="S210" i="7"/>
  <c r="R210" i="7"/>
  <c r="Q210" i="7"/>
  <c r="P210" i="7"/>
  <c r="O210" i="7"/>
  <c r="N210" i="7"/>
  <c r="M210" i="7"/>
  <c r="L210" i="7"/>
  <c r="K210" i="7"/>
  <c r="J210" i="7"/>
  <c r="I210" i="7"/>
  <c r="H210" i="7"/>
  <c r="G210" i="7"/>
  <c r="F210" i="7"/>
  <c r="E210" i="7"/>
  <c r="D210" i="7"/>
  <c r="C210" i="7"/>
  <c r="V209" i="7"/>
  <c r="U209" i="7"/>
  <c r="T209" i="7"/>
  <c r="S209" i="7"/>
  <c r="R209" i="7"/>
  <c r="Q209" i="7"/>
  <c r="P209" i="7"/>
  <c r="O209" i="7"/>
  <c r="N209" i="7"/>
  <c r="M209" i="7"/>
  <c r="L209" i="7"/>
  <c r="K209" i="7"/>
  <c r="J209" i="7"/>
  <c r="I209" i="7"/>
  <c r="H209" i="7"/>
  <c r="G209" i="7"/>
  <c r="F209" i="7"/>
  <c r="E209" i="7"/>
  <c r="D209" i="7"/>
  <c r="C209" i="7"/>
  <c r="V208" i="7"/>
  <c r="U208" i="7"/>
  <c r="T208" i="7"/>
  <c r="S208" i="7"/>
  <c r="R208" i="7"/>
  <c r="Q208" i="7"/>
  <c r="P208" i="7"/>
  <c r="O208" i="7"/>
  <c r="N208" i="7"/>
  <c r="M208" i="7"/>
  <c r="L208" i="7"/>
  <c r="K208" i="7"/>
  <c r="J208" i="7"/>
  <c r="I208" i="7"/>
  <c r="H208" i="7"/>
  <c r="G208" i="7"/>
  <c r="F208" i="7"/>
  <c r="E208" i="7"/>
  <c r="D208" i="7"/>
  <c r="C208" i="7"/>
  <c r="V207" i="7"/>
  <c r="U207" i="7"/>
  <c r="T207" i="7"/>
  <c r="S207" i="7"/>
  <c r="R207" i="7"/>
  <c r="Q207" i="7"/>
  <c r="P207" i="7"/>
  <c r="O207" i="7"/>
  <c r="N207" i="7"/>
  <c r="M207" i="7"/>
  <c r="L207" i="7"/>
  <c r="K207" i="7"/>
  <c r="J207" i="7"/>
  <c r="I207" i="7"/>
  <c r="H207" i="7"/>
  <c r="G207" i="7"/>
  <c r="F207" i="7"/>
  <c r="E207" i="7"/>
  <c r="D207" i="7"/>
  <c r="C207" i="7"/>
  <c r="V206" i="7"/>
  <c r="U206" i="7"/>
  <c r="T206" i="7"/>
  <c r="S206" i="7"/>
  <c r="R206" i="7"/>
  <c r="Q206" i="7"/>
  <c r="P206" i="7"/>
  <c r="O206" i="7"/>
  <c r="N206" i="7"/>
  <c r="M206" i="7"/>
  <c r="L206" i="7"/>
  <c r="K206" i="7"/>
  <c r="J206" i="7"/>
  <c r="I206" i="7"/>
  <c r="H206" i="7"/>
  <c r="G206" i="7"/>
  <c r="F206" i="7"/>
  <c r="E206" i="7"/>
  <c r="D206" i="7"/>
  <c r="C206" i="7"/>
  <c r="V205" i="7"/>
  <c r="U205" i="7"/>
  <c r="T205" i="7"/>
  <c r="S205" i="7"/>
  <c r="R205" i="7"/>
  <c r="Q205" i="7"/>
  <c r="P205" i="7"/>
  <c r="O205" i="7"/>
  <c r="N205" i="7"/>
  <c r="M205" i="7"/>
  <c r="L205" i="7"/>
  <c r="K205" i="7"/>
  <c r="J205" i="7"/>
  <c r="I205" i="7"/>
  <c r="H205" i="7"/>
  <c r="G205" i="7"/>
  <c r="F205" i="7"/>
  <c r="E205" i="7"/>
  <c r="D205" i="7"/>
  <c r="C205" i="7"/>
  <c r="V204" i="7"/>
  <c r="U204" i="7"/>
  <c r="T204" i="7"/>
  <c r="S204" i="7"/>
  <c r="R204" i="7"/>
  <c r="Q204" i="7"/>
  <c r="P204" i="7"/>
  <c r="O204" i="7"/>
  <c r="N204" i="7"/>
  <c r="M204" i="7"/>
  <c r="L204" i="7"/>
  <c r="K204" i="7"/>
  <c r="J204" i="7"/>
  <c r="I204" i="7"/>
  <c r="H204" i="7"/>
  <c r="G204" i="7"/>
  <c r="F204" i="7"/>
  <c r="E204" i="7"/>
  <c r="D204" i="7"/>
  <c r="C204" i="7"/>
  <c r="V203" i="7"/>
  <c r="U203" i="7"/>
  <c r="T203" i="7"/>
  <c r="S203" i="7"/>
  <c r="R203" i="7"/>
  <c r="Q203" i="7"/>
  <c r="P203" i="7"/>
  <c r="O203" i="7"/>
  <c r="N203" i="7"/>
  <c r="M203" i="7"/>
  <c r="L203" i="7"/>
  <c r="K203" i="7"/>
  <c r="J203" i="7"/>
  <c r="I203" i="7"/>
  <c r="H203" i="7"/>
  <c r="G203" i="7"/>
  <c r="F203" i="7"/>
  <c r="E203" i="7"/>
  <c r="D203" i="7"/>
  <c r="C203" i="7"/>
  <c r="V202" i="7"/>
  <c r="U202" i="7"/>
  <c r="T202" i="7"/>
  <c r="S202" i="7"/>
  <c r="R202" i="7"/>
  <c r="Q202" i="7"/>
  <c r="P202" i="7"/>
  <c r="O202" i="7"/>
  <c r="N202" i="7"/>
  <c r="M202" i="7"/>
  <c r="L202" i="7"/>
  <c r="K202" i="7"/>
  <c r="J202" i="7"/>
  <c r="I202" i="7"/>
  <c r="H202" i="7"/>
  <c r="G202" i="7"/>
  <c r="F202" i="7"/>
  <c r="E202" i="7"/>
  <c r="D202" i="7"/>
  <c r="C202" i="7"/>
  <c r="V201" i="7"/>
  <c r="U201" i="7"/>
  <c r="T201" i="7"/>
  <c r="S201" i="7"/>
  <c r="R201" i="7"/>
  <c r="Q201" i="7"/>
  <c r="P201" i="7"/>
  <c r="O201" i="7"/>
  <c r="N201" i="7"/>
  <c r="M201" i="7"/>
  <c r="L201" i="7"/>
  <c r="K201" i="7"/>
  <c r="J201" i="7"/>
  <c r="I201" i="7"/>
  <c r="H201" i="7"/>
  <c r="G201" i="7"/>
  <c r="F201" i="7"/>
  <c r="E201" i="7"/>
  <c r="D201" i="7"/>
  <c r="C201" i="7"/>
  <c r="V200" i="7"/>
  <c r="U200" i="7"/>
  <c r="T200" i="7"/>
  <c r="S200" i="7"/>
  <c r="R200" i="7"/>
  <c r="Q200" i="7"/>
  <c r="P200" i="7"/>
  <c r="O200" i="7"/>
  <c r="N200" i="7"/>
  <c r="M200" i="7"/>
  <c r="L200" i="7"/>
  <c r="K200" i="7"/>
  <c r="J200" i="7"/>
  <c r="I200" i="7"/>
  <c r="H200" i="7"/>
  <c r="G200" i="7"/>
  <c r="F200" i="7"/>
  <c r="E200" i="7"/>
  <c r="D200" i="7"/>
  <c r="C200" i="7"/>
  <c r="V199" i="7"/>
  <c r="U199" i="7"/>
  <c r="T199" i="7"/>
  <c r="S199" i="7"/>
  <c r="R199" i="7"/>
  <c r="Q199" i="7"/>
  <c r="P199" i="7"/>
  <c r="O199" i="7"/>
  <c r="N199" i="7"/>
  <c r="M199" i="7"/>
  <c r="L199" i="7"/>
  <c r="K199" i="7"/>
  <c r="J199" i="7"/>
  <c r="I199" i="7"/>
  <c r="H199" i="7"/>
  <c r="G199" i="7"/>
  <c r="F199" i="7"/>
  <c r="E199" i="7"/>
  <c r="D199" i="7"/>
  <c r="C199" i="7"/>
  <c r="V198" i="7"/>
  <c r="U198" i="7"/>
  <c r="T198" i="7"/>
  <c r="S198" i="7"/>
  <c r="R198" i="7"/>
  <c r="Q198" i="7"/>
  <c r="P198" i="7"/>
  <c r="O198" i="7"/>
  <c r="N198" i="7"/>
  <c r="M198" i="7"/>
  <c r="L198" i="7"/>
  <c r="K198" i="7"/>
  <c r="J198" i="7"/>
  <c r="I198" i="7"/>
  <c r="H198" i="7"/>
  <c r="G198" i="7"/>
  <c r="F198" i="7"/>
  <c r="E198" i="7"/>
  <c r="D198" i="7"/>
  <c r="C198" i="7"/>
  <c r="V197" i="7"/>
  <c r="U197" i="7"/>
  <c r="T197" i="7"/>
  <c r="S197" i="7"/>
  <c r="R197" i="7"/>
  <c r="Q197" i="7"/>
  <c r="P197" i="7"/>
  <c r="O197" i="7"/>
  <c r="N197" i="7"/>
  <c r="M197" i="7"/>
  <c r="L197" i="7"/>
  <c r="K197" i="7"/>
  <c r="J197" i="7"/>
  <c r="I197" i="7"/>
  <c r="H197" i="7"/>
  <c r="G197" i="7"/>
  <c r="F197" i="7"/>
  <c r="E197" i="7"/>
  <c r="D197" i="7"/>
  <c r="C197" i="7"/>
  <c r="V196" i="7"/>
  <c r="U196" i="7"/>
  <c r="T196" i="7"/>
  <c r="S196" i="7"/>
  <c r="R196" i="7"/>
  <c r="Q196" i="7"/>
  <c r="P196" i="7"/>
  <c r="O196" i="7"/>
  <c r="N196" i="7"/>
  <c r="M196" i="7"/>
  <c r="L196" i="7"/>
  <c r="K196" i="7"/>
  <c r="J196" i="7"/>
  <c r="I196" i="7"/>
  <c r="H196" i="7"/>
  <c r="G196" i="7"/>
  <c r="F196" i="7"/>
  <c r="E196" i="7"/>
  <c r="D196" i="7"/>
  <c r="C196" i="7"/>
  <c r="V195" i="7"/>
  <c r="U195" i="7"/>
  <c r="T195" i="7"/>
  <c r="S195" i="7"/>
  <c r="R195" i="7"/>
  <c r="Q195" i="7"/>
  <c r="P195" i="7"/>
  <c r="O195" i="7"/>
  <c r="N195" i="7"/>
  <c r="M195" i="7"/>
  <c r="L195" i="7"/>
  <c r="K195" i="7"/>
  <c r="J195" i="7"/>
  <c r="I195" i="7"/>
  <c r="H195" i="7"/>
  <c r="G195" i="7"/>
  <c r="F195" i="7"/>
  <c r="E195" i="7"/>
  <c r="D195" i="7"/>
  <c r="C195" i="7"/>
  <c r="V194" i="7"/>
  <c r="U194" i="7"/>
  <c r="T194" i="7"/>
  <c r="S194" i="7"/>
  <c r="R194" i="7"/>
  <c r="Q194" i="7"/>
  <c r="P194" i="7"/>
  <c r="O194" i="7"/>
  <c r="N194" i="7"/>
  <c r="M194" i="7"/>
  <c r="L194" i="7"/>
  <c r="K194" i="7"/>
  <c r="J194" i="7"/>
  <c r="I194" i="7"/>
  <c r="H194" i="7"/>
  <c r="G194" i="7"/>
  <c r="F194" i="7"/>
  <c r="E194" i="7"/>
  <c r="D194" i="7"/>
  <c r="C194" i="7"/>
  <c r="V193" i="7"/>
  <c r="U193" i="7"/>
  <c r="T193" i="7"/>
  <c r="S193" i="7"/>
  <c r="R193" i="7"/>
  <c r="Q193" i="7"/>
  <c r="P193" i="7"/>
  <c r="O193" i="7"/>
  <c r="N193" i="7"/>
  <c r="M193" i="7"/>
  <c r="L193" i="7"/>
  <c r="K193" i="7"/>
  <c r="J193" i="7"/>
  <c r="I193" i="7"/>
  <c r="H193" i="7"/>
  <c r="G193" i="7"/>
  <c r="F193" i="7"/>
  <c r="E193" i="7"/>
  <c r="D193" i="7"/>
  <c r="C193" i="7"/>
  <c r="V192" i="7"/>
  <c r="U192" i="7"/>
  <c r="T192" i="7"/>
  <c r="S192" i="7"/>
  <c r="R192" i="7"/>
  <c r="Q192" i="7"/>
  <c r="P192" i="7"/>
  <c r="O192" i="7"/>
  <c r="N192" i="7"/>
  <c r="M192" i="7"/>
  <c r="L192" i="7"/>
  <c r="K192" i="7"/>
  <c r="J192" i="7"/>
  <c r="I192" i="7"/>
  <c r="H192" i="7"/>
  <c r="G192" i="7"/>
  <c r="F192" i="7"/>
  <c r="E192" i="7"/>
  <c r="D192" i="7"/>
  <c r="C192" i="7"/>
  <c r="V191" i="7"/>
  <c r="U191" i="7"/>
  <c r="T191" i="7"/>
  <c r="S191" i="7"/>
  <c r="R191" i="7"/>
  <c r="Q191" i="7"/>
  <c r="P191" i="7"/>
  <c r="O191" i="7"/>
  <c r="N191" i="7"/>
  <c r="M191" i="7"/>
  <c r="L191" i="7"/>
  <c r="K191" i="7"/>
  <c r="J191" i="7"/>
  <c r="I191" i="7"/>
  <c r="H191" i="7"/>
  <c r="G191" i="7"/>
  <c r="F191" i="7"/>
  <c r="E191" i="7"/>
  <c r="D191" i="7"/>
  <c r="C191" i="7"/>
  <c r="V190" i="7"/>
  <c r="U190" i="7"/>
  <c r="T190" i="7"/>
  <c r="S190" i="7"/>
  <c r="R190" i="7"/>
  <c r="Q190" i="7"/>
  <c r="P190" i="7"/>
  <c r="O190" i="7"/>
  <c r="N190" i="7"/>
  <c r="M190" i="7"/>
  <c r="L190" i="7"/>
  <c r="K190" i="7"/>
  <c r="J190" i="7"/>
  <c r="I190" i="7"/>
  <c r="H190" i="7"/>
  <c r="G190" i="7"/>
  <c r="F190" i="7"/>
  <c r="E190" i="7"/>
  <c r="D190" i="7"/>
  <c r="C190" i="7"/>
  <c r="V189" i="7"/>
  <c r="U189" i="7"/>
  <c r="T189" i="7"/>
  <c r="S189" i="7"/>
  <c r="R189" i="7"/>
  <c r="Q189" i="7"/>
  <c r="P189" i="7"/>
  <c r="O189" i="7"/>
  <c r="N189" i="7"/>
  <c r="M189" i="7"/>
  <c r="L189" i="7"/>
  <c r="K189" i="7"/>
  <c r="J189" i="7"/>
  <c r="I189" i="7"/>
  <c r="H189" i="7"/>
  <c r="G189" i="7"/>
  <c r="F189" i="7"/>
  <c r="E189" i="7"/>
  <c r="D189" i="7"/>
  <c r="C189" i="7"/>
  <c r="V188" i="7"/>
  <c r="U188" i="7"/>
  <c r="T188" i="7"/>
  <c r="S188" i="7"/>
  <c r="R188" i="7"/>
  <c r="Q188" i="7"/>
  <c r="P188" i="7"/>
  <c r="O188" i="7"/>
  <c r="N188" i="7"/>
  <c r="M188" i="7"/>
  <c r="L188" i="7"/>
  <c r="K188" i="7"/>
  <c r="J188" i="7"/>
  <c r="I188" i="7"/>
  <c r="H188" i="7"/>
  <c r="G188" i="7"/>
  <c r="F188" i="7"/>
  <c r="E188" i="7"/>
  <c r="D188" i="7"/>
  <c r="C188" i="7"/>
  <c r="V187" i="7"/>
  <c r="U187" i="7"/>
  <c r="T187" i="7"/>
  <c r="S187" i="7"/>
  <c r="R187" i="7"/>
  <c r="Q187" i="7"/>
  <c r="P187" i="7"/>
  <c r="O187" i="7"/>
  <c r="N187" i="7"/>
  <c r="M187" i="7"/>
  <c r="L187" i="7"/>
  <c r="K187" i="7"/>
  <c r="J187" i="7"/>
  <c r="I187" i="7"/>
  <c r="H187" i="7"/>
  <c r="G187" i="7"/>
  <c r="F187" i="7"/>
  <c r="E187" i="7"/>
  <c r="D187" i="7"/>
  <c r="C187" i="7"/>
  <c r="V186" i="7"/>
  <c r="U186" i="7"/>
  <c r="T186" i="7"/>
  <c r="S186" i="7"/>
  <c r="R186" i="7"/>
  <c r="Q186" i="7"/>
  <c r="P186" i="7"/>
  <c r="O186" i="7"/>
  <c r="N186" i="7"/>
  <c r="M186" i="7"/>
  <c r="L186" i="7"/>
  <c r="K186" i="7"/>
  <c r="J186" i="7"/>
  <c r="I186" i="7"/>
  <c r="H186" i="7"/>
  <c r="G186" i="7"/>
  <c r="F186" i="7"/>
  <c r="E186" i="7"/>
  <c r="D186" i="7"/>
  <c r="C186" i="7"/>
  <c r="V185" i="7"/>
  <c r="U185" i="7"/>
  <c r="T185" i="7"/>
  <c r="S185" i="7"/>
  <c r="R185" i="7"/>
  <c r="Q185" i="7"/>
  <c r="P185" i="7"/>
  <c r="O185" i="7"/>
  <c r="N185" i="7"/>
  <c r="M185" i="7"/>
  <c r="L185" i="7"/>
  <c r="K185" i="7"/>
  <c r="J185" i="7"/>
  <c r="I185" i="7"/>
  <c r="H185" i="7"/>
  <c r="G185" i="7"/>
  <c r="F185" i="7"/>
  <c r="E185" i="7"/>
  <c r="D185" i="7"/>
  <c r="C185" i="7"/>
  <c r="V184" i="7"/>
  <c r="U184" i="7"/>
  <c r="T184" i="7"/>
  <c r="S184" i="7"/>
  <c r="R184" i="7"/>
  <c r="Q184" i="7"/>
  <c r="P184" i="7"/>
  <c r="O184" i="7"/>
  <c r="N184" i="7"/>
  <c r="M184" i="7"/>
  <c r="L184" i="7"/>
  <c r="K184" i="7"/>
  <c r="J184" i="7"/>
  <c r="I184" i="7"/>
  <c r="H184" i="7"/>
  <c r="G184" i="7"/>
  <c r="F184" i="7"/>
  <c r="E184" i="7"/>
  <c r="D184" i="7"/>
  <c r="C184" i="7"/>
  <c r="V183" i="7"/>
  <c r="U183" i="7"/>
  <c r="T183" i="7"/>
  <c r="S183" i="7"/>
  <c r="R183" i="7"/>
  <c r="Q183" i="7"/>
  <c r="P183" i="7"/>
  <c r="O183" i="7"/>
  <c r="N183" i="7"/>
  <c r="M183" i="7"/>
  <c r="L183" i="7"/>
  <c r="K183" i="7"/>
  <c r="J183" i="7"/>
  <c r="I183" i="7"/>
  <c r="H183" i="7"/>
  <c r="G183" i="7"/>
  <c r="F183" i="7"/>
  <c r="E183" i="7"/>
  <c r="D183" i="7"/>
  <c r="C183" i="7"/>
  <c r="V182" i="7"/>
  <c r="U182" i="7"/>
  <c r="T182" i="7"/>
  <c r="S182" i="7"/>
  <c r="R182" i="7"/>
  <c r="Q182" i="7"/>
  <c r="P182" i="7"/>
  <c r="O182" i="7"/>
  <c r="N182" i="7"/>
  <c r="M182" i="7"/>
  <c r="L182" i="7"/>
  <c r="K182" i="7"/>
  <c r="J182" i="7"/>
  <c r="I182" i="7"/>
  <c r="H182" i="7"/>
  <c r="G182" i="7"/>
  <c r="F182" i="7"/>
  <c r="E182" i="7"/>
  <c r="D182" i="7"/>
  <c r="C182" i="7"/>
  <c r="V181" i="7"/>
  <c r="U181" i="7"/>
  <c r="T181" i="7"/>
  <c r="S181" i="7"/>
  <c r="R181" i="7"/>
  <c r="Q181" i="7"/>
  <c r="P181" i="7"/>
  <c r="O181" i="7"/>
  <c r="N181" i="7"/>
  <c r="M181" i="7"/>
  <c r="L181" i="7"/>
  <c r="K181" i="7"/>
  <c r="J181" i="7"/>
  <c r="I181" i="7"/>
  <c r="H181" i="7"/>
  <c r="G181" i="7"/>
  <c r="F181" i="7"/>
  <c r="E181" i="7"/>
  <c r="D181" i="7"/>
  <c r="C181" i="7"/>
  <c r="V180" i="7"/>
  <c r="U180" i="7"/>
  <c r="T180" i="7"/>
  <c r="S180" i="7"/>
  <c r="R180" i="7"/>
  <c r="Q180" i="7"/>
  <c r="P180" i="7"/>
  <c r="O180" i="7"/>
  <c r="N180" i="7"/>
  <c r="M180" i="7"/>
  <c r="L180" i="7"/>
  <c r="K180" i="7"/>
  <c r="J180" i="7"/>
  <c r="I180" i="7"/>
  <c r="H180" i="7"/>
  <c r="G180" i="7"/>
  <c r="F180" i="7"/>
  <c r="E180" i="7"/>
  <c r="D180" i="7"/>
  <c r="C180" i="7"/>
  <c r="V179" i="7"/>
  <c r="U179" i="7"/>
  <c r="T179" i="7"/>
  <c r="S179" i="7"/>
  <c r="R179" i="7"/>
  <c r="Q179" i="7"/>
  <c r="P179" i="7"/>
  <c r="O179" i="7"/>
  <c r="N179" i="7"/>
  <c r="M179" i="7"/>
  <c r="L179" i="7"/>
  <c r="K179" i="7"/>
  <c r="J179" i="7"/>
  <c r="I179" i="7"/>
  <c r="H179" i="7"/>
  <c r="G179" i="7"/>
  <c r="F179" i="7"/>
  <c r="E179" i="7"/>
  <c r="D179" i="7"/>
  <c r="C179" i="7"/>
  <c r="V178" i="7"/>
  <c r="U178" i="7"/>
  <c r="T178" i="7"/>
  <c r="S178" i="7"/>
  <c r="R178" i="7"/>
  <c r="Q178" i="7"/>
  <c r="P178" i="7"/>
  <c r="O178" i="7"/>
  <c r="N178" i="7"/>
  <c r="M178" i="7"/>
  <c r="L178" i="7"/>
  <c r="K178" i="7"/>
  <c r="J178" i="7"/>
  <c r="I178" i="7"/>
  <c r="H178" i="7"/>
  <c r="G178" i="7"/>
  <c r="F178" i="7"/>
  <c r="E178" i="7"/>
  <c r="D178" i="7"/>
  <c r="C178" i="7"/>
  <c r="V177" i="7"/>
  <c r="U177" i="7"/>
  <c r="T177" i="7"/>
  <c r="S177" i="7"/>
  <c r="R177" i="7"/>
  <c r="Q177" i="7"/>
  <c r="P177" i="7"/>
  <c r="O177" i="7"/>
  <c r="N177" i="7"/>
  <c r="M177" i="7"/>
  <c r="L177" i="7"/>
  <c r="K177" i="7"/>
  <c r="J177" i="7"/>
  <c r="I177" i="7"/>
  <c r="H177" i="7"/>
  <c r="G177" i="7"/>
  <c r="F177" i="7"/>
  <c r="E177" i="7"/>
  <c r="D177" i="7"/>
  <c r="C177" i="7"/>
  <c r="V176" i="7"/>
  <c r="U176" i="7"/>
  <c r="T176" i="7"/>
  <c r="S176" i="7"/>
  <c r="R176" i="7"/>
  <c r="Q176" i="7"/>
  <c r="P176" i="7"/>
  <c r="O176" i="7"/>
  <c r="N176" i="7"/>
  <c r="M176" i="7"/>
  <c r="L176" i="7"/>
  <c r="K176" i="7"/>
  <c r="J176" i="7"/>
  <c r="I176" i="7"/>
  <c r="H176" i="7"/>
  <c r="G176" i="7"/>
  <c r="F176" i="7"/>
  <c r="E176" i="7"/>
  <c r="D176" i="7"/>
  <c r="C176" i="7"/>
  <c r="V175" i="7"/>
  <c r="U175" i="7"/>
  <c r="T175" i="7"/>
  <c r="S175" i="7"/>
  <c r="R175" i="7"/>
  <c r="Q175" i="7"/>
  <c r="P175" i="7"/>
  <c r="O175" i="7"/>
  <c r="N175" i="7"/>
  <c r="M175" i="7"/>
  <c r="L175" i="7"/>
  <c r="K175" i="7"/>
  <c r="J175" i="7"/>
  <c r="I175" i="7"/>
  <c r="H175" i="7"/>
  <c r="G175" i="7"/>
  <c r="F175" i="7"/>
  <c r="E175" i="7"/>
  <c r="D175" i="7"/>
  <c r="C175" i="7"/>
  <c r="V174" i="7"/>
  <c r="U174" i="7"/>
  <c r="T174" i="7"/>
  <c r="S174" i="7"/>
  <c r="R174" i="7"/>
  <c r="Q174" i="7"/>
  <c r="P174" i="7"/>
  <c r="O174" i="7"/>
  <c r="N174" i="7"/>
  <c r="M174" i="7"/>
  <c r="L174" i="7"/>
  <c r="K174" i="7"/>
  <c r="J174" i="7"/>
  <c r="I174" i="7"/>
  <c r="H174" i="7"/>
  <c r="G174" i="7"/>
  <c r="F174" i="7"/>
  <c r="E174" i="7"/>
  <c r="D174" i="7"/>
  <c r="C174" i="7"/>
  <c r="V173" i="7"/>
  <c r="U173" i="7"/>
  <c r="T173" i="7"/>
  <c r="S173" i="7"/>
  <c r="R173" i="7"/>
  <c r="Q173" i="7"/>
  <c r="P173" i="7"/>
  <c r="O173" i="7"/>
  <c r="N173" i="7"/>
  <c r="M173" i="7"/>
  <c r="L173" i="7"/>
  <c r="K173" i="7"/>
  <c r="J173" i="7"/>
  <c r="I173" i="7"/>
  <c r="H173" i="7"/>
  <c r="G173" i="7"/>
  <c r="F173" i="7"/>
  <c r="E173" i="7"/>
  <c r="D173" i="7"/>
  <c r="C173" i="7"/>
  <c r="V172" i="7"/>
  <c r="U172" i="7"/>
  <c r="T172" i="7"/>
  <c r="S172" i="7"/>
  <c r="R172" i="7"/>
  <c r="Q172" i="7"/>
  <c r="P172" i="7"/>
  <c r="O172" i="7"/>
  <c r="N172" i="7"/>
  <c r="M172" i="7"/>
  <c r="L172" i="7"/>
  <c r="K172" i="7"/>
  <c r="J172" i="7"/>
  <c r="I172" i="7"/>
  <c r="H172" i="7"/>
  <c r="G172" i="7"/>
  <c r="F172" i="7"/>
  <c r="E172" i="7"/>
  <c r="D172" i="7"/>
  <c r="C172" i="7"/>
  <c r="V171" i="7"/>
  <c r="U171" i="7"/>
  <c r="T171" i="7"/>
  <c r="S171" i="7"/>
  <c r="R171" i="7"/>
  <c r="Q171" i="7"/>
  <c r="P171" i="7"/>
  <c r="O171" i="7"/>
  <c r="N171" i="7"/>
  <c r="M171" i="7"/>
  <c r="L171" i="7"/>
  <c r="K171" i="7"/>
  <c r="J171" i="7"/>
  <c r="I171" i="7"/>
  <c r="H171" i="7"/>
  <c r="G171" i="7"/>
  <c r="F171" i="7"/>
  <c r="E171" i="7"/>
  <c r="D171" i="7"/>
  <c r="C171" i="7"/>
  <c r="V170" i="7"/>
  <c r="U170" i="7"/>
  <c r="T170" i="7"/>
  <c r="S170" i="7"/>
  <c r="R170" i="7"/>
  <c r="Q170" i="7"/>
  <c r="P170" i="7"/>
  <c r="O170" i="7"/>
  <c r="N170" i="7"/>
  <c r="M170" i="7"/>
  <c r="L170" i="7"/>
  <c r="K170" i="7"/>
  <c r="J170" i="7"/>
  <c r="I170" i="7"/>
  <c r="H170" i="7"/>
  <c r="G170" i="7"/>
  <c r="F170" i="7"/>
  <c r="E170" i="7"/>
  <c r="D170" i="7"/>
  <c r="C170" i="7"/>
  <c r="V169" i="7"/>
  <c r="U169" i="7"/>
  <c r="T169" i="7"/>
  <c r="S169" i="7"/>
  <c r="R169" i="7"/>
  <c r="Q169" i="7"/>
  <c r="P169" i="7"/>
  <c r="O169" i="7"/>
  <c r="N169" i="7"/>
  <c r="M169" i="7"/>
  <c r="L169" i="7"/>
  <c r="K169" i="7"/>
  <c r="J169" i="7"/>
  <c r="I169" i="7"/>
  <c r="H169" i="7"/>
  <c r="G169" i="7"/>
  <c r="F169" i="7"/>
  <c r="E169" i="7"/>
  <c r="D169" i="7"/>
  <c r="C169" i="7"/>
  <c r="V168" i="7"/>
  <c r="U168" i="7"/>
  <c r="T168" i="7"/>
  <c r="S168" i="7"/>
  <c r="R168" i="7"/>
  <c r="Q168" i="7"/>
  <c r="P168" i="7"/>
  <c r="O168" i="7"/>
  <c r="N168" i="7"/>
  <c r="M168" i="7"/>
  <c r="L168" i="7"/>
  <c r="K168" i="7"/>
  <c r="J168" i="7"/>
  <c r="I168" i="7"/>
  <c r="H168" i="7"/>
  <c r="G168" i="7"/>
  <c r="F168" i="7"/>
  <c r="E168" i="7"/>
  <c r="D168" i="7"/>
  <c r="C168" i="7"/>
  <c r="V167" i="7"/>
  <c r="U167" i="7"/>
  <c r="T167" i="7"/>
  <c r="S167" i="7"/>
  <c r="R167" i="7"/>
  <c r="Q167" i="7"/>
  <c r="P167" i="7"/>
  <c r="O167" i="7"/>
  <c r="N167" i="7"/>
  <c r="M167" i="7"/>
  <c r="L167" i="7"/>
  <c r="K167" i="7"/>
  <c r="J167" i="7"/>
  <c r="I167" i="7"/>
  <c r="H167" i="7"/>
  <c r="G167" i="7"/>
  <c r="F167" i="7"/>
  <c r="E167" i="7"/>
  <c r="D167" i="7"/>
  <c r="C167" i="7"/>
  <c r="V166" i="7"/>
  <c r="U166" i="7"/>
  <c r="T166" i="7"/>
  <c r="S166" i="7"/>
  <c r="R166" i="7"/>
  <c r="Q166" i="7"/>
  <c r="P166" i="7"/>
  <c r="O166" i="7"/>
  <c r="N166" i="7"/>
  <c r="M166" i="7"/>
  <c r="L166" i="7"/>
  <c r="K166" i="7"/>
  <c r="J166" i="7"/>
  <c r="I166" i="7"/>
  <c r="H166" i="7"/>
  <c r="G166" i="7"/>
  <c r="F166" i="7"/>
  <c r="E166" i="7"/>
  <c r="D166" i="7"/>
  <c r="C166" i="7"/>
  <c r="V165" i="7"/>
  <c r="U165" i="7"/>
  <c r="T165" i="7"/>
  <c r="S165" i="7"/>
  <c r="R165" i="7"/>
  <c r="Q165" i="7"/>
  <c r="P165" i="7"/>
  <c r="O165" i="7"/>
  <c r="N165" i="7"/>
  <c r="M165" i="7"/>
  <c r="L165" i="7"/>
  <c r="K165" i="7"/>
  <c r="J165" i="7"/>
  <c r="I165" i="7"/>
  <c r="H165" i="7"/>
  <c r="G165" i="7"/>
  <c r="F165" i="7"/>
  <c r="E165" i="7"/>
  <c r="D165" i="7"/>
  <c r="C165" i="7"/>
  <c r="V164" i="7"/>
  <c r="U164" i="7"/>
  <c r="T164" i="7"/>
  <c r="S164" i="7"/>
  <c r="R164" i="7"/>
  <c r="Q164" i="7"/>
  <c r="P164" i="7"/>
  <c r="O164" i="7"/>
  <c r="N164" i="7"/>
  <c r="M164" i="7"/>
  <c r="L164" i="7"/>
  <c r="K164" i="7"/>
  <c r="J164" i="7"/>
  <c r="I164" i="7"/>
  <c r="H164" i="7"/>
  <c r="G164" i="7"/>
  <c r="F164" i="7"/>
  <c r="E164" i="7"/>
  <c r="D164" i="7"/>
  <c r="C164" i="7"/>
  <c r="V163" i="7"/>
  <c r="U163" i="7"/>
  <c r="T163" i="7"/>
  <c r="S163" i="7"/>
  <c r="R163" i="7"/>
  <c r="Q163" i="7"/>
  <c r="P163" i="7"/>
  <c r="O163" i="7"/>
  <c r="N163" i="7"/>
  <c r="M163" i="7"/>
  <c r="L163" i="7"/>
  <c r="K163" i="7"/>
  <c r="J163" i="7"/>
  <c r="I163" i="7"/>
  <c r="H163" i="7"/>
  <c r="G163" i="7"/>
  <c r="F163" i="7"/>
  <c r="E163" i="7"/>
  <c r="D163" i="7"/>
  <c r="C163" i="7"/>
  <c r="V162" i="7"/>
  <c r="U162" i="7"/>
  <c r="T162" i="7"/>
  <c r="S162" i="7"/>
  <c r="R162" i="7"/>
  <c r="Q162" i="7"/>
  <c r="P162" i="7"/>
  <c r="O162" i="7"/>
  <c r="N162" i="7"/>
  <c r="M162" i="7"/>
  <c r="L162" i="7"/>
  <c r="K162" i="7"/>
  <c r="J162" i="7"/>
  <c r="I162" i="7"/>
  <c r="H162" i="7"/>
  <c r="G162" i="7"/>
  <c r="F162" i="7"/>
  <c r="E162" i="7"/>
  <c r="D162" i="7"/>
  <c r="C162" i="7"/>
  <c r="V161" i="7"/>
  <c r="U161" i="7"/>
  <c r="T161" i="7"/>
  <c r="S161" i="7"/>
  <c r="R161" i="7"/>
  <c r="Q161" i="7"/>
  <c r="P161" i="7"/>
  <c r="O161" i="7"/>
  <c r="N161" i="7"/>
  <c r="M161" i="7"/>
  <c r="L161" i="7"/>
  <c r="K161" i="7"/>
  <c r="J161" i="7"/>
  <c r="I161" i="7"/>
  <c r="H161" i="7"/>
  <c r="G161" i="7"/>
  <c r="F161" i="7"/>
  <c r="E161" i="7"/>
  <c r="D161" i="7"/>
  <c r="C161" i="7"/>
  <c r="V160" i="7"/>
  <c r="U160" i="7"/>
  <c r="T160" i="7"/>
  <c r="S160" i="7"/>
  <c r="R160" i="7"/>
  <c r="Q160" i="7"/>
  <c r="P160" i="7"/>
  <c r="O160" i="7"/>
  <c r="N160" i="7"/>
  <c r="M160" i="7"/>
  <c r="L160" i="7"/>
  <c r="K160" i="7"/>
  <c r="J160" i="7"/>
  <c r="I160" i="7"/>
  <c r="H160" i="7"/>
  <c r="G160" i="7"/>
  <c r="F160" i="7"/>
  <c r="E160" i="7"/>
  <c r="D160" i="7"/>
  <c r="C160" i="7"/>
  <c r="V159" i="7"/>
  <c r="U159" i="7"/>
  <c r="T159" i="7"/>
  <c r="S159" i="7"/>
  <c r="R159" i="7"/>
  <c r="Q159" i="7"/>
  <c r="P159" i="7"/>
  <c r="O159" i="7"/>
  <c r="N159" i="7"/>
  <c r="M159" i="7"/>
  <c r="L159" i="7"/>
  <c r="K159" i="7"/>
  <c r="J159" i="7"/>
  <c r="I159" i="7"/>
  <c r="H159" i="7"/>
  <c r="G159" i="7"/>
  <c r="F159" i="7"/>
  <c r="E159" i="7"/>
  <c r="D159" i="7"/>
  <c r="C159" i="7"/>
  <c r="V158" i="7"/>
  <c r="U158" i="7"/>
  <c r="T158" i="7"/>
  <c r="S158" i="7"/>
  <c r="R158" i="7"/>
  <c r="Q158" i="7"/>
  <c r="P158" i="7"/>
  <c r="O158" i="7"/>
  <c r="N158" i="7"/>
  <c r="M158" i="7"/>
  <c r="L158" i="7"/>
  <c r="K158" i="7"/>
  <c r="J158" i="7"/>
  <c r="I158" i="7"/>
  <c r="H158" i="7"/>
  <c r="G158" i="7"/>
  <c r="F158" i="7"/>
  <c r="E158" i="7"/>
  <c r="D158" i="7"/>
  <c r="C158" i="7"/>
  <c r="V157" i="7"/>
  <c r="U157" i="7"/>
  <c r="T157" i="7"/>
  <c r="S157" i="7"/>
  <c r="R157" i="7"/>
  <c r="Q157" i="7"/>
  <c r="P157" i="7"/>
  <c r="O157" i="7"/>
  <c r="N157" i="7"/>
  <c r="M157" i="7"/>
  <c r="L157" i="7"/>
  <c r="K157" i="7"/>
  <c r="J157" i="7"/>
  <c r="I157" i="7"/>
  <c r="H157" i="7"/>
  <c r="G157" i="7"/>
  <c r="F157" i="7"/>
  <c r="E157" i="7"/>
  <c r="D157" i="7"/>
  <c r="C157" i="7"/>
  <c r="V156" i="7"/>
  <c r="U156" i="7"/>
  <c r="T156" i="7"/>
  <c r="S156" i="7"/>
  <c r="R156" i="7"/>
  <c r="Q156" i="7"/>
  <c r="P156" i="7"/>
  <c r="O156" i="7"/>
  <c r="N156" i="7"/>
  <c r="M156" i="7"/>
  <c r="L156" i="7"/>
  <c r="K156" i="7"/>
  <c r="J156" i="7"/>
  <c r="I156" i="7"/>
  <c r="H156" i="7"/>
  <c r="G156" i="7"/>
  <c r="F156" i="7"/>
  <c r="E156" i="7"/>
  <c r="D156" i="7"/>
  <c r="C156" i="7"/>
  <c r="V155" i="7"/>
  <c r="U155" i="7"/>
  <c r="T155" i="7"/>
  <c r="S155" i="7"/>
  <c r="R155" i="7"/>
  <c r="Q155" i="7"/>
  <c r="P155" i="7"/>
  <c r="O155" i="7"/>
  <c r="N155" i="7"/>
  <c r="M155" i="7"/>
  <c r="L155" i="7"/>
  <c r="K155" i="7"/>
  <c r="J155" i="7"/>
  <c r="I155" i="7"/>
  <c r="H155" i="7"/>
  <c r="G155" i="7"/>
  <c r="F155" i="7"/>
  <c r="E155" i="7"/>
  <c r="D155" i="7"/>
  <c r="C155" i="7"/>
  <c r="V154" i="7"/>
  <c r="U154" i="7"/>
  <c r="T154" i="7"/>
  <c r="S154" i="7"/>
  <c r="R154" i="7"/>
  <c r="Q154" i="7"/>
  <c r="P154" i="7"/>
  <c r="O154" i="7"/>
  <c r="N154" i="7"/>
  <c r="M154" i="7"/>
  <c r="L154" i="7"/>
  <c r="K154" i="7"/>
  <c r="J154" i="7"/>
  <c r="I154" i="7"/>
  <c r="H154" i="7"/>
  <c r="G154" i="7"/>
  <c r="F154" i="7"/>
  <c r="E154" i="7"/>
  <c r="D154" i="7"/>
  <c r="C154" i="7"/>
  <c r="V153" i="7"/>
  <c r="U153" i="7"/>
  <c r="T153" i="7"/>
  <c r="S153" i="7"/>
  <c r="R153" i="7"/>
  <c r="Q153" i="7"/>
  <c r="P153" i="7"/>
  <c r="O153" i="7"/>
  <c r="N153" i="7"/>
  <c r="M153" i="7"/>
  <c r="L153" i="7"/>
  <c r="K153" i="7"/>
  <c r="J153" i="7"/>
  <c r="I153" i="7"/>
  <c r="H153" i="7"/>
  <c r="G153" i="7"/>
  <c r="F153" i="7"/>
  <c r="E153" i="7"/>
  <c r="D153" i="7"/>
  <c r="C153" i="7"/>
  <c r="V152" i="7"/>
  <c r="U152" i="7"/>
  <c r="T152" i="7"/>
  <c r="S152" i="7"/>
  <c r="R152" i="7"/>
  <c r="Q152" i="7"/>
  <c r="P152" i="7"/>
  <c r="O152" i="7"/>
  <c r="N152" i="7"/>
  <c r="M152" i="7"/>
  <c r="L152" i="7"/>
  <c r="K152" i="7"/>
  <c r="J152" i="7"/>
  <c r="I152" i="7"/>
  <c r="H152" i="7"/>
  <c r="G152" i="7"/>
  <c r="F152" i="7"/>
  <c r="E152" i="7"/>
  <c r="D152" i="7"/>
  <c r="C152" i="7"/>
  <c r="V151" i="7"/>
  <c r="U151" i="7"/>
  <c r="T151" i="7"/>
  <c r="S151" i="7"/>
  <c r="R151" i="7"/>
  <c r="Q151" i="7"/>
  <c r="P151" i="7"/>
  <c r="O151" i="7"/>
  <c r="N151" i="7"/>
  <c r="M151" i="7"/>
  <c r="L151" i="7"/>
  <c r="K151" i="7"/>
  <c r="J151" i="7"/>
  <c r="I151" i="7"/>
  <c r="H151" i="7"/>
  <c r="G151" i="7"/>
  <c r="F151" i="7"/>
  <c r="E151" i="7"/>
  <c r="D151" i="7"/>
  <c r="C151" i="7"/>
  <c r="V150" i="7"/>
  <c r="U150" i="7"/>
  <c r="T150" i="7"/>
  <c r="S150" i="7"/>
  <c r="R150" i="7"/>
  <c r="Q150" i="7"/>
  <c r="P150" i="7"/>
  <c r="O150" i="7"/>
  <c r="N150" i="7"/>
  <c r="M150" i="7"/>
  <c r="L150" i="7"/>
  <c r="K150" i="7"/>
  <c r="J150" i="7"/>
  <c r="I150" i="7"/>
  <c r="H150" i="7"/>
  <c r="G150" i="7"/>
  <c r="F150" i="7"/>
  <c r="E150" i="7"/>
  <c r="D150" i="7"/>
  <c r="C150" i="7"/>
  <c r="V149" i="7"/>
  <c r="U149" i="7"/>
  <c r="T149" i="7"/>
  <c r="S149" i="7"/>
  <c r="R149" i="7"/>
  <c r="Q149" i="7"/>
  <c r="P149" i="7"/>
  <c r="O149" i="7"/>
  <c r="N149" i="7"/>
  <c r="M149" i="7"/>
  <c r="L149" i="7"/>
  <c r="K149" i="7"/>
  <c r="J149" i="7"/>
  <c r="I149" i="7"/>
  <c r="H149" i="7"/>
  <c r="G149" i="7"/>
  <c r="F149" i="7"/>
  <c r="E149" i="7"/>
  <c r="D149" i="7"/>
  <c r="C149" i="7"/>
  <c r="V148" i="7"/>
  <c r="U148" i="7"/>
  <c r="T148" i="7"/>
  <c r="S148" i="7"/>
  <c r="R148" i="7"/>
  <c r="Q148" i="7"/>
  <c r="P148" i="7"/>
  <c r="O148" i="7"/>
  <c r="N148" i="7"/>
  <c r="M148" i="7"/>
  <c r="L148" i="7"/>
  <c r="K148" i="7"/>
  <c r="J148" i="7"/>
  <c r="I148" i="7"/>
  <c r="H148" i="7"/>
  <c r="G148" i="7"/>
  <c r="F148" i="7"/>
  <c r="E148" i="7"/>
  <c r="D148" i="7"/>
  <c r="C148" i="7"/>
  <c r="V147" i="7"/>
  <c r="U147" i="7"/>
  <c r="T147" i="7"/>
  <c r="S147" i="7"/>
  <c r="R147" i="7"/>
  <c r="Q147" i="7"/>
  <c r="P147" i="7"/>
  <c r="O147" i="7"/>
  <c r="N147" i="7"/>
  <c r="M147" i="7"/>
  <c r="L147" i="7"/>
  <c r="K147" i="7"/>
  <c r="J147" i="7"/>
  <c r="I147" i="7"/>
  <c r="H147" i="7"/>
  <c r="G147" i="7"/>
  <c r="F147" i="7"/>
  <c r="E147" i="7"/>
  <c r="D147" i="7"/>
  <c r="C147" i="7"/>
  <c r="V146" i="7"/>
  <c r="U146" i="7"/>
  <c r="T146" i="7"/>
  <c r="S146" i="7"/>
  <c r="R146" i="7"/>
  <c r="Q146" i="7"/>
  <c r="P146" i="7"/>
  <c r="O146" i="7"/>
  <c r="N146" i="7"/>
  <c r="M146" i="7"/>
  <c r="L146" i="7"/>
  <c r="K146" i="7"/>
  <c r="J146" i="7"/>
  <c r="I146" i="7"/>
  <c r="H146" i="7"/>
  <c r="G146" i="7"/>
  <c r="F146" i="7"/>
  <c r="E146" i="7"/>
  <c r="D146" i="7"/>
  <c r="C146" i="7"/>
  <c r="V145" i="7"/>
  <c r="U145" i="7"/>
  <c r="T145" i="7"/>
  <c r="S145" i="7"/>
  <c r="R145" i="7"/>
  <c r="Q145" i="7"/>
  <c r="P145" i="7"/>
  <c r="O145" i="7"/>
  <c r="N145" i="7"/>
  <c r="M145" i="7"/>
  <c r="L145" i="7"/>
  <c r="K145" i="7"/>
  <c r="J145" i="7"/>
  <c r="I145" i="7"/>
  <c r="H145" i="7"/>
  <c r="G145" i="7"/>
  <c r="F145" i="7"/>
  <c r="E145" i="7"/>
  <c r="D145" i="7"/>
  <c r="C145" i="7"/>
  <c r="V144" i="7"/>
  <c r="U144" i="7"/>
  <c r="T144" i="7"/>
  <c r="S144" i="7"/>
  <c r="R144" i="7"/>
  <c r="Q144" i="7"/>
  <c r="P144" i="7"/>
  <c r="O144" i="7"/>
  <c r="N144" i="7"/>
  <c r="M144" i="7"/>
  <c r="L144" i="7"/>
  <c r="K144" i="7"/>
  <c r="J144" i="7"/>
  <c r="I144" i="7"/>
  <c r="H144" i="7"/>
  <c r="G144" i="7"/>
  <c r="F144" i="7"/>
  <c r="E144" i="7"/>
  <c r="D144" i="7"/>
  <c r="C144" i="7"/>
  <c r="V143" i="7"/>
  <c r="U143" i="7"/>
  <c r="T143" i="7"/>
  <c r="S143" i="7"/>
  <c r="R143" i="7"/>
  <c r="Q143" i="7"/>
  <c r="P143" i="7"/>
  <c r="O143" i="7"/>
  <c r="N143" i="7"/>
  <c r="M143" i="7"/>
  <c r="L143" i="7"/>
  <c r="K143" i="7"/>
  <c r="J143" i="7"/>
  <c r="I143" i="7"/>
  <c r="H143" i="7"/>
  <c r="G143" i="7"/>
  <c r="F143" i="7"/>
  <c r="E143" i="7"/>
  <c r="D143" i="7"/>
  <c r="C143" i="7"/>
  <c r="V142" i="7"/>
  <c r="U142" i="7"/>
  <c r="T142" i="7"/>
  <c r="S142" i="7"/>
  <c r="R142" i="7"/>
  <c r="Q142" i="7"/>
  <c r="P142" i="7"/>
  <c r="O142" i="7"/>
  <c r="N142" i="7"/>
  <c r="M142" i="7"/>
  <c r="L142" i="7"/>
  <c r="K142" i="7"/>
  <c r="J142" i="7"/>
  <c r="I142" i="7"/>
  <c r="H142" i="7"/>
  <c r="G142" i="7"/>
  <c r="F142" i="7"/>
  <c r="E142" i="7"/>
  <c r="D142" i="7"/>
  <c r="C142" i="7"/>
  <c r="V141" i="7"/>
  <c r="U141" i="7"/>
  <c r="T141" i="7"/>
  <c r="S141" i="7"/>
  <c r="R141" i="7"/>
  <c r="Q141" i="7"/>
  <c r="P141" i="7"/>
  <c r="O141" i="7"/>
  <c r="N141" i="7"/>
  <c r="M141" i="7"/>
  <c r="L141" i="7"/>
  <c r="K141" i="7"/>
  <c r="J141" i="7"/>
  <c r="I141" i="7"/>
  <c r="H141" i="7"/>
  <c r="G141" i="7"/>
  <c r="F141" i="7"/>
  <c r="E141" i="7"/>
  <c r="D141" i="7"/>
  <c r="C141" i="7"/>
  <c r="V140" i="7"/>
  <c r="U140" i="7"/>
  <c r="T140" i="7"/>
  <c r="S140" i="7"/>
  <c r="R140" i="7"/>
  <c r="Q140" i="7"/>
  <c r="P140" i="7"/>
  <c r="O140" i="7"/>
  <c r="N140" i="7"/>
  <c r="M140" i="7"/>
  <c r="L140" i="7"/>
  <c r="K140" i="7"/>
  <c r="J140" i="7"/>
  <c r="I140" i="7"/>
  <c r="H140" i="7"/>
  <c r="G140" i="7"/>
  <c r="F140" i="7"/>
  <c r="E140" i="7"/>
  <c r="D140" i="7"/>
  <c r="C140" i="7"/>
  <c r="V139" i="7"/>
  <c r="U139" i="7"/>
  <c r="T139" i="7"/>
  <c r="S139" i="7"/>
  <c r="R139" i="7"/>
  <c r="Q139" i="7"/>
  <c r="P139" i="7"/>
  <c r="O139" i="7"/>
  <c r="N139" i="7"/>
  <c r="M139" i="7"/>
  <c r="L139" i="7"/>
  <c r="K139" i="7"/>
  <c r="J139" i="7"/>
  <c r="I139" i="7"/>
  <c r="H139" i="7"/>
  <c r="G139" i="7"/>
  <c r="F139" i="7"/>
  <c r="E139" i="7"/>
  <c r="D139" i="7"/>
  <c r="C139" i="7"/>
  <c r="V138" i="7"/>
  <c r="U138" i="7"/>
  <c r="T138" i="7"/>
  <c r="S138" i="7"/>
  <c r="R138" i="7"/>
  <c r="Q138" i="7"/>
  <c r="P138" i="7"/>
  <c r="O138" i="7"/>
  <c r="N138" i="7"/>
  <c r="M138" i="7"/>
  <c r="L138" i="7"/>
  <c r="K138" i="7"/>
  <c r="J138" i="7"/>
  <c r="I138" i="7"/>
  <c r="H138" i="7"/>
  <c r="G138" i="7"/>
  <c r="F138" i="7"/>
  <c r="E138" i="7"/>
  <c r="D138" i="7"/>
  <c r="C138" i="7"/>
  <c r="V137" i="7"/>
  <c r="U137" i="7"/>
  <c r="T137" i="7"/>
  <c r="S137" i="7"/>
  <c r="R137" i="7"/>
  <c r="Q137" i="7"/>
  <c r="P137" i="7"/>
  <c r="O137" i="7"/>
  <c r="N137" i="7"/>
  <c r="M137" i="7"/>
  <c r="L137" i="7"/>
  <c r="K137" i="7"/>
  <c r="J137" i="7"/>
  <c r="I137" i="7"/>
  <c r="H137" i="7"/>
  <c r="G137" i="7"/>
  <c r="F137" i="7"/>
  <c r="E137" i="7"/>
  <c r="D137" i="7"/>
  <c r="C137" i="7"/>
  <c r="V136" i="7"/>
  <c r="U136" i="7"/>
  <c r="T136" i="7"/>
  <c r="S136" i="7"/>
  <c r="R136" i="7"/>
  <c r="Q136" i="7"/>
  <c r="P136" i="7"/>
  <c r="O136" i="7"/>
  <c r="N136" i="7"/>
  <c r="M136" i="7"/>
  <c r="L136" i="7"/>
  <c r="K136" i="7"/>
  <c r="J136" i="7"/>
  <c r="I136" i="7"/>
  <c r="H136" i="7"/>
  <c r="G136" i="7"/>
  <c r="F136" i="7"/>
  <c r="E136" i="7"/>
  <c r="D136" i="7"/>
  <c r="C136" i="7"/>
  <c r="V135" i="7"/>
  <c r="U135" i="7"/>
  <c r="T135" i="7"/>
  <c r="S135" i="7"/>
  <c r="R135" i="7"/>
  <c r="Q135" i="7"/>
  <c r="P135" i="7"/>
  <c r="O135" i="7"/>
  <c r="N135" i="7"/>
  <c r="M135" i="7"/>
  <c r="L135" i="7"/>
  <c r="K135" i="7"/>
  <c r="J135" i="7"/>
  <c r="I135" i="7"/>
  <c r="H135" i="7"/>
  <c r="G135" i="7"/>
  <c r="F135" i="7"/>
  <c r="E135" i="7"/>
  <c r="D135" i="7"/>
  <c r="C135" i="7"/>
  <c r="V134" i="7"/>
  <c r="U134" i="7"/>
  <c r="T134" i="7"/>
  <c r="S134" i="7"/>
  <c r="R134" i="7"/>
  <c r="Q134" i="7"/>
  <c r="P134" i="7"/>
  <c r="O134" i="7"/>
  <c r="N134" i="7"/>
  <c r="M134" i="7"/>
  <c r="L134" i="7"/>
  <c r="K134" i="7"/>
  <c r="J134" i="7"/>
  <c r="I134" i="7"/>
  <c r="H134" i="7"/>
  <c r="G134" i="7"/>
  <c r="F134" i="7"/>
  <c r="E134" i="7"/>
  <c r="D134" i="7"/>
  <c r="C134" i="7"/>
  <c r="V133" i="7"/>
  <c r="U133" i="7"/>
  <c r="T133" i="7"/>
  <c r="S133" i="7"/>
  <c r="R133" i="7"/>
  <c r="Q133" i="7"/>
  <c r="P133" i="7"/>
  <c r="O133" i="7"/>
  <c r="N133" i="7"/>
  <c r="M133" i="7"/>
  <c r="L133" i="7"/>
  <c r="K133" i="7"/>
  <c r="J133" i="7"/>
  <c r="I133" i="7"/>
  <c r="H133" i="7"/>
  <c r="G133" i="7"/>
  <c r="F133" i="7"/>
  <c r="E133" i="7"/>
  <c r="D133" i="7"/>
  <c r="C133" i="7"/>
  <c r="V132" i="7"/>
  <c r="U132" i="7"/>
  <c r="T132" i="7"/>
  <c r="S132" i="7"/>
  <c r="R132" i="7"/>
  <c r="Q132" i="7"/>
  <c r="P132" i="7"/>
  <c r="O132" i="7"/>
  <c r="N132" i="7"/>
  <c r="M132" i="7"/>
  <c r="L132" i="7"/>
  <c r="K132" i="7"/>
  <c r="J132" i="7"/>
  <c r="I132" i="7"/>
  <c r="H132" i="7"/>
  <c r="G132" i="7"/>
  <c r="F132" i="7"/>
  <c r="E132" i="7"/>
  <c r="D132" i="7"/>
  <c r="C132" i="7"/>
  <c r="V131" i="7"/>
  <c r="U131" i="7"/>
  <c r="T131" i="7"/>
  <c r="S131" i="7"/>
  <c r="R131" i="7"/>
  <c r="Q131" i="7"/>
  <c r="P131" i="7"/>
  <c r="O131" i="7"/>
  <c r="N131" i="7"/>
  <c r="M131" i="7"/>
  <c r="L131" i="7"/>
  <c r="K131" i="7"/>
  <c r="J131" i="7"/>
  <c r="I131" i="7"/>
  <c r="H131" i="7"/>
  <c r="G131" i="7"/>
  <c r="F131" i="7"/>
  <c r="E131" i="7"/>
  <c r="D131" i="7"/>
  <c r="C131" i="7"/>
  <c r="V130" i="7"/>
  <c r="U130" i="7"/>
  <c r="T130" i="7"/>
  <c r="S130" i="7"/>
  <c r="R130" i="7"/>
  <c r="Q130" i="7"/>
  <c r="P130" i="7"/>
  <c r="O130" i="7"/>
  <c r="N130" i="7"/>
  <c r="M130" i="7"/>
  <c r="L130" i="7"/>
  <c r="K130" i="7"/>
  <c r="J130" i="7"/>
  <c r="I130" i="7"/>
  <c r="H130" i="7"/>
  <c r="G130" i="7"/>
  <c r="F130" i="7"/>
  <c r="E130" i="7"/>
  <c r="D130" i="7"/>
  <c r="C130" i="7"/>
  <c r="V129" i="7"/>
  <c r="U129" i="7"/>
  <c r="T129" i="7"/>
  <c r="S129" i="7"/>
  <c r="R129" i="7"/>
  <c r="Q129" i="7"/>
  <c r="P129" i="7"/>
  <c r="O129" i="7"/>
  <c r="N129" i="7"/>
  <c r="M129" i="7"/>
  <c r="L129" i="7"/>
  <c r="K129" i="7"/>
  <c r="J129" i="7"/>
  <c r="I129" i="7"/>
  <c r="H129" i="7"/>
  <c r="G129" i="7"/>
  <c r="F129" i="7"/>
  <c r="E129" i="7"/>
  <c r="D129" i="7"/>
  <c r="C129" i="7"/>
  <c r="V128" i="7"/>
  <c r="U128" i="7"/>
  <c r="T128" i="7"/>
  <c r="S128" i="7"/>
  <c r="R128" i="7"/>
  <c r="Q128" i="7"/>
  <c r="P128" i="7"/>
  <c r="O128" i="7"/>
  <c r="N128" i="7"/>
  <c r="M128" i="7"/>
  <c r="L128" i="7"/>
  <c r="K128" i="7"/>
  <c r="J128" i="7"/>
  <c r="I128" i="7"/>
  <c r="H128" i="7"/>
  <c r="G128" i="7"/>
  <c r="F128" i="7"/>
  <c r="E128" i="7"/>
  <c r="D128" i="7"/>
  <c r="C128" i="7"/>
  <c r="V127" i="7"/>
  <c r="U127" i="7"/>
  <c r="T127" i="7"/>
  <c r="S127" i="7"/>
  <c r="R127" i="7"/>
  <c r="Q127" i="7"/>
  <c r="P127" i="7"/>
  <c r="O127" i="7"/>
  <c r="N127" i="7"/>
  <c r="M127" i="7"/>
  <c r="L127" i="7"/>
  <c r="K127" i="7"/>
  <c r="J127" i="7"/>
  <c r="I127" i="7"/>
  <c r="H127" i="7"/>
  <c r="G127" i="7"/>
  <c r="F127" i="7"/>
  <c r="E127" i="7"/>
  <c r="D127" i="7"/>
  <c r="C127" i="7"/>
  <c r="V126" i="7"/>
  <c r="U126" i="7"/>
  <c r="T126" i="7"/>
  <c r="S126" i="7"/>
  <c r="R126" i="7"/>
  <c r="Q126" i="7"/>
  <c r="P126" i="7"/>
  <c r="O126" i="7"/>
  <c r="N126" i="7"/>
  <c r="M126" i="7"/>
  <c r="L126" i="7"/>
  <c r="K126" i="7"/>
  <c r="J126" i="7"/>
  <c r="I126" i="7"/>
  <c r="H126" i="7"/>
  <c r="G126" i="7"/>
  <c r="F126" i="7"/>
  <c r="E126" i="7"/>
  <c r="D126" i="7"/>
  <c r="C126" i="7"/>
  <c r="V125" i="7"/>
  <c r="U125" i="7"/>
  <c r="T125" i="7"/>
  <c r="S125" i="7"/>
  <c r="R125" i="7"/>
  <c r="Q125" i="7"/>
  <c r="P125" i="7"/>
  <c r="O125" i="7"/>
  <c r="N125" i="7"/>
  <c r="M125" i="7"/>
  <c r="L125" i="7"/>
  <c r="K125" i="7"/>
  <c r="J125" i="7"/>
  <c r="I125" i="7"/>
  <c r="H125" i="7"/>
  <c r="G125" i="7"/>
  <c r="F125" i="7"/>
  <c r="E125" i="7"/>
  <c r="D125" i="7"/>
  <c r="C125" i="7"/>
  <c r="V124" i="7"/>
  <c r="U124" i="7"/>
  <c r="T124" i="7"/>
  <c r="S124" i="7"/>
  <c r="R124" i="7"/>
  <c r="Q124" i="7"/>
  <c r="P124" i="7"/>
  <c r="O124" i="7"/>
  <c r="N124" i="7"/>
  <c r="M124" i="7"/>
  <c r="L124" i="7"/>
  <c r="K124" i="7"/>
  <c r="J124" i="7"/>
  <c r="I124" i="7"/>
  <c r="H124" i="7"/>
  <c r="G124" i="7"/>
  <c r="F124" i="7"/>
  <c r="E124" i="7"/>
  <c r="D124" i="7"/>
  <c r="C124" i="7"/>
  <c r="V123" i="7"/>
  <c r="U123" i="7"/>
  <c r="T123" i="7"/>
  <c r="S123" i="7"/>
  <c r="R123" i="7"/>
  <c r="Q123" i="7"/>
  <c r="P123" i="7"/>
  <c r="O123" i="7"/>
  <c r="N123" i="7"/>
  <c r="M123" i="7"/>
  <c r="L123" i="7"/>
  <c r="K123" i="7"/>
  <c r="J123" i="7"/>
  <c r="I123" i="7"/>
  <c r="H123" i="7"/>
  <c r="G123" i="7"/>
  <c r="F123" i="7"/>
  <c r="E123" i="7"/>
  <c r="D123" i="7"/>
  <c r="C123" i="7"/>
  <c r="V122" i="7"/>
  <c r="U122" i="7"/>
  <c r="T122" i="7"/>
  <c r="S122" i="7"/>
  <c r="R122" i="7"/>
  <c r="Q122" i="7"/>
  <c r="P122" i="7"/>
  <c r="O122" i="7"/>
  <c r="N122" i="7"/>
  <c r="M122" i="7"/>
  <c r="L122" i="7"/>
  <c r="K122" i="7"/>
  <c r="J122" i="7"/>
  <c r="I122" i="7"/>
  <c r="H122" i="7"/>
  <c r="G122" i="7"/>
  <c r="F122" i="7"/>
  <c r="E122" i="7"/>
  <c r="D122" i="7"/>
  <c r="C122" i="7"/>
  <c r="V121" i="7"/>
  <c r="U121" i="7"/>
  <c r="T121" i="7"/>
  <c r="S121" i="7"/>
  <c r="R121" i="7"/>
  <c r="Q121" i="7"/>
  <c r="P121" i="7"/>
  <c r="O121" i="7"/>
  <c r="N121" i="7"/>
  <c r="M121" i="7"/>
  <c r="L121" i="7"/>
  <c r="K121" i="7"/>
  <c r="J121" i="7"/>
  <c r="I121" i="7"/>
  <c r="H121" i="7"/>
  <c r="G121" i="7"/>
  <c r="F121" i="7"/>
  <c r="E121" i="7"/>
  <c r="D121" i="7"/>
  <c r="C121" i="7"/>
  <c r="V120" i="7"/>
  <c r="U120" i="7"/>
  <c r="T120" i="7"/>
  <c r="S120" i="7"/>
  <c r="R120" i="7"/>
  <c r="Q120" i="7"/>
  <c r="P120" i="7"/>
  <c r="O120" i="7"/>
  <c r="N120" i="7"/>
  <c r="M120" i="7"/>
  <c r="L120" i="7"/>
  <c r="K120" i="7"/>
  <c r="J120" i="7"/>
  <c r="I120" i="7"/>
  <c r="H120" i="7"/>
  <c r="G120" i="7"/>
  <c r="F120" i="7"/>
  <c r="E120" i="7"/>
  <c r="D120" i="7"/>
  <c r="C120" i="7"/>
  <c r="V119" i="7"/>
  <c r="U119" i="7"/>
  <c r="T119" i="7"/>
  <c r="S119" i="7"/>
  <c r="R119" i="7"/>
  <c r="Q119" i="7"/>
  <c r="P119" i="7"/>
  <c r="O119" i="7"/>
  <c r="N119" i="7"/>
  <c r="M119" i="7"/>
  <c r="L119" i="7"/>
  <c r="K119" i="7"/>
  <c r="J119" i="7"/>
  <c r="I119" i="7"/>
  <c r="H119" i="7"/>
  <c r="G119" i="7"/>
  <c r="F119" i="7"/>
  <c r="E119" i="7"/>
  <c r="D119" i="7"/>
  <c r="C119" i="7"/>
  <c r="V118" i="7"/>
  <c r="U118" i="7"/>
  <c r="T118" i="7"/>
  <c r="S118" i="7"/>
  <c r="R118" i="7"/>
  <c r="Q118" i="7"/>
  <c r="P118" i="7"/>
  <c r="O118" i="7"/>
  <c r="N118" i="7"/>
  <c r="M118" i="7"/>
  <c r="L118" i="7"/>
  <c r="K118" i="7"/>
  <c r="J118" i="7"/>
  <c r="I118" i="7"/>
  <c r="H118" i="7"/>
  <c r="G118" i="7"/>
  <c r="F118" i="7"/>
  <c r="E118" i="7"/>
  <c r="D118" i="7"/>
  <c r="C118" i="7"/>
  <c r="V117" i="7"/>
  <c r="U117" i="7"/>
  <c r="T117" i="7"/>
  <c r="S117" i="7"/>
  <c r="R117" i="7"/>
  <c r="Q117" i="7"/>
  <c r="P117" i="7"/>
  <c r="O117" i="7"/>
  <c r="N117" i="7"/>
  <c r="M117" i="7"/>
  <c r="L117" i="7"/>
  <c r="K117" i="7"/>
  <c r="J117" i="7"/>
  <c r="I117" i="7"/>
  <c r="H117" i="7"/>
  <c r="G117" i="7"/>
  <c r="F117" i="7"/>
  <c r="E117" i="7"/>
  <c r="D117" i="7"/>
  <c r="C117" i="7"/>
  <c r="V116" i="7"/>
  <c r="U116" i="7"/>
  <c r="T116" i="7"/>
  <c r="S116" i="7"/>
  <c r="R116" i="7"/>
  <c r="Q116" i="7"/>
  <c r="P116" i="7"/>
  <c r="O116" i="7"/>
  <c r="N116" i="7"/>
  <c r="M116" i="7"/>
  <c r="L116" i="7"/>
  <c r="K116" i="7"/>
  <c r="J116" i="7"/>
  <c r="I116" i="7"/>
  <c r="H116" i="7"/>
  <c r="G116" i="7"/>
  <c r="F116" i="7"/>
  <c r="E116" i="7"/>
  <c r="D116" i="7"/>
  <c r="C116" i="7"/>
  <c r="V115" i="7"/>
  <c r="U115" i="7"/>
  <c r="T115" i="7"/>
  <c r="S115" i="7"/>
  <c r="R115" i="7"/>
  <c r="Q115" i="7"/>
  <c r="P115" i="7"/>
  <c r="O115" i="7"/>
  <c r="N115" i="7"/>
  <c r="M115" i="7"/>
  <c r="L115" i="7"/>
  <c r="K115" i="7"/>
  <c r="J115" i="7"/>
  <c r="I115" i="7"/>
  <c r="H115" i="7"/>
  <c r="G115" i="7"/>
  <c r="F115" i="7"/>
  <c r="E115" i="7"/>
  <c r="D115" i="7"/>
  <c r="C115" i="7"/>
  <c r="V114" i="7"/>
  <c r="U114" i="7"/>
  <c r="T114" i="7"/>
  <c r="S114" i="7"/>
  <c r="R114" i="7"/>
  <c r="Q114" i="7"/>
  <c r="P114" i="7"/>
  <c r="O114" i="7"/>
  <c r="N114" i="7"/>
  <c r="M114" i="7"/>
  <c r="L114" i="7"/>
  <c r="K114" i="7"/>
  <c r="J114" i="7"/>
  <c r="I114" i="7"/>
  <c r="H114" i="7"/>
  <c r="G114" i="7"/>
  <c r="F114" i="7"/>
  <c r="E114" i="7"/>
  <c r="D114" i="7"/>
  <c r="C114" i="7"/>
  <c r="V113" i="7"/>
  <c r="U113" i="7"/>
  <c r="T113" i="7"/>
  <c r="S113" i="7"/>
  <c r="R113" i="7"/>
  <c r="Q113" i="7"/>
  <c r="P113" i="7"/>
  <c r="O113" i="7"/>
  <c r="N113" i="7"/>
  <c r="M113" i="7"/>
  <c r="L113" i="7"/>
  <c r="K113" i="7"/>
  <c r="J113" i="7"/>
  <c r="I113" i="7"/>
  <c r="H113" i="7"/>
  <c r="G113" i="7"/>
  <c r="F113" i="7"/>
  <c r="E113" i="7"/>
  <c r="D113" i="7"/>
  <c r="C113" i="7"/>
  <c r="V112" i="7"/>
  <c r="U112" i="7"/>
  <c r="T112" i="7"/>
  <c r="S112" i="7"/>
  <c r="R112" i="7"/>
  <c r="Q112" i="7"/>
  <c r="P112" i="7"/>
  <c r="O112" i="7"/>
  <c r="N112" i="7"/>
  <c r="M112" i="7"/>
  <c r="L112" i="7"/>
  <c r="K112" i="7"/>
  <c r="J112" i="7"/>
  <c r="I112" i="7"/>
  <c r="H112" i="7"/>
  <c r="G112" i="7"/>
  <c r="F112" i="7"/>
  <c r="E112" i="7"/>
  <c r="D112" i="7"/>
  <c r="C112" i="7"/>
  <c r="V111" i="7"/>
  <c r="U111" i="7"/>
  <c r="T111" i="7"/>
  <c r="S111" i="7"/>
  <c r="R111" i="7"/>
  <c r="Q111" i="7"/>
  <c r="P111" i="7"/>
  <c r="O111" i="7"/>
  <c r="N111" i="7"/>
  <c r="M111" i="7"/>
  <c r="L111" i="7"/>
  <c r="K111" i="7"/>
  <c r="J111" i="7"/>
  <c r="I111" i="7"/>
  <c r="H111" i="7"/>
  <c r="G111" i="7"/>
  <c r="F111" i="7"/>
  <c r="E111" i="7"/>
  <c r="D111" i="7"/>
  <c r="C111" i="7"/>
  <c r="V110" i="7"/>
  <c r="U110" i="7"/>
  <c r="T110" i="7"/>
  <c r="S110" i="7"/>
  <c r="R110" i="7"/>
  <c r="Q110" i="7"/>
  <c r="P110" i="7"/>
  <c r="O110" i="7"/>
  <c r="N110" i="7"/>
  <c r="M110" i="7"/>
  <c r="L110" i="7"/>
  <c r="K110" i="7"/>
  <c r="J110" i="7"/>
  <c r="I110" i="7"/>
  <c r="H110" i="7"/>
  <c r="G110" i="7"/>
  <c r="F110" i="7"/>
  <c r="E110" i="7"/>
  <c r="D110" i="7"/>
  <c r="C110" i="7"/>
  <c r="V109" i="7"/>
  <c r="U109" i="7"/>
  <c r="T109" i="7"/>
  <c r="S109" i="7"/>
  <c r="R109" i="7"/>
  <c r="Q109" i="7"/>
  <c r="P109" i="7"/>
  <c r="O109" i="7"/>
  <c r="N109" i="7"/>
  <c r="M109" i="7"/>
  <c r="L109" i="7"/>
  <c r="K109" i="7"/>
  <c r="J109" i="7"/>
  <c r="I109" i="7"/>
  <c r="H109" i="7"/>
  <c r="G109" i="7"/>
  <c r="F109" i="7"/>
  <c r="E109" i="7"/>
  <c r="D109" i="7"/>
  <c r="C109" i="7"/>
  <c r="V108" i="7"/>
  <c r="U108" i="7"/>
  <c r="T108" i="7"/>
  <c r="S108" i="7"/>
  <c r="R108" i="7"/>
  <c r="Q108" i="7"/>
  <c r="P108" i="7"/>
  <c r="O108" i="7"/>
  <c r="N108" i="7"/>
  <c r="M108" i="7"/>
  <c r="L108" i="7"/>
  <c r="K108" i="7"/>
  <c r="J108" i="7"/>
  <c r="I108" i="7"/>
  <c r="H108" i="7"/>
  <c r="G108" i="7"/>
  <c r="F108" i="7"/>
  <c r="E108" i="7"/>
  <c r="D108" i="7"/>
  <c r="C108" i="7"/>
  <c r="V107" i="7"/>
  <c r="U107" i="7"/>
  <c r="T107" i="7"/>
  <c r="S107" i="7"/>
  <c r="R107" i="7"/>
  <c r="Q107" i="7"/>
  <c r="P107" i="7"/>
  <c r="O107" i="7"/>
  <c r="N107" i="7"/>
  <c r="M107" i="7"/>
  <c r="L107" i="7"/>
  <c r="K107" i="7"/>
  <c r="J107" i="7"/>
  <c r="I107" i="7"/>
  <c r="H107" i="7"/>
  <c r="G107" i="7"/>
  <c r="F107" i="7"/>
  <c r="E107" i="7"/>
  <c r="D107" i="7"/>
  <c r="C107" i="7"/>
  <c r="V106" i="7"/>
  <c r="U106" i="7"/>
  <c r="T106" i="7"/>
  <c r="S106" i="7"/>
  <c r="R106" i="7"/>
  <c r="Q106" i="7"/>
  <c r="P106" i="7"/>
  <c r="O106" i="7"/>
  <c r="N106" i="7"/>
  <c r="M106" i="7"/>
  <c r="L106" i="7"/>
  <c r="K106" i="7"/>
  <c r="J106" i="7"/>
  <c r="I106" i="7"/>
  <c r="H106" i="7"/>
  <c r="G106" i="7"/>
  <c r="F106" i="7"/>
  <c r="E106" i="7"/>
  <c r="D106" i="7"/>
  <c r="C106" i="7"/>
  <c r="V105" i="7"/>
  <c r="U105" i="7"/>
  <c r="T105" i="7"/>
  <c r="S105" i="7"/>
  <c r="R105" i="7"/>
  <c r="Q105" i="7"/>
  <c r="P105" i="7"/>
  <c r="O105" i="7"/>
  <c r="N105" i="7"/>
  <c r="M105" i="7"/>
  <c r="L105" i="7"/>
  <c r="K105" i="7"/>
  <c r="J105" i="7"/>
  <c r="I105" i="7"/>
  <c r="H105" i="7"/>
  <c r="G105" i="7"/>
  <c r="F105" i="7"/>
  <c r="E105" i="7"/>
  <c r="D105" i="7"/>
  <c r="C105" i="7"/>
  <c r="V104" i="7"/>
  <c r="U104" i="7"/>
  <c r="T104" i="7"/>
  <c r="S104" i="7"/>
  <c r="R104" i="7"/>
  <c r="Q104" i="7"/>
  <c r="P104" i="7"/>
  <c r="O104" i="7"/>
  <c r="N104" i="7"/>
  <c r="M104" i="7"/>
  <c r="L104" i="7"/>
  <c r="K104" i="7"/>
  <c r="J104" i="7"/>
  <c r="I104" i="7"/>
  <c r="H104" i="7"/>
  <c r="G104" i="7"/>
  <c r="F104" i="7"/>
  <c r="E104" i="7"/>
  <c r="D104" i="7"/>
  <c r="C104" i="7"/>
  <c r="V103" i="7"/>
  <c r="U103" i="7"/>
  <c r="T103" i="7"/>
  <c r="S103" i="7"/>
  <c r="R103" i="7"/>
  <c r="Q103" i="7"/>
  <c r="P103" i="7"/>
  <c r="O103" i="7"/>
  <c r="N103" i="7"/>
  <c r="M103" i="7"/>
  <c r="L103" i="7"/>
  <c r="K103" i="7"/>
  <c r="J103" i="7"/>
  <c r="I103" i="7"/>
  <c r="H103" i="7"/>
  <c r="G103" i="7"/>
  <c r="F103" i="7"/>
  <c r="E103" i="7"/>
  <c r="D103" i="7"/>
  <c r="C103" i="7"/>
  <c r="V102" i="7"/>
  <c r="U102" i="7"/>
  <c r="T102" i="7"/>
  <c r="S102" i="7"/>
  <c r="R102" i="7"/>
  <c r="Q102" i="7"/>
  <c r="P102" i="7"/>
  <c r="O102" i="7"/>
  <c r="N102" i="7"/>
  <c r="M102" i="7"/>
  <c r="L102" i="7"/>
  <c r="K102" i="7"/>
  <c r="J102" i="7"/>
  <c r="I102" i="7"/>
  <c r="H102" i="7"/>
  <c r="G102" i="7"/>
  <c r="F102" i="7"/>
  <c r="E102" i="7"/>
  <c r="D102" i="7"/>
  <c r="C102" i="7"/>
  <c r="V101" i="7"/>
  <c r="U101" i="7"/>
  <c r="T101" i="7"/>
  <c r="S101" i="7"/>
  <c r="R101" i="7"/>
  <c r="Q101" i="7"/>
  <c r="P101" i="7"/>
  <c r="O101" i="7"/>
  <c r="N101" i="7"/>
  <c r="M101" i="7"/>
  <c r="L101" i="7"/>
  <c r="K101" i="7"/>
  <c r="J101" i="7"/>
  <c r="I101" i="7"/>
  <c r="H101" i="7"/>
  <c r="G101" i="7"/>
  <c r="F101" i="7"/>
  <c r="E101" i="7"/>
  <c r="D101" i="7"/>
  <c r="C101" i="7"/>
  <c r="V100" i="7"/>
  <c r="U100" i="7"/>
  <c r="T100" i="7"/>
  <c r="S100" i="7"/>
  <c r="R100" i="7"/>
  <c r="Q100" i="7"/>
  <c r="P100" i="7"/>
  <c r="O100" i="7"/>
  <c r="N100" i="7"/>
  <c r="M100" i="7"/>
  <c r="L100" i="7"/>
  <c r="K100" i="7"/>
  <c r="J100" i="7"/>
  <c r="I100" i="7"/>
  <c r="H100" i="7"/>
  <c r="G100" i="7"/>
  <c r="F100" i="7"/>
  <c r="E100" i="7"/>
  <c r="D100" i="7"/>
  <c r="C100" i="7"/>
  <c r="V99" i="7"/>
  <c r="U99" i="7"/>
  <c r="T99" i="7"/>
  <c r="S99" i="7"/>
  <c r="R99" i="7"/>
  <c r="Q99" i="7"/>
  <c r="P99" i="7"/>
  <c r="O99" i="7"/>
  <c r="N99" i="7"/>
  <c r="M99" i="7"/>
  <c r="L99" i="7"/>
  <c r="K99" i="7"/>
  <c r="J99" i="7"/>
  <c r="I99" i="7"/>
  <c r="H99" i="7"/>
  <c r="G99" i="7"/>
  <c r="F99" i="7"/>
  <c r="E99" i="7"/>
  <c r="D99" i="7"/>
  <c r="C99" i="7"/>
  <c r="V98" i="7"/>
  <c r="U98" i="7"/>
  <c r="T98" i="7"/>
  <c r="S98" i="7"/>
  <c r="R98" i="7"/>
  <c r="Q98" i="7"/>
  <c r="P98" i="7"/>
  <c r="O98" i="7"/>
  <c r="N98" i="7"/>
  <c r="M98" i="7"/>
  <c r="L98" i="7"/>
  <c r="K98" i="7"/>
  <c r="J98" i="7"/>
  <c r="I98" i="7"/>
  <c r="H98" i="7"/>
  <c r="G98" i="7"/>
  <c r="F98" i="7"/>
  <c r="E98" i="7"/>
  <c r="D98" i="7"/>
  <c r="C98" i="7"/>
  <c r="V97" i="7"/>
  <c r="U97" i="7"/>
  <c r="T97" i="7"/>
  <c r="S97" i="7"/>
  <c r="R97" i="7"/>
  <c r="Q97" i="7"/>
  <c r="P97" i="7"/>
  <c r="O97" i="7"/>
  <c r="N97" i="7"/>
  <c r="M97" i="7"/>
  <c r="L97" i="7"/>
  <c r="K97" i="7"/>
  <c r="J97" i="7"/>
  <c r="I97" i="7"/>
  <c r="H97" i="7"/>
  <c r="G97" i="7"/>
  <c r="F97" i="7"/>
  <c r="E97" i="7"/>
  <c r="D97" i="7"/>
  <c r="C97" i="7"/>
  <c r="V96" i="7"/>
  <c r="U96" i="7"/>
  <c r="T96" i="7"/>
  <c r="S96" i="7"/>
  <c r="R96" i="7"/>
  <c r="Q96" i="7"/>
  <c r="P96" i="7"/>
  <c r="O96" i="7"/>
  <c r="N96" i="7"/>
  <c r="M96" i="7"/>
  <c r="L96" i="7"/>
  <c r="K96" i="7"/>
  <c r="J96" i="7"/>
  <c r="I96" i="7"/>
  <c r="H96" i="7"/>
  <c r="G96" i="7"/>
  <c r="F96" i="7"/>
  <c r="E96" i="7"/>
  <c r="D96" i="7"/>
  <c r="C96" i="7"/>
  <c r="V95" i="7"/>
  <c r="U95" i="7"/>
  <c r="T95" i="7"/>
  <c r="S95" i="7"/>
  <c r="R95" i="7"/>
  <c r="Q95" i="7"/>
  <c r="P95" i="7"/>
  <c r="O95" i="7"/>
  <c r="N95" i="7"/>
  <c r="M95" i="7"/>
  <c r="L95" i="7"/>
  <c r="K95" i="7"/>
  <c r="J95" i="7"/>
  <c r="I95" i="7"/>
  <c r="H95" i="7"/>
  <c r="G95" i="7"/>
  <c r="F95" i="7"/>
  <c r="E95" i="7"/>
  <c r="D95" i="7"/>
  <c r="C95" i="7"/>
  <c r="V94" i="7"/>
  <c r="U94" i="7"/>
  <c r="T94" i="7"/>
  <c r="S94" i="7"/>
  <c r="R94" i="7"/>
  <c r="Q94" i="7"/>
  <c r="P94" i="7"/>
  <c r="O94" i="7"/>
  <c r="N94" i="7"/>
  <c r="M94" i="7"/>
  <c r="L94" i="7"/>
  <c r="K94" i="7"/>
  <c r="J94" i="7"/>
  <c r="I94" i="7"/>
  <c r="H94" i="7"/>
  <c r="G94" i="7"/>
  <c r="F94" i="7"/>
  <c r="E94" i="7"/>
  <c r="D94" i="7"/>
  <c r="C94" i="7"/>
  <c r="V93" i="7"/>
  <c r="U93" i="7"/>
  <c r="T93" i="7"/>
  <c r="S93" i="7"/>
  <c r="R93" i="7"/>
  <c r="Q93" i="7"/>
  <c r="P93" i="7"/>
  <c r="O93" i="7"/>
  <c r="N93" i="7"/>
  <c r="M93" i="7"/>
  <c r="L93" i="7"/>
  <c r="K93" i="7"/>
  <c r="J93" i="7"/>
  <c r="I93" i="7"/>
  <c r="H93" i="7"/>
  <c r="G93" i="7"/>
  <c r="F93" i="7"/>
  <c r="E93" i="7"/>
  <c r="D93" i="7"/>
  <c r="C93" i="7"/>
  <c r="V92" i="7"/>
  <c r="U92" i="7"/>
  <c r="T92" i="7"/>
  <c r="S92" i="7"/>
  <c r="R92" i="7"/>
  <c r="Q92" i="7"/>
  <c r="P92" i="7"/>
  <c r="O92" i="7"/>
  <c r="N92" i="7"/>
  <c r="M92" i="7"/>
  <c r="L92" i="7"/>
  <c r="K92" i="7"/>
  <c r="J92" i="7"/>
  <c r="I92" i="7"/>
  <c r="H92" i="7"/>
  <c r="G92" i="7"/>
  <c r="F92" i="7"/>
  <c r="E92" i="7"/>
  <c r="D92" i="7"/>
  <c r="C92" i="7"/>
  <c r="V91" i="7"/>
  <c r="U91" i="7"/>
  <c r="T91" i="7"/>
  <c r="S91" i="7"/>
  <c r="R91" i="7"/>
  <c r="Q91" i="7"/>
  <c r="P91" i="7"/>
  <c r="O91" i="7"/>
  <c r="N91" i="7"/>
  <c r="M91" i="7"/>
  <c r="L91" i="7"/>
  <c r="K91" i="7"/>
  <c r="J91" i="7"/>
  <c r="I91" i="7"/>
  <c r="H91" i="7"/>
  <c r="G91" i="7"/>
  <c r="F91" i="7"/>
  <c r="E91" i="7"/>
  <c r="D91" i="7"/>
  <c r="C91" i="7"/>
  <c r="V90" i="7"/>
  <c r="U90" i="7"/>
  <c r="T90" i="7"/>
  <c r="S90" i="7"/>
  <c r="R90" i="7"/>
  <c r="Q90" i="7"/>
  <c r="P90" i="7"/>
  <c r="O90" i="7"/>
  <c r="N90" i="7"/>
  <c r="M90" i="7"/>
  <c r="L90" i="7"/>
  <c r="K90" i="7"/>
  <c r="J90" i="7"/>
  <c r="I90" i="7"/>
  <c r="H90" i="7"/>
  <c r="G90" i="7"/>
  <c r="F90" i="7"/>
  <c r="E90" i="7"/>
  <c r="D90" i="7"/>
  <c r="C90" i="7"/>
  <c r="V89" i="7"/>
  <c r="U89" i="7"/>
  <c r="T89" i="7"/>
  <c r="S89" i="7"/>
  <c r="R89" i="7"/>
  <c r="Q89" i="7"/>
  <c r="P89" i="7"/>
  <c r="O89" i="7"/>
  <c r="N89" i="7"/>
  <c r="M89" i="7"/>
  <c r="L89" i="7"/>
  <c r="K89" i="7"/>
  <c r="J89" i="7"/>
  <c r="I89" i="7"/>
  <c r="H89" i="7"/>
  <c r="G89" i="7"/>
  <c r="F89" i="7"/>
  <c r="E89" i="7"/>
  <c r="D89" i="7"/>
  <c r="C89" i="7"/>
  <c r="V88" i="7"/>
  <c r="U88" i="7"/>
  <c r="T88" i="7"/>
  <c r="S88" i="7"/>
  <c r="R88" i="7"/>
  <c r="Q88" i="7"/>
  <c r="P88" i="7"/>
  <c r="O88" i="7"/>
  <c r="N88" i="7"/>
  <c r="M88" i="7"/>
  <c r="L88" i="7"/>
  <c r="K88" i="7"/>
  <c r="J88" i="7"/>
  <c r="I88" i="7"/>
  <c r="H88" i="7"/>
  <c r="G88" i="7"/>
  <c r="F88" i="7"/>
  <c r="E88" i="7"/>
  <c r="D88" i="7"/>
  <c r="C88" i="7"/>
  <c r="V87" i="7"/>
  <c r="U87" i="7"/>
  <c r="T87" i="7"/>
  <c r="S87" i="7"/>
  <c r="R87" i="7"/>
  <c r="Q87" i="7"/>
  <c r="P87" i="7"/>
  <c r="O87" i="7"/>
  <c r="N87" i="7"/>
  <c r="M87" i="7"/>
  <c r="L87" i="7"/>
  <c r="K87" i="7"/>
  <c r="J87" i="7"/>
  <c r="I87" i="7"/>
  <c r="H87" i="7"/>
  <c r="G87" i="7"/>
  <c r="F87" i="7"/>
  <c r="E87" i="7"/>
  <c r="D87" i="7"/>
  <c r="C87" i="7"/>
  <c r="V86" i="7"/>
  <c r="U86" i="7"/>
  <c r="T86" i="7"/>
  <c r="S86" i="7"/>
  <c r="R86" i="7"/>
  <c r="Q86" i="7"/>
  <c r="P86" i="7"/>
  <c r="O86" i="7"/>
  <c r="N86" i="7"/>
  <c r="M86" i="7"/>
  <c r="L86" i="7"/>
  <c r="K86" i="7"/>
  <c r="J86" i="7"/>
  <c r="I86" i="7"/>
  <c r="H86" i="7"/>
  <c r="G86" i="7"/>
  <c r="F86" i="7"/>
  <c r="E86" i="7"/>
  <c r="D86" i="7"/>
  <c r="C86" i="7"/>
  <c r="V85" i="7"/>
  <c r="U85" i="7"/>
  <c r="T85" i="7"/>
  <c r="S85" i="7"/>
  <c r="R85" i="7"/>
  <c r="Q85" i="7"/>
  <c r="P85" i="7"/>
  <c r="O85" i="7"/>
  <c r="N85" i="7"/>
  <c r="M85" i="7"/>
  <c r="L85" i="7"/>
  <c r="K85" i="7"/>
  <c r="J85" i="7"/>
  <c r="I85" i="7"/>
  <c r="H85" i="7"/>
  <c r="G85" i="7"/>
  <c r="F85" i="7"/>
  <c r="E85" i="7"/>
  <c r="D85" i="7"/>
  <c r="C85" i="7"/>
  <c r="V84" i="7"/>
  <c r="U84" i="7"/>
  <c r="T84" i="7"/>
  <c r="S84" i="7"/>
  <c r="R84" i="7"/>
  <c r="Q84" i="7"/>
  <c r="P84" i="7"/>
  <c r="O84" i="7"/>
  <c r="N84" i="7"/>
  <c r="M84" i="7"/>
  <c r="L84" i="7"/>
  <c r="K84" i="7"/>
  <c r="J84" i="7"/>
  <c r="I84" i="7"/>
  <c r="H84" i="7"/>
  <c r="G84" i="7"/>
  <c r="F84" i="7"/>
  <c r="E84" i="7"/>
  <c r="D84" i="7"/>
  <c r="C84" i="7"/>
  <c r="V83" i="7"/>
  <c r="U83" i="7"/>
  <c r="T83" i="7"/>
  <c r="S83" i="7"/>
  <c r="R83" i="7"/>
  <c r="Q83" i="7"/>
  <c r="P83" i="7"/>
  <c r="O83" i="7"/>
  <c r="N83" i="7"/>
  <c r="M83" i="7"/>
  <c r="L83" i="7"/>
  <c r="K83" i="7"/>
  <c r="J83" i="7"/>
  <c r="I83" i="7"/>
  <c r="H83" i="7"/>
  <c r="G83" i="7"/>
  <c r="F83" i="7"/>
  <c r="E83" i="7"/>
  <c r="D83" i="7"/>
  <c r="C83" i="7"/>
  <c r="V82" i="7"/>
  <c r="U82" i="7"/>
  <c r="T82" i="7"/>
  <c r="S82" i="7"/>
  <c r="R82" i="7"/>
  <c r="Q82" i="7"/>
  <c r="P82" i="7"/>
  <c r="O82" i="7"/>
  <c r="N82" i="7"/>
  <c r="M82" i="7"/>
  <c r="L82" i="7"/>
  <c r="K82" i="7"/>
  <c r="J82" i="7"/>
  <c r="I82" i="7"/>
  <c r="H82" i="7"/>
  <c r="G82" i="7"/>
  <c r="F82" i="7"/>
  <c r="E82" i="7"/>
  <c r="D82" i="7"/>
  <c r="C82" i="7"/>
  <c r="V81" i="7"/>
  <c r="U81" i="7"/>
  <c r="T81" i="7"/>
  <c r="S81" i="7"/>
  <c r="R81" i="7"/>
  <c r="Q81" i="7"/>
  <c r="P81" i="7"/>
  <c r="O81" i="7"/>
  <c r="N81" i="7"/>
  <c r="M81" i="7"/>
  <c r="L81" i="7"/>
  <c r="K81" i="7"/>
  <c r="J81" i="7"/>
  <c r="I81" i="7"/>
  <c r="H81" i="7"/>
  <c r="G81" i="7"/>
  <c r="F81" i="7"/>
  <c r="E81" i="7"/>
  <c r="D81" i="7"/>
  <c r="C81" i="7"/>
  <c r="V80" i="7"/>
  <c r="U80" i="7"/>
  <c r="T80" i="7"/>
  <c r="S80" i="7"/>
  <c r="R80" i="7"/>
  <c r="Q80" i="7"/>
  <c r="P80" i="7"/>
  <c r="O80" i="7"/>
  <c r="N80" i="7"/>
  <c r="M80" i="7"/>
  <c r="L80" i="7"/>
  <c r="K80" i="7"/>
  <c r="J80" i="7"/>
  <c r="I80" i="7"/>
  <c r="H80" i="7"/>
  <c r="G80" i="7"/>
  <c r="F80" i="7"/>
  <c r="E80" i="7"/>
  <c r="D80" i="7"/>
  <c r="C80" i="7"/>
  <c r="V79" i="7"/>
  <c r="U79" i="7"/>
  <c r="T79" i="7"/>
  <c r="S79" i="7"/>
  <c r="R79" i="7"/>
  <c r="Q79" i="7"/>
  <c r="P79" i="7"/>
  <c r="O79" i="7"/>
  <c r="N79" i="7"/>
  <c r="M79" i="7"/>
  <c r="L79" i="7"/>
  <c r="K79" i="7"/>
  <c r="J79" i="7"/>
  <c r="I79" i="7"/>
  <c r="H79" i="7"/>
  <c r="G79" i="7"/>
  <c r="F79" i="7"/>
  <c r="E79" i="7"/>
  <c r="D79" i="7"/>
  <c r="C79" i="7"/>
  <c r="V78" i="7"/>
  <c r="U78" i="7"/>
  <c r="T78" i="7"/>
  <c r="S78" i="7"/>
  <c r="R78" i="7"/>
  <c r="Q78" i="7"/>
  <c r="P78" i="7"/>
  <c r="O78" i="7"/>
  <c r="N78" i="7"/>
  <c r="M78" i="7"/>
  <c r="L78" i="7"/>
  <c r="K78" i="7"/>
  <c r="J78" i="7"/>
  <c r="I78" i="7"/>
  <c r="H78" i="7"/>
  <c r="G78" i="7"/>
  <c r="F78" i="7"/>
  <c r="E78" i="7"/>
  <c r="D78" i="7"/>
  <c r="C78" i="7"/>
  <c r="V77" i="7"/>
  <c r="U77" i="7"/>
  <c r="T77" i="7"/>
  <c r="S77" i="7"/>
  <c r="R77" i="7"/>
  <c r="Q77" i="7"/>
  <c r="P77" i="7"/>
  <c r="O77" i="7"/>
  <c r="N77" i="7"/>
  <c r="M77" i="7"/>
  <c r="L77" i="7"/>
  <c r="K77" i="7"/>
  <c r="J77" i="7"/>
  <c r="I77" i="7"/>
  <c r="H77" i="7"/>
  <c r="G77" i="7"/>
  <c r="F77" i="7"/>
  <c r="E77" i="7"/>
  <c r="D77" i="7"/>
  <c r="C77" i="7"/>
  <c r="V76" i="7"/>
  <c r="U76" i="7"/>
  <c r="T76" i="7"/>
  <c r="S76" i="7"/>
  <c r="R76" i="7"/>
  <c r="Q76" i="7"/>
  <c r="P76" i="7"/>
  <c r="O76" i="7"/>
  <c r="N76" i="7"/>
  <c r="M76" i="7"/>
  <c r="L76" i="7"/>
  <c r="K76" i="7"/>
  <c r="J76" i="7"/>
  <c r="I76" i="7"/>
  <c r="H76" i="7"/>
  <c r="G76" i="7"/>
  <c r="F76" i="7"/>
  <c r="E76" i="7"/>
  <c r="D76" i="7"/>
  <c r="C76" i="7"/>
  <c r="V75" i="7"/>
  <c r="U75" i="7"/>
  <c r="T75" i="7"/>
  <c r="S75" i="7"/>
  <c r="R75" i="7"/>
  <c r="Q75" i="7"/>
  <c r="P75" i="7"/>
  <c r="O75" i="7"/>
  <c r="N75" i="7"/>
  <c r="M75" i="7"/>
  <c r="L75" i="7"/>
  <c r="K75" i="7"/>
  <c r="J75" i="7"/>
  <c r="I75" i="7"/>
  <c r="H75" i="7"/>
  <c r="G75" i="7"/>
  <c r="F75" i="7"/>
  <c r="E75" i="7"/>
  <c r="D75" i="7"/>
  <c r="C75" i="7"/>
  <c r="V74" i="7"/>
  <c r="U74" i="7"/>
  <c r="T74" i="7"/>
  <c r="S74" i="7"/>
  <c r="R74" i="7"/>
  <c r="Q74" i="7"/>
  <c r="P74" i="7"/>
  <c r="O74" i="7"/>
  <c r="N74" i="7"/>
  <c r="M74" i="7"/>
  <c r="L74" i="7"/>
  <c r="K74" i="7"/>
  <c r="J74" i="7"/>
  <c r="I74" i="7"/>
  <c r="H74" i="7"/>
  <c r="G74" i="7"/>
  <c r="F74" i="7"/>
  <c r="E74" i="7"/>
  <c r="D74" i="7"/>
  <c r="C74" i="7"/>
  <c r="V73" i="7"/>
  <c r="U73" i="7"/>
  <c r="T73" i="7"/>
  <c r="S73" i="7"/>
  <c r="R73" i="7"/>
  <c r="Q73" i="7"/>
  <c r="P73" i="7"/>
  <c r="O73" i="7"/>
  <c r="N73" i="7"/>
  <c r="M73" i="7"/>
  <c r="L73" i="7"/>
  <c r="K73" i="7"/>
  <c r="J73" i="7"/>
  <c r="I73" i="7"/>
  <c r="H73" i="7"/>
  <c r="G73" i="7"/>
  <c r="F73" i="7"/>
  <c r="E73" i="7"/>
  <c r="D73" i="7"/>
  <c r="C73" i="7"/>
  <c r="V72" i="7"/>
  <c r="U72" i="7"/>
  <c r="T72" i="7"/>
  <c r="S72" i="7"/>
  <c r="R72" i="7"/>
  <c r="Q72" i="7"/>
  <c r="P72" i="7"/>
  <c r="O72" i="7"/>
  <c r="N72" i="7"/>
  <c r="M72" i="7"/>
  <c r="L72" i="7"/>
  <c r="K72" i="7"/>
  <c r="J72" i="7"/>
  <c r="I72" i="7"/>
  <c r="H72" i="7"/>
  <c r="G72" i="7"/>
  <c r="F72" i="7"/>
  <c r="E72" i="7"/>
  <c r="D72" i="7"/>
  <c r="C72" i="7"/>
  <c r="V71" i="7"/>
  <c r="U71" i="7"/>
  <c r="T71" i="7"/>
  <c r="S71" i="7"/>
  <c r="R71" i="7"/>
  <c r="Q71" i="7"/>
  <c r="P71" i="7"/>
  <c r="O71" i="7"/>
  <c r="N71" i="7"/>
  <c r="M71" i="7"/>
  <c r="L71" i="7"/>
  <c r="K71" i="7"/>
  <c r="J71" i="7"/>
  <c r="I71" i="7"/>
  <c r="H71" i="7"/>
  <c r="G71" i="7"/>
  <c r="F71" i="7"/>
  <c r="E71" i="7"/>
  <c r="D71" i="7"/>
  <c r="C71" i="7"/>
  <c r="V70" i="7"/>
  <c r="U70" i="7"/>
  <c r="T70" i="7"/>
  <c r="S70" i="7"/>
  <c r="R70" i="7"/>
  <c r="Q70" i="7"/>
  <c r="P70" i="7"/>
  <c r="O70" i="7"/>
  <c r="N70" i="7"/>
  <c r="M70" i="7"/>
  <c r="L70" i="7"/>
  <c r="K70" i="7"/>
  <c r="J70" i="7"/>
  <c r="I70" i="7"/>
  <c r="H70" i="7"/>
  <c r="G70" i="7"/>
  <c r="F70" i="7"/>
  <c r="E70" i="7"/>
  <c r="D70" i="7"/>
  <c r="C70" i="7"/>
  <c r="V69" i="7"/>
  <c r="U69" i="7"/>
  <c r="T69" i="7"/>
  <c r="S69" i="7"/>
  <c r="R69" i="7"/>
  <c r="Q69" i="7"/>
  <c r="P69" i="7"/>
  <c r="O69" i="7"/>
  <c r="N69" i="7"/>
  <c r="M69" i="7"/>
  <c r="L69" i="7"/>
  <c r="K69" i="7"/>
  <c r="J69" i="7"/>
  <c r="I69" i="7"/>
  <c r="H69" i="7"/>
  <c r="G69" i="7"/>
  <c r="F69" i="7"/>
  <c r="E69" i="7"/>
  <c r="D69" i="7"/>
  <c r="C69" i="7"/>
  <c r="V68" i="7"/>
  <c r="U68" i="7"/>
  <c r="T68" i="7"/>
  <c r="S68" i="7"/>
  <c r="R68" i="7"/>
  <c r="Q68" i="7"/>
  <c r="P68" i="7"/>
  <c r="O68" i="7"/>
  <c r="N68" i="7"/>
  <c r="M68" i="7"/>
  <c r="L68" i="7"/>
  <c r="K68" i="7"/>
  <c r="J68" i="7"/>
  <c r="I68" i="7"/>
  <c r="H68" i="7"/>
  <c r="G68" i="7"/>
  <c r="F68" i="7"/>
  <c r="E68" i="7"/>
  <c r="D68" i="7"/>
  <c r="C68" i="7"/>
  <c r="V67" i="7"/>
  <c r="U67" i="7"/>
  <c r="T67" i="7"/>
  <c r="S67" i="7"/>
  <c r="R67" i="7"/>
  <c r="Q67" i="7"/>
  <c r="P67" i="7"/>
  <c r="O67" i="7"/>
  <c r="N67" i="7"/>
  <c r="M67" i="7"/>
  <c r="L67" i="7"/>
  <c r="K67" i="7"/>
  <c r="J67" i="7"/>
  <c r="I67" i="7"/>
  <c r="H67" i="7"/>
  <c r="G67" i="7"/>
  <c r="F67" i="7"/>
  <c r="E67" i="7"/>
  <c r="D67" i="7"/>
  <c r="C67" i="7"/>
  <c r="V66" i="7"/>
  <c r="U66" i="7"/>
  <c r="T66" i="7"/>
  <c r="S66" i="7"/>
  <c r="R66" i="7"/>
  <c r="Q66" i="7"/>
  <c r="P66" i="7"/>
  <c r="O66" i="7"/>
  <c r="N66" i="7"/>
  <c r="M66" i="7"/>
  <c r="L66" i="7"/>
  <c r="K66" i="7"/>
  <c r="J66" i="7"/>
  <c r="I66" i="7"/>
  <c r="H66" i="7"/>
  <c r="G66" i="7"/>
  <c r="F66" i="7"/>
  <c r="E66" i="7"/>
  <c r="D66" i="7"/>
  <c r="C66" i="7"/>
  <c r="V65" i="7"/>
  <c r="U65" i="7"/>
  <c r="T65" i="7"/>
  <c r="S65" i="7"/>
  <c r="R65" i="7"/>
  <c r="Q65" i="7"/>
  <c r="P65" i="7"/>
  <c r="O65" i="7"/>
  <c r="N65" i="7"/>
  <c r="M65" i="7"/>
  <c r="L65" i="7"/>
  <c r="K65" i="7"/>
  <c r="J65" i="7"/>
  <c r="I65" i="7"/>
  <c r="H65" i="7"/>
  <c r="G65" i="7"/>
  <c r="F65" i="7"/>
  <c r="E65" i="7"/>
  <c r="D65" i="7"/>
  <c r="C65" i="7"/>
  <c r="V64" i="7"/>
  <c r="U64" i="7"/>
  <c r="T64" i="7"/>
  <c r="S64" i="7"/>
  <c r="R64" i="7"/>
  <c r="Q64" i="7"/>
  <c r="P64" i="7"/>
  <c r="O64" i="7"/>
  <c r="N64" i="7"/>
  <c r="M64" i="7"/>
  <c r="L64" i="7"/>
  <c r="K64" i="7"/>
  <c r="J64" i="7"/>
  <c r="I64" i="7"/>
  <c r="H64" i="7"/>
  <c r="G64" i="7"/>
  <c r="F64" i="7"/>
  <c r="E64" i="7"/>
  <c r="D64" i="7"/>
  <c r="C64" i="7"/>
  <c r="V63" i="7"/>
  <c r="U63" i="7"/>
  <c r="T63" i="7"/>
  <c r="S63" i="7"/>
  <c r="R63" i="7"/>
  <c r="Q63" i="7"/>
  <c r="P63" i="7"/>
  <c r="O63" i="7"/>
  <c r="N63" i="7"/>
  <c r="M63" i="7"/>
  <c r="L63" i="7"/>
  <c r="K63" i="7"/>
  <c r="J63" i="7"/>
  <c r="I63" i="7"/>
  <c r="H63" i="7"/>
  <c r="G63" i="7"/>
  <c r="F63" i="7"/>
  <c r="E63" i="7"/>
  <c r="D63" i="7"/>
  <c r="C63" i="7"/>
  <c r="V62" i="7"/>
  <c r="U62" i="7"/>
  <c r="T62" i="7"/>
  <c r="S62" i="7"/>
  <c r="R62" i="7"/>
  <c r="Q62" i="7"/>
  <c r="P62" i="7"/>
  <c r="O62" i="7"/>
  <c r="N62" i="7"/>
  <c r="M62" i="7"/>
  <c r="L62" i="7"/>
  <c r="K62" i="7"/>
  <c r="J62" i="7"/>
  <c r="I62" i="7"/>
  <c r="H62" i="7"/>
  <c r="G62" i="7"/>
  <c r="F62" i="7"/>
  <c r="E62" i="7"/>
  <c r="D62" i="7"/>
  <c r="C62" i="7"/>
  <c r="V61" i="7"/>
  <c r="U61" i="7"/>
  <c r="T61" i="7"/>
  <c r="S61" i="7"/>
  <c r="R61" i="7"/>
  <c r="Q61" i="7"/>
  <c r="P61" i="7"/>
  <c r="O61" i="7"/>
  <c r="N61" i="7"/>
  <c r="M61" i="7"/>
  <c r="L61" i="7"/>
  <c r="K61" i="7"/>
  <c r="J61" i="7"/>
  <c r="I61" i="7"/>
  <c r="H61" i="7"/>
  <c r="G61" i="7"/>
  <c r="F61" i="7"/>
  <c r="E61" i="7"/>
  <c r="D61" i="7"/>
  <c r="C61" i="7"/>
  <c r="V60" i="7"/>
  <c r="U60" i="7"/>
  <c r="T60" i="7"/>
  <c r="S60" i="7"/>
  <c r="R60" i="7"/>
  <c r="Q60" i="7"/>
  <c r="P60" i="7"/>
  <c r="O60" i="7"/>
  <c r="N60" i="7"/>
  <c r="M60" i="7"/>
  <c r="L60" i="7"/>
  <c r="K60" i="7"/>
  <c r="J60" i="7"/>
  <c r="I60" i="7"/>
  <c r="H60" i="7"/>
  <c r="G60" i="7"/>
  <c r="F60" i="7"/>
  <c r="E60" i="7"/>
  <c r="D60" i="7"/>
  <c r="C60" i="7"/>
  <c r="V59" i="7"/>
  <c r="U59" i="7"/>
  <c r="T59" i="7"/>
  <c r="S59" i="7"/>
  <c r="R59" i="7"/>
  <c r="Q59" i="7"/>
  <c r="P59" i="7"/>
  <c r="O59" i="7"/>
  <c r="N59" i="7"/>
  <c r="M59" i="7"/>
  <c r="L59" i="7"/>
  <c r="K59" i="7"/>
  <c r="J59" i="7"/>
  <c r="I59" i="7"/>
  <c r="H59" i="7"/>
  <c r="G59" i="7"/>
  <c r="F59" i="7"/>
  <c r="E59" i="7"/>
  <c r="D59" i="7"/>
  <c r="C59" i="7"/>
  <c r="V58" i="7"/>
  <c r="U58" i="7"/>
  <c r="T58" i="7"/>
  <c r="S58" i="7"/>
  <c r="R58" i="7"/>
  <c r="Q58" i="7"/>
  <c r="P58" i="7"/>
  <c r="O58" i="7"/>
  <c r="N58" i="7"/>
  <c r="M58" i="7"/>
  <c r="L58" i="7"/>
  <c r="K58" i="7"/>
  <c r="J58" i="7"/>
  <c r="I58" i="7"/>
  <c r="H58" i="7"/>
  <c r="G58" i="7"/>
  <c r="F58" i="7"/>
  <c r="E58" i="7"/>
  <c r="D58" i="7"/>
  <c r="C58" i="7"/>
  <c r="V57" i="7"/>
  <c r="U57" i="7"/>
  <c r="T57" i="7"/>
  <c r="S57" i="7"/>
  <c r="R57" i="7"/>
  <c r="Q57" i="7"/>
  <c r="P57" i="7"/>
  <c r="O57" i="7"/>
  <c r="N57" i="7"/>
  <c r="M57" i="7"/>
  <c r="L57" i="7"/>
  <c r="K57" i="7"/>
  <c r="J57" i="7"/>
  <c r="I57" i="7"/>
  <c r="H57" i="7"/>
  <c r="G57" i="7"/>
  <c r="F57" i="7"/>
  <c r="E57" i="7"/>
  <c r="D57" i="7"/>
  <c r="C57" i="7"/>
  <c r="V56" i="7"/>
  <c r="U56" i="7"/>
  <c r="T56" i="7"/>
  <c r="S56" i="7"/>
  <c r="R56" i="7"/>
  <c r="Q56" i="7"/>
  <c r="P56" i="7"/>
  <c r="O56" i="7"/>
  <c r="N56" i="7"/>
  <c r="M56" i="7"/>
  <c r="L56" i="7"/>
  <c r="K56" i="7"/>
  <c r="J56" i="7"/>
  <c r="I56" i="7"/>
  <c r="H56" i="7"/>
  <c r="G56" i="7"/>
  <c r="F56" i="7"/>
  <c r="E56" i="7"/>
  <c r="D56" i="7"/>
  <c r="C56" i="7"/>
  <c r="V55" i="7"/>
  <c r="U55" i="7"/>
  <c r="T55" i="7"/>
  <c r="S55" i="7"/>
  <c r="R55" i="7"/>
  <c r="Q55" i="7"/>
  <c r="P55" i="7"/>
  <c r="O55" i="7"/>
  <c r="N55" i="7"/>
  <c r="M55" i="7"/>
  <c r="L55" i="7"/>
  <c r="K55" i="7"/>
  <c r="J55" i="7"/>
  <c r="I55" i="7"/>
  <c r="H55" i="7"/>
  <c r="G55" i="7"/>
  <c r="F55" i="7"/>
  <c r="E55" i="7"/>
  <c r="D55" i="7"/>
  <c r="C55" i="7"/>
  <c r="V54" i="7"/>
  <c r="U54" i="7"/>
  <c r="T54" i="7"/>
  <c r="S54" i="7"/>
  <c r="R54" i="7"/>
  <c r="Q54" i="7"/>
  <c r="P54" i="7"/>
  <c r="O54" i="7"/>
  <c r="N54" i="7"/>
  <c r="M54" i="7"/>
  <c r="L54" i="7"/>
  <c r="K54" i="7"/>
  <c r="J54" i="7"/>
  <c r="I54" i="7"/>
  <c r="H54" i="7"/>
  <c r="G54" i="7"/>
  <c r="F54" i="7"/>
  <c r="E54" i="7"/>
  <c r="D54" i="7"/>
  <c r="C54" i="7"/>
  <c r="V53" i="7"/>
  <c r="U53" i="7"/>
  <c r="T53" i="7"/>
  <c r="S53" i="7"/>
  <c r="R53" i="7"/>
  <c r="Q53" i="7"/>
  <c r="P53" i="7"/>
  <c r="O53" i="7"/>
  <c r="N53" i="7"/>
  <c r="M53" i="7"/>
  <c r="L53" i="7"/>
  <c r="K53" i="7"/>
  <c r="J53" i="7"/>
  <c r="I53" i="7"/>
  <c r="H53" i="7"/>
  <c r="G53" i="7"/>
  <c r="F53" i="7"/>
  <c r="E53" i="7"/>
  <c r="D53" i="7"/>
  <c r="C53" i="7"/>
  <c r="V52" i="7"/>
  <c r="U52" i="7"/>
  <c r="T52" i="7"/>
  <c r="S52" i="7"/>
  <c r="R52" i="7"/>
  <c r="Q52" i="7"/>
  <c r="P52" i="7"/>
  <c r="O52" i="7"/>
  <c r="N52" i="7"/>
  <c r="M52" i="7"/>
  <c r="L52" i="7"/>
  <c r="K52" i="7"/>
  <c r="J52" i="7"/>
  <c r="I52" i="7"/>
  <c r="H52" i="7"/>
  <c r="G52" i="7"/>
  <c r="F52" i="7"/>
  <c r="E52" i="7"/>
  <c r="D52" i="7"/>
  <c r="C52" i="7"/>
  <c r="V51" i="7"/>
  <c r="U51" i="7"/>
  <c r="T51" i="7"/>
  <c r="S51" i="7"/>
  <c r="R51" i="7"/>
  <c r="Q51" i="7"/>
  <c r="P51" i="7"/>
  <c r="O51" i="7"/>
  <c r="N51" i="7"/>
  <c r="M51" i="7"/>
  <c r="L51" i="7"/>
  <c r="K51" i="7"/>
  <c r="J51" i="7"/>
  <c r="I51" i="7"/>
  <c r="H51" i="7"/>
  <c r="G51" i="7"/>
  <c r="F51" i="7"/>
  <c r="E51" i="7"/>
  <c r="D51" i="7"/>
  <c r="C51" i="7"/>
  <c r="V50" i="7"/>
  <c r="U50" i="7"/>
  <c r="T50" i="7"/>
  <c r="S50" i="7"/>
  <c r="R50" i="7"/>
  <c r="Q50" i="7"/>
  <c r="P50" i="7"/>
  <c r="O50" i="7"/>
  <c r="N50" i="7"/>
  <c r="M50" i="7"/>
  <c r="L50" i="7"/>
  <c r="K50" i="7"/>
  <c r="J50" i="7"/>
  <c r="I50" i="7"/>
  <c r="H50" i="7"/>
  <c r="G50" i="7"/>
  <c r="F50" i="7"/>
  <c r="E50" i="7"/>
  <c r="D50" i="7"/>
  <c r="C50" i="7"/>
  <c r="V49" i="7"/>
  <c r="U49" i="7"/>
  <c r="T49" i="7"/>
  <c r="S49" i="7"/>
  <c r="R49" i="7"/>
  <c r="Q49" i="7"/>
  <c r="P49" i="7"/>
  <c r="O49" i="7"/>
  <c r="N49" i="7"/>
  <c r="M49" i="7"/>
  <c r="L49" i="7"/>
  <c r="K49" i="7"/>
  <c r="J49" i="7"/>
  <c r="I49" i="7"/>
  <c r="H49" i="7"/>
  <c r="G49" i="7"/>
  <c r="F49" i="7"/>
  <c r="E49" i="7"/>
  <c r="D49" i="7"/>
  <c r="C49" i="7"/>
  <c r="V48" i="7"/>
  <c r="U48" i="7"/>
  <c r="T48" i="7"/>
  <c r="S48" i="7"/>
  <c r="R48" i="7"/>
  <c r="Q48" i="7"/>
  <c r="P48" i="7"/>
  <c r="O48" i="7"/>
  <c r="N48" i="7"/>
  <c r="M48" i="7"/>
  <c r="L48" i="7"/>
  <c r="K48" i="7"/>
  <c r="J48" i="7"/>
  <c r="I48" i="7"/>
  <c r="H48" i="7"/>
  <c r="G48" i="7"/>
  <c r="F48" i="7"/>
  <c r="E48" i="7"/>
  <c r="D48" i="7"/>
  <c r="C48" i="7"/>
  <c r="V47" i="7"/>
  <c r="U47" i="7"/>
  <c r="T47" i="7"/>
  <c r="S47" i="7"/>
  <c r="R47" i="7"/>
  <c r="Q47" i="7"/>
  <c r="P47" i="7"/>
  <c r="O47" i="7"/>
  <c r="N47" i="7"/>
  <c r="M47" i="7"/>
  <c r="L47" i="7"/>
  <c r="K47" i="7"/>
  <c r="J47" i="7"/>
  <c r="I47" i="7"/>
  <c r="H47" i="7"/>
  <c r="G47" i="7"/>
  <c r="F47" i="7"/>
  <c r="E47" i="7"/>
  <c r="D47" i="7"/>
  <c r="C47" i="7"/>
  <c r="V46" i="7"/>
  <c r="U46" i="7"/>
  <c r="T46" i="7"/>
  <c r="S46" i="7"/>
  <c r="R46" i="7"/>
  <c r="Q46" i="7"/>
  <c r="P46" i="7"/>
  <c r="O46" i="7"/>
  <c r="N46" i="7"/>
  <c r="M46" i="7"/>
  <c r="L46" i="7"/>
  <c r="K46" i="7"/>
  <c r="J46" i="7"/>
  <c r="I46" i="7"/>
  <c r="H46" i="7"/>
  <c r="G46" i="7"/>
  <c r="F46" i="7"/>
  <c r="E46" i="7"/>
  <c r="D46" i="7"/>
  <c r="C46" i="7"/>
  <c r="V45" i="7"/>
  <c r="U45" i="7"/>
  <c r="T45" i="7"/>
  <c r="S45" i="7"/>
  <c r="R45" i="7"/>
  <c r="Q45" i="7"/>
  <c r="P45" i="7"/>
  <c r="O45" i="7"/>
  <c r="N45" i="7"/>
  <c r="M45" i="7"/>
  <c r="L45" i="7"/>
  <c r="K45" i="7"/>
  <c r="J45" i="7"/>
  <c r="I45" i="7"/>
  <c r="H45" i="7"/>
  <c r="G45" i="7"/>
  <c r="F45" i="7"/>
  <c r="E45" i="7"/>
  <c r="D45" i="7"/>
  <c r="C45" i="7"/>
  <c r="V44" i="7"/>
  <c r="U44" i="7"/>
  <c r="T44" i="7"/>
  <c r="S44" i="7"/>
  <c r="R44" i="7"/>
  <c r="Q44" i="7"/>
  <c r="P44" i="7"/>
  <c r="O44" i="7"/>
  <c r="N44" i="7"/>
  <c r="M44" i="7"/>
  <c r="L44" i="7"/>
  <c r="K44" i="7"/>
  <c r="J44" i="7"/>
  <c r="I44" i="7"/>
  <c r="H44" i="7"/>
  <c r="G44" i="7"/>
  <c r="F44" i="7"/>
  <c r="E44" i="7"/>
  <c r="D44" i="7"/>
  <c r="C44" i="7"/>
  <c r="V43" i="7"/>
  <c r="U43" i="7"/>
  <c r="T43" i="7"/>
  <c r="S43" i="7"/>
  <c r="R43" i="7"/>
  <c r="Q43" i="7"/>
  <c r="P43" i="7"/>
  <c r="O43" i="7"/>
  <c r="N43" i="7"/>
  <c r="M43" i="7"/>
  <c r="L43" i="7"/>
  <c r="K43" i="7"/>
  <c r="J43" i="7"/>
  <c r="I43" i="7"/>
  <c r="H43" i="7"/>
  <c r="G43" i="7"/>
  <c r="F43" i="7"/>
  <c r="E43" i="7"/>
  <c r="D43" i="7"/>
  <c r="C43" i="7"/>
  <c r="V42" i="7"/>
  <c r="U42" i="7"/>
  <c r="T42" i="7"/>
  <c r="S42" i="7"/>
  <c r="R42" i="7"/>
  <c r="Q42" i="7"/>
  <c r="P42" i="7"/>
  <c r="O42" i="7"/>
  <c r="N42" i="7"/>
  <c r="M42" i="7"/>
  <c r="L42" i="7"/>
  <c r="K42" i="7"/>
  <c r="J42" i="7"/>
  <c r="I42" i="7"/>
  <c r="H42" i="7"/>
  <c r="G42" i="7"/>
  <c r="F42" i="7"/>
  <c r="E42" i="7"/>
  <c r="D42" i="7"/>
  <c r="C42" i="7"/>
  <c r="V41" i="7"/>
  <c r="U41" i="7"/>
  <c r="T41" i="7"/>
  <c r="S41" i="7"/>
  <c r="R41" i="7"/>
  <c r="Q41" i="7"/>
  <c r="P41" i="7"/>
  <c r="O41" i="7"/>
  <c r="N41" i="7"/>
  <c r="M41" i="7"/>
  <c r="L41" i="7"/>
  <c r="K41" i="7"/>
  <c r="J41" i="7"/>
  <c r="I41" i="7"/>
  <c r="H41" i="7"/>
  <c r="G41" i="7"/>
  <c r="F41" i="7"/>
  <c r="E41" i="7"/>
  <c r="D41" i="7"/>
  <c r="C41" i="7"/>
  <c r="V40" i="7"/>
  <c r="U40" i="7"/>
  <c r="T40" i="7"/>
  <c r="S40" i="7"/>
  <c r="R40" i="7"/>
  <c r="Q40" i="7"/>
  <c r="P40" i="7"/>
  <c r="O40" i="7"/>
  <c r="N40" i="7"/>
  <c r="M40" i="7"/>
  <c r="L40" i="7"/>
  <c r="K40" i="7"/>
  <c r="J40" i="7"/>
  <c r="I40" i="7"/>
  <c r="H40" i="7"/>
  <c r="G40" i="7"/>
  <c r="F40" i="7"/>
  <c r="E40" i="7"/>
  <c r="D40" i="7"/>
  <c r="C40" i="7"/>
  <c r="V39" i="7"/>
  <c r="U39" i="7"/>
  <c r="T39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C39" i="7"/>
  <c r="V38" i="7"/>
  <c r="U38" i="7"/>
  <c r="T38" i="7"/>
  <c r="S38" i="7"/>
  <c r="R38" i="7"/>
  <c r="Q38" i="7"/>
  <c r="P38" i="7"/>
  <c r="O38" i="7"/>
  <c r="N38" i="7"/>
  <c r="M38" i="7"/>
  <c r="L38" i="7"/>
  <c r="K38" i="7"/>
  <c r="J38" i="7"/>
  <c r="I38" i="7"/>
  <c r="H38" i="7"/>
  <c r="G38" i="7"/>
  <c r="F38" i="7"/>
  <c r="E38" i="7"/>
  <c r="D38" i="7"/>
  <c r="C38" i="7"/>
  <c r="V37" i="7"/>
  <c r="U37" i="7"/>
  <c r="T37" i="7"/>
  <c r="S37" i="7"/>
  <c r="R37" i="7"/>
  <c r="Q37" i="7"/>
  <c r="P37" i="7"/>
  <c r="O37" i="7"/>
  <c r="N37" i="7"/>
  <c r="M37" i="7"/>
  <c r="L37" i="7"/>
  <c r="K37" i="7"/>
  <c r="J37" i="7"/>
  <c r="I37" i="7"/>
  <c r="H37" i="7"/>
  <c r="G37" i="7"/>
  <c r="F37" i="7"/>
  <c r="E37" i="7"/>
  <c r="D37" i="7"/>
  <c r="C37" i="7"/>
  <c r="V36" i="7"/>
  <c r="U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C36" i="7"/>
  <c r="V35" i="7"/>
  <c r="U35" i="7"/>
  <c r="T35" i="7"/>
  <c r="S35" i="7"/>
  <c r="R35" i="7"/>
  <c r="Q35" i="7"/>
  <c r="P35" i="7"/>
  <c r="O35" i="7"/>
  <c r="N35" i="7"/>
  <c r="M35" i="7"/>
  <c r="L35" i="7"/>
  <c r="K35" i="7"/>
  <c r="J35" i="7"/>
  <c r="I35" i="7"/>
  <c r="H35" i="7"/>
  <c r="G35" i="7"/>
  <c r="F35" i="7"/>
  <c r="E35" i="7"/>
  <c r="D35" i="7"/>
  <c r="C35" i="7"/>
  <c r="V34" i="7"/>
  <c r="U34" i="7"/>
  <c r="T34" i="7"/>
  <c r="S34" i="7"/>
  <c r="R34" i="7"/>
  <c r="Q34" i="7"/>
  <c r="P34" i="7"/>
  <c r="O34" i="7"/>
  <c r="N34" i="7"/>
  <c r="M34" i="7"/>
  <c r="L34" i="7"/>
  <c r="K34" i="7"/>
  <c r="J34" i="7"/>
  <c r="I34" i="7"/>
  <c r="H34" i="7"/>
  <c r="G34" i="7"/>
  <c r="F34" i="7"/>
  <c r="E34" i="7"/>
  <c r="D34" i="7"/>
  <c r="C34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V32" i="7"/>
  <c r="U32" i="7"/>
  <c r="T32" i="7"/>
  <c r="S32" i="7"/>
  <c r="R32" i="7"/>
  <c r="Q32" i="7"/>
  <c r="P32" i="7"/>
  <c r="O32" i="7"/>
  <c r="N32" i="7"/>
  <c r="M32" i="7"/>
  <c r="L32" i="7"/>
  <c r="K32" i="7"/>
  <c r="J32" i="7"/>
  <c r="I32" i="7"/>
  <c r="H32" i="7"/>
  <c r="G32" i="7"/>
  <c r="F32" i="7"/>
  <c r="E32" i="7"/>
  <c r="D32" i="7"/>
  <c r="C32" i="7"/>
  <c r="V31" i="7"/>
  <c r="U31" i="7"/>
  <c r="T31" i="7"/>
  <c r="S31" i="7"/>
  <c r="R31" i="7"/>
  <c r="Q31" i="7"/>
  <c r="P31" i="7"/>
  <c r="O31" i="7"/>
  <c r="N31" i="7"/>
  <c r="M31" i="7"/>
  <c r="L31" i="7"/>
  <c r="K31" i="7"/>
  <c r="J31" i="7"/>
  <c r="I31" i="7"/>
  <c r="H31" i="7"/>
  <c r="G31" i="7"/>
  <c r="F31" i="7"/>
  <c r="E31" i="7"/>
  <c r="D31" i="7"/>
  <c r="C31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C30" i="7"/>
  <c r="V29" i="7"/>
  <c r="U29" i="7"/>
  <c r="T29" i="7"/>
  <c r="S29" i="7"/>
  <c r="R29" i="7"/>
  <c r="Q29" i="7"/>
  <c r="P29" i="7"/>
  <c r="O29" i="7"/>
  <c r="N29" i="7"/>
  <c r="M29" i="7"/>
  <c r="L29" i="7"/>
  <c r="K29" i="7"/>
  <c r="J29" i="7"/>
  <c r="I29" i="7"/>
  <c r="H29" i="7"/>
  <c r="G29" i="7"/>
  <c r="F29" i="7"/>
  <c r="E29" i="7"/>
  <c r="D29" i="7"/>
  <c r="C29" i="7"/>
  <c r="V28" i="7"/>
  <c r="U28" i="7"/>
  <c r="T28" i="7"/>
  <c r="S28" i="7"/>
  <c r="R28" i="7"/>
  <c r="Q28" i="7"/>
  <c r="P28" i="7"/>
  <c r="O28" i="7"/>
  <c r="N28" i="7"/>
  <c r="M28" i="7"/>
  <c r="L28" i="7"/>
  <c r="K28" i="7"/>
  <c r="J28" i="7"/>
  <c r="I28" i="7"/>
  <c r="H28" i="7"/>
  <c r="G28" i="7"/>
  <c r="F28" i="7"/>
  <c r="E28" i="7"/>
  <c r="D28" i="7"/>
  <c r="C28" i="7"/>
  <c r="V27" i="7"/>
  <c r="U27" i="7"/>
  <c r="T27" i="7"/>
  <c r="S27" i="7"/>
  <c r="R27" i="7"/>
  <c r="Q27" i="7"/>
  <c r="P27" i="7"/>
  <c r="O27" i="7"/>
  <c r="N27" i="7"/>
  <c r="M27" i="7"/>
  <c r="L27" i="7"/>
  <c r="K27" i="7"/>
  <c r="J27" i="7"/>
  <c r="I27" i="7"/>
  <c r="H27" i="7"/>
  <c r="G27" i="7"/>
  <c r="F27" i="7"/>
  <c r="E27" i="7"/>
  <c r="D27" i="7"/>
  <c r="C27" i="7"/>
  <c r="V26" i="7"/>
  <c r="U26" i="7"/>
  <c r="T26" i="7"/>
  <c r="S26" i="7"/>
  <c r="R26" i="7"/>
  <c r="Q26" i="7"/>
  <c r="P26" i="7"/>
  <c r="O26" i="7"/>
  <c r="N26" i="7"/>
  <c r="N6" i="7" s="1"/>
  <c r="N7" i="7" s="1"/>
  <c r="M26" i="7"/>
  <c r="L26" i="7"/>
  <c r="K26" i="7"/>
  <c r="J26" i="7"/>
  <c r="I26" i="7"/>
  <c r="H26" i="7"/>
  <c r="G26" i="7"/>
  <c r="F26" i="7"/>
  <c r="E26" i="7"/>
  <c r="D26" i="7"/>
  <c r="D4" i="7" s="1"/>
  <c r="C26" i="7"/>
  <c r="V25" i="7"/>
  <c r="V5" i="7" s="1"/>
  <c r="U25" i="7"/>
  <c r="T25" i="7"/>
  <c r="S25" i="7"/>
  <c r="R25" i="7"/>
  <c r="Q25" i="7"/>
  <c r="P25" i="7"/>
  <c r="O25" i="7"/>
  <c r="N25" i="7"/>
  <c r="M25" i="7"/>
  <c r="M5" i="7" s="1"/>
  <c r="L25" i="7"/>
  <c r="L5" i="7" s="1"/>
  <c r="K25" i="7"/>
  <c r="K5" i="7" s="1"/>
  <c r="J25" i="7"/>
  <c r="J6" i="7" s="1"/>
  <c r="J7" i="7" s="1"/>
  <c r="I25" i="7"/>
  <c r="H25" i="7"/>
  <c r="G25" i="7"/>
  <c r="F25" i="7"/>
  <c r="E25" i="7"/>
  <c r="D25" i="7"/>
  <c r="C25" i="7"/>
  <c r="V24" i="7"/>
  <c r="U24" i="7"/>
  <c r="T24" i="7"/>
  <c r="S24" i="7"/>
  <c r="S4" i="7" s="1"/>
  <c r="R24" i="7"/>
  <c r="R4" i="7" s="1"/>
  <c r="Q24" i="7"/>
  <c r="Q6" i="7" s="1"/>
  <c r="Q7" i="7" s="1"/>
  <c r="P24" i="7"/>
  <c r="O24" i="7"/>
  <c r="N24" i="7"/>
  <c r="M24" i="7"/>
  <c r="L24" i="7"/>
  <c r="K24" i="7"/>
  <c r="J24" i="7"/>
  <c r="I24" i="7"/>
  <c r="H24" i="7"/>
  <c r="H4" i="7" s="1"/>
  <c r="G24" i="7"/>
  <c r="G4" i="7" s="1"/>
  <c r="F24" i="7"/>
  <c r="F4" i="7" s="1"/>
  <c r="E24" i="7"/>
  <c r="D24" i="7"/>
  <c r="C24" i="7"/>
  <c r="T9" i="7"/>
  <c r="S9" i="7"/>
  <c r="R9" i="7"/>
  <c r="O9" i="7"/>
  <c r="N9" i="7"/>
  <c r="M9" i="7"/>
  <c r="L9" i="7"/>
  <c r="K9" i="7"/>
  <c r="J9" i="7"/>
  <c r="G9" i="7"/>
  <c r="F9" i="7"/>
  <c r="E9" i="7"/>
  <c r="D9" i="7"/>
  <c r="U8" i="7"/>
  <c r="S8" i="7"/>
  <c r="R8" i="7"/>
  <c r="M8" i="7"/>
  <c r="L8" i="7"/>
  <c r="K8" i="7"/>
  <c r="J8" i="7"/>
  <c r="G8" i="7"/>
  <c r="F8" i="7"/>
  <c r="E6" i="7"/>
  <c r="E7" i="7" s="1"/>
  <c r="C6" i="7"/>
  <c r="C7" i="7" s="1"/>
  <c r="Z4" i="7"/>
  <c r="T8" i="7" s="1"/>
  <c r="V4" i="7"/>
  <c r="C4" i="7"/>
  <c r="Z3" i="7"/>
  <c r="U9" i="7" s="1"/>
  <c r="D28" i="6"/>
  <c r="D29" i="6" s="1"/>
  <c r="F26" i="6"/>
  <c r="E26" i="6"/>
  <c r="D26" i="6"/>
  <c r="F25" i="6"/>
  <c r="E25" i="6"/>
  <c r="D25" i="6"/>
  <c r="F24" i="6"/>
  <c r="E24" i="6"/>
  <c r="D24" i="6"/>
  <c r="F23" i="6"/>
  <c r="E23" i="6"/>
  <c r="D23" i="6"/>
  <c r="F22" i="6"/>
  <c r="E22" i="6"/>
  <c r="D22" i="6"/>
  <c r="F21" i="6"/>
  <c r="E21" i="6"/>
  <c r="D21" i="6"/>
  <c r="F20" i="6"/>
  <c r="E20" i="6"/>
  <c r="D20" i="6"/>
  <c r="F19" i="6"/>
  <c r="E19" i="6"/>
  <c r="D19" i="6"/>
  <c r="F18" i="6"/>
  <c r="E18" i="6"/>
  <c r="D18" i="6"/>
  <c r="F17" i="6"/>
  <c r="E17" i="6"/>
  <c r="D17" i="6"/>
  <c r="F16" i="6"/>
  <c r="E16" i="6"/>
  <c r="D16" i="6"/>
  <c r="F15" i="6"/>
  <c r="E15" i="6"/>
  <c r="D15" i="6"/>
  <c r="F14" i="6"/>
  <c r="E14" i="6"/>
  <c r="D14" i="6"/>
  <c r="F13" i="6"/>
  <c r="E13" i="6"/>
  <c r="D13" i="6"/>
  <c r="F12" i="6"/>
  <c r="E12" i="6"/>
  <c r="D12" i="6"/>
  <c r="F11" i="6"/>
  <c r="E11" i="6"/>
  <c r="D11" i="6"/>
  <c r="F10" i="6"/>
  <c r="E10" i="6"/>
  <c r="D10" i="6"/>
  <c r="F9" i="6"/>
  <c r="E9" i="6"/>
  <c r="D9" i="6"/>
  <c r="F8" i="6"/>
  <c r="E8" i="6"/>
  <c r="D8" i="6"/>
  <c r="G2" i="9" l="1"/>
  <c r="G4" i="9"/>
  <c r="G3" i="9"/>
  <c r="O101" i="8"/>
  <c r="L398" i="8"/>
  <c r="O103" i="8"/>
  <c r="O3" i="8"/>
  <c r="Q7" i="8"/>
  <c r="O21" i="8"/>
  <c r="Q25" i="8"/>
  <c r="O39" i="8"/>
  <c r="Q43" i="8"/>
  <c r="O57" i="8"/>
  <c r="Q61" i="8"/>
  <c r="O75" i="8"/>
  <c r="Q79" i="8"/>
  <c r="J98" i="8"/>
  <c r="M99" i="8"/>
  <c r="O100" i="8"/>
  <c r="Q101" i="8"/>
  <c r="O102" i="8"/>
  <c r="J106" i="8"/>
  <c r="Q109" i="8"/>
  <c r="Q111" i="8"/>
  <c r="J115" i="8"/>
  <c r="Q117" i="8"/>
  <c r="M120" i="8"/>
  <c r="I123" i="8"/>
  <c r="Q131" i="8"/>
  <c r="I133" i="8"/>
  <c r="Q145" i="8"/>
  <c r="K163" i="8"/>
  <c r="Q203" i="8"/>
  <c r="K398" i="8"/>
  <c r="Q3" i="8"/>
  <c r="Q21" i="8"/>
  <c r="Q39" i="8"/>
  <c r="Q57" i="8"/>
  <c r="Q75" i="8"/>
  <c r="Q93" i="8"/>
  <c r="Q100" i="8"/>
  <c r="Q102" i="8"/>
  <c r="Q103" i="8"/>
  <c r="K106" i="8"/>
  <c r="H130" i="8"/>
  <c r="K115" i="8"/>
  <c r="Q121" i="8"/>
  <c r="J133" i="8"/>
  <c r="L137" i="8"/>
  <c r="Q151" i="8"/>
  <c r="L190" i="8"/>
  <c r="J398" i="8"/>
  <c r="O111" i="8"/>
  <c r="Q4" i="8"/>
  <c r="O18" i="8"/>
  <c r="Q22" i="8"/>
  <c r="O36" i="8"/>
  <c r="Q40" i="8"/>
  <c r="O54" i="8"/>
  <c r="Q58" i="8"/>
  <c r="O72" i="8"/>
  <c r="Q76" i="8"/>
  <c r="O90" i="8"/>
  <c r="J97" i="8"/>
  <c r="L98" i="8"/>
  <c r="H101" i="8"/>
  <c r="H104" i="8"/>
  <c r="L106" i="8"/>
  <c r="I113" i="8"/>
  <c r="L115" i="8"/>
  <c r="I118" i="8"/>
  <c r="L119" i="8"/>
  <c r="H122" i="8"/>
  <c r="L124" i="8"/>
  <c r="I132" i="8"/>
  <c r="M196" i="8"/>
  <c r="I398" i="8"/>
  <c r="Q18" i="8"/>
  <c r="Q36" i="8"/>
  <c r="Q54" i="8"/>
  <c r="Q72" i="8"/>
  <c r="Q90" i="8"/>
  <c r="Q108" i="8"/>
  <c r="L114" i="8"/>
  <c r="J118" i="8"/>
  <c r="M119" i="8"/>
  <c r="M124" i="8"/>
  <c r="Q130" i="8"/>
  <c r="L133" i="8"/>
  <c r="K137" i="8"/>
  <c r="K205" i="8"/>
  <c r="H398" i="8"/>
  <c r="O15" i="8"/>
  <c r="Q19" i="8"/>
  <c r="O33" i="8"/>
  <c r="Q37" i="8"/>
  <c r="O51" i="8"/>
  <c r="Q55" i="8"/>
  <c r="O69" i="8"/>
  <c r="Q73" i="8"/>
  <c r="O87" i="8"/>
  <c r="Q91" i="8"/>
  <c r="Q107" i="8"/>
  <c r="O115" i="8"/>
  <c r="K118" i="8"/>
  <c r="K119" i="8"/>
  <c r="M123" i="8"/>
  <c r="K124" i="8"/>
  <c r="M128" i="8"/>
  <c r="L129" i="8"/>
  <c r="H131" i="8"/>
  <c r="L143" i="8"/>
  <c r="M156" i="8"/>
  <c r="Q163" i="8"/>
  <c r="K165" i="8"/>
  <c r="Q175" i="8"/>
  <c r="Q178" i="8"/>
  <c r="Q15" i="8"/>
  <c r="Q33" i="8"/>
  <c r="Q51" i="8"/>
  <c r="Q69" i="8"/>
  <c r="Q87" i="8"/>
  <c r="Q99" i="8"/>
  <c r="L112" i="8"/>
  <c r="L113" i="8"/>
  <c r="Q115" i="8"/>
  <c r="Q120" i="8"/>
  <c r="L127" i="8"/>
  <c r="K128" i="8"/>
  <c r="K133" i="8"/>
  <c r="K139" i="8"/>
  <c r="L149" i="8"/>
  <c r="J159" i="8"/>
  <c r="O12" i="8"/>
  <c r="Q16" i="8"/>
  <c r="O30" i="8"/>
  <c r="Q34" i="8"/>
  <c r="O48" i="8"/>
  <c r="Q52" i="8"/>
  <c r="O66" i="8"/>
  <c r="Q70" i="8"/>
  <c r="O84" i="8"/>
  <c r="Q88" i="8"/>
  <c r="Q98" i="8"/>
  <c r="L103" i="8"/>
  <c r="L104" i="8"/>
  <c r="M112" i="8"/>
  <c r="M113" i="8"/>
  <c r="H116" i="8"/>
  <c r="M118" i="8"/>
  <c r="Q119" i="8"/>
  <c r="K123" i="8"/>
  <c r="Q124" i="8"/>
  <c r="I126" i="8"/>
  <c r="M127" i="8"/>
  <c r="Q129" i="8"/>
  <c r="M149" i="8"/>
  <c r="H151" i="8"/>
  <c r="I194" i="8"/>
  <c r="Q398" i="8"/>
  <c r="O142" i="8"/>
  <c r="Q12" i="8"/>
  <c r="Q30" i="8"/>
  <c r="Q48" i="8"/>
  <c r="Q66" i="8"/>
  <c r="Q84" i="8"/>
  <c r="O97" i="8"/>
  <c r="Q133" i="8"/>
  <c r="K149" i="8"/>
  <c r="L155" i="8"/>
  <c r="L210" i="8"/>
  <c r="L222" i="8"/>
  <c r="O9" i="8"/>
  <c r="Q13" i="8"/>
  <c r="O27" i="8"/>
  <c r="Q31" i="8"/>
  <c r="O45" i="8"/>
  <c r="Q49" i="8"/>
  <c r="O63" i="8"/>
  <c r="Q67" i="8"/>
  <c r="O81" i="8"/>
  <c r="Q85" i="8"/>
  <c r="L109" i="8"/>
  <c r="L110" i="8"/>
  <c r="J111" i="8"/>
  <c r="O114" i="8"/>
  <c r="J116" i="8"/>
  <c r="K135" i="8"/>
  <c r="K145" i="8"/>
  <c r="K164" i="8"/>
  <c r="K179" i="8"/>
  <c r="O398" i="8"/>
  <c r="Q9" i="8"/>
  <c r="Q27" i="8"/>
  <c r="Q45" i="8"/>
  <c r="Q63" i="8"/>
  <c r="Q81" i="8"/>
  <c r="O94" i="8"/>
  <c r="Q105" i="8"/>
  <c r="Q118" i="8"/>
  <c r="Q123" i="8"/>
  <c r="K138" i="8"/>
  <c r="Q139" i="8"/>
  <c r="H147" i="8"/>
  <c r="K151" i="8"/>
  <c r="L161" i="8"/>
  <c r="H169" i="8"/>
  <c r="H178" i="8"/>
  <c r="L185" i="8"/>
  <c r="O4" i="7"/>
  <c r="P4" i="7"/>
  <c r="I6" i="7"/>
  <c r="I7" i="7" s="1"/>
  <c r="F5" i="7"/>
  <c r="D207" i="9"/>
  <c r="C196" i="9"/>
  <c r="D195" i="9"/>
  <c r="C195" i="9"/>
  <c r="C335" i="9"/>
  <c r="D346" i="9"/>
  <c r="C258" i="9"/>
  <c r="D269" i="9"/>
  <c r="D257" i="9"/>
  <c r="I5" i="7"/>
  <c r="O6" i="7"/>
  <c r="O7" i="7" s="1"/>
  <c r="J5" i="7"/>
  <c r="P6" i="7"/>
  <c r="P7" i="7" s="1"/>
  <c r="T5" i="7"/>
  <c r="T6" i="7"/>
  <c r="T7" i="7" s="1"/>
  <c r="I4" i="7"/>
  <c r="M6" i="7"/>
  <c r="M7" i="7" s="1"/>
  <c r="U6" i="7"/>
  <c r="U7" i="7" s="1"/>
  <c r="J4" i="7"/>
  <c r="N4" i="7"/>
  <c r="C5" i="7"/>
  <c r="O5" i="7"/>
  <c r="M4" i="7"/>
  <c r="V8" i="7"/>
  <c r="U5" i="7"/>
  <c r="D5" i="7"/>
  <c r="P5" i="7"/>
  <c r="H5" i="7"/>
  <c r="H6" i="7"/>
  <c r="H7" i="7" s="1"/>
  <c r="E4" i="7"/>
  <c r="E5" i="7"/>
  <c r="Q4" i="7"/>
  <c r="Q5" i="7"/>
  <c r="L6" i="7"/>
  <c r="L7" i="7" s="1"/>
  <c r="L4" i="7"/>
  <c r="T4" i="7"/>
  <c r="F6" i="7"/>
  <c r="F7" i="7" s="1"/>
  <c r="R5" i="7"/>
  <c r="R6" i="7"/>
  <c r="R7" i="7" s="1"/>
  <c r="V6" i="7"/>
  <c r="V7" i="7" s="1"/>
  <c r="U4" i="7"/>
  <c r="D6" i="7"/>
  <c r="D7" i="7" s="1"/>
  <c r="G5" i="7"/>
  <c r="G6" i="7"/>
  <c r="G7" i="7" s="1"/>
  <c r="S5" i="7"/>
  <c r="S6" i="7"/>
  <c r="S7" i="7" s="1"/>
  <c r="K6" i="7"/>
  <c r="K7" i="7" s="1"/>
  <c r="K4" i="7"/>
  <c r="O2" i="8"/>
  <c r="O5" i="8"/>
  <c r="O8" i="8"/>
  <c r="O11" i="8"/>
  <c r="O14" i="8"/>
  <c r="O17" i="8"/>
  <c r="O20" i="8"/>
  <c r="O23" i="8"/>
  <c r="O26" i="8"/>
  <c r="O29" i="8"/>
  <c r="O32" i="8"/>
  <c r="O35" i="8"/>
  <c r="O38" i="8"/>
  <c r="O41" i="8"/>
  <c r="O44" i="8"/>
  <c r="O47" i="8"/>
  <c r="O50" i="8"/>
  <c r="O53" i="8"/>
  <c r="O56" i="8"/>
  <c r="O59" i="8"/>
  <c r="O62" i="8"/>
  <c r="O65" i="8"/>
  <c r="O68" i="8"/>
  <c r="O71" i="8"/>
  <c r="O74" i="8"/>
  <c r="O77" i="8"/>
  <c r="O80" i="8"/>
  <c r="O83" i="8"/>
  <c r="O86" i="8"/>
  <c r="O89" i="8"/>
  <c r="O92" i="8"/>
  <c r="J94" i="8"/>
  <c r="J100" i="8"/>
  <c r="J109" i="8"/>
  <c r="J110" i="8"/>
  <c r="M111" i="8"/>
  <c r="Q116" i="8"/>
  <c r="L120" i="8"/>
  <c r="L123" i="8"/>
  <c r="I127" i="8"/>
  <c r="M129" i="8"/>
  <c r="O131" i="8"/>
  <c r="M146" i="8"/>
  <c r="Q157" i="8"/>
  <c r="I199" i="8"/>
  <c r="O98" i="8"/>
  <c r="O107" i="8"/>
  <c r="O117" i="8"/>
  <c r="O118" i="8"/>
  <c r="O119" i="8"/>
  <c r="O122" i="8"/>
  <c r="J127" i="8"/>
  <c r="J135" i="8"/>
  <c r="J153" i="8"/>
  <c r="O387" i="8"/>
  <c r="O376" i="8"/>
  <c r="O381" i="8"/>
  <c r="O350" i="8"/>
  <c r="O347" i="8"/>
  <c r="O344" i="8"/>
  <c r="O341" i="8"/>
  <c r="O338" i="8"/>
  <c r="O366" i="8"/>
  <c r="O373" i="8"/>
  <c r="O364" i="8"/>
  <c r="O355" i="8"/>
  <c r="O346" i="8"/>
  <c r="O379" i="8"/>
  <c r="O343" i="8"/>
  <c r="O300" i="8"/>
  <c r="O297" i="8"/>
  <c r="O294" i="8"/>
  <c r="O349" i="8"/>
  <c r="O332" i="8"/>
  <c r="O323" i="8"/>
  <c r="O315" i="8"/>
  <c r="O311" i="8"/>
  <c r="O303" i="8"/>
  <c r="O351" i="8"/>
  <c r="O342" i="8"/>
  <c r="O322" i="8"/>
  <c r="O310" i="8"/>
  <c r="O299" i="8"/>
  <c r="O296" i="8"/>
  <c r="O293" i="8"/>
  <c r="O290" i="8"/>
  <c r="O287" i="8"/>
  <c r="O284" i="8"/>
  <c r="O281" i="8"/>
  <c r="O278" i="8"/>
  <c r="O275" i="8"/>
  <c r="O272" i="8"/>
  <c r="O269" i="8"/>
  <c r="O266" i="8"/>
  <c r="O263" i="8"/>
  <c r="O260" i="8"/>
  <c r="O257" i="8"/>
  <c r="O254" i="8"/>
  <c r="O352" i="8"/>
  <c r="O340" i="8"/>
  <c r="O335" i="8"/>
  <c r="O326" i="8"/>
  <c r="O321" i="8"/>
  <c r="O317" i="8"/>
  <c r="O309" i="8"/>
  <c r="O305" i="8"/>
  <c r="O301" i="8"/>
  <c r="O298" i="8"/>
  <c r="O295" i="8"/>
  <c r="O292" i="8"/>
  <c r="O289" i="8"/>
  <c r="O286" i="8"/>
  <c r="O283" i="8"/>
  <c r="O280" i="8"/>
  <c r="O277" i="8"/>
  <c r="O329" i="8"/>
  <c r="O330" i="8"/>
  <c r="O291" i="8"/>
  <c r="O234" i="8"/>
  <c r="O282" i="8"/>
  <c r="O279" i="8"/>
  <c r="O262" i="8"/>
  <c r="O252" i="8"/>
  <c r="O248" i="8"/>
  <c r="O241" i="8"/>
  <c r="O285" i="8"/>
  <c r="O256" i="8"/>
  <c r="O251" i="8"/>
  <c r="O274" i="8"/>
  <c r="O288" i="8"/>
  <c r="O325" i="8"/>
  <c r="O271" i="8"/>
  <c r="O259" i="8"/>
  <c r="O246" i="8"/>
  <c r="O334" i="8"/>
  <c r="O313" i="8"/>
  <c r="O270" i="8"/>
  <c r="O264" i="8"/>
  <c r="O242" i="8"/>
  <c r="O235" i="8"/>
  <c r="O215" i="8"/>
  <c r="O214" i="8"/>
  <c r="O218" i="8"/>
  <c r="O212" i="8"/>
  <c r="O221" i="8"/>
  <c r="O220" i="8"/>
  <c r="O209" i="8"/>
  <c r="O192" i="8"/>
  <c r="O188" i="8"/>
  <c r="O180" i="8"/>
  <c r="O177" i="8"/>
  <c r="O174" i="8"/>
  <c r="O171" i="8"/>
  <c r="O168" i="8"/>
  <c r="O224" i="8"/>
  <c r="O200" i="8"/>
  <c r="O227" i="8"/>
  <c r="O226" i="8"/>
  <c r="O199" i="8"/>
  <c r="O187" i="8"/>
  <c r="O230" i="8"/>
  <c r="O229" i="8"/>
  <c r="O206" i="8"/>
  <c r="O195" i="8"/>
  <c r="O191" i="8"/>
  <c r="O239" i="8"/>
  <c r="O203" i="8"/>
  <c r="O193" i="8"/>
  <c r="O181" i="8"/>
  <c r="O178" i="8"/>
  <c r="O175" i="8"/>
  <c r="O172" i="8"/>
  <c r="O169" i="8"/>
  <c r="O166" i="8"/>
  <c r="O244" i="8"/>
  <c r="O233" i="8"/>
  <c r="O198" i="8"/>
  <c r="O182" i="8"/>
  <c r="O156" i="8"/>
  <c r="O150" i="8"/>
  <c r="O144" i="8"/>
  <c r="O138" i="8"/>
  <c r="O165" i="8"/>
  <c r="O132" i="8"/>
  <c r="O194" i="8"/>
  <c r="O162" i="8"/>
  <c r="O250" i="8"/>
  <c r="O204" i="8"/>
  <c r="O190" i="8"/>
  <c r="O159" i="8"/>
  <c r="O153" i="8"/>
  <c r="O147" i="8"/>
  <c r="O141" i="8"/>
  <c r="O135" i="8"/>
  <c r="O157" i="8"/>
  <c r="O151" i="8"/>
  <c r="O145" i="8"/>
  <c r="O139" i="8"/>
  <c r="O133" i="8"/>
  <c r="O130" i="8"/>
  <c r="O127" i="8"/>
  <c r="O124" i="8"/>
  <c r="O129" i="8"/>
  <c r="N8" i="7"/>
  <c r="O110" i="8"/>
  <c r="O128" i="8"/>
  <c r="J141" i="8"/>
  <c r="H157" i="8"/>
  <c r="J259" i="8"/>
  <c r="L260" i="8"/>
  <c r="N5" i="7"/>
  <c r="C8" i="7"/>
  <c r="O8" i="7"/>
  <c r="H380" i="8"/>
  <c r="H353" i="8"/>
  <c r="H350" i="8"/>
  <c r="H347" i="8"/>
  <c r="H393" i="8"/>
  <c r="H395" i="8"/>
  <c r="H392" i="8"/>
  <c r="H378" i="8"/>
  <c r="H389" i="8"/>
  <c r="H383" i="8"/>
  <c r="H377" i="8"/>
  <c r="H386" i="8"/>
  <c r="H375" i="8"/>
  <c r="H366" i="8"/>
  <c r="H357" i="8"/>
  <c r="H354" i="8"/>
  <c r="H331" i="8"/>
  <c r="H335" i="8"/>
  <c r="H326" i="8"/>
  <c r="H322" i="8"/>
  <c r="H318" i="8"/>
  <c r="H314" i="8"/>
  <c r="H310" i="8"/>
  <c r="H306" i="8"/>
  <c r="H302" i="8"/>
  <c r="H299" i="8"/>
  <c r="H296" i="8"/>
  <c r="H293" i="8"/>
  <c r="H290" i="8"/>
  <c r="H287" i="8"/>
  <c r="H284" i="8"/>
  <c r="H281" i="8"/>
  <c r="H334" i="8"/>
  <c r="H325" i="8"/>
  <c r="H321" i="8"/>
  <c r="H317" i="8"/>
  <c r="H313" i="8"/>
  <c r="H309" i="8"/>
  <c r="H305" i="8"/>
  <c r="H346" i="8"/>
  <c r="H338" i="8"/>
  <c r="H329" i="8"/>
  <c r="H344" i="8"/>
  <c r="H381" i="8"/>
  <c r="H349" i="8"/>
  <c r="H352" i="8"/>
  <c r="H341" i="8"/>
  <c r="H255" i="8"/>
  <c r="H251" i="8"/>
  <c r="H240" i="8"/>
  <c r="H233" i="8"/>
  <c r="H230" i="8"/>
  <c r="H227" i="8"/>
  <c r="H224" i="8"/>
  <c r="H221" i="8"/>
  <c r="H218" i="8"/>
  <c r="H215" i="8"/>
  <c r="H212" i="8"/>
  <c r="H343" i="8"/>
  <c r="H272" i="8"/>
  <c r="H260" i="8"/>
  <c r="H254" i="8"/>
  <c r="H297" i="8"/>
  <c r="H291" i="8"/>
  <c r="H269" i="8"/>
  <c r="H258" i="8"/>
  <c r="H332" i="8"/>
  <c r="H263" i="8"/>
  <c r="H351" i="8"/>
  <c r="H328" i="8"/>
  <c r="H279" i="8"/>
  <c r="H278" i="8"/>
  <c r="H337" i="8"/>
  <c r="H285" i="8"/>
  <c r="H276" i="8"/>
  <c r="H267" i="8"/>
  <c r="H257" i="8"/>
  <c r="H252" i="8"/>
  <c r="H245" i="8"/>
  <c r="H261" i="8"/>
  <c r="H248" i="8"/>
  <c r="H237" i="8"/>
  <c r="H300" i="8"/>
  <c r="H288" i="8"/>
  <c r="H266" i="8"/>
  <c r="H234" i="8"/>
  <c r="H205" i="8"/>
  <c r="H275" i="8"/>
  <c r="H294" i="8"/>
  <c r="H203" i="8"/>
  <c r="H219" i="8"/>
  <c r="H214" i="8"/>
  <c r="H213" i="8"/>
  <c r="H206" i="8"/>
  <c r="H199" i="8"/>
  <c r="H195" i="8"/>
  <c r="H191" i="8"/>
  <c r="H187" i="8"/>
  <c r="H183" i="8"/>
  <c r="H207" i="8"/>
  <c r="H110" i="8"/>
  <c r="H208" i="8"/>
  <c r="H188" i="8"/>
  <c r="H177" i="8"/>
  <c r="H228" i="8"/>
  <c r="H209" i="8"/>
  <c r="H168" i="8"/>
  <c r="H200" i="8"/>
  <c r="H184" i="8"/>
  <c r="H171" i="8"/>
  <c r="H156" i="8"/>
  <c r="H150" i="8"/>
  <c r="H144" i="8"/>
  <c r="H138" i="8"/>
  <c r="H165" i="8"/>
  <c r="H196" i="8"/>
  <c r="H180" i="8"/>
  <c r="H174" i="8"/>
  <c r="H162" i="8"/>
  <c r="H192" i="8"/>
  <c r="Q367" i="8"/>
  <c r="Q387" i="8"/>
  <c r="Q386" i="8"/>
  <c r="Q376" i="8"/>
  <c r="Q371" i="8"/>
  <c r="Q362" i="8"/>
  <c r="Q380" i="8"/>
  <c r="Q385" i="8"/>
  <c r="Q375" i="8"/>
  <c r="Q370" i="8"/>
  <c r="Q361" i="8"/>
  <c r="Q374" i="8"/>
  <c r="Q365" i="8"/>
  <c r="Q395" i="8"/>
  <c r="Q389" i="8"/>
  <c r="Q368" i="8"/>
  <c r="Q359" i="8"/>
  <c r="Q377" i="8"/>
  <c r="Q357" i="8"/>
  <c r="Q358" i="8"/>
  <c r="Q323" i="8"/>
  <c r="Q315" i="8"/>
  <c r="Q311" i="8"/>
  <c r="Q303" i="8"/>
  <c r="Q342" i="8"/>
  <c r="Q299" i="8"/>
  <c r="Q296" i="8"/>
  <c r="Q293" i="8"/>
  <c r="Q290" i="8"/>
  <c r="Q287" i="8"/>
  <c r="Q392" i="8"/>
  <c r="Q373" i="8"/>
  <c r="Q369" i="8"/>
  <c r="Q364" i="8"/>
  <c r="Q353" i="8"/>
  <c r="Q383" i="8"/>
  <c r="Q338" i="8"/>
  <c r="Q257" i="8"/>
  <c r="Q339" i="8"/>
  <c r="Q248" i="8"/>
  <c r="Q354" i="8"/>
  <c r="Q281" i="8"/>
  <c r="Q278" i="8"/>
  <c r="Q237" i="8"/>
  <c r="Q284" i="8"/>
  <c r="Q275" i="8"/>
  <c r="Q266" i="8"/>
  <c r="Q256" i="8"/>
  <c r="Q251" i="8"/>
  <c r="Q244" i="8"/>
  <c r="Q233" i="8"/>
  <c r="Q355" i="8"/>
  <c r="Q260" i="8"/>
  <c r="Q247" i="8"/>
  <c r="Q272" i="8"/>
  <c r="Q254" i="8"/>
  <c r="Q239" i="8"/>
  <c r="Q329" i="8"/>
  <c r="Q321" i="8"/>
  <c r="Q317" i="8"/>
  <c r="Q269" i="8"/>
  <c r="Q263" i="8"/>
  <c r="Q253" i="8"/>
  <c r="Q249" i="8"/>
  <c r="Q366" i="8"/>
  <c r="Q309" i="8"/>
  <c r="Q305" i="8"/>
  <c r="Q301" i="8"/>
  <c r="Q258" i="8"/>
  <c r="Q245" i="8"/>
  <c r="Q238" i="8"/>
  <c r="Q231" i="8"/>
  <c r="Q228" i="8"/>
  <c r="Q225" i="8"/>
  <c r="Q222" i="8"/>
  <c r="Q221" i="8"/>
  <c r="Q209" i="8"/>
  <c r="Q192" i="8"/>
  <c r="Q188" i="8"/>
  <c r="Q180" i="8"/>
  <c r="Q177" i="8"/>
  <c r="Q174" i="8"/>
  <c r="Q171" i="8"/>
  <c r="Q236" i="8"/>
  <c r="Q224" i="8"/>
  <c r="Q227" i="8"/>
  <c r="Q295" i="8"/>
  <c r="Q230" i="8"/>
  <c r="Q242" i="8"/>
  <c r="Q179" i="8"/>
  <c r="Q176" i="8"/>
  <c r="Q289" i="8"/>
  <c r="Q215" i="8"/>
  <c r="Q235" i="8"/>
  <c r="Q218" i="8"/>
  <c r="Q170" i="8"/>
  <c r="Q155" i="8"/>
  <c r="Q149" i="8"/>
  <c r="Q143" i="8"/>
  <c r="Q137" i="8"/>
  <c r="Q164" i="8"/>
  <c r="Q162" i="8"/>
  <c r="Q189" i="8"/>
  <c r="Q172" i="8"/>
  <c r="Q154" i="8"/>
  <c r="Q148" i="8"/>
  <c r="Q142" i="8"/>
  <c r="Q136" i="8"/>
  <c r="Q173" i="8"/>
  <c r="Q161" i="8"/>
  <c r="Q160" i="8"/>
  <c r="Q159" i="8"/>
  <c r="Q153" i="8"/>
  <c r="Q147" i="8"/>
  <c r="Q141" i="8"/>
  <c r="Q135" i="8"/>
  <c r="Q110" i="8"/>
  <c r="Q185" i="8"/>
  <c r="Q158" i="8"/>
  <c r="Q152" i="8"/>
  <c r="Q146" i="8"/>
  <c r="Q140" i="8"/>
  <c r="Q134" i="8"/>
  <c r="Q197" i="8"/>
  <c r="Q264" i="8"/>
  <c r="Q168" i="8"/>
  <c r="Q156" i="8"/>
  <c r="Q150" i="8"/>
  <c r="Q144" i="8"/>
  <c r="Q138" i="8"/>
  <c r="Q169" i="8"/>
  <c r="Q167" i="8"/>
  <c r="Q166" i="8"/>
  <c r="Q165" i="8"/>
  <c r="J114" i="8"/>
  <c r="M117" i="8"/>
  <c r="J119" i="8"/>
  <c r="J121" i="8"/>
  <c r="J122" i="8"/>
  <c r="J124" i="8"/>
  <c r="H126" i="8"/>
  <c r="Q128" i="8"/>
  <c r="J131" i="8"/>
  <c r="H133" i="8"/>
  <c r="M137" i="8"/>
  <c r="H139" i="8"/>
  <c r="M155" i="8"/>
  <c r="I157" i="8"/>
  <c r="D8" i="7"/>
  <c r="P8" i="7"/>
  <c r="E8" i="7"/>
  <c r="Q8" i="7"/>
  <c r="I9" i="7"/>
  <c r="I395" i="8"/>
  <c r="I392" i="8"/>
  <c r="I385" i="8"/>
  <c r="I384" i="8"/>
  <c r="I374" i="8"/>
  <c r="I370" i="8"/>
  <c r="I365" i="8"/>
  <c r="I361" i="8"/>
  <c r="I394" i="8"/>
  <c r="I391" i="8"/>
  <c r="I389" i="8"/>
  <c r="I383" i="8"/>
  <c r="I397" i="8"/>
  <c r="I368" i="8"/>
  <c r="I364" i="8"/>
  <c r="I359" i="8"/>
  <c r="I377" i="8"/>
  <c r="I380" i="8"/>
  <c r="I353" i="8"/>
  <c r="I350" i="8"/>
  <c r="I347" i="8"/>
  <c r="I335" i="8"/>
  <c r="I326" i="8"/>
  <c r="I322" i="8"/>
  <c r="I314" i="8"/>
  <c r="I310" i="8"/>
  <c r="I302" i="8"/>
  <c r="I299" i="8"/>
  <c r="I296" i="8"/>
  <c r="I293" i="8"/>
  <c r="I290" i="8"/>
  <c r="I287" i="8"/>
  <c r="I284" i="8"/>
  <c r="I281" i="8"/>
  <c r="I278" i="8"/>
  <c r="I275" i="8"/>
  <c r="I272" i="8"/>
  <c r="I269" i="8"/>
  <c r="I371" i="8"/>
  <c r="I340" i="8"/>
  <c r="I367" i="8"/>
  <c r="I356" i="8"/>
  <c r="I362" i="8"/>
  <c r="I346" i="8"/>
  <c r="I338" i="8"/>
  <c r="I329" i="8"/>
  <c r="I301" i="8"/>
  <c r="I298" i="8"/>
  <c r="I295" i="8"/>
  <c r="I292" i="8"/>
  <c r="I289" i="8"/>
  <c r="I358" i="8"/>
  <c r="I344" i="8"/>
  <c r="I381" i="8"/>
  <c r="I341" i="8"/>
  <c r="I354" i="8"/>
  <c r="I331" i="8"/>
  <c r="I343" i="8"/>
  <c r="I260" i="8"/>
  <c r="I247" i="8"/>
  <c r="I243" i="8"/>
  <c r="I236" i="8"/>
  <c r="I265" i="8"/>
  <c r="I297" i="8"/>
  <c r="I382" i="8"/>
  <c r="I332" i="8"/>
  <c r="I323" i="8"/>
  <c r="I263" i="8"/>
  <c r="I249" i="8"/>
  <c r="I319" i="8"/>
  <c r="I311" i="8"/>
  <c r="I282" i="8"/>
  <c r="I279" i="8"/>
  <c r="I386" i="8"/>
  <c r="I307" i="8"/>
  <c r="I285" i="8"/>
  <c r="I283" i="8"/>
  <c r="I280" i="8"/>
  <c r="I268" i="8"/>
  <c r="I257" i="8"/>
  <c r="I238" i="8"/>
  <c r="I294" i="8"/>
  <c r="I286" i="8"/>
  <c r="I277" i="8"/>
  <c r="I300" i="8"/>
  <c r="I288" i="8"/>
  <c r="I273" i="8"/>
  <c r="I266" i="8"/>
  <c r="I261" i="8"/>
  <c r="I179" i="8"/>
  <c r="I176" i="8"/>
  <c r="I173" i="8"/>
  <c r="I170" i="8"/>
  <c r="I248" i="8"/>
  <c r="I235" i="8"/>
  <c r="I262" i="8"/>
  <c r="I211" i="8"/>
  <c r="I202" i="8"/>
  <c r="I197" i="8"/>
  <c r="I193" i="8"/>
  <c r="I185" i="8"/>
  <c r="I181" i="8"/>
  <c r="I178" i="8"/>
  <c r="I175" i="8"/>
  <c r="I241" i="8"/>
  <c r="I237" i="8"/>
  <c r="I205" i="8"/>
  <c r="I110" i="8"/>
  <c r="I208" i="8"/>
  <c r="I188" i="8"/>
  <c r="I177" i="8"/>
  <c r="I158" i="8"/>
  <c r="I152" i="8"/>
  <c r="I146" i="8"/>
  <c r="I140" i="8"/>
  <c r="I134" i="8"/>
  <c r="I169" i="8"/>
  <c r="I168" i="8"/>
  <c r="I184" i="8"/>
  <c r="I171" i="8"/>
  <c r="I167" i="8"/>
  <c r="I166" i="8"/>
  <c r="I172" i="8"/>
  <c r="I165" i="8"/>
  <c r="I229" i="8"/>
  <c r="I164" i="8"/>
  <c r="I163" i="8"/>
  <c r="I196" i="8"/>
  <c r="I180" i="8"/>
  <c r="I174" i="8"/>
  <c r="I162" i="8"/>
  <c r="I155" i="8"/>
  <c r="I149" i="8"/>
  <c r="I143" i="8"/>
  <c r="I137" i="8"/>
  <c r="I161" i="8"/>
  <c r="I226" i="8"/>
  <c r="I159" i="8"/>
  <c r="I153" i="8"/>
  <c r="I147" i="8"/>
  <c r="I141" i="8"/>
  <c r="I135" i="8"/>
  <c r="I242" i="8"/>
  <c r="L118" i="8"/>
  <c r="M125" i="8"/>
  <c r="I130" i="8"/>
  <c r="M132" i="8"/>
  <c r="H135" i="8"/>
  <c r="I139" i="8"/>
  <c r="O148" i="8"/>
  <c r="I150" i="8"/>
  <c r="H153" i="8"/>
  <c r="O186" i="8"/>
  <c r="L201" i="8"/>
  <c r="L241" i="8"/>
  <c r="O4" i="8"/>
  <c r="O7" i="8"/>
  <c r="O10" i="8"/>
  <c r="O13" i="8"/>
  <c r="O16" i="8"/>
  <c r="O19" i="8"/>
  <c r="O22" i="8"/>
  <c r="O25" i="8"/>
  <c r="O28" i="8"/>
  <c r="O31" i="8"/>
  <c r="O34" i="8"/>
  <c r="O37" i="8"/>
  <c r="O40" i="8"/>
  <c r="O43" i="8"/>
  <c r="O46" i="8"/>
  <c r="O49" i="8"/>
  <c r="O52" i="8"/>
  <c r="O55" i="8"/>
  <c r="O58" i="8"/>
  <c r="O61" i="8"/>
  <c r="O64" i="8"/>
  <c r="O67" i="8"/>
  <c r="O70" i="8"/>
  <c r="O73" i="8"/>
  <c r="O76" i="8"/>
  <c r="O79" i="8"/>
  <c r="O82" i="8"/>
  <c r="O85" i="8"/>
  <c r="O88" i="8"/>
  <c r="O91" i="8"/>
  <c r="J392" i="8"/>
  <c r="J385" i="8"/>
  <c r="J374" i="8"/>
  <c r="J370" i="8"/>
  <c r="J365" i="8"/>
  <c r="J361" i="8"/>
  <c r="J356" i="8"/>
  <c r="J395" i="8"/>
  <c r="J394" i="8"/>
  <c r="J369" i="8"/>
  <c r="J360" i="8"/>
  <c r="J391" i="8"/>
  <c r="J379" i="8"/>
  <c r="J389" i="8"/>
  <c r="J383" i="8"/>
  <c r="J397" i="8"/>
  <c r="J377" i="8"/>
  <c r="J380" i="8"/>
  <c r="J371" i="8"/>
  <c r="J340" i="8"/>
  <c r="J318" i="8"/>
  <c r="J306" i="8"/>
  <c r="J367" i="8"/>
  <c r="J366" i="8"/>
  <c r="J355" i="8"/>
  <c r="J362" i="8"/>
  <c r="J376" i="8"/>
  <c r="J368" i="8"/>
  <c r="J357" i="8"/>
  <c r="J359" i="8"/>
  <c r="J349" i="8"/>
  <c r="J324" i="8"/>
  <c r="J312" i="8"/>
  <c r="J335" i="8"/>
  <c r="J326" i="8"/>
  <c r="J322" i="8"/>
  <c r="J314" i="8"/>
  <c r="J310" i="8"/>
  <c r="J302" i="8"/>
  <c r="J299" i="8"/>
  <c r="J296" i="8"/>
  <c r="J293" i="8"/>
  <c r="J290" i="8"/>
  <c r="J287" i="8"/>
  <c r="J284" i="8"/>
  <c r="J281" i="8"/>
  <c r="J278" i="8"/>
  <c r="J275" i="8"/>
  <c r="J272" i="8"/>
  <c r="J243" i="8"/>
  <c r="J236" i="8"/>
  <c r="J265" i="8"/>
  <c r="J254" i="8"/>
  <c r="J271" i="8"/>
  <c r="J250" i="8"/>
  <c r="J239" i="8"/>
  <c r="J323" i="8"/>
  <c r="J269" i="8"/>
  <c r="J263" i="8"/>
  <c r="J242" i="8"/>
  <c r="J319" i="8"/>
  <c r="J311" i="8"/>
  <c r="J253" i="8"/>
  <c r="J386" i="8"/>
  <c r="J364" i="8"/>
  <c r="J315" i="8"/>
  <c r="J307" i="8"/>
  <c r="J257" i="8"/>
  <c r="J245" i="8"/>
  <c r="J303" i="8"/>
  <c r="J277" i="8"/>
  <c r="J262" i="8"/>
  <c r="J248" i="8"/>
  <c r="J241" i="8"/>
  <c r="J251" i="8"/>
  <c r="J244" i="8"/>
  <c r="J240" i="8"/>
  <c r="J233" i="8"/>
  <c r="J260" i="8"/>
  <c r="J194" i="8"/>
  <c r="J190" i="8"/>
  <c r="J182" i="8"/>
  <c r="J198" i="8"/>
  <c r="J186" i="8"/>
  <c r="J215" i="8"/>
  <c r="J266" i="8"/>
  <c r="J237" i="8"/>
  <c r="J218" i="8"/>
  <c r="J221" i="8"/>
  <c r="J195" i="8"/>
  <c r="J183" i="8"/>
  <c r="J179" i="8"/>
  <c r="J176" i="8"/>
  <c r="J173" i="8"/>
  <c r="J170" i="8"/>
  <c r="J167" i="8"/>
  <c r="J164" i="8"/>
  <c r="J161" i="8"/>
  <c r="J177" i="8"/>
  <c r="J158" i="8"/>
  <c r="J152" i="8"/>
  <c r="J146" i="8"/>
  <c r="J140" i="8"/>
  <c r="J134" i="8"/>
  <c r="J227" i="8"/>
  <c r="J187" i="8"/>
  <c r="J168" i="8"/>
  <c r="J157" i="8"/>
  <c r="J151" i="8"/>
  <c r="J145" i="8"/>
  <c r="J139" i="8"/>
  <c r="J224" i="8"/>
  <c r="J171" i="8"/>
  <c r="J156" i="8"/>
  <c r="J150" i="8"/>
  <c r="J144" i="8"/>
  <c r="J138" i="8"/>
  <c r="J200" i="8"/>
  <c r="J199" i="8"/>
  <c r="J165" i="8"/>
  <c r="J229" i="8"/>
  <c r="J180" i="8"/>
  <c r="J174" i="8"/>
  <c r="J162" i="8"/>
  <c r="J155" i="8"/>
  <c r="J149" i="8"/>
  <c r="J143" i="8"/>
  <c r="J137" i="8"/>
  <c r="J132" i="8"/>
  <c r="J129" i="8"/>
  <c r="J126" i="8"/>
  <c r="J123" i="8"/>
  <c r="J120" i="8"/>
  <c r="J230" i="8"/>
  <c r="J160" i="8"/>
  <c r="J154" i="8"/>
  <c r="J148" i="8"/>
  <c r="J142" i="8"/>
  <c r="J136" i="8"/>
  <c r="J232" i="8"/>
  <c r="J206" i="8"/>
  <c r="O113" i="8"/>
  <c r="J130" i="8"/>
  <c r="J192" i="8"/>
  <c r="M238" i="8"/>
  <c r="O96" i="8"/>
  <c r="O104" i="8"/>
  <c r="J117" i="8"/>
  <c r="O126" i="8"/>
  <c r="J147" i="8"/>
  <c r="M164" i="8"/>
  <c r="M167" i="8"/>
  <c r="O232" i="8"/>
  <c r="H8" i="7"/>
  <c r="M109" i="8"/>
  <c r="L391" i="8"/>
  <c r="L379" i="8"/>
  <c r="L352" i="8"/>
  <c r="L349" i="8"/>
  <c r="L346" i="8"/>
  <c r="L389" i="8"/>
  <c r="L383" i="8"/>
  <c r="L397" i="8"/>
  <c r="L373" i="8"/>
  <c r="L364" i="8"/>
  <c r="L388" i="8"/>
  <c r="L382" i="8"/>
  <c r="L376" i="8"/>
  <c r="L385" i="8"/>
  <c r="L394" i="8"/>
  <c r="L334" i="8"/>
  <c r="L325" i="8"/>
  <c r="L317" i="8"/>
  <c r="L313" i="8"/>
  <c r="L305" i="8"/>
  <c r="L338" i="8"/>
  <c r="L329" i="8"/>
  <c r="L321" i="8"/>
  <c r="L309" i="8"/>
  <c r="L301" i="8"/>
  <c r="L298" i="8"/>
  <c r="L295" i="8"/>
  <c r="L292" i="8"/>
  <c r="L289" i="8"/>
  <c r="L286" i="8"/>
  <c r="L283" i="8"/>
  <c r="L339" i="8"/>
  <c r="L347" i="8"/>
  <c r="L380" i="8"/>
  <c r="L345" i="8"/>
  <c r="L337" i="8"/>
  <c r="L328" i="8"/>
  <c r="L348" i="8"/>
  <c r="L343" i="8"/>
  <c r="L353" i="8"/>
  <c r="L340" i="8"/>
  <c r="L271" i="8"/>
  <c r="L239" i="8"/>
  <c r="L232" i="8"/>
  <c r="L229" i="8"/>
  <c r="L226" i="8"/>
  <c r="L223" i="8"/>
  <c r="L220" i="8"/>
  <c r="L217" i="8"/>
  <c r="L214" i="8"/>
  <c r="L211" i="8"/>
  <c r="L259" i="8"/>
  <c r="L326" i="8"/>
  <c r="L296" i="8"/>
  <c r="L290" i="8"/>
  <c r="L269" i="8"/>
  <c r="L235" i="8"/>
  <c r="L335" i="8"/>
  <c r="L331" i="8"/>
  <c r="L322" i="8"/>
  <c r="L314" i="8"/>
  <c r="L253" i="8"/>
  <c r="L327" i="8"/>
  <c r="L310" i="8"/>
  <c r="L302" i="8"/>
  <c r="L280" i="8"/>
  <c r="L268" i="8"/>
  <c r="L336" i="8"/>
  <c r="L277" i="8"/>
  <c r="L351" i="8"/>
  <c r="L262" i="8"/>
  <c r="L293" i="8"/>
  <c r="L341" i="8"/>
  <c r="L274" i="8"/>
  <c r="L256" i="8"/>
  <c r="L251" i="8"/>
  <c r="L244" i="8"/>
  <c r="L236" i="8"/>
  <c r="L342" i="8"/>
  <c r="L265" i="8"/>
  <c r="L287" i="8"/>
  <c r="L203" i="8"/>
  <c r="L202" i="8"/>
  <c r="L215" i="8"/>
  <c r="L213" i="8"/>
  <c r="L196" i="8"/>
  <c r="L188" i="8"/>
  <c r="L184" i="8"/>
  <c r="L208" i="8"/>
  <c r="L233" i="8"/>
  <c r="L176" i="8"/>
  <c r="L199" i="8"/>
  <c r="L183" i="8"/>
  <c r="L167" i="8"/>
  <c r="L170" i="8"/>
  <c r="L164" i="8"/>
  <c r="L299" i="8"/>
  <c r="L230" i="8"/>
  <c r="L195" i="8"/>
  <c r="L179" i="8"/>
  <c r="L191" i="8"/>
  <c r="L173" i="8"/>
  <c r="L205" i="8"/>
  <c r="L158" i="8"/>
  <c r="L152" i="8"/>
  <c r="L146" i="8"/>
  <c r="L140" i="8"/>
  <c r="L134" i="8"/>
  <c r="L187" i="8"/>
  <c r="I112" i="8"/>
  <c r="H113" i="8"/>
  <c r="H121" i="8"/>
  <c r="H124" i="8"/>
  <c r="O125" i="8"/>
  <c r="Q126" i="8"/>
  <c r="I128" i="8"/>
  <c r="L130" i="8"/>
  <c r="I136" i="8"/>
  <c r="M143" i="8"/>
  <c r="H145" i="8"/>
  <c r="I154" i="8"/>
  <c r="I156" i="8"/>
  <c r="H159" i="8"/>
  <c r="J172" i="8"/>
  <c r="J184" i="8"/>
  <c r="J99" i="8"/>
  <c r="O105" i="8"/>
  <c r="O106" i="8"/>
  <c r="J108" i="8"/>
  <c r="M397" i="8"/>
  <c r="M394" i="8"/>
  <c r="M393" i="8"/>
  <c r="M383" i="8"/>
  <c r="M373" i="8"/>
  <c r="M368" i="8"/>
  <c r="M364" i="8"/>
  <c r="M359" i="8"/>
  <c r="M390" i="8"/>
  <c r="M378" i="8"/>
  <c r="M396" i="8"/>
  <c r="M388" i="8"/>
  <c r="M382" i="8"/>
  <c r="M367" i="8"/>
  <c r="M358" i="8"/>
  <c r="M354" i="8"/>
  <c r="M376" i="8"/>
  <c r="M391" i="8"/>
  <c r="M379" i="8"/>
  <c r="M352" i="8"/>
  <c r="M349" i="8"/>
  <c r="M346" i="8"/>
  <c r="M366" i="8"/>
  <c r="M361" i="8"/>
  <c r="M355" i="8"/>
  <c r="M321" i="8"/>
  <c r="M309" i="8"/>
  <c r="M301" i="8"/>
  <c r="M298" i="8"/>
  <c r="M295" i="8"/>
  <c r="M292" i="8"/>
  <c r="M289" i="8"/>
  <c r="M286" i="8"/>
  <c r="M283" i="8"/>
  <c r="M280" i="8"/>
  <c r="M277" i="8"/>
  <c r="M274" i="8"/>
  <c r="M271" i="8"/>
  <c r="M268" i="8"/>
  <c r="M375" i="8"/>
  <c r="M356" i="8"/>
  <c r="M357" i="8"/>
  <c r="M345" i="8"/>
  <c r="M337" i="8"/>
  <c r="M333" i="8"/>
  <c r="M343" i="8"/>
  <c r="M300" i="8"/>
  <c r="M297" i="8"/>
  <c r="M294" i="8"/>
  <c r="M291" i="8"/>
  <c r="M288" i="8"/>
  <c r="M385" i="8"/>
  <c r="M315" i="8"/>
  <c r="M374" i="8"/>
  <c r="M370" i="8"/>
  <c r="M365" i="8"/>
  <c r="M334" i="8"/>
  <c r="M325" i="8"/>
  <c r="M313" i="8"/>
  <c r="M259" i="8"/>
  <c r="M296" i="8"/>
  <c r="M269" i="8"/>
  <c r="M263" i="8"/>
  <c r="M242" i="8"/>
  <c r="M235" i="8"/>
  <c r="M322" i="8"/>
  <c r="M253" i="8"/>
  <c r="M249" i="8"/>
  <c r="M318" i="8"/>
  <c r="M310" i="8"/>
  <c r="M258" i="8"/>
  <c r="M306" i="8"/>
  <c r="M282" i="8"/>
  <c r="M281" i="8"/>
  <c r="M279" i="8"/>
  <c r="M278" i="8"/>
  <c r="M262" i="8"/>
  <c r="M248" i="8"/>
  <c r="M340" i="8"/>
  <c r="M285" i="8"/>
  <c r="M256" i="8"/>
  <c r="M244" i="8"/>
  <c r="M299" i="8"/>
  <c r="M287" i="8"/>
  <c r="M261" i="8"/>
  <c r="M260" i="8"/>
  <c r="M240" i="8"/>
  <c r="M342" i="8"/>
  <c r="M265" i="8"/>
  <c r="M255" i="8"/>
  <c r="M254" i="8"/>
  <c r="M243" i="8"/>
  <c r="M193" i="8"/>
  <c r="M181" i="8"/>
  <c r="M178" i="8"/>
  <c r="M175" i="8"/>
  <c r="M172" i="8"/>
  <c r="M189" i="8"/>
  <c r="M219" i="8"/>
  <c r="M210" i="8"/>
  <c r="M222" i="8"/>
  <c r="M272" i="8"/>
  <c r="M241" i="8"/>
  <c r="M236" i="8"/>
  <c r="M180" i="8"/>
  <c r="M177" i="8"/>
  <c r="M174" i="8"/>
  <c r="M247" i="8"/>
  <c r="M198" i="8"/>
  <c r="M186" i="8"/>
  <c r="M157" i="8"/>
  <c r="M151" i="8"/>
  <c r="M145" i="8"/>
  <c r="M139" i="8"/>
  <c r="M133" i="8"/>
  <c r="M168" i="8"/>
  <c r="M183" i="8"/>
  <c r="M171" i="8"/>
  <c r="M169" i="8"/>
  <c r="M166" i="8"/>
  <c r="M150" i="8"/>
  <c r="M144" i="8"/>
  <c r="M138" i="8"/>
  <c r="M170" i="8"/>
  <c r="M165" i="8"/>
  <c r="M163" i="8"/>
  <c r="M195" i="8"/>
  <c r="M179" i="8"/>
  <c r="M162" i="8"/>
  <c r="M173" i="8"/>
  <c r="M160" i="8"/>
  <c r="M154" i="8"/>
  <c r="M148" i="8"/>
  <c r="M142" i="8"/>
  <c r="M136" i="8"/>
  <c r="M190" i="8"/>
  <c r="M159" i="8"/>
  <c r="M153" i="8"/>
  <c r="M147" i="8"/>
  <c r="M141" i="8"/>
  <c r="M135" i="8"/>
  <c r="M273" i="8"/>
  <c r="M176" i="8"/>
  <c r="Q114" i="8"/>
  <c r="O116" i="8"/>
  <c r="L117" i="8"/>
  <c r="L122" i="8"/>
  <c r="Q125" i="8"/>
  <c r="J128" i="8"/>
  <c r="M130" i="8"/>
  <c r="L131" i="8"/>
  <c r="Q132" i="8"/>
  <c r="O136" i="8"/>
  <c r="I138" i="8"/>
  <c r="H141" i="8"/>
  <c r="I145" i="8"/>
  <c r="O154" i="8"/>
  <c r="J191" i="8"/>
  <c r="H231" i="8"/>
  <c r="K134" i="8"/>
  <c r="L136" i="8"/>
  <c r="K140" i="8"/>
  <c r="L142" i="8"/>
  <c r="K146" i="8"/>
  <c r="L148" i="8"/>
  <c r="K152" i="8"/>
  <c r="L154" i="8"/>
  <c r="K158" i="8"/>
  <c r="L160" i="8"/>
  <c r="K161" i="8"/>
  <c r="K162" i="8"/>
  <c r="H172" i="8"/>
  <c r="K174" i="8"/>
  <c r="L175" i="8"/>
  <c r="K180" i="8"/>
  <c r="L181" i="8"/>
  <c r="Q182" i="8"/>
  <c r="J185" i="8"/>
  <c r="M192" i="8"/>
  <c r="Q193" i="8"/>
  <c r="Q198" i="8"/>
  <c r="O202" i="8"/>
  <c r="K207" i="8"/>
  <c r="J210" i="8"/>
  <c r="O211" i="8"/>
  <c r="J213" i="8"/>
  <c r="J216" i="8"/>
  <c r="O217" i="8"/>
  <c r="J219" i="8"/>
  <c r="J222" i="8"/>
  <c r="O223" i="8"/>
  <c r="M226" i="8"/>
  <c r="K263" i="8"/>
  <c r="O267" i="8"/>
  <c r="L162" i="8"/>
  <c r="J163" i="8"/>
  <c r="H166" i="8"/>
  <c r="H167" i="8"/>
  <c r="H170" i="8"/>
  <c r="K173" i="8"/>
  <c r="L174" i="8"/>
  <c r="O176" i="8"/>
  <c r="L180" i="8"/>
  <c r="K185" i="8"/>
  <c r="H189" i="8"/>
  <c r="H194" i="8"/>
  <c r="O197" i="8"/>
  <c r="K206" i="8"/>
  <c r="M231" i="8"/>
  <c r="L263" i="8"/>
  <c r="Q267" i="8"/>
  <c r="K269" i="8"/>
  <c r="K272" i="8"/>
  <c r="O134" i="8"/>
  <c r="O140" i="8"/>
  <c r="K144" i="8"/>
  <c r="O146" i="8"/>
  <c r="K150" i="8"/>
  <c r="O152" i="8"/>
  <c r="K156" i="8"/>
  <c r="O158" i="8"/>
  <c r="L163" i="8"/>
  <c r="L165" i="8"/>
  <c r="J166" i="8"/>
  <c r="K171" i="8"/>
  <c r="K172" i="8"/>
  <c r="Q181" i="8"/>
  <c r="Q186" i="8"/>
  <c r="J189" i="8"/>
  <c r="K191" i="8"/>
  <c r="K200" i="8"/>
  <c r="M201" i="8"/>
  <c r="I203" i="8"/>
  <c r="L204" i="8"/>
  <c r="J209" i="8"/>
  <c r="M213" i="8"/>
  <c r="I215" i="8"/>
  <c r="M216" i="8"/>
  <c r="L225" i="8"/>
  <c r="K231" i="8"/>
  <c r="K238" i="8"/>
  <c r="I240" i="8"/>
  <c r="K253" i="8"/>
  <c r="H134" i="8"/>
  <c r="K136" i="8"/>
  <c r="L138" i="8"/>
  <c r="H140" i="8"/>
  <c r="K142" i="8"/>
  <c r="L144" i="8"/>
  <c r="H146" i="8"/>
  <c r="K148" i="8"/>
  <c r="L150" i="8"/>
  <c r="H152" i="8"/>
  <c r="K154" i="8"/>
  <c r="L156" i="8"/>
  <c r="H158" i="8"/>
  <c r="K167" i="8"/>
  <c r="K168" i="8"/>
  <c r="J169" i="8"/>
  <c r="K170" i="8"/>
  <c r="L171" i="8"/>
  <c r="L172" i="8"/>
  <c r="J178" i="8"/>
  <c r="H182" i="8"/>
  <c r="O185" i="8"/>
  <c r="K189" i="8"/>
  <c r="K195" i="8"/>
  <c r="H198" i="8"/>
  <c r="L200" i="8"/>
  <c r="O201" i="8"/>
  <c r="J203" i="8"/>
  <c r="M204" i="8"/>
  <c r="O205" i="8"/>
  <c r="Q206" i="8"/>
  <c r="K209" i="8"/>
  <c r="J212" i="8"/>
  <c r="M225" i="8"/>
  <c r="M229" i="8"/>
  <c r="K230" i="8"/>
  <c r="K237" i="8"/>
  <c r="O238" i="8"/>
  <c r="M250" i="8"/>
  <c r="K126" i="8"/>
  <c r="K129" i="8"/>
  <c r="K132" i="8"/>
  <c r="L166" i="8"/>
  <c r="L168" i="8"/>
  <c r="K169" i="8"/>
  <c r="H176" i="8"/>
  <c r="K178" i="8"/>
  <c r="I182" i="8"/>
  <c r="M184" i="8"/>
  <c r="I187" i="8"/>
  <c r="J188" i="8"/>
  <c r="L189" i="8"/>
  <c r="H193" i="8"/>
  <c r="L194" i="8"/>
  <c r="O196" i="8"/>
  <c r="I198" i="8"/>
  <c r="M200" i="8"/>
  <c r="J208" i="8"/>
  <c r="L209" i="8"/>
  <c r="K212" i="8"/>
  <c r="K215" i="8"/>
  <c r="K218" i="8"/>
  <c r="K221" i="8"/>
  <c r="K224" i="8"/>
  <c r="O247" i="8"/>
  <c r="J249" i="8"/>
  <c r="I252" i="8"/>
  <c r="I255" i="8"/>
  <c r="M320" i="8"/>
  <c r="L139" i="8"/>
  <c r="L145" i="8"/>
  <c r="L151" i="8"/>
  <c r="L157" i="8"/>
  <c r="O160" i="8"/>
  <c r="O161" i="8"/>
  <c r="L169" i="8"/>
  <c r="O173" i="8"/>
  <c r="K177" i="8"/>
  <c r="L178" i="8"/>
  <c r="K188" i="8"/>
  <c r="Q191" i="8"/>
  <c r="M199" i="8"/>
  <c r="H202" i="8"/>
  <c r="M209" i="8"/>
  <c r="H211" i="8"/>
  <c r="L212" i="8"/>
  <c r="L218" i="8"/>
  <c r="L221" i="8"/>
  <c r="L224" i="8"/>
  <c r="L228" i="8"/>
  <c r="M237" i="8"/>
  <c r="K249" i="8"/>
  <c r="K298" i="8"/>
  <c r="O308" i="8"/>
  <c r="K394" i="8"/>
  <c r="K391" i="8"/>
  <c r="K379" i="8"/>
  <c r="K397" i="8"/>
  <c r="K377" i="8"/>
  <c r="K388" i="8"/>
  <c r="K374" i="8"/>
  <c r="K365" i="8"/>
  <c r="K356" i="8"/>
  <c r="K334" i="8"/>
  <c r="K330" i="8"/>
  <c r="K325" i="8"/>
  <c r="K317" i="8"/>
  <c r="K313" i="8"/>
  <c r="K305" i="8"/>
  <c r="K346" i="8"/>
  <c r="K321" i="8"/>
  <c r="K309" i="8"/>
  <c r="K376" i="8"/>
  <c r="K347" i="8"/>
  <c r="K320" i="8"/>
  <c r="K316" i="8"/>
  <c r="K308" i="8"/>
  <c r="K304" i="8"/>
  <c r="K380" i="8"/>
  <c r="K349" i="8"/>
  <c r="K337" i="8"/>
  <c r="K328" i="8"/>
  <c r="K343" i="8"/>
  <c r="K350" i="8"/>
  <c r="K319" i="8"/>
  <c r="K307" i="8"/>
  <c r="K322" i="8"/>
  <c r="K310" i="8"/>
  <c r="K353" i="8"/>
  <c r="K340" i="8"/>
  <c r="K254" i="8"/>
  <c r="K271" i="8"/>
  <c r="K250" i="8"/>
  <c r="K246" i="8"/>
  <c r="K232" i="8"/>
  <c r="K229" i="8"/>
  <c r="K226" i="8"/>
  <c r="K223" i="8"/>
  <c r="K220" i="8"/>
  <c r="K217" i="8"/>
  <c r="K214" i="8"/>
  <c r="K211" i="8"/>
  <c r="K208" i="8"/>
  <c r="K259" i="8"/>
  <c r="K331" i="8"/>
  <c r="K327" i="8"/>
  <c r="K315" i="8"/>
  <c r="K292" i="8"/>
  <c r="K283" i="8"/>
  <c r="K280" i="8"/>
  <c r="K268" i="8"/>
  <c r="K257" i="8"/>
  <c r="K336" i="8"/>
  <c r="K303" i="8"/>
  <c r="K262" i="8"/>
  <c r="K241" i="8"/>
  <c r="K275" i="8"/>
  <c r="K266" i="8"/>
  <c r="K260" i="8"/>
  <c r="K204" i="8"/>
  <c r="K198" i="8"/>
  <c r="K186" i="8"/>
  <c r="K244" i="8"/>
  <c r="K203" i="8"/>
  <c r="K352" i="8"/>
  <c r="K240" i="8"/>
  <c r="K216" i="8"/>
  <c r="K202" i="8"/>
  <c r="K193" i="8"/>
  <c r="K245" i="8"/>
  <c r="K219" i="8"/>
  <c r="K213" i="8"/>
  <c r="K222" i="8"/>
  <c r="K210" i="8"/>
  <c r="K225" i="8"/>
  <c r="K201" i="8"/>
  <c r="K196" i="8"/>
  <c r="K184" i="8"/>
  <c r="K256" i="8"/>
  <c r="K228" i="8"/>
  <c r="K341" i="8"/>
  <c r="K274" i="8"/>
  <c r="K251" i="8"/>
  <c r="K234" i="8"/>
  <c r="K233" i="8"/>
  <c r="K194" i="8"/>
  <c r="K190" i="8"/>
  <c r="K182" i="8"/>
  <c r="L177" i="8"/>
  <c r="O179" i="8"/>
  <c r="K183" i="8"/>
  <c r="H186" i="8"/>
  <c r="O189" i="8"/>
  <c r="J193" i="8"/>
  <c r="H197" i="8"/>
  <c r="Q204" i="8"/>
  <c r="I214" i="8"/>
  <c r="I217" i="8"/>
  <c r="I220" i="8"/>
  <c r="M221" i="8"/>
  <c r="I223" i="8"/>
  <c r="M224" i="8"/>
  <c r="M228" i="8"/>
  <c r="H136" i="8"/>
  <c r="H142" i="8"/>
  <c r="H148" i="8"/>
  <c r="H154" i="8"/>
  <c r="H160" i="8"/>
  <c r="O163" i="8"/>
  <c r="O164" i="8"/>
  <c r="K166" i="8"/>
  <c r="H175" i="8"/>
  <c r="K176" i="8"/>
  <c r="H181" i="8"/>
  <c r="L182" i="8"/>
  <c r="O184" i="8"/>
  <c r="I186" i="8"/>
  <c r="M188" i="8"/>
  <c r="Q195" i="8"/>
  <c r="L198" i="8"/>
  <c r="K199" i="8"/>
  <c r="J202" i="8"/>
  <c r="M208" i="8"/>
  <c r="J211" i="8"/>
  <c r="J214" i="8"/>
  <c r="J217" i="8"/>
  <c r="J220" i="8"/>
  <c r="J223" i="8"/>
  <c r="L227" i="8"/>
  <c r="Q234" i="8"/>
  <c r="K236" i="8"/>
  <c r="I245" i="8"/>
  <c r="M246" i="8"/>
  <c r="I276" i="8"/>
  <c r="I291" i="8"/>
  <c r="O137" i="8"/>
  <c r="O143" i="8"/>
  <c r="K147" i="8"/>
  <c r="O149" i="8"/>
  <c r="K153" i="8"/>
  <c r="O155" i="8"/>
  <c r="K159" i="8"/>
  <c r="H161" i="8"/>
  <c r="O170" i="8"/>
  <c r="M187" i="8"/>
  <c r="I191" i="8"/>
  <c r="L193" i="8"/>
  <c r="Q194" i="8"/>
  <c r="J197" i="8"/>
  <c r="Q200" i="8"/>
  <c r="L207" i="8"/>
  <c r="Q212" i="8"/>
  <c r="J226" i="8"/>
  <c r="M227" i="8"/>
  <c r="O243" i="8"/>
  <c r="L135" i="8"/>
  <c r="H137" i="8"/>
  <c r="L141" i="8"/>
  <c r="H143" i="8"/>
  <c r="L147" i="8"/>
  <c r="H149" i="8"/>
  <c r="L153" i="8"/>
  <c r="H155" i="8"/>
  <c r="L159" i="8"/>
  <c r="O167" i="8"/>
  <c r="H173" i="8"/>
  <c r="J175" i="8"/>
  <c r="J181" i="8"/>
  <c r="O183" i="8"/>
  <c r="H185" i="8"/>
  <c r="H190" i="8"/>
  <c r="K192" i="8"/>
  <c r="K197" i="8"/>
  <c r="H201" i="8"/>
  <c r="J205" i="8"/>
  <c r="M207" i="8"/>
  <c r="H210" i="8"/>
  <c r="H216" i="8"/>
  <c r="H222" i="8"/>
  <c r="L242" i="8"/>
  <c r="Q243" i="8"/>
  <c r="Q274" i="8"/>
  <c r="Q277" i="8"/>
  <c r="Q280" i="8"/>
  <c r="Q283" i="8"/>
  <c r="Q286" i="8"/>
  <c r="H163" i="8"/>
  <c r="H164" i="8"/>
  <c r="K175" i="8"/>
  <c r="H179" i="8"/>
  <c r="K181" i="8"/>
  <c r="Q183" i="8"/>
  <c r="L186" i="8"/>
  <c r="K187" i="8"/>
  <c r="I190" i="8"/>
  <c r="L192" i="8"/>
  <c r="J196" i="8"/>
  <c r="L197" i="8"/>
  <c r="H204" i="8"/>
  <c r="O208" i="8"/>
  <c r="I213" i="8"/>
  <c r="I216" i="8"/>
  <c r="I219" i="8"/>
  <c r="M223" i="8"/>
  <c r="H225" i="8"/>
  <c r="K227" i="8"/>
  <c r="H244" i="8"/>
  <c r="M267" i="8"/>
  <c r="M270" i="8"/>
  <c r="I201" i="8"/>
  <c r="M206" i="8"/>
  <c r="Q213" i="8"/>
  <c r="Q214" i="8"/>
  <c r="Q216" i="8"/>
  <c r="H220" i="8"/>
  <c r="I221" i="8"/>
  <c r="I225" i="8"/>
  <c r="J228" i="8"/>
  <c r="I246" i="8"/>
  <c r="I253" i="8"/>
  <c r="I256" i="8"/>
  <c r="L257" i="8"/>
  <c r="O261" i="8"/>
  <c r="M264" i="8"/>
  <c r="Q268" i="8"/>
  <c r="Q271" i="8"/>
  <c r="K277" i="8"/>
  <c r="K286" i="8"/>
  <c r="M290" i="8"/>
  <c r="M293" i="8"/>
  <c r="I189" i="8"/>
  <c r="J201" i="8"/>
  <c r="Q202" i="8"/>
  <c r="I210" i="8"/>
  <c r="I212" i="8"/>
  <c r="H217" i="8"/>
  <c r="I218" i="8"/>
  <c r="I222" i="8"/>
  <c r="J225" i="8"/>
  <c r="M230" i="8"/>
  <c r="L231" i="8"/>
  <c r="M232" i="8"/>
  <c r="H236" i="8"/>
  <c r="L238" i="8"/>
  <c r="K242" i="8"/>
  <c r="J246" i="8"/>
  <c r="H249" i="8"/>
  <c r="L250" i="8"/>
  <c r="J256" i="8"/>
  <c r="M257" i="8"/>
  <c r="I259" i="8"/>
  <c r="Q261" i="8"/>
  <c r="H282" i="8"/>
  <c r="K289" i="8"/>
  <c r="J292" i="8"/>
  <c r="K311" i="8"/>
  <c r="K332" i="8"/>
  <c r="M185" i="8"/>
  <c r="Q190" i="8"/>
  <c r="M197" i="8"/>
  <c r="M202" i="8"/>
  <c r="I204" i="8"/>
  <c r="M211" i="8"/>
  <c r="M212" i="8"/>
  <c r="M218" i="8"/>
  <c r="L219" i="8"/>
  <c r="M220" i="8"/>
  <c r="Q232" i="8"/>
  <c r="J235" i="8"/>
  <c r="I244" i="8"/>
  <c r="Q250" i="8"/>
  <c r="O253" i="8"/>
  <c r="I258" i="8"/>
  <c r="M266" i="8"/>
  <c r="H271" i="8"/>
  <c r="L272" i="8"/>
  <c r="O273" i="8"/>
  <c r="L279" i="8"/>
  <c r="L282" i="8"/>
  <c r="I376" i="8"/>
  <c r="J204" i="8"/>
  <c r="Q205" i="8"/>
  <c r="M214" i="8"/>
  <c r="M215" i="8"/>
  <c r="L216" i="8"/>
  <c r="M217" i="8"/>
  <c r="O231" i="8"/>
  <c r="I234" i="8"/>
  <c r="K235" i="8"/>
  <c r="H239" i="8"/>
  <c r="L245" i="8"/>
  <c r="Q246" i="8"/>
  <c r="K252" i="8"/>
  <c r="J258" i="8"/>
  <c r="I271" i="8"/>
  <c r="M276" i="8"/>
  <c r="Q292" i="8"/>
  <c r="L307" i="8"/>
  <c r="H339" i="8"/>
  <c r="O365" i="8"/>
  <c r="I183" i="8"/>
  <c r="I195" i="8"/>
  <c r="M203" i="8"/>
  <c r="O207" i="8"/>
  <c r="O228" i="8"/>
  <c r="Q229" i="8"/>
  <c r="I233" i="8"/>
  <c r="J234" i="8"/>
  <c r="O237" i="8"/>
  <c r="I239" i="8"/>
  <c r="M245" i="8"/>
  <c r="K248" i="8"/>
  <c r="O249" i="8"/>
  <c r="I251" i="8"/>
  <c r="Q259" i="8"/>
  <c r="H264" i="8"/>
  <c r="K265" i="8"/>
  <c r="J268" i="8"/>
  <c r="O276" i="8"/>
  <c r="M316" i="8"/>
  <c r="K358" i="8"/>
  <c r="M182" i="8"/>
  <c r="Q187" i="8"/>
  <c r="M194" i="8"/>
  <c r="Q199" i="8"/>
  <c r="I206" i="8"/>
  <c r="Q207" i="8"/>
  <c r="O225" i="8"/>
  <c r="Q226" i="8"/>
  <c r="H232" i="8"/>
  <c r="O236" i="8"/>
  <c r="H243" i="8"/>
  <c r="L248" i="8"/>
  <c r="M252" i="8"/>
  <c r="I254" i="8"/>
  <c r="I264" i="8"/>
  <c r="I274" i="8"/>
  <c r="L275" i="8"/>
  <c r="K281" i="8"/>
  <c r="Q298" i="8"/>
  <c r="O304" i="8"/>
  <c r="Q208" i="8"/>
  <c r="O222" i="8"/>
  <c r="Q223" i="8"/>
  <c r="H229" i="8"/>
  <c r="I230" i="8"/>
  <c r="I232" i="8"/>
  <c r="K239" i="8"/>
  <c r="Q241" i="8"/>
  <c r="O245" i="8"/>
  <c r="J247" i="8"/>
  <c r="H250" i="8"/>
  <c r="O255" i="8"/>
  <c r="H270" i="8"/>
  <c r="J274" i="8"/>
  <c r="M275" i="8"/>
  <c r="L278" i="8"/>
  <c r="L281" i="8"/>
  <c r="L284" i="8"/>
  <c r="Q325" i="8"/>
  <c r="I192" i="8"/>
  <c r="I200" i="8"/>
  <c r="M205" i="8"/>
  <c r="I207" i="8"/>
  <c r="O210" i="8"/>
  <c r="O219" i="8"/>
  <c r="Q220" i="8"/>
  <c r="H226" i="8"/>
  <c r="I227" i="8"/>
  <c r="I231" i="8"/>
  <c r="M234" i="8"/>
  <c r="O240" i="8"/>
  <c r="H242" i="8"/>
  <c r="K247" i="8"/>
  <c r="I250" i="8"/>
  <c r="Q252" i="8"/>
  <c r="Q255" i="8"/>
  <c r="O258" i="8"/>
  <c r="Q262" i="8"/>
  <c r="O265" i="8"/>
  <c r="I267" i="8"/>
  <c r="I270" i="8"/>
  <c r="H273" i="8"/>
  <c r="M284" i="8"/>
  <c r="L303" i="8"/>
  <c r="L324" i="8"/>
  <c r="Q184" i="8"/>
  <c r="M191" i="8"/>
  <c r="Q196" i="8"/>
  <c r="Q201" i="8"/>
  <c r="J207" i="8"/>
  <c r="I209" i="8"/>
  <c r="Q210" i="8"/>
  <c r="Q211" i="8"/>
  <c r="O213" i="8"/>
  <c r="O216" i="8"/>
  <c r="Q217" i="8"/>
  <c r="Q219" i="8"/>
  <c r="H223" i="8"/>
  <c r="I224" i="8"/>
  <c r="I228" i="8"/>
  <c r="J231" i="8"/>
  <c r="M233" i="8"/>
  <c r="J238" i="8"/>
  <c r="M239" i="8"/>
  <c r="Q240" i="8"/>
  <c r="K243" i="8"/>
  <c r="H246" i="8"/>
  <c r="L247" i="8"/>
  <c r="M251" i="8"/>
  <c r="L254" i="8"/>
  <c r="Q265" i="8"/>
  <c r="O268" i="8"/>
  <c r="J280" i="8"/>
  <c r="J283" i="8"/>
  <c r="M312" i="8"/>
  <c r="H235" i="8"/>
  <c r="K267" i="8"/>
  <c r="K276" i="8"/>
  <c r="J279" i="8"/>
  <c r="J282" i="8"/>
  <c r="K285" i="8"/>
  <c r="H292" i="8"/>
  <c r="L294" i="8"/>
  <c r="L304" i="8"/>
  <c r="L308" i="8"/>
  <c r="K312" i="8"/>
  <c r="H323" i="8"/>
  <c r="H327" i="8"/>
  <c r="J328" i="8"/>
  <c r="Q330" i="8"/>
  <c r="K333" i="8"/>
  <c r="J345" i="8"/>
  <c r="Q378" i="8"/>
  <c r="L234" i="8"/>
  <c r="L252" i="8"/>
  <c r="H259" i="8"/>
  <c r="L267" i="8"/>
  <c r="Q270" i="8"/>
  <c r="L276" i="8"/>
  <c r="K278" i="8"/>
  <c r="K279" i="8"/>
  <c r="K282" i="8"/>
  <c r="K284" i="8"/>
  <c r="L285" i="8"/>
  <c r="K293" i="8"/>
  <c r="J298" i="8"/>
  <c r="M304" i="8"/>
  <c r="M308" i="8"/>
  <c r="L312" i="8"/>
  <c r="Q313" i="8"/>
  <c r="L316" i="8"/>
  <c r="L320" i="8"/>
  <c r="K324" i="8"/>
  <c r="J332" i="8"/>
  <c r="L333" i="8"/>
  <c r="Q334" i="8"/>
  <c r="K345" i="8"/>
  <c r="K348" i="8"/>
  <c r="J358" i="8"/>
  <c r="L377" i="8"/>
  <c r="H379" i="8"/>
  <c r="Q384" i="8"/>
  <c r="L249" i="8"/>
  <c r="K258" i="8"/>
  <c r="H265" i="8"/>
  <c r="J291" i="8"/>
  <c r="J297" i="8"/>
  <c r="Q300" i="8"/>
  <c r="M303" i="8"/>
  <c r="M307" i="8"/>
  <c r="Q308" i="8"/>
  <c r="L311" i="8"/>
  <c r="O312" i="8"/>
  <c r="L315" i="8"/>
  <c r="O316" i="8"/>
  <c r="L319" i="8"/>
  <c r="O320" i="8"/>
  <c r="K323" i="8"/>
  <c r="M324" i="8"/>
  <c r="M328" i="8"/>
  <c r="J331" i="8"/>
  <c r="L332" i="8"/>
  <c r="O333" i="8"/>
  <c r="I339" i="8"/>
  <c r="O374" i="8"/>
  <c r="Q393" i="8"/>
  <c r="D183" i="9"/>
  <c r="C172" i="9"/>
  <c r="D171" i="9"/>
  <c r="C171" i="9"/>
  <c r="C294" i="9"/>
  <c r="D305" i="9"/>
  <c r="H247" i="8"/>
  <c r="L258" i="8"/>
  <c r="J264" i="8"/>
  <c r="J270" i="8"/>
  <c r="Q288" i="8"/>
  <c r="K291" i="8"/>
  <c r="K297" i="8"/>
  <c r="H301" i="8"/>
  <c r="K302" i="8"/>
  <c r="K306" i="8"/>
  <c r="Q312" i="8"/>
  <c r="M319" i="8"/>
  <c r="Q320" i="8"/>
  <c r="L323" i="8"/>
  <c r="O324" i="8"/>
  <c r="H330" i="8"/>
  <c r="Q333" i="8"/>
  <c r="M336" i="8"/>
  <c r="O337" i="8"/>
  <c r="O345" i="8"/>
  <c r="J347" i="8"/>
  <c r="O348" i="8"/>
  <c r="I357" i="8"/>
  <c r="H391" i="8"/>
  <c r="L392" i="8"/>
  <c r="H394" i="8"/>
  <c r="L246" i="8"/>
  <c r="K264" i="8"/>
  <c r="K270" i="8"/>
  <c r="Q273" i="8"/>
  <c r="H289" i="8"/>
  <c r="L291" i="8"/>
  <c r="Q294" i="8"/>
  <c r="L297" i="8"/>
  <c r="I305" i="8"/>
  <c r="L306" i="8"/>
  <c r="I309" i="8"/>
  <c r="K314" i="8"/>
  <c r="K318" i="8"/>
  <c r="Q324" i="8"/>
  <c r="M327" i="8"/>
  <c r="O328" i="8"/>
  <c r="K335" i="8"/>
  <c r="Q341" i="8"/>
  <c r="K344" i="8"/>
  <c r="J363" i="8"/>
  <c r="H372" i="8"/>
  <c r="K385" i="8"/>
  <c r="I388" i="8"/>
  <c r="H256" i="8"/>
  <c r="L264" i="8"/>
  <c r="L270" i="8"/>
  <c r="H274" i="8"/>
  <c r="K290" i="8"/>
  <c r="H295" i="8"/>
  <c r="K296" i="8"/>
  <c r="J301" i="8"/>
  <c r="J305" i="8"/>
  <c r="O307" i="8"/>
  <c r="J309" i="8"/>
  <c r="I313" i="8"/>
  <c r="I317" i="8"/>
  <c r="L318" i="8"/>
  <c r="I321" i="8"/>
  <c r="K326" i="8"/>
  <c r="M331" i="8"/>
  <c r="I334" i="8"/>
  <c r="H342" i="8"/>
  <c r="J343" i="8"/>
  <c r="L344" i="8"/>
  <c r="L350" i="8"/>
  <c r="I372" i="8"/>
  <c r="H384" i="8"/>
  <c r="L243" i="8"/>
  <c r="J255" i="8"/>
  <c r="J289" i="8"/>
  <c r="K301" i="8"/>
  <c r="J313" i="8"/>
  <c r="J317" i="8"/>
  <c r="O319" i="8"/>
  <c r="J321" i="8"/>
  <c r="I325" i="8"/>
  <c r="J334" i="8"/>
  <c r="O336" i="8"/>
  <c r="M339" i="8"/>
  <c r="M350" i="8"/>
  <c r="H356" i="8"/>
  <c r="H362" i="8"/>
  <c r="O370" i="8"/>
  <c r="H241" i="8"/>
  <c r="K255" i="8"/>
  <c r="H262" i="8"/>
  <c r="J273" i="8"/>
  <c r="Q276" i="8"/>
  <c r="Q285" i="8"/>
  <c r="J288" i="8"/>
  <c r="J295" i="8"/>
  <c r="J300" i="8"/>
  <c r="O302" i="8"/>
  <c r="H304" i="8"/>
  <c r="O306" i="8"/>
  <c r="H308" i="8"/>
  <c r="J325" i="8"/>
  <c r="O327" i="8"/>
  <c r="L330" i="8"/>
  <c r="Q332" i="8"/>
  <c r="Q336" i="8"/>
  <c r="J338" i="8"/>
  <c r="O339" i="8"/>
  <c r="J346" i="8"/>
  <c r="M363" i="8"/>
  <c r="O382" i="8"/>
  <c r="L240" i="8"/>
  <c r="L255" i="8"/>
  <c r="J261" i="8"/>
  <c r="K273" i="8"/>
  <c r="H277" i="8"/>
  <c r="Q279" i="8"/>
  <c r="Q282" i="8"/>
  <c r="H286" i="8"/>
  <c r="K288" i="8"/>
  <c r="K295" i="8"/>
  <c r="K300" i="8"/>
  <c r="Q302" i="8"/>
  <c r="I304" i="8"/>
  <c r="Q306" i="8"/>
  <c r="I308" i="8"/>
  <c r="H312" i="8"/>
  <c r="O314" i="8"/>
  <c r="H316" i="8"/>
  <c r="O318" i="8"/>
  <c r="H320" i="8"/>
  <c r="Q327" i="8"/>
  <c r="J329" i="8"/>
  <c r="M330" i="8"/>
  <c r="O331" i="8"/>
  <c r="H333" i="8"/>
  <c r="K338" i="8"/>
  <c r="Q344" i="8"/>
  <c r="O360" i="8"/>
  <c r="H238" i="8"/>
  <c r="K261" i="8"/>
  <c r="H268" i="8"/>
  <c r="L273" i="8"/>
  <c r="H280" i="8"/>
  <c r="H283" i="8"/>
  <c r="L288" i="8"/>
  <c r="J294" i="8"/>
  <c r="Q297" i="8"/>
  <c r="L300" i="8"/>
  <c r="H303" i="8"/>
  <c r="J304" i="8"/>
  <c r="H307" i="8"/>
  <c r="J308" i="8"/>
  <c r="Q314" i="8"/>
  <c r="I316" i="8"/>
  <c r="Q318" i="8"/>
  <c r="I320" i="8"/>
  <c r="H324" i="8"/>
  <c r="K329" i="8"/>
  <c r="Q335" i="8"/>
  <c r="I337" i="8"/>
  <c r="H345" i="8"/>
  <c r="H348" i="8"/>
  <c r="K359" i="8"/>
  <c r="Q360" i="8"/>
  <c r="M369" i="8"/>
  <c r="M381" i="8"/>
  <c r="L237" i="8"/>
  <c r="J252" i="8"/>
  <c r="H253" i="8"/>
  <c r="L261" i="8"/>
  <c r="J267" i="8"/>
  <c r="J276" i="8"/>
  <c r="J285" i="8"/>
  <c r="J286" i="8"/>
  <c r="K287" i="8"/>
  <c r="Q291" i="8"/>
  <c r="K294" i="8"/>
  <c r="H298" i="8"/>
  <c r="K299" i="8"/>
  <c r="H311" i="8"/>
  <c r="H315" i="8"/>
  <c r="J316" i="8"/>
  <c r="H319" i="8"/>
  <c r="J320" i="8"/>
  <c r="Q326" i="8"/>
  <c r="I328" i="8"/>
  <c r="H336" i="8"/>
  <c r="J337" i="8"/>
  <c r="H340" i="8"/>
  <c r="L359" i="8"/>
  <c r="Q304" i="8"/>
  <c r="M311" i="8"/>
  <c r="Q316" i="8"/>
  <c r="M323" i="8"/>
  <c r="I333" i="8"/>
  <c r="Q346" i="8"/>
  <c r="I348" i="8"/>
  <c r="J350" i="8"/>
  <c r="Q356" i="8"/>
  <c r="O361" i="8"/>
  <c r="H363" i="8"/>
  <c r="K364" i="8"/>
  <c r="J373" i="8"/>
  <c r="L386" i="8"/>
  <c r="O390" i="8"/>
  <c r="M332" i="8"/>
  <c r="J333" i="8"/>
  <c r="J344" i="8"/>
  <c r="I345" i="8"/>
  <c r="J348" i="8"/>
  <c r="M351" i="8"/>
  <c r="O354" i="8"/>
  <c r="M360" i="8"/>
  <c r="I363" i="8"/>
  <c r="H368" i="8"/>
  <c r="K373" i="8"/>
  <c r="O378" i="8"/>
  <c r="M386" i="8"/>
  <c r="K389" i="8"/>
  <c r="Q390" i="8"/>
  <c r="O393" i="8"/>
  <c r="O396" i="8"/>
  <c r="D49" i="9"/>
  <c r="C38" i="9"/>
  <c r="C37" i="9"/>
  <c r="D68" i="9"/>
  <c r="D80" i="9"/>
  <c r="C69" i="9"/>
  <c r="C68" i="9"/>
  <c r="I330" i="8"/>
  <c r="J339" i="8"/>
  <c r="M344" i="8"/>
  <c r="M348" i="8"/>
  <c r="H355" i="8"/>
  <c r="L358" i="8"/>
  <c r="L363" i="8"/>
  <c r="K368" i="8"/>
  <c r="O369" i="8"/>
  <c r="H371" i="8"/>
  <c r="J372" i="8"/>
  <c r="M377" i="8"/>
  <c r="I379" i="8"/>
  <c r="Q382" i="8"/>
  <c r="J388" i="8"/>
  <c r="D37" i="9"/>
  <c r="D66" i="9"/>
  <c r="C55" i="9"/>
  <c r="I306" i="8"/>
  <c r="I318" i="8"/>
  <c r="M329" i="8"/>
  <c r="J330" i="8"/>
  <c r="M338" i="8"/>
  <c r="K339" i="8"/>
  <c r="Q340" i="8"/>
  <c r="Q352" i="8"/>
  <c r="I355" i="8"/>
  <c r="L357" i="8"/>
  <c r="K362" i="8"/>
  <c r="I366" i="8"/>
  <c r="L368" i="8"/>
  <c r="I375" i="8"/>
  <c r="M380" i="8"/>
  <c r="D25" i="9"/>
  <c r="D159" i="9"/>
  <c r="C148" i="9"/>
  <c r="D147" i="9"/>
  <c r="C147" i="9"/>
  <c r="M305" i="8"/>
  <c r="Q310" i="8"/>
  <c r="M317" i="8"/>
  <c r="Q322" i="8"/>
  <c r="M347" i="8"/>
  <c r="Q351" i="8"/>
  <c r="L362" i="8"/>
  <c r="K367" i="8"/>
  <c r="L372" i="8"/>
  <c r="O385" i="8"/>
  <c r="H387" i="8"/>
  <c r="H390" i="8"/>
  <c r="Q331" i="8"/>
  <c r="Q350" i="8"/>
  <c r="J354" i="8"/>
  <c r="K355" i="8"/>
  <c r="L356" i="8"/>
  <c r="M362" i="8"/>
  <c r="O363" i="8"/>
  <c r="H365" i="8"/>
  <c r="L367" i="8"/>
  <c r="K371" i="8"/>
  <c r="M372" i="8"/>
  <c r="H374" i="8"/>
  <c r="Q381" i="8"/>
  <c r="M384" i="8"/>
  <c r="I390" i="8"/>
  <c r="H396" i="8"/>
  <c r="D135" i="9"/>
  <c r="C124" i="9"/>
  <c r="D123" i="9"/>
  <c r="C123" i="9"/>
  <c r="I303" i="8"/>
  <c r="I315" i="8"/>
  <c r="I327" i="8"/>
  <c r="I336" i="8"/>
  <c r="J341" i="8"/>
  <c r="I342" i="8"/>
  <c r="I352" i="8"/>
  <c r="J353" i="8"/>
  <c r="L355" i="8"/>
  <c r="O358" i="8"/>
  <c r="H360" i="8"/>
  <c r="K361" i="8"/>
  <c r="Q363" i="8"/>
  <c r="L371" i="8"/>
  <c r="O372" i="8"/>
  <c r="I378" i="8"/>
  <c r="K383" i="8"/>
  <c r="O384" i="8"/>
  <c r="O388" i="8"/>
  <c r="I396" i="8"/>
  <c r="M302" i="8"/>
  <c r="Q307" i="8"/>
  <c r="M314" i="8"/>
  <c r="Q319" i="8"/>
  <c r="M326" i="8"/>
  <c r="J327" i="8"/>
  <c r="M335" i="8"/>
  <c r="J336" i="8"/>
  <c r="J342" i="8"/>
  <c r="Q348" i="8"/>
  <c r="Q349" i="8"/>
  <c r="I351" i="8"/>
  <c r="J352" i="8"/>
  <c r="L354" i="8"/>
  <c r="O357" i="8"/>
  <c r="I360" i="8"/>
  <c r="L361" i="8"/>
  <c r="M371" i="8"/>
  <c r="Q372" i="8"/>
  <c r="J378" i="8"/>
  <c r="Q391" i="8"/>
  <c r="D111" i="9"/>
  <c r="C100" i="9"/>
  <c r="D99" i="9"/>
  <c r="C99" i="9"/>
  <c r="K342" i="8"/>
  <c r="Q343" i="8"/>
  <c r="Q347" i="8"/>
  <c r="J351" i="8"/>
  <c r="O362" i="8"/>
  <c r="H369" i="8"/>
  <c r="K370" i="8"/>
  <c r="J382" i="8"/>
  <c r="L387" i="8"/>
  <c r="Q394" i="8"/>
  <c r="I312" i="8"/>
  <c r="I324" i="8"/>
  <c r="Q328" i="8"/>
  <c r="Q337" i="8"/>
  <c r="M341" i="8"/>
  <c r="Q345" i="8"/>
  <c r="I349" i="8"/>
  <c r="K351" i="8"/>
  <c r="M353" i="8"/>
  <c r="O356" i="8"/>
  <c r="H359" i="8"/>
  <c r="L365" i="8"/>
  <c r="O367" i="8"/>
  <c r="I369" i="8"/>
  <c r="L370" i="8"/>
  <c r="I373" i="8"/>
  <c r="L374" i="8"/>
  <c r="O375" i="8"/>
  <c r="Q379" i="8"/>
  <c r="K382" i="8"/>
  <c r="K386" i="8"/>
  <c r="M387" i="8"/>
  <c r="D33" i="9"/>
  <c r="C22" i="9"/>
  <c r="D21" i="9"/>
  <c r="C21" i="9"/>
  <c r="D87" i="9"/>
  <c r="C76" i="9"/>
  <c r="D75" i="9"/>
  <c r="C75" i="9"/>
  <c r="H364" i="8"/>
  <c r="H373" i="8"/>
  <c r="L381" i="8"/>
  <c r="O383" i="8"/>
  <c r="J387" i="8"/>
  <c r="H397" i="8"/>
  <c r="D59" i="9"/>
  <c r="C66" i="9"/>
  <c r="D77" i="9"/>
  <c r="D65" i="9"/>
  <c r="C114" i="9"/>
  <c r="D125" i="9"/>
  <c r="D113" i="9"/>
  <c r="C138" i="9"/>
  <c r="D149" i="9"/>
  <c r="D137" i="9"/>
  <c r="C162" i="9"/>
  <c r="D173" i="9"/>
  <c r="D161" i="9"/>
  <c r="C186" i="9"/>
  <c r="D197" i="9"/>
  <c r="D185" i="9"/>
  <c r="C282" i="9"/>
  <c r="D293" i="9"/>
  <c r="K363" i="8"/>
  <c r="K372" i="8"/>
  <c r="K387" i="8"/>
  <c r="O391" i="8"/>
  <c r="O392" i="8"/>
  <c r="O394" i="8"/>
  <c r="C13" i="9"/>
  <c r="C25" i="9"/>
  <c r="C30" i="9"/>
  <c r="C41" i="9"/>
  <c r="C46" i="9"/>
  <c r="C90" i="9"/>
  <c r="D101" i="9"/>
  <c r="D89" i="9"/>
  <c r="C356" i="9"/>
  <c r="D355" i="9"/>
  <c r="D367" i="9"/>
  <c r="H361" i="8"/>
  <c r="H370" i="8"/>
  <c r="K378" i="8"/>
  <c r="H385" i="8"/>
  <c r="J390" i="8"/>
  <c r="J396" i="8"/>
  <c r="C6" i="9"/>
  <c r="C26" i="9"/>
  <c r="D67" i="9"/>
  <c r="C56" i="9"/>
  <c r="C234" i="9"/>
  <c r="D245" i="9"/>
  <c r="D233" i="9"/>
  <c r="D279" i="9"/>
  <c r="C268" i="9"/>
  <c r="D267" i="9"/>
  <c r="O353" i="8"/>
  <c r="K360" i="8"/>
  <c r="K369" i="8"/>
  <c r="L378" i="8"/>
  <c r="O380" i="8"/>
  <c r="J384" i="8"/>
  <c r="M389" i="8"/>
  <c r="K390" i="8"/>
  <c r="I393" i="8"/>
  <c r="K396" i="8"/>
  <c r="D18" i="9"/>
  <c r="C7" i="9"/>
  <c r="C70" i="9"/>
  <c r="D81" i="9"/>
  <c r="C94" i="9"/>
  <c r="D105" i="9"/>
  <c r="C118" i="9"/>
  <c r="D129" i="9"/>
  <c r="C142" i="9"/>
  <c r="D153" i="9"/>
  <c r="C166" i="9"/>
  <c r="D177" i="9"/>
  <c r="D219" i="9"/>
  <c r="C349" i="9"/>
  <c r="D360" i="9"/>
  <c r="L360" i="8"/>
  <c r="L369" i="8"/>
  <c r="K384" i="8"/>
  <c r="L390" i="8"/>
  <c r="K392" i="8"/>
  <c r="J393" i="8"/>
  <c r="K395" i="8"/>
  <c r="L396" i="8"/>
  <c r="D19" i="9"/>
  <c r="C8" i="9"/>
  <c r="C50" i="9"/>
  <c r="D61" i="9"/>
  <c r="D69" i="9"/>
  <c r="D93" i="9"/>
  <c r="D117" i="9"/>
  <c r="D141" i="9"/>
  <c r="D165" i="9"/>
  <c r="C190" i="9"/>
  <c r="D201" i="9"/>
  <c r="D255" i="9"/>
  <c r="C244" i="9"/>
  <c r="D243" i="9"/>
  <c r="O371" i="8"/>
  <c r="H376" i="8"/>
  <c r="L384" i="8"/>
  <c r="O386" i="8"/>
  <c r="K393" i="8"/>
  <c r="L395" i="8"/>
  <c r="D115" i="9"/>
  <c r="C104" i="9"/>
  <c r="D139" i="9"/>
  <c r="C128" i="9"/>
  <c r="D163" i="9"/>
  <c r="C152" i="9"/>
  <c r="D187" i="9"/>
  <c r="C176" i="9"/>
  <c r="C210" i="9"/>
  <c r="D221" i="9"/>
  <c r="D209" i="9"/>
  <c r="C308" i="9"/>
  <c r="D307" i="9"/>
  <c r="D319" i="9"/>
  <c r="H358" i="8"/>
  <c r="H367" i="8"/>
  <c r="J375" i="8"/>
  <c r="M392" i="8"/>
  <c r="L393" i="8"/>
  <c r="M395" i="8"/>
  <c r="C17" i="9"/>
  <c r="D91" i="9"/>
  <c r="C80" i="9"/>
  <c r="D103" i="9"/>
  <c r="D127" i="9"/>
  <c r="D151" i="9"/>
  <c r="D175" i="9"/>
  <c r="K357" i="8"/>
  <c r="K366" i="8"/>
  <c r="K375" i="8"/>
  <c r="H382" i="8"/>
  <c r="D17" i="9"/>
  <c r="D231" i="9"/>
  <c r="C220" i="9"/>
  <c r="C342" i="9"/>
  <c r="D353" i="9"/>
  <c r="L366" i="8"/>
  <c r="L375" i="8"/>
  <c r="O377" i="8"/>
  <c r="J381" i="8"/>
  <c r="H388" i="8"/>
  <c r="O397" i="8"/>
  <c r="C45" i="9"/>
  <c r="C52" i="9"/>
  <c r="C51" i="9"/>
  <c r="K354" i="8"/>
  <c r="O359" i="8"/>
  <c r="O368" i="8"/>
  <c r="K381" i="8"/>
  <c r="I387" i="8"/>
  <c r="Q388" i="8"/>
  <c r="O389" i="8"/>
  <c r="O395" i="8"/>
  <c r="Q396" i="8"/>
  <c r="Q397" i="8"/>
  <c r="D23" i="9"/>
  <c r="C12" i="9"/>
  <c r="C18" i="9"/>
  <c r="D24" i="9"/>
  <c r="C59" i="9"/>
  <c r="C301" i="9"/>
  <c r="D312" i="9"/>
  <c r="D203" i="9"/>
  <c r="C208" i="9"/>
  <c r="D217" i="9"/>
  <c r="D227" i="9"/>
  <c r="C287" i="9"/>
  <c r="D298" i="9"/>
  <c r="C300" i="9"/>
  <c r="C327" i="9"/>
  <c r="D338" i="9"/>
  <c r="C334" i="9"/>
  <c r="D345" i="9"/>
  <c r="C348" i="9"/>
  <c r="C375" i="9"/>
  <c r="D386" i="9"/>
  <c r="C382" i="9"/>
  <c r="D54" i="9"/>
  <c r="D58" i="9"/>
  <c r="C79" i="9"/>
  <c r="C93" i="9"/>
  <c r="C103" i="9"/>
  <c r="C117" i="9"/>
  <c r="C127" i="9"/>
  <c r="C141" i="9"/>
  <c r="C151" i="9"/>
  <c r="C165" i="9"/>
  <c r="C175" i="9"/>
  <c r="C189" i="9"/>
  <c r="C199" i="9"/>
  <c r="D208" i="9"/>
  <c r="C223" i="9"/>
  <c r="C237" i="9"/>
  <c r="C247" i="9"/>
  <c r="C261" i="9"/>
  <c r="C271" i="9"/>
  <c r="D292" i="9"/>
  <c r="D299" i="9"/>
  <c r="C307" i="9"/>
  <c r="D318" i="9"/>
  <c r="C314" i="9"/>
  <c r="D325" i="9"/>
  <c r="C328" i="9"/>
  <c r="C333" i="9"/>
  <c r="D340" i="9"/>
  <c r="D347" i="9"/>
  <c r="C355" i="9"/>
  <c r="D366" i="9"/>
  <c r="C362" i="9"/>
  <c r="D373" i="9"/>
  <c r="C376" i="9"/>
  <c r="D388" i="9"/>
  <c r="D22" i="9"/>
  <c r="D26" i="9"/>
  <c r="D30" i="9"/>
  <c r="C65" i="9"/>
  <c r="D82" i="9"/>
  <c r="C89" i="9"/>
  <c r="D106" i="9"/>
  <c r="C113" i="9"/>
  <c r="D130" i="9"/>
  <c r="C137" i="9"/>
  <c r="D154" i="9"/>
  <c r="C161" i="9"/>
  <c r="D178" i="9"/>
  <c r="C185" i="9"/>
  <c r="C209" i="9"/>
  <c r="C219" i="9"/>
  <c r="D228" i="9"/>
  <c r="C233" i="9"/>
  <c r="C243" i="9"/>
  <c r="D252" i="9"/>
  <c r="C257" i="9"/>
  <c r="C267" i="9"/>
  <c r="C293" i="9"/>
  <c r="D300" i="9"/>
  <c r="C315" i="9"/>
  <c r="D326" i="9"/>
  <c r="C322" i="9"/>
  <c r="D333" i="9"/>
  <c r="C341" i="9"/>
  <c r="D348" i="9"/>
  <c r="C363" i="9"/>
  <c r="D374" i="9"/>
  <c r="C370" i="9"/>
  <c r="D381" i="9"/>
  <c r="D51" i="9"/>
  <c r="C200" i="9"/>
  <c r="C224" i="9"/>
  <c r="C248" i="9"/>
  <c r="C272" i="9"/>
  <c r="C278" i="9"/>
  <c r="D289" i="9"/>
  <c r="C283" i="9"/>
  <c r="D294" i="9"/>
  <c r="C295" i="9"/>
  <c r="D306" i="9"/>
  <c r="C302" i="9"/>
  <c r="D313" i="9"/>
  <c r="C321" i="9"/>
  <c r="C343" i="9"/>
  <c r="D354" i="9"/>
  <c r="C350" i="9"/>
  <c r="D361" i="9"/>
  <c r="C364" i="9"/>
  <c r="C369" i="9"/>
  <c r="D376" i="9"/>
  <c r="D78" i="9"/>
  <c r="D102" i="9"/>
  <c r="C95" i="9"/>
  <c r="D104" i="9"/>
  <c r="D126" i="9"/>
  <c r="C119" i="9"/>
  <c r="D128" i="9"/>
  <c r="D150" i="9"/>
  <c r="C143" i="9"/>
  <c r="D152" i="9"/>
  <c r="D174" i="9"/>
  <c r="C167" i="9"/>
  <c r="D176" i="9"/>
  <c r="D198" i="9"/>
  <c r="C191" i="9"/>
  <c r="C205" i="9"/>
  <c r="D222" i="9"/>
  <c r="C215" i="9"/>
  <c r="C229" i="9"/>
  <c r="D246" i="9"/>
  <c r="C239" i="9"/>
  <c r="C253" i="9"/>
  <c r="D270" i="9"/>
  <c r="C263" i="9"/>
  <c r="C277" i="9"/>
  <c r="C323" i="9"/>
  <c r="D334" i="9"/>
  <c r="C330" i="9"/>
  <c r="D341" i="9"/>
  <c r="C371" i="9"/>
  <c r="D382" i="9"/>
  <c r="C378" i="9"/>
  <c r="D389" i="9"/>
  <c r="D31" i="9"/>
  <c r="D35" i="9"/>
  <c r="D39" i="9"/>
  <c r="D43" i="9"/>
  <c r="D47" i="9"/>
  <c r="C58" i="9"/>
  <c r="C82" i="9"/>
  <c r="D85" i="9"/>
  <c r="C106" i="9"/>
  <c r="D109" i="9"/>
  <c r="C130" i="9"/>
  <c r="D133" i="9"/>
  <c r="C154" i="9"/>
  <c r="D157" i="9"/>
  <c r="C178" i="9"/>
  <c r="D181" i="9"/>
  <c r="D191" i="9"/>
  <c r="D205" i="9"/>
  <c r="C226" i="9"/>
  <c r="D239" i="9"/>
  <c r="C250" i="9"/>
  <c r="D253" i="9"/>
  <c r="D263" i="9"/>
  <c r="C274" i="9"/>
  <c r="D285" i="9"/>
  <c r="D277" i="9"/>
  <c r="C290" i="9"/>
  <c r="D301" i="9"/>
  <c r="D295" i="9"/>
  <c r="C303" i="9"/>
  <c r="D314" i="9"/>
  <c r="C310" i="9"/>
  <c r="D321" i="9"/>
  <c r="C324" i="9"/>
  <c r="C351" i="9"/>
  <c r="D362" i="9"/>
  <c r="C358" i="9"/>
  <c r="D369" i="9"/>
  <c r="C372" i="9"/>
  <c r="D384" i="9"/>
  <c r="D74" i="9"/>
  <c r="C67" i="9"/>
  <c r="D98" i="9"/>
  <c r="C91" i="9"/>
  <c r="D122" i="9"/>
  <c r="C115" i="9"/>
  <c r="D146" i="9"/>
  <c r="C139" i="9"/>
  <c r="D170" i="9"/>
  <c r="C163" i="9"/>
  <c r="D194" i="9"/>
  <c r="C187" i="9"/>
  <c r="C201" i="9"/>
  <c r="D218" i="9"/>
  <c r="D242" i="9"/>
  <c r="C235" i="9"/>
  <c r="D266" i="9"/>
  <c r="C259" i="9"/>
  <c r="C273" i="9"/>
  <c r="C304" i="9"/>
  <c r="C331" i="9"/>
  <c r="D342" i="9"/>
  <c r="C338" i="9"/>
  <c r="D349" i="9"/>
  <c r="C352" i="9"/>
  <c r="C357" i="9"/>
  <c r="C54" i="9"/>
  <c r="C78" i="9"/>
  <c r="C102" i="9"/>
  <c r="C126" i="9"/>
  <c r="C150" i="9"/>
  <c r="C174" i="9"/>
  <c r="C198" i="9"/>
  <c r="C222" i="9"/>
  <c r="D225" i="9"/>
  <c r="C246" i="9"/>
  <c r="D249" i="9"/>
  <c r="C270" i="9"/>
  <c r="D281" i="9"/>
  <c r="D273" i="9"/>
  <c r="C291" i="9"/>
  <c r="D302" i="9"/>
  <c r="C311" i="9"/>
  <c r="D322" i="9"/>
  <c r="C318" i="9"/>
  <c r="D329" i="9"/>
  <c r="C332" i="9"/>
  <c r="C359" i="9"/>
  <c r="D370" i="9"/>
  <c r="C366" i="9"/>
  <c r="D377" i="9"/>
  <c r="C380" i="9"/>
  <c r="C207" i="9"/>
  <c r="D286" i="9"/>
  <c r="C298" i="9"/>
  <c r="D309" i="9"/>
  <c r="C312" i="9"/>
  <c r="C317" i="9"/>
  <c r="D331" i="9"/>
  <c r="C339" i="9"/>
  <c r="D350" i="9"/>
  <c r="C346" i="9"/>
  <c r="D357" i="9"/>
  <c r="C360" i="9"/>
  <c r="D379" i="9"/>
  <c r="C92" i="9"/>
  <c r="C218" i="9"/>
  <c r="C286" i="9"/>
  <c r="D297" i="9"/>
  <c r="D311" i="9"/>
  <c r="C319" i="9"/>
  <c r="D330" i="9"/>
  <c r="C326" i="9"/>
  <c r="D337" i="9"/>
  <c r="C340" i="9"/>
  <c r="D359" i="9"/>
  <c r="C367" i="9"/>
  <c r="D378" i="9"/>
  <c r="C374" i="9"/>
  <c r="D385" i="9"/>
  <c r="C388" i="9"/>
  <c r="C73" i="9"/>
  <c r="C83" i="9"/>
  <c r="C97" i="9"/>
  <c r="C107" i="9"/>
  <c r="C121" i="9"/>
  <c r="C131" i="9"/>
  <c r="C145" i="9"/>
  <c r="C155" i="9"/>
  <c r="C169" i="9"/>
  <c r="C193" i="9"/>
  <c r="C241" i="9"/>
  <c r="C265" i="9"/>
  <c r="C285" i="9"/>
  <c r="C299" i="9"/>
  <c r="D310" i="9"/>
  <c r="C306" i="9"/>
  <c r="D317" i="9"/>
  <c r="C325" i="9"/>
  <c r="D339" i="9"/>
  <c r="C347" i="9"/>
  <c r="D358" i="9"/>
  <c r="C354" i="9"/>
  <c r="D365" i="9"/>
</calcChain>
</file>

<file path=xl/sharedStrings.xml><?xml version="1.0" encoding="utf-8"?>
<sst xmlns="http://schemas.openxmlformats.org/spreadsheetml/2006/main" count="1236" uniqueCount="583">
  <si>
    <t>Global Industrial Production</t>
  </si>
  <si>
    <t>Definition</t>
  </si>
  <si>
    <t>Industrial production refers to the output of industrial establishments and covers sectors such as mining, manufacturing, electricity, gas and steam and air-conditioning. This indicator is measured in an index based on a reference period that expresses change in the volume of production output.</t>
  </si>
  <si>
    <t>https://data.oecd.org/industry/industrial-production.htm</t>
  </si>
  <si>
    <t>Process / TO DO LIST</t>
  </si>
  <si>
    <t>TO DO LIST</t>
  </si>
  <si>
    <t>Comments</t>
  </si>
  <si>
    <t xml:space="preserve">Ticker </t>
  </si>
  <si>
    <t>Country</t>
  </si>
  <si>
    <t>ABW</t>
  </si>
  <si>
    <t>Aruba</t>
  </si>
  <si>
    <t>Industrial Production</t>
  </si>
  <si>
    <t>AFG</t>
  </si>
  <si>
    <t>Afghanistan</t>
  </si>
  <si>
    <t>Total</t>
  </si>
  <si>
    <t>In Database</t>
  </si>
  <si>
    <t>AFRI</t>
  </si>
  <si>
    <t>Africa</t>
  </si>
  <si>
    <t>Monthly</t>
  </si>
  <si>
    <t>Manually or create macro</t>
  </si>
  <si>
    <t>AGO</t>
  </si>
  <si>
    <t>Angola</t>
  </si>
  <si>
    <t>Unclik latest data available</t>
  </si>
  <si>
    <t>AIA</t>
  </si>
  <si>
    <t>Anguilla</t>
  </si>
  <si>
    <t>Table</t>
  </si>
  <si>
    <t>ALB</t>
  </si>
  <si>
    <t>Albania</t>
  </si>
  <si>
    <t>Download</t>
  </si>
  <si>
    <t>AND</t>
  </si>
  <si>
    <t>Andorra</t>
  </si>
  <si>
    <t>ANT</t>
  </si>
  <si>
    <t>Netherlands Antilles</t>
  </si>
  <si>
    <t>https://www.investing.com/economic-calendar/chinese-industrial-production-462</t>
  </si>
  <si>
    <t>China Industrial Production</t>
  </si>
  <si>
    <t>ARE</t>
  </si>
  <si>
    <t>United Arab Emirates</t>
  </si>
  <si>
    <t>ARG</t>
  </si>
  <si>
    <t>Argentina</t>
  </si>
  <si>
    <t>https://tradingeconomics.com/country-list/industrial-production</t>
  </si>
  <si>
    <t>World Production data</t>
  </si>
  <si>
    <t>ASIA</t>
  </si>
  <si>
    <t>Asia</t>
  </si>
  <si>
    <t>ASM</t>
  </si>
  <si>
    <t>American Samoa</t>
  </si>
  <si>
    <t>https://www.theglobaleconomy.com/rankings/Capital_investment/</t>
  </si>
  <si>
    <t>ATG</t>
  </si>
  <si>
    <t>Antigua and Barbuda</t>
  </si>
  <si>
    <t>AUS</t>
  </si>
  <si>
    <t>Australia</t>
  </si>
  <si>
    <t>AUT</t>
  </si>
  <si>
    <t>Austria</t>
  </si>
  <si>
    <t>BDI</t>
  </si>
  <si>
    <t>Burundi</t>
  </si>
  <si>
    <t>BEL</t>
  </si>
  <si>
    <t>Belgium</t>
  </si>
  <si>
    <t>BEN</t>
  </si>
  <si>
    <t>Benin</t>
  </si>
  <si>
    <t>BFA</t>
  </si>
  <si>
    <t>Burkina Faso</t>
  </si>
  <si>
    <t>BGD</t>
  </si>
  <si>
    <t>Bangladesh</t>
  </si>
  <si>
    <t>BGR</t>
  </si>
  <si>
    <t>Bulgaria</t>
  </si>
  <si>
    <t>BHR</t>
  </si>
  <si>
    <t>Bahrain</t>
  </si>
  <si>
    <t>BHS</t>
  </si>
  <si>
    <t>Bahamas</t>
  </si>
  <si>
    <t>BLZ</t>
  </si>
  <si>
    <t>Belize</t>
  </si>
  <si>
    <t>BMU</t>
  </si>
  <si>
    <t>Bermuda</t>
  </si>
  <si>
    <t>BOL</t>
  </si>
  <si>
    <t>Bolivia</t>
  </si>
  <si>
    <t>BRA</t>
  </si>
  <si>
    <t>Brazil</t>
  </si>
  <si>
    <t>BRB</t>
  </si>
  <si>
    <t>Barbados</t>
  </si>
  <si>
    <t>BRN</t>
  </si>
  <si>
    <t>Brunei Darussalam</t>
  </si>
  <si>
    <t>BTN</t>
  </si>
  <si>
    <t>Bhutan</t>
  </si>
  <si>
    <t>BWA</t>
  </si>
  <si>
    <t>Botswana</t>
  </si>
  <si>
    <t>CAF</t>
  </si>
  <si>
    <t>Central African Republic</t>
  </si>
  <si>
    <t>CAN</t>
  </si>
  <si>
    <t>Canada</t>
  </si>
  <si>
    <t>CCK</t>
  </si>
  <si>
    <t>Cocos (Keeling) Islands</t>
  </si>
  <si>
    <t>CHE</t>
  </si>
  <si>
    <t>Switzerland</t>
  </si>
  <si>
    <t>CHL</t>
  </si>
  <si>
    <t>Chile</t>
  </si>
  <si>
    <t>CHN</t>
  </si>
  <si>
    <t>China</t>
  </si>
  <si>
    <t>CIV</t>
  </si>
  <si>
    <t>Côte d'Ivoire</t>
  </si>
  <si>
    <t>CMR</t>
  </si>
  <si>
    <t>Cameroon</t>
  </si>
  <si>
    <t>COD</t>
  </si>
  <si>
    <t>Congo, Dem. Rep. Of</t>
  </si>
  <si>
    <t>COG</t>
  </si>
  <si>
    <t>Congo</t>
  </si>
  <si>
    <t>COK</t>
  </si>
  <si>
    <t>Cook Islands</t>
  </si>
  <si>
    <t>COL</t>
  </si>
  <si>
    <t>Colombia</t>
  </si>
  <si>
    <t>COM</t>
  </si>
  <si>
    <t>Comoros</t>
  </si>
  <si>
    <t>CPV</t>
  </si>
  <si>
    <t>Cape Verde</t>
  </si>
  <si>
    <t>CRI</t>
  </si>
  <si>
    <t>Costa Rica</t>
  </si>
  <si>
    <t>CSFR</t>
  </si>
  <si>
    <t>Former Czechoslovakia</t>
  </si>
  <si>
    <t>CSFR-CZE</t>
  </si>
  <si>
    <t>Czech Republic</t>
  </si>
  <si>
    <t>CSFR-SVK</t>
  </si>
  <si>
    <t>Slovak Republic</t>
  </si>
  <si>
    <t>CUB</t>
  </si>
  <si>
    <t>Cuba</t>
  </si>
  <si>
    <t>CYM</t>
  </si>
  <si>
    <t>Cayman Islands</t>
  </si>
  <si>
    <t>CYP</t>
  </si>
  <si>
    <t>Cyprus</t>
  </si>
  <si>
    <t>DEU</t>
  </si>
  <si>
    <t>Germany</t>
  </si>
  <si>
    <t>DJI</t>
  </si>
  <si>
    <t>Djibouti</t>
  </si>
  <si>
    <t>DMA</t>
  </si>
  <si>
    <t>Dominica</t>
  </si>
  <si>
    <t>DNK</t>
  </si>
  <si>
    <t>Denmark</t>
  </si>
  <si>
    <t>DOM</t>
  </si>
  <si>
    <t>Dominican Republic</t>
  </si>
  <si>
    <t>DZA</t>
  </si>
  <si>
    <t>Algeria</t>
  </si>
  <si>
    <t>ECU</t>
  </si>
  <si>
    <t>Ecuador</t>
  </si>
  <si>
    <t>EGY</t>
  </si>
  <si>
    <t>Egypt</t>
  </si>
  <si>
    <t>ERI</t>
  </si>
  <si>
    <t>Eritrea</t>
  </si>
  <si>
    <t>ESH</t>
  </si>
  <si>
    <t>Western Sahara</t>
  </si>
  <si>
    <t>ESP</t>
  </si>
  <si>
    <t>Spain</t>
  </si>
  <si>
    <t>ETH</t>
  </si>
  <si>
    <t>Ethiopia</t>
  </si>
  <si>
    <t>EURO</t>
  </si>
  <si>
    <t>Europe</t>
  </si>
  <si>
    <t>FIN</t>
  </si>
  <si>
    <t>Finland</t>
  </si>
  <si>
    <t>FJI</t>
  </si>
  <si>
    <t>Fiji</t>
  </si>
  <si>
    <t>FLK</t>
  </si>
  <si>
    <t>Falkland Islands</t>
  </si>
  <si>
    <t>FRA</t>
  </si>
  <si>
    <t>France</t>
  </si>
  <si>
    <t>FSM</t>
  </si>
  <si>
    <t>Micronesia, Federated states of</t>
  </si>
  <si>
    <t>FYUG</t>
  </si>
  <si>
    <t>Former Yugoslavia</t>
  </si>
  <si>
    <t>FYUG-BIH</t>
  </si>
  <si>
    <t>Bosnia-Herzegovina</t>
  </si>
  <si>
    <t>FYUG-HRV</t>
  </si>
  <si>
    <t>Croatia</t>
  </si>
  <si>
    <t>FYUG-MKD</t>
  </si>
  <si>
    <t>Macedonia</t>
  </si>
  <si>
    <t>FYUG-SVN</t>
  </si>
  <si>
    <t>Slovenia</t>
  </si>
  <si>
    <t>FYUG-YUG</t>
  </si>
  <si>
    <t>Serbia and Montenegro</t>
  </si>
  <si>
    <t>GAB</t>
  </si>
  <si>
    <t>Gabon</t>
  </si>
  <si>
    <t>GBR</t>
  </si>
  <si>
    <t>United Kingdom</t>
  </si>
  <si>
    <t>GHA</t>
  </si>
  <si>
    <t>Ghana</t>
  </si>
  <si>
    <t>GIB</t>
  </si>
  <si>
    <t>Gibraltar</t>
  </si>
  <si>
    <t>GIN</t>
  </si>
  <si>
    <t>Guinea</t>
  </si>
  <si>
    <t>GMB</t>
  </si>
  <si>
    <t>Gambia</t>
  </si>
  <si>
    <t>GNB</t>
  </si>
  <si>
    <t>Guinea-Bissau</t>
  </si>
  <si>
    <t>GNQ</t>
  </si>
  <si>
    <t>Equatorial Guinea</t>
  </si>
  <si>
    <t>GRC</t>
  </si>
  <si>
    <t>Greece</t>
  </si>
  <si>
    <t>GRD</t>
  </si>
  <si>
    <t>Grenada</t>
  </si>
  <si>
    <t>GTM</t>
  </si>
  <si>
    <t>Guatemala</t>
  </si>
  <si>
    <t>GUM</t>
  </si>
  <si>
    <t>Guam</t>
  </si>
  <si>
    <t>GUY</t>
  </si>
  <si>
    <t>Guyana</t>
  </si>
  <si>
    <t>HKG</t>
  </si>
  <si>
    <t>Hong Kong</t>
  </si>
  <si>
    <t>HND</t>
  </si>
  <si>
    <t>Honduras</t>
  </si>
  <si>
    <t>HTI</t>
  </si>
  <si>
    <t>Haiti</t>
  </si>
  <si>
    <t>HUN</t>
  </si>
  <si>
    <t>Hungary</t>
  </si>
  <si>
    <t>IDN</t>
  </si>
  <si>
    <t>Indonesia</t>
  </si>
  <si>
    <t>IND</t>
  </si>
  <si>
    <t>India</t>
  </si>
  <si>
    <t>IOT</t>
  </si>
  <si>
    <t>British Indian Ocean Territory</t>
  </si>
  <si>
    <t>IRL</t>
  </si>
  <si>
    <t>Ireland</t>
  </si>
  <si>
    <t>IRN</t>
  </si>
  <si>
    <t>Iran</t>
  </si>
  <si>
    <t>IRQ</t>
  </si>
  <si>
    <t>Iraq</t>
  </si>
  <si>
    <t>ISL</t>
  </si>
  <si>
    <t>Iceland</t>
  </si>
  <si>
    <t>ISR</t>
  </si>
  <si>
    <t>Israel</t>
  </si>
  <si>
    <t>ITA</t>
  </si>
  <si>
    <t>Italy</t>
  </si>
  <si>
    <t>JAM</t>
  </si>
  <si>
    <t>Jamaica</t>
  </si>
  <si>
    <t>JOR</t>
  </si>
  <si>
    <t>Jordan</t>
  </si>
  <si>
    <t>JPN</t>
  </si>
  <si>
    <t>Japan</t>
  </si>
  <si>
    <t>KEN</t>
  </si>
  <si>
    <t>Kenya</t>
  </si>
  <si>
    <t>KHM</t>
  </si>
  <si>
    <t>Cambodia</t>
  </si>
  <si>
    <t>KIR</t>
  </si>
  <si>
    <t>Kiribati</t>
  </si>
  <si>
    <t>KNA</t>
  </si>
  <si>
    <t>Saint Kitts and Nevis</t>
  </si>
  <si>
    <t>KOREA-NO</t>
  </si>
  <si>
    <t>North Korea</t>
  </si>
  <si>
    <t>KOREA-NS</t>
  </si>
  <si>
    <t>South Korea</t>
  </si>
  <si>
    <t>KOREA-SO</t>
  </si>
  <si>
    <t>North and South Korea</t>
  </si>
  <si>
    <t>KWT</t>
  </si>
  <si>
    <t>Kuwait</t>
  </si>
  <si>
    <t>LAO</t>
  </si>
  <si>
    <t>Laos</t>
  </si>
  <si>
    <t>LBN</t>
  </si>
  <si>
    <t>Lebanon</t>
  </si>
  <si>
    <t>LBR</t>
  </si>
  <si>
    <t>Liberia</t>
  </si>
  <si>
    <t>LBY</t>
  </si>
  <si>
    <t>Libya</t>
  </si>
  <si>
    <t>LCA</t>
  </si>
  <si>
    <t>Saint Lucia</t>
  </si>
  <si>
    <t>LIE</t>
  </si>
  <si>
    <t>Liechtenstein</t>
  </si>
  <si>
    <t>LKA</t>
  </si>
  <si>
    <t>Sri Lanka</t>
  </si>
  <si>
    <t>LSO</t>
  </si>
  <si>
    <t>Lesotho</t>
  </si>
  <si>
    <t>LUX</t>
  </si>
  <si>
    <t>Luxembourg</t>
  </si>
  <si>
    <t>MAC</t>
  </si>
  <si>
    <t>Macau</t>
  </si>
  <si>
    <t>MAR</t>
  </si>
  <si>
    <t>Morocco</t>
  </si>
  <si>
    <t>MCO</t>
  </si>
  <si>
    <t>Monaco</t>
  </si>
  <si>
    <t>MDG</t>
  </si>
  <si>
    <t>Madagascar</t>
  </si>
  <si>
    <t>MDV</t>
  </si>
  <si>
    <t>Maldives</t>
  </si>
  <si>
    <t>MEX</t>
  </si>
  <si>
    <t>Mexico</t>
  </si>
  <si>
    <t>MHL</t>
  </si>
  <si>
    <t>Marshall Islands</t>
  </si>
  <si>
    <t>MLI</t>
  </si>
  <si>
    <t>Mali</t>
  </si>
  <si>
    <t>MLT</t>
  </si>
  <si>
    <t>Malta</t>
  </si>
  <si>
    <t>MMR</t>
  </si>
  <si>
    <t>Myanmar</t>
  </si>
  <si>
    <t>MNG</t>
  </si>
  <si>
    <t>Mongolia</t>
  </si>
  <si>
    <t>MNP</t>
  </si>
  <si>
    <t>Northern Mariana Islands</t>
  </si>
  <si>
    <t>MOZ</t>
  </si>
  <si>
    <t>Mozambique</t>
  </si>
  <si>
    <t>MRT</t>
  </si>
  <si>
    <t>Mauritania</t>
  </si>
  <si>
    <t>MSR</t>
  </si>
  <si>
    <t>Montserrat</t>
  </si>
  <si>
    <t>MUS</t>
  </si>
  <si>
    <t>Mauritius</t>
  </si>
  <si>
    <t>MWI</t>
  </si>
  <si>
    <t>Malawi</t>
  </si>
  <si>
    <t>MYS</t>
  </si>
  <si>
    <t>Malaysia</t>
  </si>
  <si>
    <t>NAM</t>
  </si>
  <si>
    <t>Namibia</t>
  </si>
  <si>
    <t>NER</t>
  </si>
  <si>
    <t>Niger</t>
  </si>
  <si>
    <t>NFK</t>
  </si>
  <si>
    <t>Norfolk Islands</t>
  </si>
  <si>
    <t>NGA</t>
  </si>
  <si>
    <t>Nigeria</t>
  </si>
  <si>
    <t>NIC</t>
  </si>
  <si>
    <t>Nicaragua</t>
  </si>
  <si>
    <t>NIU</t>
  </si>
  <si>
    <t>Niue</t>
  </si>
  <si>
    <t>NLD</t>
  </si>
  <si>
    <t>Netherlands</t>
  </si>
  <si>
    <t>NOAM</t>
  </si>
  <si>
    <t>North America</t>
  </si>
  <si>
    <t>NOR</t>
  </si>
  <si>
    <t>Norway</t>
  </si>
  <si>
    <t>NPL</t>
  </si>
  <si>
    <t>Nepal</t>
  </si>
  <si>
    <t>NRU</t>
  </si>
  <si>
    <t>Nauru</t>
  </si>
  <si>
    <t>NZL</t>
  </si>
  <si>
    <t>New Zealand</t>
  </si>
  <si>
    <t>OCEA</t>
  </si>
  <si>
    <t>Oceania</t>
  </si>
  <si>
    <t>OMN</t>
  </si>
  <si>
    <t>Oman</t>
  </si>
  <si>
    <t>OTH</t>
  </si>
  <si>
    <t>Other</t>
  </si>
  <si>
    <t>PAK</t>
  </si>
  <si>
    <t>Pakistan</t>
  </si>
  <si>
    <t>PAN</t>
  </si>
  <si>
    <t>Panama</t>
  </si>
  <si>
    <t>PCN</t>
  </si>
  <si>
    <t>Pitcairn</t>
  </si>
  <si>
    <t>PER</t>
  </si>
  <si>
    <t>Peru</t>
  </si>
  <si>
    <t>PHL</t>
  </si>
  <si>
    <t>Philippines</t>
  </si>
  <si>
    <t>PLW</t>
  </si>
  <si>
    <t>Pacific Islands (Palau)</t>
  </si>
  <si>
    <t>PNG</t>
  </si>
  <si>
    <t>Papua New Guinea</t>
  </si>
  <si>
    <t>POL</t>
  </si>
  <si>
    <t>Poland</t>
  </si>
  <si>
    <t>PRI</t>
  </si>
  <si>
    <t>Puerto Rico</t>
  </si>
  <si>
    <t>PRT</t>
  </si>
  <si>
    <t>Portugal</t>
  </si>
  <si>
    <t>PRY</t>
  </si>
  <si>
    <t>Paraguay</t>
  </si>
  <si>
    <t>PSE</t>
  </si>
  <si>
    <t>Occupied Palestinian Territory</t>
  </si>
  <si>
    <t>QAT</t>
  </si>
  <si>
    <t>Qatar</t>
  </si>
  <si>
    <t>ROU</t>
  </si>
  <si>
    <t>Romania</t>
  </si>
  <si>
    <t>RWA</t>
  </si>
  <si>
    <t>Rwanda</t>
  </si>
  <si>
    <t>SAU</t>
  </si>
  <si>
    <t>Saudi Arabia</t>
  </si>
  <si>
    <t>SCAC</t>
  </si>
  <si>
    <t>South and Central America</t>
  </si>
  <si>
    <t>SDN</t>
  </si>
  <si>
    <t>Sudan</t>
  </si>
  <si>
    <t>SEN</t>
  </si>
  <si>
    <t>Senegal</t>
  </si>
  <si>
    <t>SGP</t>
  </si>
  <si>
    <t>Singapore</t>
  </si>
  <si>
    <t>SHN</t>
  </si>
  <si>
    <t>Saint Helena</t>
  </si>
  <si>
    <t>SJM</t>
  </si>
  <si>
    <t>Svalbard and Jan Mayen Islands</t>
  </si>
  <si>
    <t>SLB</t>
  </si>
  <si>
    <t>Solomon Islands</t>
  </si>
  <si>
    <t>SLE</t>
  </si>
  <si>
    <t>Sierra Leone</t>
  </si>
  <si>
    <t>SLV</t>
  </si>
  <si>
    <t>El Salvador</t>
  </si>
  <si>
    <t>SMR</t>
  </si>
  <si>
    <t>San Marino</t>
  </si>
  <si>
    <t>SOM</t>
  </si>
  <si>
    <t>Somalia</t>
  </si>
  <si>
    <t>STP</t>
  </si>
  <si>
    <t>Sao Tome and Principe</t>
  </si>
  <si>
    <t>SUR</t>
  </si>
  <si>
    <t>Suriname</t>
  </si>
  <si>
    <t>SWE</t>
  </si>
  <si>
    <t>Sweden</t>
  </si>
  <si>
    <t>SWZ</t>
  </si>
  <si>
    <t>Swaziland</t>
  </si>
  <si>
    <t>SYC</t>
  </si>
  <si>
    <t>Seychelles</t>
  </si>
  <si>
    <t>SYR</t>
  </si>
  <si>
    <t>Syria</t>
  </si>
  <si>
    <t>TCA</t>
  </si>
  <si>
    <t>Turks and Caicos Islands</t>
  </si>
  <si>
    <t>TCD</t>
  </si>
  <si>
    <t>Chad</t>
  </si>
  <si>
    <t>TGO</t>
  </si>
  <si>
    <t>Togo</t>
  </si>
  <si>
    <t>THA</t>
  </si>
  <si>
    <t>Thailand</t>
  </si>
  <si>
    <t>TKL</t>
  </si>
  <si>
    <t>Tokelau</t>
  </si>
  <si>
    <t>TLS</t>
  </si>
  <si>
    <t>Timor-Leste</t>
  </si>
  <si>
    <t>TMP</t>
  </si>
  <si>
    <t>East Timor</t>
  </si>
  <si>
    <t>TON</t>
  </si>
  <si>
    <t>Tonga</t>
  </si>
  <si>
    <t>TTO</t>
  </si>
  <si>
    <t>Trinidad and Tobago</t>
  </si>
  <si>
    <t>TUN</t>
  </si>
  <si>
    <t>Tunisia</t>
  </si>
  <si>
    <t>TUR</t>
  </si>
  <si>
    <t>Turkey</t>
  </si>
  <si>
    <t>TUV</t>
  </si>
  <si>
    <t>Tuvalu</t>
  </si>
  <si>
    <t>TWN</t>
  </si>
  <si>
    <t>Chinese Taipei</t>
  </si>
  <si>
    <t>TZA</t>
  </si>
  <si>
    <t>United Republic of Tanzania</t>
  </si>
  <si>
    <t>UGA</t>
  </si>
  <si>
    <t>Unknown</t>
  </si>
  <si>
    <t>UNK</t>
  </si>
  <si>
    <t>URY</t>
  </si>
  <si>
    <t>Uruguay</t>
  </si>
  <si>
    <t>USA</t>
  </si>
  <si>
    <t>United States</t>
  </si>
  <si>
    <t>USSR</t>
  </si>
  <si>
    <t>Former USSR</t>
  </si>
  <si>
    <t>USSR-ARM</t>
  </si>
  <si>
    <t>Armenia</t>
  </si>
  <si>
    <t>USSR-AZE</t>
  </si>
  <si>
    <t>Azerbaidjan</t>
  </si>
  <si>
    <t>USSR-BLR</t>
  </si>
  <si>
    <t>Belarus</t>
  </si>
  <si>
    <t>USSR-EST</t>
  </si>
  <si>
    <t>Estonia</t>
  </si>
  <si>
    <t>USSR-GEO</t>
  </si>
  <si>
    <t>Georgia</t>
  </si>
  <si>
    <t>USSR-KAZ</t>
  </si>
  <si>
    <t>Kazakhstan</t>
  </si>
  <si>
    <t>USSR-KGZ</t>
  </si>
  <si>
    <t>Kirghizistan</t>
  </si>
  <si>
    <t>USSR-LTU</t>
  </si>
  <si>
    <t>Lithuania</t>
  </si>
  <si>
    <t>USSR-LVA</t>
  </si>
  <si>
    <t>Latvia</t>
  </si>
  <si>
    <t>USSR-MDA</t>
  </si>
  <si>
    <t>Moldova</t>
  </si>
  <si>
    <t>USSR-RUS</t>
  </si>
  <si>
    <t>Russia</t>
  </si>
  <si>
    <t>USSR-TJK</t>
  </si>
  <si>
    <t>Tadjikistan</t>
  </si>
  <si>
    <t>USSR-TKM</t>
  </si>
  <si>
    <t>Turkménistan</t>
  </si>
  <si>
    <t>USSR-UKR</t>
  </si>
  <si>
    <t>Ukraine</t>
  </si>
  <si>
    <t>USSR-UZB</t>
  </si>
  <si>
    <t>Uzbekistan</t>
  </si>
  <si>
    <t>VAT</t>
  </si>
  <si>
    <t>Holy See</t>
  </si>
  <si>
    <t>VCT</t>
  </si>
  <si>
    <t>Saint Vincent and the Grenadines</t>
  </si>
  <si>
    <t>VEN</t>
  </si>
  <si>
    <t>Venezuela</t>
  </si>
  <si>
    <t>VGB</t>
  </si>
  <si>
    <t>British Virgin Islands</t>
  </si>
  <si>
    <t>VIR</t>
  </si>
  <si>
    <t>United States Virgin Islands</t>
  </si>
  <si>
    <t>VNM</t>
  </si>
  <si>
    <t>Vietnam</t>
  </si>
  <si>
    <t>VUT</t>
  </si>
  <si>
    <t>Vanuatu</t>
  </si>
  <si>
    <t>WSM</t>
  </si>
  <si>
    <t>Samoa</t>
  </si>
  <si>
    <t>YEM</t>
  </si>
  <si>
    <t>Yemen</t>
  </si>
  <si>
    <t>ZAF</t>
  </si>
  <si>
    <t>South Africa</t>
  </si>
  <si>
    <t>ZMB</t>
  </si>
  <si>
    <t>Zambia</t>
  </si>
  <si>
    <t>ZWE</t>
  </si>
  <si>
    <t>Zimbabwe</t>
  </si>
  <si>
    <t>Last</t>
  </si>
  <si>
    <t>Month</t>
  </si>
  <si>
    <t>Previous</t>
  </si>
  <si>
    <t>Unit</t>
  </si>
  <si>
    <t>Sep-22</t>
  </si>
  <si>
    <t>%</t>
  </si>
  <si>
    <t>Jun-22</t>
  </si>
  <si>
    <t>Dec-22</t>
  </si>
  <si>
    <t>Azerbaijan</t>
  </si>
  <si>
    <t>Jan-23</t>
  </si>
  <si>
    <t>Bosnia and Herzegovina</t>
  </si>
  <si>
    <t>Aug-22</t>
  </si>
  <si>
    <t>Nov-22</t>
  </si>
  <si>
    <t>Dec-20</t>
  </si>
  <si>
    <t>Dec-21</t>
  </si>
  <si>
    <t>Mar-22</t>
  </si>
  <si>
    <t>Euro Area</t>
  </si>
  <si>
    <t>European Union</t>
  </si>
  <si>
    <t>Guinea Bissau</t>
  </si>
  <si>
    <t>Mar-20</t>
  </si>
  <si>
    <t>Ivory Coast</t>
  </si>
  <si>
    <t>Kosovo</t>
  </si>
  <si>
    <t>Oct-22</t>
  </si>
  <si>
    <t>Kyrgyzstan</t>
  </si>
  <si>
    <t>Montenegro</t>
  </si>
  <si>
    <t>Jun-21</t>
  </si>
  <si>
    <t>Palestine</t>
  </si>
  <si>
    <t>Serbia</t>
  </si>
  <si>
    <t>Slovakia</t>
  </si>
  <si>
    <t>Taiwan</t>
  </si>
  <si>
    <t>Tajikistan</t>
  </si>
  <si>
    <t>Trinidad And Tobago</t>
  </si>
  <si>
    <t>Jan-19</t>
  </si>
  <si>
    <t>DATE</t>
  </si>
  <si>
    <t>CHI</t>
  </si>
  <si>
    <t>CODE</t>
  </si>
  <si>
    <t>CZE</t>
  </si>
  <si>
    <t>EA19</t>
  </si>
  <si>
    <t>EST</t>
  </si>
  <si>
    <t>EU27_2020</t>
  </si>
  <si>
    <t>G-7</t>
  </si>
  <si>
    <t>GDP</t>
  </si>
  <si>
    <t>INVESTMENT_PERCENTAGE</t>
  </si>
  <si>
    <t>KOR</t>
  </si>
  <si>
    <t>LVA</t>
  </si>
  <si>
    <t>OECD</t>
  </si>
  <si>
    <t>RUS</t>
  </si>
  <si>
    <t>SVK</t>
  </si>
  <si>
    <t>SVN</t>
  </si>
  <si>
    <t>COUNTRY</t>
  </si>
  <si>
    <t>Tanzania</t>
  </si>
  <si>
    <t>Turkmenistan</t>
  </si>
  <si>
    <t>Uganda</t>
  </si>
  <si>
    <t>Trinidadand Tobago</t>
  </si>
  <si>
    <t>Bosniaand Herzegovina</t>
  </si>
  <si>
    <t>Brunei</t>
  </si>
  <si>
    <t>Republicofthe Congo</t>
  </si>
  <si>
    <t>New Caledonia</t>
  </si>
  <si>
    <t>Sao Tomeand Principe</t>
  </si>
  <si>
    <t>South Sudan</t>
  </si>
  <si>
    <t>Date</t>
  </si>
  <si>
    <t>HSBC China PMI</t>
  </si>
  <si>
    <t>YoY</t>
  </si>
  <si>
    <t>% World GDP</t>
  </si>
  <si>
    <t>Investment as % of GDP</t>
  </si>
  <si>
    <t>Industrial Production yoy %</t>
  </si>
  <si>
    <t>World GDP</t>
  </si>
  <si>
    <t>Euro GDP</t>
  </si>
  <si>
    <t>modify max/min/avg</t>
  </si>
  <si>
    <t>Last month</t>
  </si>
  <si>
    <t>US</t>
  </si>
  <si>
    <t>Eurozone</t>
  </si>
  <si>
    <t xml:space="preserve">Japan </t>
  </si>
  <si>
    <t>UK</t>
  </si>
  <si>
    <t xml:space="preserve">Italy </t>
  </si>
  <si>
    <t xml:space="preserve">S Korea </t>
  </si>
  <si>
    <t xml:space="preserve">Czech </t>
  </si>
  <si>
    <t>max 1y</t>
  </si>
  <si>
    <t>min 1y</t>
  </si>
  <si>
    <t>1y avg</t>
  </si>
  <si>
    <t>Last vs 12m avg</t>
  </si>
  <si>
    <t>Y/Y</t>
  </si>
  <si>
    <t>M/M</t>
  </si>
  <si>
    <t>Data</t>
  </si>
  <si>
    <t xml:space="preserve">USA </t>
  </si>
  <si>
    <t xml:space="preserve">JPN </t>
  </si>
  <si>
    <t>Base Month</t>
  </si>
  <si>
    <t>EU28</t>
  </si>
  <si>
    <t>G7</t>
  </si>
  <si>
    <t>*Country Code in B4</t>
  </si>
  <si>
    <t>Example FRA for France USA for the U.S.</t>
  </si>
  <si>
    <t>mom</t>
  </si>
  <si>
    <t>yoy</t>
  </si>
  <si>
    <t>China Industrial Production YoY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</si>
</sst>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%"/>
    <numFmt numFmtId="166" formatCode="0.0%"/>
    <numFmt numFmtId="167" formatCode="0.000"/>
    <numFmt numFmtId="168" formatCode="dd\-mm\-yyyy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rgb="FF00B0F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FFFFFF"/>
      <name val="Arial"/>
      <family val="2"/>
    </font>
    <font>
      <sz val="11"/>
      <color rgb="FF333333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4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/>
    <xf numFmtId="0" fontId="9" fillId="0" borderId="0"/>
    <xf numFmtId="0" fontId="14" fillId="0" borderId="0"/>
  </cellStyleXfs>
  <cellXfs count="104">
    <xf numFmtId="0" fontId="0" fillId="0" borderId="0" xfId="0"/>
    <xf numFmtId="17" fontId="0" fillId="0" borderId="0" xfId="0" applyNumberFormat="1"/>
    <xf numFmtId="14" fontId="0" fillId="0" borderId="0" xfId="0" applyNumberFormat="1"/>
    <xf numFmtId="10" fontId="8" fillId="7" borderId="1" xfId="0" applyNumberFormat="1" applyFont="1" applyFill="1" applyBorder="1" applyAlignment="1">
      <alignment horizontal="center" vertical="center"/>
    </xf>
    <xf numFmtId="2" fontId="8" fillId="7" borderId="1" xfId="0" applyNumberFormat="1" applyFont="1" applyFill="1" applyBorder="1" applyAlignment="1">
      <alignment horizontal="center" vertical="center"/>
    </xf>
    <xf numFmtId="164" fontId="6" fillId="0" borderId="1" xfId="0" applyNumberFormat="1" applyFont="1" applyBorder="1" applyAlignment="1">
      <alignment horizontal="center" vertical="center"/>
    </xf>
    <xf numFmtId="10" fontId="0" fillId="0" borderId="0" xfId="0" applyNumberFormat="1"/>
    <xf numFmtId="165" fontId="0" fillId="0" borderId="0" xfId="0" applyNumberFormat="1"/>
    <xf numFmtId="0" fontId="3" fillId="8" borderId="0" xfId="0" applyFont="1" applyFill="1"/>
    <xf numFmtId="166" fontId="0" fillId="0" borderId="0" xfId="0" applyNumberFormat="1"/>
    <xf numFmtId="0" fontId="9" fillId="0" borderId="0" xfId="2"/>
    <xf numFmtId="166" fontId="10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 applyAlignment="1">
      <alignment horizontal="center"/>
    </xf>
    <xf numFmtId="166" fontId="6" fillId="3" borderId="1" xfId="1" applyNumberFormat="1" applyFont="1" applyFill="1" applyBorder="1" applyAlignment="1">
      <alignment horizontal="center" vertical="center"/>
    </xf>
    <xf numFmtId="17" fontId="11" fillId="2" borderId="1" xfId="0" applyNumberFormat="1" applyFont="1" applyFill="1" applyBorder="1" applyAlignment="1">
      <alignment horizontal="left" vertical="top" wrapText="1"/>
    </xf>
    <xf numFmtId="0" fontId="12" fillId="3" borderId="0" xfId="0" applyFont="1" applyFill="1"/>
    <xf numFmtId="17" fontId="0" fillId="3" borderId="0" xfId="0" applyNumberFormat="1" applyFill="1"/>
    <xf numFmtId="166" fontId="8" fillId="7" borderId="1" xfId="1" applyNumberFormat="1" applyFont="1" applyFill="1" applyBorder="1" applyAlignment="1">
      <alignment horizontal="center" vertical="center"/>
    </xf>
    <xf numFmtId="17" fontId="5" fillId="7" borderId="1" xfId="0" applyNumberFormat="1" applyFont="1" applyFill="1" applyBorder="1" applyAlignment="1">
      <alignment vertical="top" wrapText="1"/>
    </xf>
    <xf numFmtId="166" fontId="0" fillId="3" borderId="0" xfId="0" applyNumberFormat="1" applyFill="1"/>
    <xf numFmtId="2" fontId="0" fillId="3" borderId="0" xfId="0" applyNumberFormat="1" applyFill="1"/>
    <xf numFmtId="17" fontId="0" fillId="3" borderId="1" xfId="0" applyNumberFormat="1" applyFill="1" applyBorder="1" applyAlignment="1">
      <alignment horizontal="center"/>
    </xf>
    <xf numFmtId="166" fontId="0" fillId="3" borderId="1" xfId="1" applyNumberFormat="1" applyFont="1" applyFill="1" applyBorder="1" applyAlignment="1">
      <alignment horizontal="center"/>
    </xf>
    <xf numFmtId="166" fontId="0" fillId="3" borderId="1" xfId="0" applyNumberFormat="1" applyFill="1" applyBorder="1" applyAlignment="1">
      <alignment horizontal="center"/>
    </xf>
    <xf numFmtId="17" fontId="2" fillId="9" borderId="0" xfId="2" applyNumberFormat="1" applyFont="1" applyFill="1" applyAlignment="1">
      <alignment horizontal="center"/>
    </xf>
    <xf numFmtId="166" fontId="2" fillId="9" borderId="0" xfId="0" applyNumberFormat="1" applyFont="1" applyFill="1" applyAlignment="1">
      <alignment horizontal="center"/>
    </xf>
    <xf numFmtId="0" fontId="4" fillId="0" borderId="0" xfId="0" applyFont="1"/>
    <xf numFmtId="0" fontId="4" fillId="3" borderId="0" xfId="0" applyFont="1" applyFill="1"/>
    <xf numFmtId="17" fontId="13" fillId="3" borderId="0" xfId="0" applyNumberFormat="1" applyFont="1" applyFill="1"/>
    <xf numFmtId="0" fontId="13" fillId="3" borderId="0" xfId="0" applyFont="1" applyFill="1"/>
    <xf numFmtId="166" fontId="13" fillId="3" borderId="0" xfId="0" applyNumberFormat="1" applyFont="1" applyFill="1"/>
    <xf numFmtId="2" fontId="15" fillId="3" borderId="0" xfId="0" applyNumberFormat="1" applyFont="1" applyFill="1"/>
    <xf numFmtId="0" fontId="4" fillId="10" borderId="0" xfId="0" applyFont="1" applyFill="1" applyAlignment="1">
      <alignment horizontal="center"/>
    </xf>
    <xf numFmtId="17" fontId="12" fillId="3" borderId="0" xfId="0" applyNumberFormat="1" applyFont="1" applyFill="1"/>
    <xf numFmtId="17" fontId="16" fillId="3" borderId="0" xfId="0" applyNumberFormat="1" applyFont="1" applyFill="1"/>
    <xf numFmtId="165" fontId="0" fillId="3" borderId="0" xfId="0" applyNumberFormat="1" applyFill="1"/>
    <xf numFmtId="10" fontId="0" fillId="3" borderId="0" xfId="0" applyNumberFormat="1" applyFill="1"/>
    <xf numFmtId="17" fontId="2" fillId="9" borderId="6" xfId="2" applyNumberFormat="1" applyFont="1" applyFill="1" applyBorder="1"/>
    <xf numFmtId="0" fontId="0" fillId="9" borderId="7" xfId="0" applyFill="1" applyBorder="1"/>
    <xf numFmtId="165" fontId="3" fillId="9" borderId="7" xfId="0" applyNumberFormat="1" applyFont="1" applyFill="1" applyBorder="1"/>
    <xf numFmtId="10" fontId="3" fillId="9" borderId="7" xfId="0" applyNumberFormat="1" applyFont="1" applyFill="1" applyBorder="1"/>
    <xf numFmtId="0" fontId="0" fillId="9" borderId="8" xfId="0" applyFill="1" applyBorder="1"/>
    <xf numFmtId="167" fontId="0" fillId="3" borderId="1" xfId="1" applyNumberFormat="1" applyFont="1" applyFill="1" applyBorder="1" applyAlignment="1">
      <alignment horizontal="center"/>
    </xf>
    <xf numFmtId="14" fontId="0" fillId="3" borderId="0" xfId="0" applyNumberFormat="1" applyFill="1"/>
    <xf numFmtId="164" fontId="0" fillId="9" borderId="4" xfId="1" applyNumberFormat="1" applyFont="1" applyFill="1" applyBorder="1" applyAlignment="1">
      <alignment horizontal="center" wrapText="1"/>
    </xf>
    <xf numFmtId="14" fontId="0" fillId="9" borderId="3" xfId="0" applyNumberFormat="1" applyFill="1" applyBorder="1" applyAlignment="1">
      <alignment horizontal="center" wrapText="1"/>
    </xf>
    <xf numFmtId="2" fontId="0" fillId="9" borderId="5" xfId="0" applyNumberFormat="1" applyFill="1" applyBorder="1" applyAlignment="1">
      <alignment horizontal="center" wrapText="1"/>
    </xf>
    <xf numFmtId="0" fontId="6" fillId="0" borderId="11" xfId="0" applyFont="1" applyBorder="1"/>
    <xf numFmtId="0" fontId="8" fillId="7" borderId="11" xfId="0" applyFont="1" applyFill="1" applyBorder="1" applyAlignment="1">
      <alignment horizontal="center" vertical="center"/>
    </xf>
    <xf numFmtId="0" fontId="6" fillId="0" borderId="12" xfId="0" applyFont="1" applyBorder="1"/>
    <xf numFmtId="0" fontId="7" fillId="4" borderId="13" xfId="0" applyFont="1" applyFill="1" applyBorder="1" applyAlignment="1">
      <alignment horizontal="center" textRotation="90"/>
    </xf>
    <xf numFmtId="0" fontId="7" fillId="5" borderId="13" xfId="0" applyFont="1" applyFill="1" applyBorder="1" applyAlignment="1">
      <alignment horizontal="center" textRotation="90"/>
    </xf>
    <xf numFmtId="0" fontId="7" fillId="6" borderId="13" xfId="0" applyFont="1" applyFill="1" applyBorder="1" applyAlignment="1">
      <alignment horizontal="center" textRotation="90"/>
    </xf>
    <xf numFmtId="0" fontId="7" fillId="7" borderId="13" xfId="0" applyFont="1" applyFill="1" applyBorder="1" applyAlignment="1">
      <alignment horizontal="center" textRotation="90"/>
    </xf>
    <xf numFmtId="0" fontId="7" fillId="7" borderId="14" xfId="0" applyFont="1" applyFill="1" applyBorder="1" applyAlignment="1">
      <alignment horizontal="center" textRotation="90"/>
    </xf>
    <xf numFmtId="0" fontId="6" fillId="0" borderId="15" xfId="0" applyFont="1" applyBorder="1"/>
    <xf numFmtId="2" fontId="8" fillId="7" borderId="16" xfId="0" applyNumberFormat="1" applyFont="1" applyFill="1" applyBorder="1" applyAlignment="1">
      <alignment horizontal="center" vertical="center"/>
    </xf>
    <xf numFmtId="166" fontId="8" fillId="7" borderId="16" xfId="1" applyNumberFormat="1" applyFont="1" applyFill="1" applyBorder="1" applyAlignment="1">
      <alignment horizontal="center" vertical="center"/>
    </xf>
    <xf numFmtId="0" fontId="6" fillId="0" borderId="17" xfId="0" applyFont="1" applyBorder="1"/>
    <xf numFmtId="166" fontId="8" fillId="7" borderId="18" xfId="1" applyNumberFormat="1" applyFont="1" applyFill="1" applyBorder="1" applyAlignment="1">
      <alignment horizontal="center" vertical="center"/>
    </xf>
    <xf numFmtId="166" fontId="8" fillId="7" borderId="19" xfId="1" applyNumberFormat="1" applyFont="1" applyFill="1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14" fillId="0" borderId="1" xfId="3" applyBorder="1" applyAlignment="1">
      <alignment horizontal="center"/>
    </xf>
    <xf numFmtId="0" fontId="3" fillId="3" borderId="0" xfId="0" applyFont="1" applyFill="1"/>
    <xf numFmtId="0" fontId="0" fillId="0" borderId="0" xfId="0" applyAlignment="1">
      <alignment vertical="center"/>
    </xf>
    <xf numFmtId="0" fontId="17" fillId="9" borderId="1" xfId="0" applyFont="1" applyFill="1" applyBorder="1" applyAlignment="1">
      <alignment horizontal="center" vertical="center" wrapText="1"/>
    </xf>
    <xf numFmtId="0" fontId="7" fillId="3" borderId="1" xfId="0" applyFont="1" applyFill="1" applyBorder="1"/>
    <xf numFmtId="166" fontId="0" fillId="11" borderId="10" xfId="1" applyNumberFormat="1" applyFont="1" applyFill="1" applyBorder="1" applyAlignment="1">
      <alignment horizontal="center"/>
    </xf>
    <xf numFmtId="14" fontId="0" fillId="11" borderId="9" xfId="0" applyNumberFormat="1" applyFill="1" applyBorder="1"/>
    <xf numFmtId="0" fontId="0" fillId="0" borderId="0" xfId="0" applyAlignment="1">
      <alignment horizontal="center"/>
    </xf>
    <xf numFmtId="10" fontId="19" fillId="0" borderId="0" xfId="0" applyNumberFormat="1" applyFont="1" applyAlignment="1">
      <alignment horizontal="center" vertical="top" wrapText="1"/>
    </xf>
    <xf numFmtId="0" fontId="19" fillId="0" borderId="0" xfId="0" applyFont="1" applyAlignment="1">
      <alignment horizontal="center" vertical="top" wrapText="1"/>
    </xf>
    <xf numFmtId="14" fontId="9" fillId="3" borderId="0" xfId="2" applyNumberFormat="1" applyFill="1"/>
    <xf numFmtId="14" fontId="0" fillId="11" borderId="2" xfId="0" applyNumberFormat="1" applyFill="1" applyBorder="1"/>
    <xf numFmtId="14" fontId="0" fillId="3" borderId="2" xfId="0" applyNumberFormat="1" applyFill="1" applyBorder="1"/>
    <xf numFmtId="14" fontId="0" fillId="3" borderId="1" xfId="0" applyNumberFormat="1" applyFill="1" applyBorder="1"/>
    <xf numFmtId="2" fontId="0" fillId="3" borderId="1" xfId="0" applyNumberFormat="1" applyFill="1" applyBorder="1" applyAlignment="1">
      <alignment horizontal="center"/>
    </xf>
    <xf numFmtId="14" fontId="0" fillId="11" borderId="1" xfId="0" applyNumberFormat="1" applyFill="1" applyBorder="1"/>
    <xf numFmtId="166" fontId="0" fillId="3" borderId="0" xfId="1" applyNumberFormat="1" applyFont="1" applyFill="1" applyAlignment="1">
      <alignment horizontal="center"/>
    </xf>
    <xf numFmtId="2" fontId="0" fillId="3" borderId="0" xfId="0" applyNumberFormat="1" applyFill="1" applyAlignment="1">
      <alignment horizontal="center"/>
    </xf>
    <xf numFmtId="0" fontId="0" fillId="3" borderId="0" xfId="0" applyFill="1"/>
    <xf numFmtId="0" fontId="3" fillId="12" borderId="1" xfId="0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right"/>
    </xf>
    <xf numFmtId="168" fontId="0" fillId="0" borderId="0" xfId="0" applyNumberFormat="1"/>
    <xf numFmtId="0" fontId="0" fillId="3" borderId="0" xfId="0" applyFill="1"/>
    <xf numFmtId="164" fontId="0" fillId="3" borderId="0" xfId="0" applyNumberFormat="1" applyFill="1" applyAlignment="1">
      <alignment horizontal="left" vertical="center" wrapText="1"/>
    </xf>
    <xf numFmtId="0" fontId="0" fillId="3" borderId="0" xfId="0" applyFill="1" applyAlignment="1">
      <alignment wrapText="1"/>
    </xf>
    <xf numFmtId="164" fontId="13" fillId="3" borderId="0" xfId="0" applyNumberFormat="1" applyFont="1" applyFill="1" applyAlignment="1">
      <alignment horizontal="left" vertical="center" wrapText="1"/>
    </xf>
    <xf numFmtId="0" fontId="9" fillId="0" borderId="0" xfId="2" applyAlignment="1">
      <alignment wrapText="1"/>
    </xf>
    <xf numFmtId="0" fontId="9" fillId="3" borderId="0" xfId="2" applyFill="1"/>
    <xf numFmtId="0" fontId="3" fillId="3" borderId="20" xfId="0" applyFont="1" applyFill="1" applyBorder="1" applyAlignment="1">
      <alignment horizontal="center" vertical="center"/>
    </xf>
    <xf numFmtId="0" fontId="0" fillId="0" borderId="20" xfId="0" applyBorder="1"/>
    <xf numFmtId="0" fontId="2" fillId="9" borderId="23" xfId="0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3" fillId="12" borderId="1" xfId="0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0" fillId="3" borderId="0" xfId="0" applyFill="1" applyAlignment="1">
      <alignment vertical="center" wrapText="1"/>
    </xf>
    <xf numFmtId="0" fontId="9" fillId="3" borderId="20" xfId="2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18" fillId="3" borderId="0" xfId="0" applyFont="1" applyFill="1" applyAlignment="1">
      <alignment horizontal="left" vertical="center"/>
    </xf>
    <xf numFmtId="0" fontId="0" fillId="3" borderId="0" xfId="0" applyFill="1" applyAlignment="1">
      <alignment horizontal="right"/>
    </xf>
  </cellXfs>
  <cellStyles count="4">
    <cellStyle name="Hyperlink" xfId="2" builtinId="8"/>
    <cellStyle name="Normal" xfId="0" builtinId="0"/>
    <cellStyle name="Normal 2" xfId="3" xr:uid="{00000000-0005-0000-0000-000003000000}"/>
    <cellStyle name="Percent" xfId="1" builtinId="5"/>
  </cellStyles>
  <dxfs count="32">
    <dxf>
      <numFmt numFmtId="2" formatCode="0.00"/>
      <fill>
        <patternFill>
          <bgColor theme="0"/>
        </patternFill>
      </fill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%"/>
      <fill>
        <patternFill>
          <bgColor theme="0"/>
        </patternFill>
      </fill>
      <alignment horizontal="center" vertical="bottom"/>
      <border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d/mm/yyyy"/>
      <fill>
        <patternFill>
          <bgColor theme="0"/>
        </patternFill>
      </fill>
      <border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>
          <bgColor theme="0"/>
        </patternFill>
      </fill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22" formatCode="mmm\-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/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0.0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22" formatCode="mmm\-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general" vertical="bottom"/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'IP World'!$H$1</c:f>
              <c:strCache>
                <c:ptCount val="1"/>
                <c:pt idx="0">
                  <c:v>Italy</c:v>
                </c:pt>
              </c:strCache>
            </c:strRef>
          </c:tx>
          <c:spPr>
            <a:ln w="28575" cap="rnd">
              <a:solidFill>
                <a:schemeClr val="accent6"/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World'!$A$2:$A$410</c:f>
              <c:numCache>
                <c:formatCode>mmm\-yy</c:formatCode>
                <c:ptCount val="409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  <c:pt idx="395">
                  <c:v>44896</c:v>
                </c:pt>
                <c:pt idx="396">
                  <c:v>44927</c:v>
                </c:pt>
              </c:numCache>
            </c:numRef>
          </c:cat>
          <c:val>
            <c:numRef>
              <c:f>'IP World'!$H$2:$H$399</c:f>
              <c:numCache>
                <c:formatCode>0.00</c:formatCode>
                <c:ptCount val="398"/>
                <c:pt idx="0">
                  <c:v>90.625000000128509</c:v>
                </c:pt>
                <c:pt idx="1">
                  <c:v>91.118421052623461</c:v>
                </c:pt>
                <c:pt idx="2">
                  <c:v>91.447368420679297</c:v>
                </c:pt>
                <c:pt idx="3">
                  <c:v>92.187500000244157</c:v>
                </c:pt>
                <c:pt idx="4">
                  <c:v>91.118421052623461</c:v>
                </c:pt>
                <c:pt idx="5">
                  <c:v>90.213815789441895</c:v>
                </c:pt>
                <c:pt idx="6">
                  <c:v>90.460526315689378</c:v>
                </c:pt>
                <c:pt idx="7">
                  <c:v>91.447368420679297</c:v>
                </c:pt>
                <c:pt idx="8">
                  <c:v>91.200657894431814</c:v>
                </c:pt>
                <c:pt idx="9">
                  <c:v>90.707236841936862</c:v>
                </c:pt>
                <c:pt idx="10">
                  <c:v>89.391447368068683</c:v>
                </c:pt>
                <c:pt idx="11">
                  <c:v>90.871710526375992</c:v>
                </c:pt>
                <c:pt idx="12">
                  <c:v>91.365131578870944</c:v>
                </c:pt>
                <c:pt idx="13">
                  <c:v>89.63815789513859</c:v>
                </c:pt>
                <c:pt idx="14">
                  <c:v>89.144736841821214</c:v>
                </c:pt>
                <c:pt idx="15">
                  <c:v>88.322368421270426</c:v>
                </c:pt>
                <c:pt idx="16">
                  <c:v>89.391447368068683</c:v>
                </c:pt>
                <c:pt idx="17">
                  <c:v>89.720394736946943</c:v>
                </c:pt>
                <c:pt idx="18">
                  <c:v>89.720394736946943</c:v>
                </c:pt>
                <c:pt idx="19">
                  <c:v>90.213815789441895</c:v>
                </c:pt>
                <c:pt idx="20">
                  <c:v>91.200657894431814</c:v>
                </c:pt>
                <c:pt idx="21">
                  <c:v>90.625000000128509</c:v>
                </c:pt>
                <c:pt idx="22">
                  <c:v>91.118421052623461</c:v>
                </c:pt>
                <c:pt idx="23">
                  <c:v>89.884868421386074</c:v>
                </c:pt>
                <c:pt idx="24">
                  <c:v>90.625000000128509</c:v>
                </c:pt>
                <c:pt idx="25">
                  <c:v>90.625000000128509</c:v>
                </c:pt>
                <c:pt idx="26">
                  <c:v>90.460526315689378</c:v>
                </c:pt>
                <c:pt idx="27">
                  <c:v>90.707236841936862</c:v>
                </c:pt>
                <c:pt idx="28">
                  <c:v>90.460526315689378</c:v>
                </c:pt>
                <c:pt idx="29">
                  <c:v>90.296052631250248</c:v>
                </c:pt>
                <c:pt idx="30">
                  <c:v>89.144736841821214</c:v>
                </c:pt>
                <c:pt idx="31">
                  <c:v>87.58223684252799</c:v>
                </c:pt>
                <c:pt idx="32">
                  <c:v>86.924342105593894</c:v>
                </c:pt>
                <c:pt idx="33">
                  <c:v>87.499999999897199</c:v>
                </c:pt>
                <c:pt idx="34">
                  <c:v>88.075657895022943</c:v>
                </c:pt>
                <c:pt idx="35">
                  <c:v>86.595394736715633</c:v>
                </c:pt>
                <c:pt idx="36">
                  <c:v>88.075657895022943</c:v>
                </c:pt>
                <c:pt idx="37">
                  <c:v>87.828947368775459</c:v>
                </c:pt>
                <c:pt idx="38">
                  <c:v>87.41776315808886</c:v>
                </c:pt>
                <c:pt idx="39">
                  <c:v>87.253289473649716</c:v>
                </c:pt>
                <c:pt idx="40">
                  <c:v>86.759868421154763</c:v>
                </c:pt>
                <c:pt idx="41">
                  <c:v>86.430921052276503</c:v>
                </c:pt>
                <c:pt idx="42">
                  <c:v>85.937499999781551</c:v>
                </c:pt>
                <c:pt idx="43">
                  <c:v>86.019736842412328</c:v>
                </c:pt>
                <c:pt idx="44">
                  <c:v>86.51315789490728</c:v>
                </c:pt>
                <c:pt idx="45">
                  <c:v>86.430921052276503</c:v>
                </c:pt>
                <c:pt idx="46">
                  <c:v>87.088815789210599</c:v>
                </c:pt>
                <c:pt idx="47">
                  <c:v>87.006578947402247</c:v>
                </c:pt>
                <c:pt idx="48">
                  <c:v>87.253289473649716</c:v>
                </c:pt>
                <c:pt idx="49">
                  <c:v>88.651315789326247</c:v>
                </c:pt>
                <c:pt idx="50">
                  <c:v>89.884868421386074</c:v>
                </c:pt>
                <c:pt idx="51">
                  <c:v>91.365131578870944</c:v>
                </c:pt>
                <c:pt idx="52">
                  <c:v>91.694078947749205</c:v>
                </c:pt>
                <c:pt idx="53">
                  <c:v>92.598684210930784</c:v>
                </c:pt>
                <c:pt idx="54">
                  <c:v>92.763157894547476</c:v>
                </c:pt>
                <c:pt idx="55">
                  <c:v>93.092105263425736</c:v>
                </c:pt>
                <c:pt idx="56">
                  <c:v>93.585526315920688</c:v>
                </c:pt>
                <c:pt idx="57">
                  <c:v>93.338815789673205</c:v>
                </c:pt>
                <c:pt idx="58">
                  <c:v>94.901315789788868</c:v>
                </c:pt>
                <c:pt idx="59">
                  <c:v>97.203947368646965</c:v>
                </c:pt>
                <c:pt idx="60">
                  <c:v>96.874999999768704</c:v>
                </c:pt>
                <c:pt idx="61">
                  <c:v>96.299342105465385</c:v>
                </c:pt>
                <c:pt idx="62">
                  <c:v>96.546052631712868</c:v>
                </c:pt>
                <c:pt idx="63">
                  <c:v>96.628289473521207</c:v>
                </c:pt>
                <c:pt idx="64">
                  <c:v>97.203947368646965</c:v>
                </c:pt>
                <c:pt idx="65">
                  <c:v>97.039473684207834</c:v>
                </c:pt>
                <c:pt idx="66">
                  <c:v>96.957236842399482</c:v>
                </c:pt>
                <c:pt idx="67">
                  <c:v>98.684210526131821</c:v>
                </c:pt>
                <c:pt idx="68">
                  <c:v>98.026315789197739</c:v>
                </c:pt>
                <c:pt idx="69">
                  <c:v>98.684210526131821</c:v>
                </c:pt>
                <c:pt idx="70">
                  <c:v>98.684210526131821</c:v>
                </c:pt>
                <c:pt idx="71">
                  <c:v>100.32894736805584</c:v>
                </c:pt>
                <c:pt idx="72">
                  <c:v>98.848684210570951</c:v>
                </c:pt>
                <c:pt idx="73">
                  <c:v>97.779605262950255</c:v>
                </c:pt>
                <c:pt idx="74">
                  <c:v>96.792763157960337</c:v>
                </c:pt>
                <c:pt idx="75">
                  <c:v>95.723684210339655</c:v>
                </c:pt>
                <c:pt idx="76">
                  <c:v>95.641447368531303</c:v>
                </c:pt>
                <c:pt idx="77">
                  <c:v>95.805921052970433</c:v>
                </c:pt>
                <c:pt idx="78">
                  <c:v>95.723684210339655</c:v>
                </c:pt>
                <c:pt idx="79">
                  <c:v>96.217105262834608</c:v>
                </c:pt>
                <c:pt idx="80">
                  <c:v>94.901315789788868</c:v>
                </c:pt>
                <c:pt idx="81">
                  <c:v>95.312499999653042</c:v>
                </c:pt>
                <c:pt idx="82">
                  <c:v>94.901315789788868</c:v>
                </c:pt>
                <c:pt idx="83">
                  <c:v>94.654605263541384</c:v>
                </c:pt>
                <c:pt idx="84">
                  <c:v>95.39473684228382</c:v>
                </c:pt>
                <c:pt idx="85">
                  <c:v>97.039473684207834</c:v>
                </c:pt>
                <c:pt idx="86">
                  <c:v>97.532894736702787</c:v>
                </c:pt>
                <c:pt idx="87">
                  <c:v>99.259868421257579</c:v>
                </c:pt>
                <c:pt idx="88">
                  <c:v>99.013157895010082</c:v>
                </c:pt>
                <c:pt idx="89">
                  <c:v>99.83552631556087</c:v>
                </c:pt>
                <c:pt idx="90">
                  <c:v>100.49342105249497</c:v>
                </c:pt>
                <c:pt idx="91">
                  <c:v>101.0690789476207</c:v>
                </c:pt>
                <c:pt idx="92">
                  <c:v>100.98684210498992</c:v>
                </c:pt>
                <c:pt idx="93">
                  <c:v>102.22039473704974</c:v>
                </c:pt>
                <c:pt idx="94">
                  <c:v>101.64473684192401</c:v>
                </c:pt>
                <c:pt idx="95">
                  <c:v>102.38486842148887</c:v>
                </c:pt>
                <c:pt idx="96">
                  <c:v>101.64473684192401</c:v>
                </c:pt>
                <c:pt idx="97">
                  <c:v>101.56250000011566</c:v>
                </c:pt>
                <c:pt idx="98">
                  <c:v>101.0690789476207</c:v>
                </c:pt>
                <c:pt idx="99">
                  <c:v>101.89144736817148</c:v>
                </c:pt>
                <c:pt idx="100">
                  <c:v>101.72697368455479</c:v>
                </c:pt>
                <c:pt idx="101">
                  <c:v>101.56250000011566</c:v>
                </c:pt>
                <c:pt idx="102">
                  <c:v>101.39802631567653</c:v>
                </c:pt>
                <c:pt idx="103">
                  <c:v>100</c:v>
                </c:pt>
                <c:pt idx="104">
                  <c:v>101.48026315830732</c:v>
                </c:pt>
                <c:pt idx="105">
                  <c:v>100.82236842137323</c:v>
                </c:pt>
                <c:pt idx="106">
                  <c:v>100.49342105249497</c:v>
                </c:pt>
                <c:pt idx="107">
                  <c:v>98.10855263182853</c:v>
                </c:pt>
                <c:pt idx="108">
                  <c:v>100</c:v>
                </c:pt>
                <c:pt idx="109" formatCode="0.000">
                  <c:v>99.506578947505048</c:v>
                </c:pt>
                <c:pt idx="110">
                  <c:v>99.83552631556087</c:v>
                </c:pt>
                <c:pt idx="111">
                  <c:v>99.095394736818449</c:v>
                </c:pt>
                <c:pt idx="112">
                  <c:v>98.355263158075999</c:v>
                </c:pt>
                <c:pt idx="113">
                  <c:v>99.917763158191661</c:v>
                </c:pt>
                <c:pt idx="114">
                  <c:v>100.6578947369341</c:v>
                </c:pt>
                <c:pt idx="115">
                  <c:v>101.31578947386819</c:v>
                </c:pt>
                <c:pt idx="116">
                  <c:v>101.72697368455479</c:v>
                </c:pt>
                <c:pt idx="117">
                  <c:v>102.71381578954471</c:v>
                </c:pt>
                <c:pt idx="118">
                  <c:v>103.37171052647879</c:v>
                </c:pt>
                <c:pt idx="119">
                  <c:v>102.22039473704974</c:v>
                </c:pt>
                <c:pt idx="120">
                  <c:v>102.46710526329723</c:v>
                </c:pt>
                <c:pt idx="121">
                  <c:v>102.96052631579218</c:v>
                </c:pt>
                <c:pt idx="122">
                  <c:v>103.86513157897375</c:v>
                </c:pt>
                <c:pt idx="123">
                  <c:v>104.68750000034697</c:v>
                </c:pt>
                <c:pt idx="124">
                  <c:v>105.26315789465028</c:v>
                </c:pt>
                <c:pt idx="125">
                  <c:v>105.09868421021115</c:v>
                </c:pt>
                <c:pt idx="126">
                  <c:v>104.27631578966036</c:v>
                </c:pt>
                <c:pt idx="127">
                  <c:v>105.26315789465028</c:v>
                </c:pt>
                <c:pt idx="128">
                  <c:v>105.18092105284192</c:v>
                </c:pt>
                <c:pt idx="129">
                  <c:v>105.59210526352854</c:v>
                </c:pt>
                <c:pt idx="130">
                  <c:v>106.90789473657426</c:v>
                </c:pt>
                <c:pt idx="131">
                  <c:v>108.3881578948816</c:v>
                </c:pt>
                <c:pt idx="132">
                  <c:v>105.42763157908941</c:v>
                </c:pt>
                <c:pt idx="133">
                  <c:v>104.76973684215533</c:v>
                </c:pt>
                <c:pt idx="134">
                  <c:v>104.85197368396366</c:v>
                </c:pt>
                <c:pt idx="135">
                  <c:v>103.78289473716541</c:v>
                </c:pt>
                <c:pt idx="136">
                  <c:v>103.70065789453461</c:v>
                </c:pt>
                <c:pt idx="137">
                  <c:v>103.86513157897375</c:v>
                </c:pt>
                <c:pt idx="138">
                  <c:v>101.89144736817148</c:v>
                </c:pt>
                <c:pt idx="139">
                  <c:v>103.70065789453461</c:v>
                </c:pt>
                <c:pt idx="140">
                  <c:v>102.13815789441895</c:v>
                </c:pt>
                <c:pt idx="141">
                  <c:v>101.56250000011566</c:v>
                </c:pt>
                <c:pt idx="142">
                  <c:v>100.08223684180835</c:v>
                </c:pt>
                <c:pt idx="143">
                  <c:v>101.48026315830732</c:v>
                </c:pt>
                <c:pt idx="144">
                  <c:v>100.6578947369341</c:v>
                </c:pt>
                <c:pt idx="145">
                  <c:v>101.80921052636313</c:v>
                </c:pt>
                <c:pt idx="146">
                  <c:v>102.54934210510558</c:v>
                </c:pt>
                <c:pt idx="147">
                  <c:v>99.424342105696709</c:v>
                </c:pt>
                <c:pt idx="148">
                  <c:v>102.96052631579218</c:v>
                </c:pt>
                <c:pt idx="149">
                  <c:v>101.89144736817148</c:v>
                </c:pt>
                <c:pt idx="150">
                  <c:v>101.48026315830732</c:v>
                </c:pt>
                <c:pt idx="151">
                  <c:v>100.24671052624748</c:v>
                </c:pt>
                <c:pt idx="152">
                  <c:v>102.22039473704974</c:v>
                </c:pt>
                <c:pt idx="153">
                  <c:v>100.98684210498992</c:v>
                </c:pt>
                <c:pt idx="154">
                  <c:v>102.79605263135305</c:v>
                </c:pt>
                <c:pt idx="155">
                  <c:v>101.72697368455479</c:v>
                </c:pt>
                <c:pt idx="156">
                  <c:v>102.79605263135305</c:v>
                </c:pt>
                <c:pt idx="157">
                  <c:v>100.74013157874244</c:v>
                </c:pt>
                <c:pt idx="158">
                  <c:v>100.82236842137323</c:v>
                </c:pt>
                <c:pt idx="159">
                  <c:v>102.22039473704974</c:v>
                </c:pt>
                <c:pt idx="160">
                  <c:v>98.848684210570951</c:v>
                </c:pt>
                <c:pt idx="161">
                  <c:v>100.08223684180835</c:v>
                </c:pt>
                <c:pt idx="162">
                  <c:v>101.48026315830732</c:v>
                </c:pt>
                <c:pt idx="163">
                  <c:v>99.342105263065918</c:v>
                </c:pt>
                <c:pt idx="164">
                  <c:v>99.753289473752531</c:v>
                </c:pt>
                <c:pt idx="165">
                  <c:v>100.82236842137323</c:v>
                </c:pt>
                <c:pt idx="166">
                  <c:v>102.05592105261061</c:v>
                </c:pt>
                <c:pt idx="167">
                  <c:v>102.05592105261061</c:v>
                </c:pt>
                <c:pt idx="168">
                  <c:v>102.05592105261061</c:v>
                </c:pt>
                <c:pt idx="169">
                  <c:v>101.80921052636313</c:v>
                </c:pt>
                <c:pt idx="170">
                  <c:v>99.917763158191661</c:v>
                </c:pt>
                <c:pt idx="171">
                  <c:v>101.80921052636313</c:v>
                </c:pt>
                <c:pt idx="172">
                  <c:v>101.56250000011566</c:v>
                </c:pt>
                <c:pt idx="173">
                  <c:v>100.98684210498992</c:v>
                </c:pt>
                <c:pt idx="174">
                  <c:v>101.2335526312374</c:v>
                </c:pt>
                <c:pt idx="175">
                  <c:v>99.013157895010082</c:v>
                </c:pt>
                <c:pt idx="176">
                  <c:v>100.49342105249497</c:v>
                </c:pt>
                <c:pt idx="177">
                  <c:v>101.31578947386819</c:v>
                </c:pt>
                <c:pt idx="178">
                  <c:v>99.671052631944178</c:v>
                </c:pt>
                <c:pt idx="179">
                  <c:v>98.930921052379318</c:v>
                </c:pt>
                <c:pt idx="180">
                  <c:v>99.013157895010082</c:v>
                </c:pt>
                <c:pt idx="181">
                  <c:v>99.424342105696709</c:v>
                </c:pt>
                <c:pt idx="182">
                  <c:v>99.506578947505048</c:v>
                </c:pt>
                <c:pt idx="183">
                  <c:v>101.64473684192401</c:v>
                </c:pt>
                <c:pt idx="184">
                  <c:v>99.259868421257579</c:v>
                </c:pt>
                <c:pt idx="185">
                  <c:v>99.259868421257579</c:v>
                </c:pt>
                <c:pt idx="186">
                  <c:v>100.6578947369341</c:v>
                </c:pt>
                <c:pt idx="187">
                  <c:v>99.917763158191661</c:v>
                </c:pt>
                <c:pt idx="188">
                  <c:v>100.41118421068661</c:v>
                </c:pt>
                <c:pt idx="189">
                  <c:v>100.49342105249497</c:v>
                </c:pt>
                <c:pt idx="190">
                  <c:v>101.56250000011566</c:v>
                </c:pt>
                <c:pt idx="191">
                  <c:v>100.08223684180835</c:v>
                </c:pt>
                <c:pt idx="192">
                  <c:v>100.49342105249497</c:v>
                </c:pt>
                <c:pt idx="193">
                  <c:v>102.38486842148887</c:v>
                </c:pt>
                <c:pt idx="194">
                  <c:v>102.87828947398384</c:v>
                </c:pt>
                <c:pt idx="195">
                  <c:v>102.05592105261061</c:v>
                </c:pt>
                <c:pt idx="196">
                  <c:v>104.44078947409949</c:v>
                </c:pt>
                <c:pt idx="197">
                  <c:v>104.76973684215533</c:v>
                </c:pt>
                <c:pt idx="198">
                  <c:v>103.20723684203966</c:v>
                </c:pt>
                <c:pt idx="199">
                  <c:v>104.60526315771619</c:v>
                </c:pt>
                <c:pt idx="200">
                  <c:v>104.3585526314687</c:v>
                </c:pt>
                <c:pt idx="201">
                  <c:v>104.52302631590784</c:v>
                </c:pt>
                <c:pt idx="202">
                  <c:v>104.68750000034697</c:v>
                </c:pt>
                <c:pt idx="203">
                  <c:v>106.41447368407931</c:v>
                </c:pt>
                <c:pt idx="204">
                  <c:v>105.34539473728105</c:v>
                </c:pt>
                <c:pt idx="205">
                  <c:v>106.0032894733927</c:v>
                </c:pt>
                <c:pt idx="206">
                  <c:v>106.74342105295757</c:v>
                </c:pt>
                <c:pt idx="207">
                  <c:v>104.76973684215533</c:v>
                </c:pt>
                <c:pt idx="208">
                  <c:v>106.99013157920506</c:v>
                </c:pt>
                <c:pt idx="209">
                  <c:v>106.33223684227099</c:v>
                </c:pt>
                <c:pt idx="210">
                  <c:v>105.67434210533689</c:v>
                </c:pt>
                <c:pt idx="211">
                  <c:v>109.62171052611897</c:v>
                </c:pt>
                <c:pt idx="212">
                  <c:v>106.82565789476594</c:v>
                </c:pt>
                <c:pt idx="213">
                  <c:v>105.67434210533689</c:v>
                </c:pt>
                <c:pt idx="214">
                  <c:v>104.52302631590784</c:v>
                </c:pt>
                <c:pt idx="215">
                  <c:v>105.26315789465028</c:v>
                </c:pt>
                <c:pt idx="216">
                  <c:v>107.48355263170002</c:v>
                </c:pt>
                <c:pt idx="217">
                  <c:v>106.66118421032679</c:v>
                </c:pt>
                <c:pt idx="218">
                  <c:v>107.23684210545252</c:v>
                </c:pt>
                <c:pt idx="219">
                  <c:v>108.30592105307323</c:v>
                </c:pt>
                <c:pt idx="220">
                  <c:v>104.52302631590784</c:v>
                </c:pt>
                <c:pt idx="221">
                  <c:v>105.67434210533689</c:v>
                </c:pt>
                <c:pt idx="222">
                  <c:v>102.3026315788581</c:v>
                </c:pt>
                <c:pt idx="223">
                  <c:v>99.671052631944178</c:v>
                </c:pt>
                <c:pt idx="224">
                  <c:v>99.013157895010082</c:v>
                </c:pt>
                <c:pt idx="225">
                  <c:v>96.957236842399482</c:v>
                </c:pt>
                <c:pt idx="226">
                  <c:v>93.667763157729041</c:v>
                </c:pt>
                <c:pt idx="227">
                  <c:v>89.802631578755296</c:v>
                </c:pt>
                <c:pt idx="228">
                  <c:v>86.34868421046815</c:v>
                </c:pt>
                <c:pt idx="229">
                  <c:v>83.22368421023684</c:v>
                </c:pt>
                <c:pt idx="230">
                  <c:v>79.934210526388839</c:v>
                </c:pt>
                <c:pt idx="231">
                  <c:v>80.345394737075438</c:v>
                </c:pt>
                <c:pt idx="232">
                  <c:v>81.743421052751984</c:v>
                </c:pt>
                <c:pt idx="233">
                  <c:v>81.167763157626226</c:v>
                </c:pt>
                <c:pt idx="234">
                  <c:v>82.976973683989371</c:v>
                </c:pt>
                <c:pt idx="235">
                  <c:v>81.085526315817887</c:v>
                </c:pt>
                <c:pt idx="236">
                  <c:v>83.552631579115101</c:v>
                </c:pt>
                <c:pt idx="237">
                  <c:v>84.950657894791632</c:v>
                </c:pt>
                <c:pt idx="238">
                  <c:v>85.115131579230763</c:v>
                </c:pt>
                <c:pt idx="239">
                  <c:v>83.881578947170937</c:v>
                </c:pt>
                <c:pt idx="240">
                  <c:v>86.842105262963102</c:v>
                </c:pt>
                <c:pt idx="241">
                  <c:v>86.019736842412328</c:v>
                </c:pt>
                <c:pt idx="242">
                  <c:v>86.430921052276503</c:v>
                </c:pt>
                <c:pt idx="243">
                  <c:v>87.253289473649716</c:v>
                </c:pt>
                <c:pt idx="244">
                  <c:v>87.58223684252799</c:v>
                </c:pt>
                <c:pt idx="245">
                  <c:v>89.720394736946943</c:v>
                </c:pt>
                <c:pt idx="246">
                  <c:v>89.473684210699474</c:v>
                </c:pt>
                <c:pt idx="247">
                  <c:v>92.516447368299993</c:v>
                </c:pt>
                <c:pt idx="248">
                  <c:v>88.815789473765378</c:v>
                </c:pt>
                <c:pt idx="249">
                  <c:v>89.144736841821214</c:v>
                </c:pt>
                <c:pt idx="250">
                  <c:v>89.63815789513859</c:v>
                </c:pt>
                <c:pt idx="251">
                  <c:v>90.37828947388104</c:v>
                </c:pt>
                <c:pt idx="252">
                  <c:v>88.651315789326247</c:v>
                </c:pt>
                <c:pt idx="253">
                  <c:v>90.95394736818433</c:v>
                </c:pt>
                <c:pt idx="254">
                  <c:v>91.118421052623461</c:v>
                </c:pt>
                <c:pt idx="255">
                  <c:v>92.023026315805026</c:v>
                </c:pt>
                <c:pt idx="256">
                  <c:v>90.213815789441895</c:v>
                </c:pt>
                <c:pt idx="257">
                  <c:v>89.555921052507813</c:v>
                </c:pt>
                <c:pt idx="258">
                  <c:v>89.226973684451977</c:v>
                </c:pt>
                <c:pt idx="259">
                  <c:v>88.651315789326247</c:v>
                </c:pt>
                <c:pt idx="260">
                  <c:v>88.240131578639634</c:v>
                </c:pt>
                <c:pt idx="261">
                  <c:v>87.171052631841377</c:v>
                </c:pt>
                <c:pt idx="262">
                  <c:v>87.828947368775459</c:v>
                </c:pt>
                <c:pt idx="263">
                  <c:v>88.569078947517895</c:v>
                </c:pt>
                <c:pt idx="264">
                  <c:v>85.197368421039116</c:v>
                </c:pt>
                <c:pt idx="265">
                  <c:v>85.444078947286584</c:v>
                </c:pt>
                <c:pt idx="266">
                  <c:v>85.773026316164845</c:v>
                </c:pt>
                <c:pt idx="267">
                  <c:v>84.539473684105019</c:v>
                </c:pt>
                <c:pt idx="268">
                  <c:v>85.773026316164845</c:v>
                </c:pt>
                <c:pt idx="269">
                  <c:v>84.046052631610067</c:v>
                </c:pt>
                <c:pt idx="270">
                  <c:v>84.950657894791632</c:v>
                </c:pt>
                <c:pt idx="271">
                  <c:v>84.374999999665889</c:v>
                </c:pt>
                <c:pt idx="272">
                  <c:v>84.210526316049197</c:v>
                </c:pt>
                <c:pt idx="273">
                  <c:v>82.648026315933549</c:v>
                </c:pt>
                <c:pt idx="274">
                  <c:v>81.496710526504486</c:v>
                </c:pt>
                <c:pt idx="275">
                  <c:v>82.154605263438583</c:v>
                </c:pt>
                <c:pt idx="276">
                  <c:v>82.154605263438583</c:v>
                </c:pt>
                <c:pt idx="277">
                  <c:v>81.661184210943631</c:v>
                </c:pt>
                <c:pt idx="278">
                  <c:v>81.250000000257018</c:v>
                </c:pt>
                <c:pt idx="279">
                  <c:v>80.592105263322935</c:v>
                </c:pt>
                <c:pt idx="280">
                  <c:v>82.154605263438583</c:v>
                </c:pt>
                <c:pt idx="281">
                  <c:v>81.990131578999453</c:v>
                </c:pt>
                <c:pt idx="282">
                  <c:v>81.825657894560322</c:v>
                </c:pt>
                <c:pt idx="283">
                  <c:v>80.509868420692143</c:v>
                </c:pt>
                <c:pt idx="284">
                  <c:v>81.990131578999453</c:v>
                </c:pt>
                <c:pt idx="285">
                  <c:v>82.319078947055274</c:v>
                </c:pt>
                <c:pt idx="286">
                  <c:v>81.990131578999453</c:v>
                </c:pt>
                <c:pt idx="287">
                  <c:v>81.167763157626226</c:v>
                </c:pt>
                <c:pt idx="288">
                  <c:v>82.483552631494405</c:v>
                </c:pt>
                <c:pt idx="289">
                  <c:v>81.825657894560322</c:v>
                </c:pt>
                <c:pt idx="290">
                  <c:v>81.003289474009534</c:v>
                </c:pt>
                <c:pt idx="291">
                  <c:v>81.825657894560322</c:v>
                </c:pt>
                <c:pt idx="292">
                  <c:v>80.592105263322935</c:v>
                </c:pt>
                <c:pt idx="293">
                  <c:v>82.154605263438583</c:v>
                </c:pt>
                <c:pt idx="294">
                  <c:v>81.003289474009534</c:v>
                </c:pt>
                <c:pt idx="295">
                  <c:v>79.934210526388839</c:v>
                </c:pt>
                <c:pt idx="296">
                  <c:v>80.509868420692143</c:v>
                </c:pt>
                <c:pt idx="297">
                  <c:v>80.345394737075438</c:v>
                </c:pt>
                <c:pt idx="298">
                  <c:v>80.427631578883805</c:v>
                </c:pt>
                <c:pt idx="299">
                  <c:v>81.250000000257018</c:v>
                </c:pt>
                <c:pt idx="300">
                  <c:v>80.838815789570404</c:v>
                </c:pt>
                <c:pt idx="301">
                  <c:v>81.496710526504486</c:v>
                </c:pt>
                <c:pt idx="302">
                  <c:v>81.743421052751984</c:v>
                </c:pt>
                <c:pt idx="303">
                  <c:v>81.990131578999453</c:v>
                </c:pt>
                <c:pt idx="304">
                  <c:v>82.648026315933549</c:v>
                </c:pt>
                <c:pt idx="305">
                  <c:v>82.236842105246922</c:v>
                </c:pt>
                <c:pt idx="306">
                  <c:v>83.059210526620149</c:v>
                </c:pt>
                <c:pt idx="307">
                  <c:v>81.250000000257018</c:v>
                </c:pt>
                <c:pt idx="308">
                  <c:v>82.072368420807805</c:v>
                </c:pt>
                <c:pt idx="309">
                  <c:v>82.154605263438583</c:v>
                </c:pt>
                <c:pt idx="310">
                  <c:v>82.730263157741888</c:v>
                </c:pt>
                <c:pt idx="311">
                  <c:v>81.167763157626226</c:v>
                </c:pt>
                <c:pt idx="312">
                  <c:v>83.634868420923453</c:v>
                </c:pt>
                <c:pt idx="313">
                  <c:v>82.565789473302758</c:v>
                </c:pt>
                <c:pt idx="314">
                  <c:v>82.648026315933549</c:v>
                </c:pt>
                <c:pt idx="315">
                  <c:v>83.963815789801714</c:v>
                </c:pt>
                <c:pt idx="316">
                  <c:v>82.565789473302758</c:v>
                </c:pt>
                <c:pt idx="317">
                  <c:v>81.661184210943631</c:v>
                </c:pt>
                <c:pt idx="318">
                  <c:v>83.305921052867632</c:v>
                </c:pt>
                <c:pt idx="319">
                  <c:v>83.963815789801714</c:v>
                </c:pt>
                <c:pt idx="320">
                  <c:v>83.799342105362598</c:v>
                </c:pt>
                <c:pt idx="321">
                  <c:v>84.210526316049197</c:v>
                </c:pt>
                <c:pt idx="322">
                  <c:v>84.950657894791632</c:v>
                </c:pt>
                <c:pt idx="323">
                  <c:v>86.34868421046815</c:v>
                </c:pt>
                <c:pt idx="324">
                  <c:v>83.963815789801714</c:v>
                </c:pt>
                <c:pt idx="325">
                  <c:v>84.621710526735797</c:v>
                </c:pt>
                <c:pt idx="326">
                  <c:v>85.361842105478246</c:v>
                </c:pt>
                <c:pt idx="327">
                  <c:v>85.115131579230763</c:v>
                </c:pt>
                <c:pt idx="328">
                  <c:v>85.773026316164845</c:v>
                </c:pt>
                <c:pt idx="329">
                  <c:v>86.924342105593894</c:v>
                </c:pt>
                <c:pt idx="330">
                  <c:v>87.499999999897199</c:v>
                </c:pt>
                <c:pt idx="331">
                  <c:v>88.980263158204508</c:v>
                </c:pt>
                <c:pt idx="332">
                  <c:v>86.51315789490728</c:v>
                </c:pt>
                <c:pt idx="333">
                  <c:v>87.006578947402247</c:v>
                </c:pt>
                <c:pt idx="334">
                  <c:v>88.322368421270426</c:v>
                </c:pt>
                <c:pt idx="335">
                  <c:v>91.036184210815122</c:v>
                </c:pt>
                <c:pt idx="336">
                  <c:v>87.664473684336329</c:v>
                </c:pt>
                <c:pt idx="337">
                  <c:v>87.088815789210599</c:v>
                </c:pt>
                <c:pt idx="338">
                  <c:v>88.322368421270426</c:v>
                </c:pt>
                <c:pt idx="339">
                  <c:v>86.924342105593894</c:v>
                </c:pt>
                <c:pt idx="340">
                  <c:v>87.746710526144682</c:v>
                </c:pt>
                <c:pt idx="341">
                  <c:v>88.157894736831295</c:v>
                </c:pt>
                <c:pt idx="342">
                  <c:v>87.253289473649716</c:v>
                </c:pt>
                <c:pt idx="343">
                  <c:v>87.911184210583798</c:v>
                </c:pt>
                <c:pt idx="344">
                  <c:v>88.075657895022943</c:v>
                </c:pt>
                <c:pt idx="345">
                  <c:v>87.828947368775459</c:v>
                </c:pt>
                <c:pt idx="346">
                  <c:v>86.34868421046815</c:v>
                </c:pt>
                <c:pt idx="347">
                  <c:v>86.677631579346411</c:v>
                </c:pt>
                <c:pt idx="348">
                  <c:v>87.335526315458068</c:v>
                </c:pt>
                <c:pt idx="349">
                  <c:v>87.58223684252799</c:v>
                </c:pt>
                <c:pt idx="350">
                  <c:v>86.842105262963102</c:v>
                </c:pt>
                <c:pt idx="351">
                  <c:v>85.526315789094923</c:v>
                </c:pt>
                <c:pt idx="352">
                  <c:v>87.41776315808886</c:v>
                </c:pt>
                <c:pt idx="353">
                  <c:v>87.253289473649716</c:v>
                </c:pt>
                <c:pt idx="354">
                  <c:v>87.335526315458068</c:v>
                </c:pt>
                <c:pt idx="355">
                  <c:v>86.595394736715633</c:v>
                </c:pt>
                <c:pt idx="356">
                  <c:v>86.34868421046815</c:v>
                </c:pt>
                <c:pt idx="357">
                  <c:v>85.773026316164845</c:v>
                </c:pt>
                <c:pt idx="358">
                  <c:v>86.019736842412328</c:v>
                </c:pt>
                <c:pt idx="359">
                  <c:v>83.717105263554231</c:v>
                </c:pt>
                <c:pt idx="360">
                  <c:v>86.924342105593894</c:v>
                </c:pt>
                <c:pt idx="361">
                  <c:v>84.950657894791632</c:v>
                </c:pt>
                <c:pt idx="362">
                  <c:v>60.937500000398373</c:v>
                </c:pt>
                <c:pt idx="363">
                  <c:v>47.861842105169828</c:v>
                </c:pt>
                <c:pt idx="364">
                  <c:v>69.490131578896651</c:v>
                </c:pt>
                <c:pt idx="365">
                  <c:v>75.328947368672658</c:v>
                </c:pt>
                <c:pt idx="366">
                  <c:v>80.509868420692143</c:v>
                </c:pt>
                <c:pt idx="367">
                  <c:v>85.855263157973184</c:v>
                </c:pt>
                <c:pt idx="368">
                  <c:v>82.401315789686066</c:v>
                </c:pt>
                <c:pt idx="369">
                  <c:v>84.292763157857536</c:v>
                </c:pt>
                <c:pt idx="370">
                  <c:v>82.483552631494405</c:v>
                </c:pt>
                <c:pt idx="371">
                  <c:v>82.648026315933549</c:v>
                </c:pt>
                <c:pt idx="372">
                  <c:v>85.608552631725715</c:v>
                </c:pt>
                <c:pt idx="373">
                  <c:v>84.374999999665889</c:v>
                </c:pt>
                <c:pt idx="374">
                  <c:v>84.621710526735797</c:v>
                </c:pt>
                <c:pt idx="375">
                  <c:v>85.526315789094923</c:v>
                </c:pt>
                <c:pt idx="376">
                  <c:v>84.457236842296666</c:v>
                </c:pt>
                <c:pt idx="377">
                  <c:v>86.266447368659811</c:v>
                </c:pt>
                <c:pt idx="378">
                  <c:v>86.924342105593894</c:v>
                </c:pt>
                <c:pt idx="379">
                  <c:v>85.608552631725715</c:v>
                </c:pt>
                <c:pt idx="380">
                  <c:v>86.595394736715633</c:v>
                </c:pt>
                <c:pt idx="381">
                  <c:v>86.51315789490728</c:v>
                </c:pt>
                <c:pt idx="382">
                  <c:v>88.157894736831295</c:v>
                </c:pt>
                <c:pt idx="383">
                  <c:v>86.595394736715633</c:v>
                </c:pt>
                <c:pt idx="384">
                  <c:v>83.881578947170937</c:v>
                </c:pt>
                <c:pt idx="385">
                  <c:v>87.171052631841377</c:v>
                </c:pt>
                <c:pt idx="386">
                  <c:v>87.253289473649716</c:v>
                </c:pt>
                <c:pt idx="387">
                  <c:v>88.322368421270426</c:v>
                </c:pt>
                <c:pt idx="388">
                  <c:v>87.253289473649716</c:v>
                </c:pt>
                <c:pt idx="389">
                  <c:v>85.526315789094923</c:v>
                </c:pt>
                <c:pt idx="390">
                  <c:v>85.855263157973184</c:v>
                </c:pt>
                <c:pt idx="391">
                  <c:v>87.746710526144682</c:v>
                </c:pt>
                <c:pt idx="392">
                  <c:v>86.266447368659811</c:v>
                </c:pt>
                <c:pt idx="393">
                  <c:v>85.361842105478246</c:v>
                </c:pt>
                <c:pt idx="394">
                  <c:v>85.279605262847454</c:v>
                </c:pt>
                <c:pt idx="395">
                  <c:v>86.677631579346411</c:v>
                </c:pt>
                <c:pt idx="39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8E-4B3F-B333-FDB0A6E7D5A5}"/>
            </c:ext>
          </c:extLst>
        </c:ser>
        <c:ser>
          <c:idx val="6"/>
          <c:order val="1"/>
          <c:tx>
            <c:strRef>
              <c:f>'IP World'!$I$1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World'!$A$2:$A$410</c:f>
              <c:numCache>
                <c:formatCode>mmm\-yy</c:formatCode>
                <c:ptCount val="409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  <c:pt idx="395">
                  <c:v>44896</c:v>
                </c:pt>
                <c:pt idx="396">
                  <c:v>44927</c:v>
                </c:pt>
              </c:numCache>
            </c:numRef>
          </c:cat>
          <c:val>
            <c:numRef>
              <c:f>'IP World'!$I$2:$I$399</c:f>
              <c:numCache>
                <c:formatCode>0.00</c:formatCode>
                <c:ptCount val="398"/>
                <c:pt idx="0">
                  <c:v>88.963700234192032</c:v>
                </c:pt>
                <c:pt idx="1">
                  <c:v>90.388368462138942</c:v>
                </c:pt>
                <c:pt idx="2">
                  <c:v>89.988290398126452</c:v>
                </c:pt>
                <c:pt idx="3">
                  <c:v>90.427400468384079</c:v>
                </c:pt>
                <c:pt idx="4">
                  <c:v>90.661592505854799</c:v>
                </c:pt>
                <c:pt idx="5">
                  <c:v>89.334504293520681</c:v>
                </c:pt>
                <c:pt idx="6">
                  <c:v>89.363778298204522</c:v>
                </c:pt>
                <c:pt idx="7">
                  <c:v>88.807572209211557</c:v>
                </c:pt>
                <c:pt idx="8">
                  <c:v>89.617486338797818</c:v>
                </c:pt>
                <c:pt idx="9">
                  <c:v>89.305230288836839</c:v>
                </c:pt>
                <c:pt idx="10">
                  <c:v>88.2903981264637</c:v>
                </c:pt>
                <c:pt idx="11">
                  <c:v>89.383294301327084</c:v>
                </c:pt>
                <c:pt idx="12">
                  <c:v>90.544496487119446</c:v>
                </c:pt>
                <c:pt idx="13">
                  <c:v>90.12490241998438</c:v>
                </c:pt>
                <c:pt idx="14">
                  <c:v>89.080796252927399</c:v>
                </c:pt>
                <c:pt idx="15">
                  <c:v>89.061280249804838</c:v>
                </c:pt>
                <c:pt idx="16">
                  <c:v>89.178376268540205</c:v>
                </c:pt>
                <c:pt idx="17">
                  <c:v>89.529664324746292</c:v>
                </c:pt>
                <c:pt idx="18">
                  <c:v>88.007416081186562</c:v>
                </c:pt>
                <c:pt idx="19">
                  <c:v>88.885636221701802</c:v>
                </c:pt>
                <c:pt idx="20">
                  <c:v>89.217408274785328</c:v>
                </c:pt>
                <c:pt idx="21">
                  <c:v>88.836846213895399</c:v>
                </c:pt>
                <c:pt idx="22">
                  <c:v>90.241998438719747</c:v>
                </c:pt>
                <c:pt idx="23">
                  <c:v>89.412568306010925</c:v>
                </c:pt>
                <c:pt idx="24">
                  <c:v>89.656518345042926</c:v>
                </c:pt>
                <c:pt idx="25">
                  <c:v>88.953942232630752</c:v>
                </c:pt>
                <c:pt idx="26">
                  <c:v>89.822404371584696</c:v>
                </c:pt>
                <c:pt idx="27">
                  <c:v>89.158860265417644</c:v>
                </c:pt>
                <c:pt idx="28">
                  <c:v>89.188134270101486</c:v>
                </c:pt>
                <c:pt idx="29">
                  <c:v>88.065964090554246</c:v>
                </c:pt>
                <c:pt idx="30">
                  <c:v>87.763466042154562</c:v>
                </c:pt>
                <c:pt idx="31">
                  <c:v>88.046448087431699</c:v>
                </c:pt>
                <c:pt idx="32">
                  <c:v>86.816939890710387</c:v>
                </c:pt>
                <c:pt idx="33">
                  <c:v>87.704918032786878</c:v>
                </c:pt>
                <c:pt idx="34">
                  <c:v>86.563231850117091</c:v>
                </c:pt>
                <c:pt idx="35">
                  <c:v>85.431303669008585</c:v>
                </c:pt>
                <c:pt idx="36">
                  <c:v>85.333723653395779</c:v>
                </c:pt>
                <c:pt idx="37">
                  <c:v>85.460577673692427</c:v>
                </c:pt>
                <c:pt idx="38">
                  <c:v>85.031225604996095</c:v>
                </c:pt>
                <c:pt idx="39">
                  <c:v>84.475019516003115</c:v>
                </c:pt>
                <c:pt idx="40">
                  <c:v>84.387197501951604</c:v>
                </c:pt>
                <c:pt idx="41">
                  <c:v>83.704137392661977</c:v>
                </c:pt>
                <c:pt idx="42">
                  <c:v>84.855581576893044</c:v>
                </c:pt>
                <c:pt idx="43">
                  <c:v>84.270101483216237</c:v>
                </c:pt>
                <c:pt idx="44">
                  <c:v>84.845823575331778</c:v>
                </c:pt>
                <c:pt idx="45">
                  <c:v>85.197111631537865</c:v>
                </c:pt>
                <c:pt idx="46">
                  <c:v>84.61163153786103</c:v>
                </c:pt>
                <c:pt idx="47">
                  <c:v>83.850507416081186</c:v>
                </c:pt>
                <c:pt idx="48">
                  <c:v>85.411787665886024</c:v>
                </c:pt>
                <c:pt idx="49">
                  <c:v>85.148321623731462</c:v>
                </c:pt>
                <c:pt idx="50">
                  <c:v>85.128805620608887</c:v>
                </c:pt>
                <c:pt idx="51">
                  <c:v>87.470725995316158</c:v>
                </c:pt>
                <c:pt idx="52">
                  <c:v>87.402419984387194</c:v>
                </c:pt>
                <c:pt idx="53">
                  <c:v>87.861046057767368</c:v>
                </c:pt>
                <c:pt idx="54">
                  <c:v>88.670960187353629</c:v>
                </c:pt>
                <c:pt idx="55">
                  <c:v>89.158860265417644</c:v>
                </c:pt>
                <c:pt idx="56">
                  <c:v>88.885636221701802</c:v>
                </c:pt>
                <c:pt idx="57">
                  <c:v>89.744340359094451</c:v>
                </c:pt>
                <c:pt idx="58">
                  <c:v>90.515222482435604</c:v>
                </c:pt>
                <c:pt idx="59">
                  <c:v>90.417642466822784</c:v>
                </c:pt>
                <c:pt idx="60">
                  <c:v>91.061670569867289</c:v>
                </c:pt>
                <c:pt idx="61">
                  <c:v>90.437158469945359</c:v>
                </c:pt>
                <c:pt idx="62">
                  <c:v>91.208040593286483</c:v>
                </c:pt>
                <c:pt idx="63">
                  <c:v>91.217798594847778</c:v>
                </c:pt>
                <c:pt idx="64">
                  <c:v>90.778688524590166</c:v>
                </c:pt>
                <c:pt idx="65">
                  <c:v>91.393442622950815</c:v>
                </c:pt>
                <c:pt idx="66">
                  <c:v>91.813036690085866</c:v>
                </c:pt>
                <c:pt idx="67">
                  <c:v>91.237314597970339</c:v>
                </c:pt>
                <c:pt idx="68">
                  <c:v>91.364168618266973</c:v>
                </c:pt>
                <c:pt idx="69">
                  <c:v>89.607728337236523</c:v>
                </c:pt>
                <c:pt idx="70">
                  <c:v>89.617486338797818</c:v>
                </c:pt>
                <c:pt idx="71">
                  <c:v>91.500780640124901</c:v>
                </c:pt>
                <c:pt idx="72">
                  <c:v>90.68110850897736</c:v>
                </c:pt>
                <c:pt idx="73">
                  <c:v>90.934816549570641</c:v>
                </c:pt>
                <c:pt idx="74">
                  <c:v>91.578844652615132</c:v>
                </c:pt>
                <c:pt idx="75">
                  <c:v>90.651834504293518</c:v>
                </c:pt>
                <c:pt idx="76">
                  <c:v>92.457064793130357</c:v>
                </c:pt>
                <c:pt idx="77">
                  <c:v>91.744730679156902</c:v>
                </c:pt>
                <c:pt idx="78">
                  <c:v>90.105386416861819</c:v>
                </c:pt>
                <c:pt idx="79">
                  <c:v>92.066744730679147</c:v>
                </c:pt>
                <c:pt idx="80">
                  <c:v>92.203356752537076</c:v>
                </c:pt>
                <c:pt idx="81">
                  <c:v>91.266588602654167</c:v>
                </c:pt>
                <c:pt idx="82">
                  <c:v>92.379000780640126</c:v>
                </c:pt>
                <c:pt idx="83">
                  <c:v>92.535128805620602</c:v>
                </c:pt>
                <c:pt idx="84">
                  <c:v>91.705698672911794</c:v>
                </c:pt>
                <c:pt idx="85">
                  <c:v>92.50585480093676</c:v>
                </c:pt>
                <c:pt idx="86">
                  <c:v>92.827868852459005</c:v>
                </c:pt>
                <c:pt idx="87">
                  <c:v>96.08704137392661</c:v>
                </c:pt>
                <c:pt idx="88">
                  <c:v>94.301327088212332</c:v>
                </c:pt>
                <c:pt idx="89">
                  <c:v>94.994145199063226</c:v>
                </c:pt>
                <c:pt idx="90">
                  <c:v>95.199063231850118</c:v>
                </c:pt>
                <c:pt idx="91">
                  <c:v>98.829039812646371</c:v>
                </c:pt>
                <c:pt idx="92">
                  <c:v>96.526151444184222</c:v>
                </c:pt>
                <c:pt idx="93">
                  <c:v>98.916861826697897</c:v>
                </c:pt>
                <c:pt idx="94">
                  <c:v>96.672521467603417</c:v>
                </c:pt>
                <c:pt idx="95">
                  <c:v>98.555815768930515</c:v>
                </c:pt>
                <c:pt idx="96">
                  <c:v>98.585089773614357</c:v>
                </c:pt>
                <c:pt idx="97">
                  <c:v>99.268149882903984</c:v>
                </c:pt>
                <c:pt idx="98">
                  <c:v>98.106947697111636</c:v>
                </c:pt>
                <c:pt idx="99">
                  <c:v>99.355971896955495</c:v>
                </c:pt>
                <c:pt idx="100">
                  <c:v>100.63427010148321</c:v>
                </c:pt>
                <c:pt idx="101">
                  <c:v>99.980483996877425</c:v>
                </c:pt>
                <c:pt idx="102">
                  <c:v>100.57572209211553</c:v>
                </c:pt>
                <c:pt idx="103">
                  <c:v>98.028883684621377</c:v>
                </c:pt>
                <c:pt idx="104">
                  <c:v>99.804839968774388</c:v>
                </c:pt>
                <c:pt idx="105">
                  <c:v>99.843871975019511</c:v>
                </c:pt>
                <c:pt idx="106">
                  <c:v>100.43911007025761</c:v>
                </c:pt>
                <c:pt idx="107">
                  <c:v>99.697501951600316</c:v>
                </c:pt>
                <c:pt idx="108">
                  <c:v>100</c:v>
                </c:pt>
                <c:pt idx="109">
                  <c:v>99.677985948477755</c:v>
                </c:pt>
                <c:pt idx="110">
                  <c:v>99.60967993754879</c:v>
                </c:pt>
                <c:pt idx="111">
                  <c:v>100.40983606557377</c:v>
                </c:pt>
                <c:pt idx="112">
                  <c:v>100.8391881342701</c:v>
                </c:pt>
                <c:pt idx="113">
                  <c:v>102.21506635441061</c:v>
                </c:pt>
                <c:pt idx="114">
                  <c:v>102.44925839188133</c:v>
                </c:pt>
                <c:pt idx="115">
                  <c:v>100.5464480874317</c:v>
                </c:pt>
                <c:pt idx="116">
                  <c:v>103.27868852459017</c:v>
                </c:pt>
                <c:pt idx="117">
                  <c:v>104.58626073380172</c:v>
                </c:pt>
                <c:pt idx="118">
                  <c:v>104.67408274785323</c:v>
                </c:pt>
                <c:pt idx="119">
                  <c:v>103.77634660421545</c:v>
                </c:pt>
                <c:pt idx="120">
                  <c:v>104.4984387197502</c:v>
                </c:pt>
                <c:pt idx="121">
                  <c:v>104.82045277127244</c:v>
                </c:pt>
                <c:pt idx="122">
                  <c:v>105.51327088212334</c:v>
                </c:pt>
                <c:pt idx="123">
                  <c:v>106.128024980484</c:v>
                </c:pt>
                <c:pt idx="124">
                  <c:v>107.43559718969554</c:v>
                </c:pt>
                <c:pt idx="125">
                  <c:v>106.04996096799375</c:v>
                </c:pt>
                <c:pt idx="126">
                  <c:v>107.28922716627635</c:v>
                </c:pt>
                <c:pt idx="127">
                  <c:v>106.33294301327088</c:v>
                </c:pt>
                <c:pt idx="128">
                  <c:v>106.62568306010928</c:v>
                </c:pt>
                <c:pt idx="129">
                  <c:v>107.78688524590163</c:v>
                </c:pt>
                <c:pt idx="130">
                  <c:v>107.60148321623731</c:v>
                </c:pt>
                <c:pt idx="131">
                  <c:v>108.55776736924278</c:v>
                </c:pt>
                <c:pt idx="132">
                  <c:v>108.09914129586261</c:v>
                </c:pt>
                <c:pt idx="133">
                  <c:v>108.80171740827478</c:v>
                </c:pt>
                <c:pt idx="134">
                  <c:v>109.2408274785324</c:v>
                </c:pt>
                <c:pt idx="135">
                  <c:v>107.45511319281812</c:v>
                </c:pt>
                <c:pt idx="136">
                  <c:v>108.29430132708821</c:v>
                </c:pt>
                <c:pt idx="137">
                  <c:v>108.32357533177205</c:v>
                </c:pt>
                <c:pt idx="138">
                  <c:v>106.82084309133489</c:v>
                </c:pt>
                <c:pt idx="139">
                  <c:v>109.45550351288055</c:v>
                </c:pt>
                <c:pt idx="140">
                  <c:v>107.83567525370805</c:v>
                </c:pt>
                <c:pt idx="141">
                  <c:v>107.10382513661202</c:v>
                </c:pt>
                <c:pt idx="142">
                  <c:v>105.90359094457455</c:v>
                </c:pt>
                <c:pt idx="143">
                  <c:v>106.55737704918033</c:v>
                </c:pt>
                <c:pt idx="144">
                  <c:v>106.55737704918033</c:v>
                </c:pt>
                <c:pt idx="145">
                  <c:v>106.95745511319281</c:v>
                </c:pt>
                <c:pt idx="146">
                  <c:v>107.45511319281812</c:v>
                </c:pt>
                <c:pt idx="147">
                  <c:v>108.11865729898516</c:v>
                </c:pt>
                <c:pt idx="148">
                  <c:v>107.17213114754098</c:v>
                </c:pt>
                <c:pt idx="149">
                  <c:v>107.01600312256049</c:v>
                </c:pt>
                <c:pt idx="150">
                  <c:v>105.92310694769711</c:v>
                </c:pt>
                <c:pt idx="151">
                  <c:v>107.89422326307572</c:v>
                </c:pt>
                <c:pt idx="152">
                  <c:v>106.54761904761904</c:v>
                </c:pt>
                <c:pt idx="153">
                  <c:v>105.71818891491023</c:v>
                </c:pt>
                <c:pt idx="154">
                  <c:v>106.72326307572209</c:v>
                </c:pt>
                <c:pt idx="155">
                  <c:v>104.1959406713505</c:v>
                </c:pt>
                <c:pt idx="156">
                  <c:v>106.34270101483216</c:v>
                </c:pt>
                <c:pt idx="157">
                  <c:v>107.31850117096019</c:v>
                </c:pt>
                <c:pt idx="158">
                  <c:v>106.47931303669009</c:v>
                </c:pt>
                <c:pt idx="159">
                  <c:v>106.52810304449649</c:v>
                </c:pt>
                <c:pt idx="160">
                  <c:v>104.0007806401249</c:v>
                </c:pt>
                <c:pt idx="161">
                  <c:v>103.71779859484778</c:v>
                </c:pt>
                <c:pt idx="162">
                  <c:v>105.5815768930523</c:v>
                </c:pt>
                <c:pt idx="163">
                  <c:v>105.12295081967213</c:v>
                </c:pt>
                <c:pt idx="164">
                  <c:v>104.7423887587822</c:v>
                </c:pt>
                <c:pt idx="165">
                  <c:v>107.28922716627635</c:v>
                </c:pt>
                <c:pt idx="166">
                  <c:v>105.20101483216237</c:v>
                </c:pt>
                <c:pt idx="167">
                  <c:v>105.8255269320843</c:v>
                </c:pt>
                <c:pt idx="168">
                  <c:v>106.49882903981265</c:v>
                </c:pt>
                <c:pt idx="169">
                  <c:v>107.58196721311475</c:v>
                </c:pt>
                <c:pt idx="170">
                  <c:v>107.24043715846994</c:v>
                </c:pt>
                <c:pt idx="171">
                  <c:v>107.25019516003121</c:v>
                </c:pt>
                <c:pt idx="172">
                  <c:v>106.67447306791568</c:v>
                </c:pt>
                <c:pt idx="173">
                  <c:v>107.68930523028884</c:v>
                </c:pt>
                <c:pt idx="174">
                  <c:v>108.11865729898516</c:v>
                </c:pt>
                <c:pt idx="175">
                  <c:v>104.36182669789227</c:v>
                </c:pt>
                <c:pt idx="176">
                  <c:v>107.96252927400468</c:v>
                </c:pt>
                <c:pt idx="177">
                  <c:v>108.77244340359094</c:v>
                </c:pt>
                <c:pt idx="178">
                  <c:v>106.95745511319281</c:v>
                </c:pt>
                <c:pt idx="179">
                  <c:v>107.22092115534738</c:v>
                </c:pt>
                <c:pt idx="180">
                  <c:v>108.94808743169399</c:v>
                </c:pt>
                <c:pt idx="181">
                  <c:v>107.70882123341138</c:v>
                </c:pt>
                <c:pt idx="182">
                  <c:v>105.35714285714285</c:v>
                </c:pt>
                <c:pt idx="183">
                  <c:v>108.08938329430131</c:v>
                </c:pt>
                <c:pt idx="184">
                  <c:v>106.91842310694769</c:v>
                </c:pt>
                <c:pt idx="185">
                  <c:v>106.86963309914128</c:v>
                </c:pt>
                <c:pt idx="186">
                  <c:v>106.53786104605777</c:v>
                </c:pt>
                <c:pt idx="187">
                  <c:v>105.93286494925839</c:v>
                </c:pt>
                <c:pt idx="188">
                  <c:v>108.5967993754879</c:v>
                </c:pt>
                <c:pt idx="189">
                  <c:v>105.42544886807183</c:v>
                </c:pt>
                <c:pt idx="190">
                  <c:v>109.63114754098359</c:v>
                </c:pt>
                <c:pt idx="191">
                  <c:v>108.33333333333333</c:v>
                </c:pt>
                <c:pt idx="192">
                  <c:v>107.62099921935987</c:v>
                </c:pt>
                <c:pt idx="193">
                  <c:v>106.89890710382512</c:v>
                </c:pt>
                <c:pt idx="194">
                  <c:v>108.86026541764247</c:v>
                </c:pt>
                <c:pt idx="195">
                  <c:v>108.3528493364559</c:v>
                </c:pt>
                <c:pt idx="196">
                  <c:v>110.08977361436376</c:v>
                </c:pt>
                <c:pt idx="197">
                  <c:v>109.87509758001561</c:v>
                </c:pt>
                <c:pt idx="198">
                  <c:v>108.40163934426229</c:v>
                </c:pt>
                <c:pt idx="199">
                  <c:v>107.63075722092115</c:v>
                </c:pt>
                <c:pt idx="200">
                  <c:v>109.32864949258392</c:v>
                </c:pt>
                <c:pt idx="201">
                  <c:v>108.41139734582356</c:v>
                </c:pt>
                <c:pt idx="202">
                  <c:v>107.79664324746291</c:v>
                </c:pt>
                <c:pt idx="203">
                  <c:v>109.63114754098359</c:v>
                </c:pt>
                <c:pt idx="204">
                  <c:v>108.34309133489461</c:v>
                </c:pt>
                <c:pt idx="205">
                  <c:v>109.34816549570648</c:v>
                </c:pt>
                <c:pt idx="206">
                  <c:v>110.17759562841529</c:v>
                </c:pt>
                <c:pt idx="207">
                  <c:v>108.3528493364559</c:v>
                </c:pt>
                <c:pt idx="208">
                  <c:v>110.94847775175644</c:v>
                </c:pt>
                <c:pt idx="209">
                  <c:v>110.52888368462138</c:v>
                </c:pt>
                <c:pt idx="210">
                  <c:v>110.68501170960188</c:v>
                </c:pt>
                <c:pt idx="211">
                  <c:v>111.34855581576892</c:v>
                </c:pt>
                <c:pt idx="212">
                  <c:v>108.77244340359094</c:v>
                </c:pt>
                <c:pt idx="213">
                  <c:v>111.24121779859485</c:v>
                </c:pt>
                <c:pt idx="214">
                  <c:v>109.30913348946135</c:v>
                </c:pt>
                <c:pt idx="215">
                  <c:v>109.4847775175644</c:v>
                </c:pt>
                <c:pt idx="216">
                  <c:v>110.46057767369243</c:v>
                </c:pt>
                <c:pt idx="217">
                  <c:v>111.455893832943</c:v>
                </c:pt>
                <c:pt idx="218">
                  <c:v>110.22638563622169</c:v>
                </c:pt>
                <c:pt idx="219">
                  <c:v>112.50975800156127</c:v>
                </c:pt>
                <c:pt idx="220">
                  <c:v>107.25019516003121</c:v>
                </c:pt>
                <c:pt idx="221">
                  <c:v>106.93793911007026</c:v>
                </c:pt>
                <c:pt idx="222">
                  <c:v>107.74785323965652</c:v>
                </c:pt>
                <c:pt idx="223">
                  <c:v>106.30366900858704</c:v>
                </c:pt>
                <c:pt idx="224">
                  <c:v>105.81576893052302</c:v>
                </c:pt>
                <c:pt idx="225">
                  <c:v>103.89344262295081</c:v>
                </c:pt>
                <c:pt idx="226">
                  <c:v>98.682669789227162</c:v>
                </c:pt>
                <c:pt idx="227">
                  <c:v>97.306791569086641</c:v>
                </c:pt>
                <c:pt idx="228">
                  <c:v>93.745120999219353</c:v>
                </c:pt>
                <c:pt idx="229">
                  <c:v>92.427790788446515</c:v>
                </c:pt>
                <c:pt idx="230">
                  <c:v>90.729898516783763</c:v>
                </c:pt>
                <c:pt idx="231">
                  <c:v>90.700624512099921</c:v>
                </c:pt>
                <c:pt idx="232">
                  <c:v>91.793520686963305</c:v>
                </c:pt>
                <c:pt idx="233">
                  <c:v>92.964480874316934</c:v>
                </c:pt>
                <c:pt idx="234">
                  <c:v>92.622950819672127</c:v>
                </c:pt>
                <c:pt idx="235">
                  <c:v>94.125683060109282</c:v>
                </c:pt>
                <c:pt idx="236">
                  <c:v>94.623341139734578</c:v>
                </c:pt>
                <c:pt idx="237">
                  <c:v>93.998829039812648</c:v>
                </c:pt>
                <c:pt idx="238">
                  <c:v>94.906323185011715</c:v>
                </c:pt>
                <c:pt idx="239">
                  <c:v>94.584309133489469</c:v>
                </c:pt>
                <c:pt idx="240">
                  <c:v>95.560109289617486</c:v>
                </c:pt>
                <c:pt idx="241">
                  <c:v>94.945355191256823</c:v>
                </c:pt>
                <c:pt idx="242">
                  <c:v>96.828649492583921</c:v>
                </c:pt>
                <c:pt idx="243">
                  <c:v>96.448087431693992</c:v>
                </c:pt>
                <c:pt idx="244">
                  <c:v>97.20921155347385</c:v>
                </c:pt>
                <c:pt idx="245">
                  <c:v>96.828649492583921</c:v>
                </c:pt>
                <c:pt idx="246">
                  <c:v>97.521467603434814</c:v>
                </c:pt>
                <c:pt idx="247">
                  <c:v>96.399297423887589</c:v>
                </c:pt>
                <c:pt idx="248">
                  <c:v>97.667837626854023</c:v>
                </c:pt>
                <c:pt idx="249">
                  <c:v>97.482435597189692</c:v>
                </c:pt>
                <c:pt idx="250">
                  <c:v>98.770491803278688</c:v>
                </c:pt>
                <c:pt idx="251">
                  <c:v>100.01951600312256</c:v>
                </c:pt>
                <c:pt idx="252">
                  <c:v>101.2295081967213</c:v>
                </c:pt>
                <c:pt idx="253">
                  <c:v>101.57103825136612</c:v>
                </c:pt>
                <c:pt idx="254">
                  <c:v>100.30249804839968</c:v>
                </c:pt>
                <c:pt idx="255">
                  <c:v>98.604605776736918</c:v>
                </c:pt>
                <c:pt idx="256">
                  <c:v>101.83450429352068</c:v>
                </c:pt>
                <c:pt idx="257">
                  <c:v>99.072989851678372</c:v>
                </c:pt>
                <c:pt idx="258">
                  <c:v>100.12685402029663</c:v>
                </c:pt>
                <c:pt idx="259">
                  <c:v>99.316939890710387</c:v>
                </c:pt>
                <c:pt idx="260">
                  <c:v>98.604605776736918</c:v>
                </c:pt>
                <c:pt idx="261">
                  <c:v>98.80952380952381</c:v>
                </c:pt>
                <c:pt idx="262">
                  <c:v>100.7903981264637</c:v>
                </c:pt>
                <c:pt idx="263">
                  <c:v>98.79976580796253</c:v>
                </c:pt>
                <c:pt idx="264">
                  <c:v>98.438719750195148</c:v>
                </c:pt>
                <c:pt idx="265">
                  <c:v>99.346213895394214</c:v>
                </c:pt>
                <c:pt idx="266">
                  <c:v>98.175253708040586</c:v>
                </c:pt>
                <c:pt idx="267">
                  <c:v>98.526541764246673</c:v>
                </c:pt>
                <c:pt idx="268">
                  <c:v>97.248243559718958</c:v>
                </c:pt>
                <c:pt idx="269">
                  <c:v>96.409055425448855</c:v>
                </c:pt>
                <c:pt idx="270">
                  <c:v>97.101873536299763</c:v>
                </c:pt>
                <c:pt idx="271">
                  <c:v>99.229117876658847</c:v>
                </c:pt>
                <c:pt idx="272">
                  <c:v>97.033567525370799</c:v>
                </c:pt>
                <c:pt idx="273">
                  <c:v>95.62841530054645</c:v>
                </c:pt>
                <c:pt idx="274">
                  <c:v>95.579625292740047</c:v>
                </c:pt>
                <c:pt idx="275">
                  <c:v>96.467603434816539</c:v>
                </c:pt>
                <c:pt idx="276">
                  <c:v>96.32123341139733</c:v>
                </c:pt>
                <c:pt idx="277">
                  <c:v>97.228727556596411</c:v>
                </c:pt>
                <c:pt idx="278">
                  <c:v>97.472677595628411</c:v>
                </c:pt>
                <c:pt idx="279">
                  <c:v>98.926619828259163</c:v>
                </c:pt>
                <c:pt idx="280">
                  <c:v>98.63387978142076</c:v>
                </c:pt>
                <c:pt idx="281">
                  <c:v>97.45316159250585</c:v>
                </c:pt>
                <c:pt idx="282">
                  <c:v>96.721311475409834</c:v>
                </c:pt>
                <c:pt idx="283">
                  <c:v>95.979703356752538</c:v>
                </c:pt>
                <c:pt idx="284">
                  <c:v>96.662763466042151</c:v>
                </c:pt>
                <c:pt idx="285">
                  <c:v>96.545667447306784</c:v>
                </c:pt>
                <c:pt idx="286">
                  <c:v>98.263075722092111</c:v>
                </c:pt>
                <c:pt idx="287">
                  <c:v>97.05308352849336</c:v>
                </c:pt>
                <c:pt idx="288">
                  <c:v>95.618657298985156</c:v>
                </c:pt>
                <c:pt idx="289">
                  <c:v>96.955503512880554</c:v>
                </c:pt>
                <c:pt idx="290">
                  <c:v>96.457845433255258</c:v>
                </c:pt>
                <c:pt idx="291">
                  <c:v>96.692037470725992</c:v>
                </c:pt>
                <c:pt idx="292">
                  <c:v>94.847775175644031</c:v>
                </c:pt>
                <c:pt idx="293">
                  <c:v>96.721311475409834</c:v>
                </c:pt>
                <c:pt idx="294">
                  <c:v>97.697111631537865</c:v>
                </c:pt>
                <c:pt idx="295">
                  <c:v>95.940671350507401</c:v>
                </c:pt>
                <c:pt idx="296">
                  <c:v>96.750585480093676</c:v>
                </c:pt>
                <c:pt idx="297">
                  <c:v>95.22833723653396</c:v>
                </c:pt>
                <c:pt idx="298">
                  <c:v>94.437939110070261</c:v>
                </c:pt>
                <c:pt idx="299">
                  <c:v>97.2775175644028</c:v>
                </c:pt>
                <c:pt idx="300">
                  <c:v>97.082357533177202</c:v>
                </c:pt>
                <c:pt idx="301">
                  <c:v>97.589773614363779</c:v>
                </c:pt>
                <c:pt idx="302">
                  <c:v>97.531225604996095</c:v>
                </c:pt>
                <c:pt idx="303">
                  <c:v>96.848165495706482</c:v>
                </c:pt>
                <c:pt idx="304">
                  <c:v>97.882513661202182</c:v>
                </c:pt>
                <c:pt idx="305">
                  <c:v>97.794691647150657</c:v>
                </c:pt>
                <c:pt idx="306">
                  <c:v>96.770101483216237</c:v>
                </c:pt>
                <c:pt idx="307">
                  <c:v>97.67759562841529</c:v>
                </c:pt>
                <c:pt idx="308">
                  <c:v>98.731459797033565</c:v>
                </c:pt>
                <c:pt idx="309">
                  <c:v>98.819281811085077</c:v>
                </c:pt>
                <c:pt idx="310">
                  <c:v>96.935987509758007</c:v>
                </c:pt>
                <c:pt idx="311">
                  <c:v>97.316549570647936</c:v>
                </c:pt>
                <c:pt idx="312">
                  <c:v>99.03395784543325</c:v>
                </c:pt>
                <c:pt idx="313">
                  <c:v>98.380171740827464</c:v>
                </c:pt>
                <c:pt idx="314">
                  <c:v>97.638563622170182</c:v>
                </c:pt>
                <c:pt idx="315">
                  <c:v>98.663153786104601</c:v>
                </c:pt>
                <c:pt idx="316">
                  <c:v>97.199453551912569</c:v>
                </c:pt>
                <c:pt idx="317">
                  <c:v>96.926229508196712</c:v>
                </c:pt>
                <c:pt idx="318">
                  <c:v>96.721311475409834</c:v>
                </c:pt>
                <c:pt idx="319">
                  <c:v>98.63387978142076</c:v>
                </c:pt>
                <c:pt idx="320">
                  <c:v>97.433645589383289</c:v>
                </c:pt>
                <c:pt idx="321">
                  <c:v>97.179937548790008</c:v>
                </c:pt>
                <c:pt idx="322">
                  <c:v>99.804839968774388</c:v>
                </c:pt>
                <c:pt idx="323">
                  <c:v>98.311865729898514</c:v>
                </c:pt>
                <c:pt idx="324">
                  <c:v>98.702185792349724</c:v>
                </c:pt>
                <c:pt idx="325">
                  <c:v>97.638563622170182</c:v>
                </c:pt>
                <c:pt idx="326">
                  <c:v>98.946135831381739</c:v>
                </c:pt>
                <c:pt idx="327">
                  <c:v>98.594847775175651</c:v>
                </c:pt>
                <c:pt idx="328">
                  <c:v>100.80991412958626</c:v>
                </c:pt>
                <c:pt idx="329">
                  <c:v>99.551131928181107</c:v>
                </c:pt>
                <c:pt idx="330">
                  <c:v>100.10733801717409</c:v>
                </c:pt>
                <c:pt idx="331">
                  <c:v>100.40007806401249</c:v>
                </c:pt>
                <c:pt idx="332">
                  <c:v>101.06362217017954</c:v>
                </c:pt>
                <c:pt idx="333">
                  <c:v>101.60031225604996</c:v>
                </c:pt>
                <c:pt idx="334">
                  <c:v>101.8735362997658</c:v>
                </c:pt>
                <c:pt idx="335">
                  <c:v>103.13231850117096</c:v>
                </c:pt>
                <c:pt idx="336">
                  <c:v>99.385245901639337</c:v>
                </c:pt>
                <c:pt idx="337">
                  <c:v>100.7416081186573</c:v>
                </c:pt>
                <c:pt idx="338">
                  <c:v>101.72716627634659</c:v>
                </c:pt>
                <c:pt idx="339">
                  <c:v>100.77088212334114</c:v>
                </c:pt>
                <c:pt idx="340">
                  <c:v>99.726775956284158</c:v>
                </c:pt>
                <c:pt idx="341">
                  <c:v>101.42466822794691</c:v>
                </c:pt>
                <c:pt idx="342">
                  <c:v>101.19047619047619</c:v>
                </c:pt>
                <c:pt idx="343">
                  <c:v>101.50273224043715</c:v>
                </c:pt>
                <c:pt idx="344">
                  <c:v>100.41959406713504</c:v>
                </c:pt>
                <c:pt idx="345">
                  <c:v>101.49297423887587</c:v>
                </c:pt>
                <c:pt idx="346">
                  <c:v>100.27322404371584</c:v>
                </c:pt>
                <c:pt idx="347">
                  <c:v>101.80523028883684</c:v>
                </c:pt>
                <c:pt idx="348">
                  <c:v>102.10772833723654</c:v>
                </c:pt>
                <c:pt idx="349">
                  <c:v>102.09797033567524</c:v>
                </c:pt>
                <c:pt idx="350">
                  <c:v>101.90281030444964</c:v>
                </c:pt>
                <c:pt idx="351">
                  <c:v>102.28337236533957</c:v>
                </c:pt>
                <c:pt idx="352">
                  <c:v>103.62021857923497</c:v>
                </c:pt>
                <c:pt idx="353">
                  <c:v>101.18071818891491</c:v>
                </c:pt>
                <c:pt idx="354">
                  <c:v>101.61982825917252</c:v>
                </c:pt>
                <c:pt idx="355">
                  <c:v>100.47814207650272</c:v>
                </c:pt>
                <c:pt idx="356">
                  <c:v>101.39539422326307</c:v>
                </c:pt>
                <c:pt idx="357">
                  <c:v>101.21975019516003</c:v>
                </c:pt>
                <c:pt idx="358">
                  <c:v>100.58548009367681</c:v>
                </c:pt>
                <c:pt idx="359">
                  <c:v>98.79976580796253</c:v>
                </c:pt>
                <c:pt idx="360">
                  <c:v>98.838797814207652</c:v>
                </c:pt>
                <c:pt idx="361">
                  <c:v>100.90749414519905</c:v>
                </c:pt>
                <c:pt idx="362">
                  <c:v>83.635831381733013</c:v>
                </c:pt>
                <c:pt idx="363">
                  <c:v>66.539812646370024</c:v>
                </c:pt>
                <c:pt idx="364">
                  <c:v>79.391100702576111</c:v>
                </c:pt>
                <c:pt idx="365">
                  <c:v>89.236924277907889</c:v>
                </c:pt>
                <c:pt idx="366">
                  <c:v>92.652224824355969</c:v>
                </c:pt>
                <c:pt idx="367">
                  <c:v>93.081576893052301</c:v>
                </c:pt>
                <c:pt idx="368">
                  <c:v>94.759953161592506</c:v>
                </c:pt>
                <c:pt idx="369">
                  <c:v>97.179937548790008</c:v>
                </c:pt>
                <c:pt idx="370">
                  <c:v>95.774785323965659</c:v>
                </c:pt>
                <c:pt idx="371">
                  <c:v>95.589383294301314</c:v>
                </c:pt>
                <c:pt idx="372">
                  <c:v>98.311865729898514</c:v>
                </c:pt>
                <c:pt idx="373">
                  <c:v>93.959797033567526</c:v>
                </c:pt>
                <c:pt idx="374">
                  <c:v>95.667447306791573</c:v>
                </c:pt>
                <c:pt idx="375">
                  <c:v>95.86260733801717</c:v>
                </c:pt>
                <c:pt idx="376">
                  <c:v>95.6967213114754</c:v>
                </c:pt>
                <c:pt idx="377">
                  <c:v>95.501561280249803</c:v>
                </c:pt>
                <c:pt idx="378">
                  <c:v>96.116315378610452</c:v>
                </c:pt>
                <c:pt idx="379">
                  <c:v>96.08704137392661</c:v>
                </c:pt>
                <c:pt idx="380">
                  <c:v>95.023419203747068</c:v>
                </c:pt>
                <c:pt idx="381">
                  <c:v>96.574941451990625</c:v>
                </c:pt>
                <c:pt idx="382">
                  <c:v>95.208821233411385</c:v>
                </c:pt>
                <c:pt idx="383">
                  <c:v>95.550351288056206</c:v>
                </c:pt>
                <c:pt idx="384">
                  <c:v>97.170179547228727</c:v>
                </c:pt>
                <c:pt idx="385">
                  <c:v>95.735753317720523</c:v>
                </c:pt>
                <c:pt idx="386">
                  <c:v>95.374707259953155</c:v>
                </c:pt>
                <c:pt idx="387">
                  <c:v>95.120999219359874</c:v>
                </c:pt>
                <c:pt idx="388">
                  <c:v>95.238095238095227</c:v>
                </c:pt>
                <c:pt idx="389">
                  <c:v>96.496877439500381</c:v>
                </c:pt>
                <c:pt idx="390">
                  <c:v>94.916081186572981</c:v>
                </c:pt>
                <c:pt idx="391">
                  <c:v>97.423887587822009</c:v>
                </c:pt>
                <c:pt idx="392">
                  <c:v>96.535909445745517</c:v>
                </c:pt>
                <c:pt idx="393">
                  <c:v>93.979313036690087</c:v>
                </c:pt>
                <c:pt idx="394">
                  <c:v>95.843091334894609</c:v>
                </c:pt>
                <c:pt idx="395">
                  <c:v>96.906713505074165</c:v>
                </c:pt>
                <c:pt idx="39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8E-4B3F-B333-FDB0A6E7D5A5}"/>
            </c:ext>
          </c:extLst>
        </c:ser>
        <c:ser>
          <c:idx val="7"/>
          <c:order val="2"/>
          <c:tx>
            <c:strRef>
              <c:f>'IP World'!$J$1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World'!$A$2:$A$410</c:f>
              <c:numCache>
                <c:formatCode>mmm\-yy</c:formatCode>
                <c:ptCount val="409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  <c:pt idx="395">
                  <c:v>44896</c:v>
                </c:pt>
                <c:pt idx="396">
                  <c:v>44927</c:v>
                </c:pt>
              </c:numCache>
            </c:numRef>
          </c:cat>
          <c:val>
            <c:numRef>
              <c:f>'IP World'!$J$2:$J$410</c:f>
              <c:numCache>
                <c:formatCode>0.00</c:formatCode>
                <c:ptCount val="409"/>
                <c:pt idx="0">
                  <c:v>94.38974614655902</c:v>
                </c:pt>
                <c:pt idx="1">
                  <c:v>93.979355945667422</c:v>
                </c:pt>
                <c:pt idx="2">
                  <c:v>94.882214387362964</c:v>
                </c:pt>
                <c:pt idx="3">
                  <c:v>93.240653585126296</c:v>
                </c:pt>
                <c:pt idx="4">
                  <c:v>95.62091674790409</c:v>
                </c:pt>
                <c:pt idx="5">
                  <c:v>95.62091674790409</c:v>
                </c:pt>
                <c:pt idx="6">
                  <c:v>96.523775189599633</c:v>
                </c:pt>
                <c:pt idx="7">
                  <c:v>97.09832147031598</c:v>
                </c:pt>
                <c:pt idx="8">
                  <c:v>98.001179912011537</c:v>
                </c:pt>
                <c:pt idx="9">
                  <c:v>98.165335991836301</c:v>
                </c:pt>
                <c:pt idx="10">
                  <c:v>98.165335991836301</c:v>
                </c:pt>
                <c:pt idx="11">
                  <c:v>98.575726192727899</c:v>
                </c:pt>
                <c:pt idx="12">
                  <c:v>101.59574468040547</c:v>
                </c:pt>
                <c:pt idx="13">
                  <c:v>100.39893617010136</c:v>
                </c:pt>
                <c:pt idx="14">
                  <c:v>99.734042553265752</c:v>
                </c:pt>
                <c:pt idx="15">
                  <c:v>98.936170213063008</c:v>
                </c:pt>
                <c:pt idx="16">
                  <c:v>97.340425531327867</c:v>
                </c:pt>
                <c:pt idx="17">
                  <c:v>101.59574468040547</c:v>
                </c:pt>
                <c:pt idx="18">
                  <c:v>98.67021276632876</c:v>
                </c:pt>
                <c:pt idx="19">
                  <c:v>97.074468084593605</c:v>
                </c:pt>
                <c:pt idx="20">
                  <c:v>96.808510637859357</c:v>
                </c:pt>
                <c:pt idx="21">
                  <c:v>98.271276596227395</c:v>
                </c:pt>
                <c:pt idx="22">
                  <c:v>99.335106383164387</c:v>
                </c:pt>
                <c:pt idx="23">
                  <c:v>99.468085106531504</c:v>
                </c:pt>
                <c:pt idx="24">
                  <c:v>100.66489361683561</c:v>
                </c:pt>
                <c:pt idx="25">
                  <c:v>102.39361702060822</c:v>
                </c:pt>
                <c:pt idx="26">
                  <c:v>99.468085106531504</c:v>
                </c:pt>
                <c:pt idx="27">
                  <c:v>99.335106383164387</c:v>
                </c:pt>
                <c:pt idx="28">
                  <c:v>98.67021276632876</c:v>
                </c:pt>
                <c:pt idx="29">
                  <c:v>97.074468084593605</c:v>
                </c:pt>
                <c:pt idx="30">
                  <c:v>95.345744680820999</c:v>
                </c:pt>
                <c:pt idx="31">
                  <c:v>95.611702127555262</c:v>
                </c:pt>
                <c:pt idx="32">
                  <c:v>94.813829787352503</c:v>
                </c:pt>
                <c:pt idx="33">
                  <c:v>94.680851063985386</c:v>
                </c:pt>
                <c:pt idx="34">
                  <c:v>93.218085106947029</c:v>
                </c:pt>
                <c:pt idx="35">
                  <c:v>91.622340425211874</c:v>
                </c:pt>
                <c:pt idx="36">
                  <c:v>90.558510638274896</c:v>
                </c:pt>
                <c:pt idx="37">
                  <c:v>89.228723404603656</c:v>
                </c:pt>
                <c:pt idx="38">
                  <c:v>89.361702127970773</c:v>
                </c:pt>
                <c:pt idx="39">
                  <c:v>88.696808511135146</c:v>
                </c:pt>
                <c:pt idx="40">
                  <c:v>88.696808511135146</c:v>
                </c:pt>
                <c:pt idx="41">
                  <c:v>88.031914892969866</c:v>
                </c:pt>
                <c:pt idx="42">
                  <c:v>86.037234042463012</c:v>
                </c:pt>
                <c:pt idx="43">
                  <c:v>89.760638298072138</c:v>
                </c:pt>
                <c:pt idx="44">
                  <c:v>89.361702127970773</c:v>
                </c:pt>
                <c:pt idx="45">
                  <c:v>89.361702127970773</c:v>
                </c:pt>
                <c:pt idx="46">
                  <c:v>88.563829787768029</c:v>
                </c:pt>
                <c:pt idx="47">
                  <c:v>89.627659574705021</c:v>
                </c:pt>
                <c:pt idx="48">
                  <c:v>89.228723404603656</c:v>
                </c:pt>
                <c:pt idx="49">
                  <c:v>90.558510638274896</c:v>
                </c:pt>
                <c:pt idx="50">
                  <c:v>90.159574468173517</c:v>
                </c:pt>
                <c:pt idx="51">
                  <c:v>91.223404255110509</c:v>
                </c:pt>
                <c:pt idx="52">
                  <c:v>90.82446808500913</c:v>
                </c:pt>
                <c:pt idx="53">
                  <c:v>91.489361701844743</c:v>
                </c:pt>
                <c:pt idx="54">
                  <c:v>91.090425531743378</c:v>
                </c:pt>
                <c:pt idx="55">
                  <c:v>91.090425531743378</c:v>
                </c:pt>
                <c:pt idx="56">
                  <c:v>92.420212765414618</c:v>
                </c:pt>
                <c:pt idx="57">
                  <c:v>94.148936170516905</c:v>
                </c:pt>
                <c:pt idx="58">
                  <c:v>94.680851063985386</c:v>
                </c:pt>
                <c:pt idx="59">
                  <c:v>94.680851063985386</c:v>
                </c:pt>
                <c:pt idx="60">
                  <c:v>92.819148935515983</c:v>
                </c:pt>
                <c:pt idx="61">
                  <c:v>94.148936170516905</c:v>
                </c:pt>
                <c:pt idx="62">
                  <c:v>93.085106382250231</c:v>
                </c:pt>
                <c:pt idx="63">
                  <c:v>93.617021277048394</c:v>
                </c:pt>
                <c:pt idx="64">
                  <c:v>94.148936170516905</c:v>
                </c:pt>
                <c:pt idx="65">
                  <c:v>93.085106382250231</c:v>
                </c:pt>
                <c:pt idx="66">
                  <c:v>92.819148935515983</c:v>
                </c:pt>
                <c:pt idx="67">
                  <c:v>91.755319148578991</c:v>
                </c:pt>
                <c:pt idx="68">
                  <c:v>93.617021277048394</c:v>
                </c:pt>
                <c:pt idx="69">
                  <c:v>91.223404255110509</c:v>
                </c:pt>
                <c:pt idx="70">
                  <c:v>91.755319148578991</c:v>
                </c:pt>
                <c:pt idx="71">
                  <c:v>91.755319148578991</c:v>
                </c:pt>
                <c:pt idx="72">
                  <c:v>92.154255318680356</c:v>
                </c:pt>
                <c:pt idx="73">
                  <c:v>91.356382978477626</c:v>
                </c:pt>
                <c:pt idx="74">
                  <c:v>91.489361701844743</c:v>
                </c:pt>
                <c:pt idx="75">
                  <c:v>91.489361701844743</c:v>
                </c:pt>
                <c:pt idx="76">
                  <c:v>92.287234042047501</c:v>
                </c:pt>
                <c:pt idx="77">
                  <c:v>92.819148935515983</c:v>
                </c:pt>
                <c:pt idx="78">
                  <c:v>91.755319148578991</c:v>
                </c:pt>
                <c:pt idx="79">
                  <c:v>92.9521276588831</c:v>
                </c:pt>
                <c:pt idx="80">
                  <c:v>93.750000000415511</c:v>
                </c:pt>
                <c:pt idx="81">
                  <c:v>92.420212765414618</c:v>
                </c:pt>
                <c:pt idx="82">
                  <c:v>93.750000000415511</c:v>
                </c:pt>
                <c:pt idx="83">
                  <c:v>93.750000000415511</c:v>
                </c:pt>
                <c:pt idx="84">
                  <c:v>92.553191488781735</c:v>
                </c:pt>
                <c:pt idx="85">
                  <c:v>93.882978723782642</c:v>
                </c:pt>
                <c:pt idx="86">
                  <c:v>94.946808510719634</c:v>
                </c:pt>
                <c:pt idx="87">
                  <c:v>94.54787234061827</c:v>
                </c:pt>
                <c:pt idx="88">
                  <c:v>93.351063830314146</c:v>
                </c:pt>
                <c:pt idx="89">
                  <c:v>97.074468084593605</c:v>
                </c:pt>
                <c:pt idx="90">
                  <c:v>98.138297872860278</c:v>
                </c:pt>
                <c:pt idx="91">
                  <c:v>94.946808510719634</c:v>
                </c:pt>
                <c:pt idx="92">
                  <c:v>95.744680850922364</c:v>
                </c:pt>
                <c:pt idx="93">
                  <c:v>97.074468084593605</c:v>
                </c:pt>
                <c:pt idx="94">
                  <c:v>97.606382978062101</c:v>
                </c:pt>
                <c:pt idx="95">
                  <c:v>98.537234042961643</c:v>
                </c:pt>
                <c:pt idx="96">
                  <c:v>99.601063829898635</c:v>
                </c:pt>
                <c:pt idx="97">
                  <c:v>99.335106383164387</c:v>
                </c:pt>
                <c:pt idx="98">
                  <c:v>100.66489361683561</c:v>
                </c:pt>
                <c:pt idx="99">
                  <c:v>99.734042553265752</c:v>
                </c:pt>
                <c:pt idx="100">
                  <c:v>100.26595744673425</c:v>
                </c:pt>
                <c:pt idx="101">
                  <c:v>99.468085106531504</c:v>
                </c:pt>
                <c:pt idx="102">
                  <c:v>101.59574468040547</c:v>
                </c:pt>
                <c:pt idx="103">
                  <c:v>99.335106383164387</c:v>
                </c:pt>
                <c:pt idx="104">
                  <c:v>98.67021276632876</c:v>
                </c:pt>
                <c:pt idx="105">
                  <c:v>99.335106383164387</c:v>
                </c:pt>
                <c:pt idx="106">
                  <c:v>98.005319149493147</c:v>
                </c:pt>
                <c:pt idx="107">
                  <c:v>98.404255319594512</c:v>
                </c:pt>
                <c:pt idx="108">
                  <c:v>100</c:v>
                </c:pt>
                <c:pt idx="109">
                  <c:v>98.138297872860278</c:v>
                </c:pt>
                <c:pt idx="110">
                  <c:v>98.803191489695877</c:v>
                </c:pt>
                <c:pt idx="111">
                  <c:v>99.468085106531504</c:v>
                </c:pt>
                <c:pt idx="112">
                  <c:v>100.13297872336712</c:v>
                </c:pt>
                <c:pt idx="113">
                  <c:v>100.13297872336712</c:v>
                </c:pt>
                <c:pt idx="114">
                  <c:v>100.93085106356988</c:v>
                </c:pt>
                <c:pt idx="115">
                  <c:v>101.86170212713972</c:v>
                </c:pt>
                <c:pt idx="116">
                  <c:v>101.46276595703836</c:v>
                </c:pt>
                <c:pt idx="117">
                  <c:v>102.52659574397534</c:v>
                </c:pt>
                <c:pt idx="118">
                  <c:v>102.39361702060822</c:v>
                </c:pt>
                <c:pt idx="119">
                  <c:v>102.52659574397534</c:v>
                </c:pt>
                <c:pt idx="120">
                  <c:v>101.72872340377261</c:v>
                </c:pt>
                <c:pt idx="121">
                  <c:v>104.25531914907764</c:v>
                </c:pt>
                <c:pt idx="122">
                  <c:v>104.38829787244474</c:v>
                </c:pt>
                <c:pt idx="123">
                  <c:v>105.71808510611598</c:v>
                </c:pt>
                <c:pt idx="124">
                  <c:v>108.24468085142101</c:v>
                </c:pt>
                <c:pt idx="125">
                  <c:v>105.8510638294831</c:v>
                </c:pt>
                <c:pt idx="126">
                  <c:v>107.57978723458538</c:v>
                </c:pt>
                <c:pt idx="127">
                  <c:v>108.64361702152237</c:v>
                </c:pt>
                <c:pt idx="128">
                  <c:v>108.77659574488949</c:v>
                </c:pt>
                <c:pt idx="129">
                  <c:v>108.37765957478813</c:v>
                </c:pt>
                <c:pt idx="130">
                  <c:v>109.308510638358</c:v>
                </c:pt>
                <c:pt idx="131">
                  <c:v>109.97340425519361</c:v>
                </c:pt>
                <c:pt idx="132">
                  <c:v>109.70744680845937</c:v>
                </c:pt>
                <c:pt idx="133">
                  <c:v>110.90425531876346</c:v>
                </c:pt>
                <c:pt idx="134">
                  <c:v>109.04255319162374</c:v>
                </c:pt>
                <c:pt idx="135">
                  <c:v>107.18085106315434</c:v>
                </c:pt>
                <c:pt idx="136">
                  <c:v>108.37765957478813</c:v>
                </c:pt>
                <c:pt idx="137">
                  <c:v>108.90957446825662</c:v>
                </c:pt>
                <c:pt idx="138">
                  <c:v>105.58510638274885</c:v>
                </c:pt>
                <c:pt idx="139">
                  <c:v>108.51063829815524</c:v>
                </c:pt>
                <c:pt idx="140">
                  <c:v>107.04787233978722</c:v>
                </c:pt>
                <c:pt idx="141">
                  <c:v>105.18617021264748</c:v>
                </c:pt>
                <c:pt idx="142">
                  <c:v>103.85638297897626</c:v>
                </c:pt>
                <c:pt idx="143">
                  <c:v>104.52127659581186</c:v>
                </c:pt>
                <c:pt idx="144">
                  <c:v>105.05319148928037</c:v>
                </c:pt>
                <c:pt idx="145">
                  <c:v>105.31914893601461</c:v>
                </c:pt>
                <c:pt idx="146">
                  <c:v>105.58510638274885</c:v>
                </c:pt>
                <c:pt idx="147">
                  <c:v>105.71808510611598</c:v>
                </c:pt>
                <c:pt idx="148">
                  <c:v>104.654255319179</c:v>
                </c:pt>
                <c:pt idx="149">
                  <c:v>107.57978723458538</c:v>
                </c:pt>
                <c:pt idx="150">
                  <c:v>105.58510638274885</c:v>
                </c:pt>
                <c:pt idx="151">
                  <c:v>108.11170212805388</c:v>
                </c:pt>
                <c:pt idx="152">
                  <c:v>106.64893616968584</c:v>
                </c:pt>
                <c:pt idx="153">
                  <c:v>105.8510638294831</c:v>
                </c:pt>
                <c:pt idx="154">
                  <c:v>107.7127659579525</c:v>
                </c:pt>
                <c:pt idx="155">
                  <c:v>105.8510638294831</c:v>
                </c:pt>
                <c:pt idx="156">
                  <c:v>106.64893616968584</c:v>
                </c:pt>
                <c:pt idx="157">
                  <c:v>106.64893616968584</c:v>
                </c:pt>
                <c:pt idx="158">
                  <c:v>106.38297872295161</c:v>
                </c:pt>
                <c:pt idx="159">
                  <c:v>106.11702127621736</c:v>
                </c:pt>
                <c:pt idx="160">
                  <c:v>105.18617021264748</c:v>
                </c:pt>
                <c:pt idx="161">
                  <c:v>104.654255319179</c:v>
                </c:pt>
                <c:pt idx="162">
                  <c:v>107.18085106315434</c:v>
                </c:pt>
                <c:pt idx="163">
                  <c:v>104.52127659581186</c:v>
                </c:pt>
                <c:pt idx="164">
                  <c:v>104.25531914907764</c:v>
                </c:pt>
                <c:pt idx="165">
                  <c:v>107.44680850988858</c:v>
                </c:pt>
                <c:pt idx="166">
                  <c:v>108.51063829815524</c:v>
                </c:pt>
                <c:pt idx="167">
                  <c:v>109.04255319162374</c:v>
                </c:pt>
                <c:pt idx="168">
                  <c:v>108.11170212805388</c:v>
                </c:pt>
                <c:pt idx="169">
                  <c:v>108.64361702152237</c:v>
                </c:pt>
                <c:pt idx="170">
                  <c:v>107.97872340468676</c:v>
                </c:pt>
                <c:pt idx="171">
                  <c:v>109.57446808509222</c:v>
                </c:pt>
                <c:pt idx="172">
                  <c:v>110.77127659539634</c:v>
                </c:pt>
                <c:pt idx="173">
                  <c:v>109.97340425519361</c:v>
                </c:pt>
                <c:pt idx="174">
                  <c:v>111.30319148886483</c:v>
                </c:pt>
                <c:pt idx="175">
                  <c:v>110.23936170192785</c:v>
                </c:pt>
                <c:pt idx="176">
                  <c:v>109.97340425519361</c:v>
                </c:pt>
                <c:pt idx="177">
                  <c:v>111.30319148886483</c:v>
                </c:pt>
                <c:pt idx="178">
                  <c:v>109.4414893617251</c:v>
                </c:pt>
                <c:pt idx="179">
                  <c:v>108.90957446825662</c:v>
                </c:pt>
                <c:pt idx="180">
                  <c:v>112.2340425524347</c:v>
                </c:pt>
                <c:pt idx="181">
                  <c:v>110.5053191486621</c:v>
                </c:pt>
                <c:pt idx="182">
                  <c:v>111.96808510570045</c:v>
                </c:pt>
                <c:pt idx="183">
                  <c:v>112.76595744723286</c:v>
                </c:pt>
                <c:pt idx="184">
                  <c:v>111.30319148886483</c:v>
                </c:pt>
                <c:pt idx="185">
                  <c:v>113.69680851080274</c:v>
                </c:pt>
                <c:pt idx="186">
                  <c:v>115.42553191457534</c:v>
                </c:pt>
                <c:pt idx="187">
                  <c:v>112.10106382906758</c:v>
                </c:pt>
                <c:pt idx="188">
                  <c:v>115.29255319120821</c:v>
                </c:pt>
                <c:pt idx="189">
                  <c:v>117.553191489779</c:v>
                </c:pt>
                <c:pt idx="190">
                  <c:v>116.22340425477807</c:v>
                </c:pt>
                <c:pt idx="191">
                  <c:v>115.95744680804383</c:v>
                </c:pt>
                <c:pt idx="192">
                  <c:v>116.62234042487944</c:v>
                </c:pt>
                <c:pt idx="193">
                  <c:v>117.28723404304475</c:v>
                </c:pt>
                <c:pt idx="194">
                  <c:v>116.22340425477807</c:v>
                </c:pt>
                <c:pt idx="195">
                  <c:v>118.88297872345022</c:v>
                </c:pt>
                <c:pt idx="196">
                  <c:v>120.61170212722283</c:v>
                </c:pt>
                <c:pt idx="197">
                  <c:v>119.9468085103872</c:v>
                </c:pt>
                <c:pt idx="198">
                  <c:v>122.07446808559087</c:v>
                </c:pt>
                <c:pt idx="199">
                  <c:v>122.8723404257936</c:v>
                </c:pt>
                <c:pt idx="200">
                  <c:v>122.73936170242648</c:v>
                </c:pt>
                <c:pt idx="201">
                  <c:v>122.47340425569223</c:v>
                </c:pt>
                <c:pt idx="202">
                  <c:v>124.6010638295662</c:v>
                </c:pt>
                <c:pt idx="203">
                  <c:v>125.79787233987032</c:v>
                </c:pt>
                <c:pt idx="204">
                  <c:v>126.46276595670594</c:v>
                </c:pt>
                <c:pt idx="205">
                  <c:v>126.99468085150411</c:v>
                </c:pt>
                <c:pt idx="206">
                  <c:v>127.65957446833973</c:v>
                </c:pt>
                <c:pt idx="207">
                  <c:v>126.46276595670594</c:v>
                </c:pt>
                <c:pt idx="208">
                  <c:v>128.72340425527671</c:v>
                </c:pt>
                <c:pt idx="209">
                  <c:v>128.59042553190957</c:v>
                </c:pt>
                <c:pt idx="210">
                  <c:v>129.52127659547943</c:v>
                </c:pt>
                <c:pt idx="211">
                  <c:v>129.92021276558083</c:v>
                </c:pt>
                <c:pt idx="212">
                  <c:v>131.24999999925205</c:v>
                </c:pt>
                <c:pt idx="213">
                  <c:v>131.38297872394887</c:v>
                </c:pt>
                <c:pt idx="214">
                  <c:v>131.11702127588492</c:v>
                </c:pt>
                <c:pt idx="215">
                  <c:v>132.44680851088583</c:v>
                </c:pt>
                <c:pt idx="216">
                  <c:v>134.44148936139271</c:v>
                </c:pt>
                <c:pt idx="217">
                  <c:v>134.04255319129135</c:v>
                </c:pt>
                <c:pt idx="218">
                  <c:v>133.11170212772146</c:v>
                </c:pt>
                <c:pt idx="219">
                  <c:v>133.37765957445572</c:v>
                </c:pt>
                <c:pt idx="220">
                  <c:v>130.71808510578356</c:v>
                </c:pt>
                <c:pt idx="221">
                  <c:v>132.1808510641516</c:v>
                </c:pt>
                <c:pt idx="222">
                  <c:v>129.92021276558083</c:v>
                </c:pt>
                <c:pt idx="223">
                  <c:v>132.57978723425296</c:v>
                </c:pt>
                <c:pt idx="224">
                  <c:v>129.52127659547943</c:v>
                </c:pt>
                <c:pt idx="225">
                  <c:v>126.72872340476985</c:v>
                </c:pt>
                <c:pt idx="226">
                  <c:v>121.14361702069132</c:v>
                </c:pt>
                <c:pt idx="227">
                  <c:v>116.62234042487944</c:v>
                </c:pt>
                <c:pt idx="228">
                  <c:v>107.31382978652145</c:v>
                </c:pt>
                <c:pt idx="229">
                  <c:v>103.98936170234337</c:v>
                </c:pt>
                <c:pt idx="230">
                  <c:v>104.38829787244474</c:v>
                </c:pt>
                <c:pt idx="231">
                  <c:v>101.32978723367124</c:v>
                </c:pt>
                <c:pt idx="232">
                  <c:v>105.98404255285024</c:v>
                </c:pt>
                <c:pt idx="233">
                  <c:v>106.78191489305297</c:v>
                </c:pt>
                <c:pt idx="234">
                  <c:v>105.71808510611598</c:v>
                </c:pt>
                <c:pt idx="235">
                  <c:v>107.04787233978722</c:v>
                </c:pt>
                <c:pt idx="236">
                  <c:v>111.83510638233334</c:v>
                </c:pt>
                <c:pt idx="237">
                  <c:v>109.4414893617251</c:v>
                </c:pt>
                <c:pt idx="238">
                  <c:v>110.77127659539634</c:v>
                </c:pt>
                <c:pt idx="239">
                  <c:v>110.77127659539634</c:v>
                </c:pt>
                <c:pt idx="240">
                  <c:v>111.83510638233334</c:v>
                </c:pt>
                <c:pt idx="241">
                  <c:v>110.77127659539634</c:v>
                </c:pt>
                <c:pt idx="242">
                  <c:v>114.49468085100547</c:v>
                </c:pt>
                <c:pt idx="243">
                  <c:v>116.62234042487944</c:v>
                </c:pt>
                <c:pt idx="244">
                  <c:v>120.21276595712146</c:v>
                </c:pt>
                <c:pt idx="245">
                  <c:v>119.8138297870201</c:v>
                </c:pt>
                <c:pt idx="246">
                  <c:v>119.01595744681735</c:v>
                </c:pt>
                <c:pt idx="247">
                  <c:v>121.01063829732419</c:v>
                </c:pt>
                <c:pt idx="248">
                  <c:v>122.8723404257936</c:v>
                </c:pt>
                <c:pt idx="249">
                  <c:v>125.53191489313608</c:v>
                </c:pt>
                <c:pt idx="250">
                  <c:v>124.86702127630045</c:v>
                </c:pt>
                <c:pt idx="251">
                  <c:v>126.86170212813697</c:v>
                </c:pt>
                <c:pt idx="252">
                  <c:v>126.59574468007305</c:v>
                </c:pt>
                <c:pt idx="253">
                  <c:v>128.05851063844111</c:v>
                </c:pt>
                <c:pt idx="254">
                  <c:v>128.85638297864384</c:v>
                </c:pt>
                <c:pt idx="255">
                  <c:v>129.65425531884657</c:v>
                </c:pt>
                <c:pt idx="256">
                  <c:v>131.24999999925205</c:v>
                </c:pt>
                <c:pt idx="257">
                  <c:v>129.12234042537807</c:v>
                </c:pt>
                <c:pt idx="258">
                  <c:v>133.11170212772146</c:v>
                </c:pt>
                <c:pt idx="259">
                  <c:v>132.04787234078447</c:v>
                </c:pt>
                <c:pt idx="260">
                  <c:v>130.05319148894793</c:v>
                </c:pt>
                <c:pt idx="261">
                  <c:v>131.51595744731597</c:v>
                </c:pt>
                <c:pt idx="262">
                  <c:v>130.58510638241643</c:v>
                </c:pt>
                <c:pt idx="263">
                  <c:v>128.72340425527671</c:v>
                </c:pt>
                <c:pt idx="264">
                  <c:v>129.38829787211233</c:v>
                </c:pt>
                <c:pt idx="265">
                  <c:v>129.2553191487452</c:v>
                </c:pt>
                <c:pt idx="266">
                  <c:v>130.85106382915069</c:v>
                </c:pt>
                <c:pt idx="267">
                  <c:v>128.45744680854247</c:v>
                </c:pt>
                <c:pt idx="268">
                  <c:v>130.98404255251779</c:v>
                </c:pt>
                <c:pt idx="269">
                  <c:v>129.38829787211233</c:v>
                </c:pt>
                <c:pt idx="270">
                  <c:v>130.85106382915069</c:v>
                </c:pt>
                <c:pt idx="271">
                  <c:v>130.85106382915069</c:v>
                </c:pt>
                <c:pt idx="272">
                  <c:v>129.12234042537807</c:v>
                </c:pt>
                <c:pt idx="273">
                  <c:v>127.39361702160548</c:v>
                </c:pt>
                <c:pt idx="274">
                  <c:v>126.46276595670594</c:v>
                </c:pt>
                <c:pt idx="275">
                  <c:v>127.5265957449726</c:v>
                </c:pt>
                <c:pt idx="276">
                  <c:v>125.93085106323744</c:v>
                </c:pt>
                <c:pt idx="277">
                  <c:v>126.99468085150411</c:v>
                </c:pt>
                <c:pt idx="278">
                  <c:v>128.72340425527671</c:v>
                </c:pt>
                <c:pt idx="279">
                  <c:v>129.12234042537807</c:v>
                </c:pt>
                <c:pt idx="280">
                  <c:v>128.32446808517534</c:v>
                </c:pt>
                <c:pt idx="281">
                  <c:v>130.58510638241643</c:v>
                </c:pt>
                <c:pt idx="282">
                  <c:v>128.32446808517534</c:v>
                </c:pt>
                <c:pt idx="283">
                  <c:v>131.24999999925205</c:v>
                </c:pt>
                <c:pt idx="284">
                  <c:v>130.58510638241643</c:v>
                </c:pt>
                <c:pt idx="285">
                  <c:v>129.65425531884657</c:v>
                </c:pt>
                <c:pt idx="286">
                  <c:v>132.57978723425296</c:v>
                </c:pt>
                <c:pt idx="287">
                  <c:v>132.71276595762009</c:v>
                </c:pt>
                <c:pt idx="288">
                  <c:v>132.04787234078447</c:v>
                </c:pt>
                <c:pt idx="289">
                  <c:v>132.1808510641516</c:v>
                </c:pt>
                <c:pt idx="290">
                  <c:v>132.71276595762009</c:v>
                </c:pt>
                <c:pt idx="291">
                  <c:v>132.1808510641516</c:v>
                </c:pt>
                <c:pt idx="292">
                  <c:v>131.24999999925205</c:v>
                </c:pt>
                <c:pt idx="293">
                  <c:v>131.38297872394887</c:v>
                </c:pt>
                <c:pt idx="294">
                  <c:v>134.17553191465845</c:v>
                </c:pt>
                <c:pt idx="295">
                  <c:v>128.59042553190957</c:v>
                </c:pt>
                <c:pt idx="296">
                  <c:v>131.78191489405023</c:v>
                </c:pt>
                <c:pt idx="297">
                  <c:v>132.04787234078447</c:v>
                </c:pt>
                <c:pt idx="298">
                  <c:v>132.1808510641516</c:v>
                </c:pt>
                <c:pt idx="299">
                  <c:v>134.44148936139271</c:v>
                </c:pt>
                <c:pt idx="300">
                  <c:v>130.85106382915069</c:v>
                </c:pt>
                <c:pt idx="301">
                  <c:v>132.04787234078447</c:v>
                </c:pt>
                <c:pt idx="302">
                  <c:v>131.91489361741733</c:v>
                </c:pt>
                <c:pt idx="303">
                  <c:v>133.11170212772146</c:v>
                </c:pt>
                <c:pt idx="304">
                  <c:v>133.64361702118993</c:v>
                </c:pt>
                <c:pt idx="305">
                  <c:v>133.24468085108856</c:v>
                </c:pt>
                <c:pt idx="306">
                  <c:v>135.10638297822831</c:v>
                </c:pt>
                <c:pt idx="307">
                  <c:v>131.6489361706831</c:v>
                </c:pt>
                <c:pt idx="308">
                  <c:v>131.91489361741733</c:v>
                </c:pt>
                <c:pt idx="309">
                  <c:v>133.37765957445572</c:v>
                </c:pt>
                <c:pt idx="310">
                  <c:v>131.6489361706831</c:v>
                </c:pt>
                <c:pt idx="311">
                  <c:v>132.8457446809872</c:v>
                </c:pt>
                <c:pt idx="312">
                  <c:v>134.57446808475981</c:v>
                </c:pt>
                <c:pt idx="313">
                  <c:v>134.57446808475981</c:v>
                </c:pt>
                <c:pt idx="314">
                  <c:v>133.24468085108856</c:v>
                </c:pt>
                <c:pt idx="315">
                  <c:v>134.30851063802555</c:v>
                </c:pt>
                <c:pt idx="316">
                  <c:v>131.6489361706831</c:v>
                </c:pt>
                <c:pt idx="317">
                  <c:v>134.57446808475981</c:v>
                </c:pt>
                <c:pt idx="318">
                  <c:v>132.44680851088583</c:v>
                </c:pt>
                <c:pt idx="319">
                  <c:v>134.70744680812692</c:v>
                </c:pt>
                <c:pt idx="320">
                  <c:v>134.30851063802555</c:v>
                </c:pt>
                <c:pt idx="321">
                  <c:v>135.37234042496254</c:v>
                </c:pt>
                <c:pt idx="322">
                  <c:v>134.84042553149408</c:v>
                </c:pt>
                <c:pt idx="323">
                  <c:v>132.31382978751873</c:v>
                </c:pt>
                <c:pt idx="324">
                  <c:v>134.17553191465845</c:v>
                </c:pt>
                <c:pt idx="325">
                  <c:v>135.77127659506391</c:v>
                </c:pt>
                <c:pt idx="326">
                  <c:v>135.10638297822831</c:v>
                </c:pt>
                <c:pt idx="327">
                  <c:v>137.23404255343195</c:v>
                </c:pt>
                <c:pt idx="328">
                  <c:v>137.50000000016621</c:v>
                </c:pt>
                <c:pt idx="329">
                  <c:v>137.63297872353331</c:v>
                </c:pt>
                <c:pt idx="330">
                  <c:v>138.5638297871032</c:v>
                </c:pt>
                <c:pt idx="331">
                  <c:v>141.4893617025096</c:v>
                </c:pt>
                <c:pt idx="332">
                  <c:v>140.15957446750866</c:v>
                </c:pt>
                <c:pt idx="333">
                  <c:v>138.03191489363471</c:v>
                </c:pt>
                <c:pt idx="334">
                  <c:v>143.08510638291506</c:v>
                </c:pt>
                <c:pt idx="335">
                  <c:v>142.28723404271233</c:v>
                </c:pt>
                <c:pt idx="336">
                  <c:v>141.6223404258767</c:v>
                </c:pt>
                <c:pt idx="337">
                  <c:v>139.0957446805717</c:v>
                </c:pt>
                <c:pt idx="338">
                  <c:v>140.82446808434429</c:v>
                </c:pt>
                <c:pt idx="339">
                  <c:v>140.15957446750866</c:v>
                </c:pt>
                <c:pt idx="340">
                  <c:v>142.42021276607946</c:v>
                </c:pt>
                <c:pt idx="341">
                  <c:v>142.28723404271233</c:v>
                </c:pt>
                <c:pt idx="342">
                  <c:v>139.2287234039388</c:v>
                </c:pt>
                <c:pt idx="343">
                  <c:v>140.55851063761006</c:v>
                </c:pt>
                <c:pt idx="344">
                  <c:v>139.62765957404019</c:v>
                </c:pt>
                <c:pt idx="345">
                  <c:v>139.62765957404019</c:v>
                </c:pt>
                <c:pt idx="346">
                  <c:v>136.96808510669771</c:v>
                </c:pt>
                <c:pt idx="347">
                  <c:v>138.16489361700184</c:v>
                </c:pt>
                <c:pt idx="348">
                  <c:v>137.76595744690047</c:v>
                </c:pt>
                <c:pt idx="349">
                  <c:v>137.76595744690047</c:v>
                </c:pt>
                <c:pt idx="350">
                  <c:v>138.82978723383744</c:v>
                </c:pt>
                <c:pt idx="351">
                  <c:v>136.70212765996348</c:v>
                </c:pt>
                <c:pt idx="352">
                  <c:v>137.63297872353331</c:v>
                </c:pt>
                <c:pt idx="353">
                  <c:v>136.43617021322922</c:v>
                </c:pt>
                <c:pt idx="354">
                  <c:v>135.63829787169681</c:v>
                </c:pt>
                <c:pt idx="355">
                  <c:v>135.90425531843107</c:v>
                </c:pt>
                <c:pt idx="356">
                  <c:v>134.84042553149408</c:v>
                </c:pt>
                <c:pt idx="357">
                  <c:v>133.90957446792419</c:v>
                </c:pt>
                <c:pt idx="358">
                  <c:v>134.04255319129135</c:v>
                </c:pt>
                <c:pt idx="359">
                  <c:v>130.98404255251779</c:v>
                </c:pt>
                <c:pt idx="360">
                  <c:v>134.97340425486118</c:v>
                </c:pt>
                <c:pt idx="361">
                  <c:v>136.70212765996348</c:v>
                </c:pt>
                <c:pt idx="362">
                  <c:v>121.67553191415982</c:v>
                </c:pt>
                <c:pt idx="363">
                  <c:v>94.54787234061827</c:v>
                </c:pt>
                <c:pt idx="364">
                  <c:v>106.11702127621736</c:v>
                </c:pt>
                <c:pt idx="365">
                  <c:v>119.01595744681735</c:v>
                </c:pt>
                <c:pt idx="366">
                  <c:v>121.80851063752695</c:v>
                </c:pt>
                <c:pt idx="367">
                  <c:v>120.61170212722283</c:v>
                </c:pt>
                <c:pt idx="368">
                  <c:v>124.46808510619908</c:v>
                </c:pt>
                <c:pt idx="369">
                  <c:v>129.2553191487452</c:v>
                </c:pt>
                <c:pt idx="370">
                  <c:v>131.11702127588492</c:v>
                </c:pt>
                <c:pt idx="371">
                  <c:v>131.24999999925205</c:v>
                </c:pt>
                <c:pt idx="372">
                  <c:v>130.58510638241643</c:v>
                </c:pt>
                <c:pt idx="373">
                  <c:v>128.98936170201094</c:v>
                </c:pt>
                <c:pt idx="374">
                  <c:v>130.98404255251779</c:v>
                </c:pt>
                <c:pt idx="375">
                  <c:v>130.31914893568219</c:v>
                </c:pt>
                <c:pt idx="376">
                  <c:v>128.98936170201094</c:v>
                </c:pt>
                <c:pt idx="377">
                  <c:v>128.05851063844111</c:v>
                </c:pt>
                <c:pt idx="378">
                  <c:v>129.65425531884657</c:v>
                </c:pt>
                <c:pt idx="379">
                  <c:v>123.53723404262922</c:v>
                </c:pt>
                <c:pt idx="380">
                  <c:v>123.27127659589499</c:v>
                </c:pt>
                <c:pt idx="381">
                  <c:v>127.5265957449726</c:v>
                </c:pt>
                <c:pt idx="382">
                  <c:v>128.45744680854247</c:v>
                </c:pt>
                <c:pt idx="383">
                  <c:v>130.05319148894793</c:v>
                </c:pt>
                <c:pt idx="384">
                  <c:v>130.45212765904932</c:v>
                </c:pt>
                <c:pt idx="385">
                  <c:v>130.58510638241643</c:v>
                </c:pt>
                <c:pt idx="386">
                  <c:v>124.33510638283197</c:v>
                </c:pt>
                <c:pt idx="387">
                  <c:v>126.19680850997169</c:v>
                </c:pt>
                <c:pt idx="388">
                  <c:v>126.99468085150411</c:v>
                </c:pt>
                <c:pt idx="389">
                  <c:v>128.72340425527671</c:v>
                </c:pt>
                <c:pt idx="390">
                  <c:v>127.65957446833973</c:v>
                </c:pt>
                <c:pt idx="391">
                  <c:v>127.12765957487123</c:v>
                </c:pt>
                <c:pt idx="392">
                  <c:v>128.85638297864384</c:v>
                </c:pt>
                <c:pt idx="393">
                  <c:v>128.19148936180821</c:v>
                </c:pt>
                <c:pt idx="394">
                  <c:v>129.12234042537807</c:v>
                </c:pt>
                <c:pt idx="395">
                  <c:v>126.46276595670594</c:v>
                </c:pt>
                <c:pt idx="39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8E-4B3F-B333-FDB0A6E7D5A5}"/>
            </c:ext>
          </c:extLst>
        </c:ser>
        <c:ser>
          <c:idx val="8"/>
          <c:order val="3"/>
          <c:tx>
            <c:strRef>
              <c:f>'IP World'!$K$1</c:f>
              <c:strCache>
                <c:ptCount val="1"/>
                <c:pt idx="0">
                  <c:v>Spain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World'!$A$2:$A$410</c:f>
              <c:numCache>
                <c:formatCode>mmm\-yy</c:formatCode>
                <c:ptCount val="409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  <c:pt idx="395">
                  <c:v>44896</c:v>
                </c:pt>
                <c:pt idx="396">
                  <c:v>44927</c:v>
                </c:pt>
              </c:numCache>
            </c:numRef>
          </c:cat>
          <c:val>
            <c:numRef>
              <c:f>'IP World'!$K$2:$K$399</c:f>
              <c:numCache>
                <c:formatCode>0.00</c:formatCode>
                <c:ptCount val="398"/>
                <c:pt idx="0">
                  <c:v>85.354236467393378</c:v>
                </c:pt>
                <c:pt idx="1">
                  <c:v>83.219186823389151</c:v>
                </c:pt>
                <c:pt idx="2">
                  <c:v>84.08662357146622</c:v>
                </c:pt>
                <c:pt idx="3">
                  <c:v>85.230128792409147</c:v>
                </c:pt>
                <c:pt idx="4">
                  <c:v>84.331082062980641</c:v>
                </c:pt>
                <c:pt idx="5">
                  <c:v>86.534839920995964</c:v>
                </c:pt>
                <c:pt idx="6">
                  <c:v>83.955947115340138</c:v>
                </c:pt>
                <c:pt idx="7">
                  <c:v>82.863623470493295</c:v>
                </c:pt>
                <c:pt idx="8">
                  <c:v>85.744370880930475</c:v>
                </c:pt>
                <c:pt idx="9">
                  <c:v>82.315483216812694</c:v>
                </c:pt>
                <c:pt idx="10">
                  <c:v>84.983816025203694</c:v>
                </c:pt>
                <c:pt idx="11">
                  <c:v>84.569115844110399</c:v>
                </c:pt>
                <c:pt idx="12">
                  <c:v>84.656145627278121</c:v>
                </c:pt>
                <c:pt idx="13">
                  <c:v>83.311417561737159</c:v>
                </c:pt>
                <c:pt idx="14">
                  <c:v>80.411536700903568</c:v>
                </c:pt>
                <c:pt idx="15">
                  <c:v>86.410261049589806</c:v>
                </c:pt>
                <c:pt idx="16">
                  <c:v>82.156084974478432</c:v>
                </c:pt>
                <c:pt idx="17">
                  <c:v>84.731376858281479</c:v>
                </c:pt>
                <c:pt idx="18">
                  <c:v>82.657166619486674</c:v>
                </c:pt>
                <c:pt idx="19">
                  <c:v>82.465382107866532</c:v>
                </c:pt>
                <c:pt idx="20">
                  <c:v>84.528083631856589</c:v>
                </c:pt>
                <c:pt idx="21">
                  <c:v>85.035391677343625</c:v>
                </c:pt>
                <c:pt idx="22">
                  <c:v>84.787114461995444</c:v>
                </c:pt>
                <c:pt idx="23">
                  <c:v>85.638672912557013</c:v>
                </c:pt>
                <c:pt idx="24">
                  <c:v>84.309614588542061</c:v>
                </c:pt>
                <c:pt idx="25">
                  <c:v>84.572529990509921</c:v>
                </c:pt>
                <c:pt idx="26">
                  <c:v>83.5022698648839</c:v>
                </c:pt>
                <c:pt idx="27">
                  <c:v>83.460845894635838</c:v>
                </c:pt>
                <c:pt idx="28">
                  <c:v>82.631521104924715</c:v>
                </c:pt>
                <c:pt idx="29">
                  <c:v>81.660171275691539</c:v>
                </c:pt>
                <c:pt idx="30">
                  <c:v>80.801257936044777</c:v>
                </c:pt>
                <c:pt idx="31">
                  <c:v>80.443659174113748</c:v>
                </c:pt>
                <c:pt idx="32">
                  <c:v>79.96094311415257</c:v>
                </c:pt>
                <c:pt idx="33">
                  <c:v>79.368326725617436</c:v>
                </c:pt>
                <c:pt idx="34">
                  <c:v>78.005562647242499</c:v>
                </c:pt>
                <c:pt idx="35">
                  <c:v>76.731564220365286</c:v>
                </c:pt>
                <c:pt idx="36">
                  <c:v>77.862692220434496</c:v>
                </c:pt>
                <c:pt idx="37">
                  <c:v>76.696057960273421</c:v>
                </c:pt>
                <c:pt idx="38">
                  <c:v>76.892187777641908</c:v>
                </c:pt>
                <c:pt idx="39">
                  <c:v>76.483020399722278</c:v>
                </c:pt>
                <c:pt idx="40">
                  <c:v>77.095080692452527</c:v>
                </c:pt>
                <c:pt idx="41">
                  <c:v>76.505845852215771</c:v>
                </c:pt>
                <c:pt idx="42">
                  <c:v>77.241332668404283</c:v>
                </c:pt>
                <c:pt idx="43">
                  <c:v>76.06370837521672</c:v>
                </c:pt>
                <c:pt idx="44">
                  <c:v>78.22029098236554</c:v>
                </c:pt>
                <c:pt idx="45">
                  <c:v>78.788391143835284</c:v>
                </c:pt>
                <c:pt idx="46">
                  <c:v>79.153598390494409</c:v>
                </c:pt>
                <c:pt idx="47">
                  <c:v>79.37086288662988</c:v>
                </c:pt>
                <c:pt idx="48">
                  <c:v>79.13499987358523</c:v>
                </c:pt>
                <c:pt idx="49">
                  <c:v>81.343996483163195</c:v>
                </c:pt>
                <c:pt idx="50">
                  <c:v>81.330470289124293</c:v>
                </c:pt>
                <c:pt idx="51">
                  <c:v>82.601932554989062</c:v>
                </c:pt>
                <c:pt idx="52">
                  <c:v>82.02368774777878</c:v>
                </c:pt>
                <c:pt idx="53">
                  <c:v>83.338264758463509</c:v>
                </c:pt>
                <c:pt idx="54">
                  <c:v>84.406834109517661</c:v>
                </c:pt>
                <c:pt idx="55">
                  <c:v>84.498981308468387</c:v>
                </c:pt>
                <c:pt idx="56">
                  <c:v>84.55562224732725</c:v>
                </c:pt>
                <c:pt idx="57">
                  <c:v>85.396782456505392</c:v>
                </c:pt>
                <c:pt idx="58">
                  <c:v>86.741793404411709</c:v>
                </c:pt>
                <c:pt idx="59">
                  <c:v>89.021802535018793</c:v>
                </c:pt>
                <c:pt idx="60">
                  <c:v>88.616016705397541</c:v>
                </c:pt>
                <c:pt idx="61">
                  <c:v>87.719906331087032</c:v>
                </c:pt>
                <c:pt idx="62">
                  <c:v>87.585489775447684</c:v>
                </c:pt>
                <c:pt idx="63">
                  <c:v>87.972677087314366</c:v>
                </c:pt>
                <c:pt idx="64">
                  <c:v>88.677729966281291</c:v>
                </c:pt>
                <c:pt idx="65">
                  <c:v>88.064824286265093</c:v>
                </c:pt>
                <c:pt idx="66">
                  <c:v>87.668337715098431</c:v>
                </c:pt>
                <c:pt idx="67">
                  <c:v>87.263397272763129</c:v>
                </c:pt>
                <c:pt idx="68">
                  <c:v>87.70553474976218</c:v>
                </c:pt>
                <c:pt idx="69">
                  <c:v>87.075721326563297</c:v>
                </c:pt>
                <c:pt idx="70">
                  <c:v>87.522931126432624</c:v>
                </c:pt>
                <c:pt idx="71">
                  <c:v>88.268562588361647</c:v>
                </c:pt>
                <c:pt idx="72">
                  <c:v>85.429752555584827</c:v>
                </c:pt>
                <c:pt idx="73">
                  <c:v>85.50330123678097</c:v>
                </c:pt>
                <c:pt idx="74">
                  <c:v>85.729019604930485</c:v>
                </c:pt>
                <c:pt idx="75">
                  <c:v>85.127949344381321</c:v>
                </c:pt>
                <c:pt idx="76">
                  <c:v>86.204127180163567</c:v>
                </c:pt>
                <c:pt idx="77">
                  <c:v>87.306512017583074</c:v>
                </c:pt>
                <c:pt idx="78">
                  <c:v>86.306419024854819</c:v>
                </c:pt>
                <c:pt idx="79">
                  <c:v>86.883818444779152</c:v>
                </c:pt>
                <c:pt idx="80">
                  <c:v>87.219437141502624</c:v>
                </c:pt>
                <c:pt idx="81">
                  <c:v>87.306512017583074</c:v>
                </c:pt>
                <c:pt idx="82">
                  <c:v>88.52302411916088</c:v>
                </c:pt>
                <c:pt idx="83">
                  <c:v>87.224509464372886</c:v>
                </c:pt>
                <c:pt idx="84">
                  <c:v>89.56707724314964</c:v>
                </c:pt>
                <c:pt idx="85">
                  <c:v>88.846807395571929</c:v>
                </c:pt>
                <c:pt idx="86">
                  <c:v>92.405887275926489</c:v>
                </c:pt>
                <c:pt idx="87">
                  <c:v>91.891891892303164</c:v>
                </c:pt>
                <c:pt idx="88">
                  <c:v>91.330554827430177</c:v>
                </c:pt>
                <c:pt idx="89">
                  <c:v>92.221592878870425</c:v>
                </c:pt>
                <c:pt idx="90">
                  <c:v>93.165044932739818</c:v>
                </c:pt>
                <c:pt idx="91">
                  <c:v>94.805941380848054</c:v>
                </c:pt>
                <c:pt idx="92">
                  <c:v>94.472013458696466</c:v>
                </c:pt>
                <c:pt idx="93">
                  <c:v>95.253151180717367</c:v>
                </c:pt>
                <c:pt idx="94">
                  <c:v>94.355350032680349</c:v>
                </c:pt>
                <c:pt idx="95">
                  <c:v>94.531190558567758</c:v>
                </c:pt>
                <c:pt idx="96">
                  <c:v>95.863520699721121</c:v>
                </c:pt>
                <c:pt idx="97">
                  <c:v>97.930492268931644</c:v>
                </c:pt>
                <c:pt idx="98">
                  <c:v>96.922790792320683</c:v>
                </c:pt>
                <c:pt idx="99">
                  <c:v>97.521324891012029</c:v>
                </c:pt>
                <c:pt idx="100">
                  <c:v>97.883150589372761</c:v>
                </c:pt>
                <c:pt idx="101">
                  <c:v>97.72844474140696</c:v>
                </c:pt>
                <c:pt idx="102">
                  <c:v>97.569511957856847</c:v>
                </c:pt>
                <c:pt idx="103">
                  <c:v>97.61516286368925</c:v>
                </c:pt>
                <c:pt idx="104">
                  <c:v>97.813828842915541</c:v>
                </c:pt>
                <c:pt idx="105">
                  <c:v>98.915368293049113</c:v>
                </c:pt>
                <c:pt idx="106">
                  <c:v>98.479148526206274</c:v>
                </c:pt>
                <c:pt idx="107">
                  <c:v>99.212944567822902</c:v>
                </c:pt>
                <c:pt idx="108">
                  <c:v>100</c:v>
                </c:pt>
                <c:pt idx="109">
                  <c:v>98.40729061873661</c:v>
                </c:pt>
                <c:pt idx="110">
                  <c:v>97.333648944812197</c:v>
                </c:pt>
                <c:pt idx="111">
                  <c:v>98.971163844622041</c:v>
                </c:pt>
                <c:pt idx="112">
                  <c:v>98.915368293049113</c:v>
                </c:pt>
                <c:pt idx="113">
                  <c:v>99.890099671426043</c:v>
                </c:pt>
                <c:pt idx="114">
                  <c:v>101.25370913624155</c:v>
                </c:pt>
                <c:pt idx="115">
                  <c:v>100.22825452916196</c:v>
                </c:pt>
                <c:pt idx="116">
                  <c:v>101.36530023938738</c:v>
                </c:pt>
                <c:pt idx="117">
                  <c:v>101.79560229607402</c:v>
                </c:pt>
                <c:pt idx="118">
                  <c:v>102.43386959044153</c:v>
                </c:pt>
                <c:pt idx="119">
                  <c:v>103.14399479227872</c:v>
                </c:pt>
                <c:pt idx="120">
                  <c:v>103.54724446088753</c:v>
                </c:pt>
                <c:pt idx="121">
                  <c:v>103.96063877439148</c:v>
                </c:pt>
                <c:pt idx="122">
                  <c:v>104.90831776469059</c:v>
                </c:pt>
                <c:pt idx="123">
                  <c:v>104.56001826036876</c:v>
                </c:pt>
                <c:pt idx="124">
                  <c:v>105.48909873291331</c:v>
                </c:pt>
                <c:pt idx="125">
                  <c:v>104.54480129175796</c:v>
                </c:pt>
                <c:pt idx="126">
                  <c:v>105.36905375859881</c:v>
                </c:pt>
                <c:pt idx="127">
                  <c:v>104.41968399457321</c:v>
                </c:pt>
                <c:pt idx="128">
                  <c:v>104.55071900191417</c:v>
                </c:pt>
                <c:pt idx="129">
                  <c:v>103.41620945354657</c:v>
                </c:pt>
                <c:pt idx="130">
                  <c:v>105.98111405132907</c:v>
                </c:pt>
                <c:pt idx="131">
                  <c:v>106.87046132819742</c:v>
                </c:pt>
                <c:pt idx="132">
                  <c:v>104.36642460401274</c:v>
                </c:pt>
                <c:pt idx="133">
                  <c:v>104.14916010787725</c:v>
                </c:pt>
                <c:pt idx="134">
                  <c:v>103.61910236835719</c:v>
                </c:pt>
                <c:pt idx="135">
                  <c:v>102.6680418297597</c:v>
                </c:pt>
                <c:pt idx="136">
                  <c:v>104.05363136062815</c:v>
                </c:pt>
                <c:pt idx="137">
                  <c:v>104.37234231416893</c:v>
                </c:pt>
                <c:pt idx="138">
                  <c:v>102.824438451452</c:v>
                </c:pt>
                <c:pt idx="139">
                  <c:v>105.93461775821073</c:v>
                </c:pt>
                <c:pt idx="140">
                  <c:v>103.87187312458452</c:v>
                </c:pt>
                <c:pt idx="141">
                  <c:v>103.06368301364041</c:v>
                </c:pt>
                <c:pt idx="142">
                  <c:v>101.31373162339879</c:v>
                </c:pt>
                <c:pt idx="143">
                  <c:v>101.31288623611286</c:v>
                </c:pt>
                <c:pt idx="144">
                  <c:v>102.35440319908918</c:v>
                </c:pt>
                <c:pt idx="145">
                  <c:v>102.91743103768866</c:v>
                </c:pt>
                <c:pt idx="146">
                  <c:v>102.65451563572078</c:v>
                </c:pt>
                <c:pt idx="147">
                  <c:v>103.54048136344538</c:v>
                </c:pt>
                <c:pt idx="148">
                  <c:v>102.65367024843485</c:v>
                </c:pt>
                <c:pt idx="149">
                  <c:v>102.64944331285052</c:v>
                </c:pt>
                <c:pt idx="150">
                  <c:v>103.13300476009763</c:v>
                </c:pt>
                <c:pt idx="151">
                  <c:v>103.84820228480508</c:v>
                </c:pt>
                <c:pt idx="152">
                  <c:v>104.10097304103242</c:v>
                </c:pt>
                <c:pt idx="153">
                  <c:v>104.72486875407509</c:v>
                </c:pt>
                <c:pt idx="154">
                  <c:v>104.35881612013003</c:v>
                </c:pt>
                <c:pt idx="155">
                  <c:v>103.70786801816415</c:v>
                </c:pt>
                <c:pt idx="156">
                  <c:v>104.5033773215099</c:v>
                </c:pt>
                <c:pt idx="157">
                  <c:v>104.85083143854578</c:v>
                </c:pt>
                <c:pt idx="158">
                  <c:v>104.52366661299097</c:v>
                </c:pt>
                <c:pt idx="159">
                  <c:v>104.79334511240098</c:v>
                </c:pt>
                <c:pt idx="160">
                  <c:v>103.91245170754665</c:v>
                </c:pt>
                <c:pt idx="161">
                  <c:v>104.26920508303712</c:v>
                </c:pt>
                <c:pt idx="162">
                  <c:v>104.57692600355145</c:v>
                </c:pt>
                <c:pt idx="163">
                  <c:v>104.74177649641238</c:v>
                </c:pt>
                <c:pt idx="164">
                  <c:v>104.14662394686482</c:v>
                </c:pt>
                <c:pt idx="165">
                  <c:v>105.88220375578157</c:v>
                </c:pt>
                <c:pt idx="166">
                  <c:v>105.10529296934502</c:v>
                </c:pt>
                <c:pt idx="167">
                  <c:v>104.56170903494065</c:v>
                </c:pt>
                <c:pt idx="168">
                  <c:v>104.62088613481195</c:v>
                </c:pt>
                <c:pt idx="169">
                  <c:v>105.33439288579291</c:v>
                </c:pt>
                <c:pt idx="170">
                  <c:v>106.51708950100534</c:v>
                </c:pt>
                <c:pt idx="171">
                  <c:v>106.19077006358185</c:v>
                </c:pt>
                <c:pt idx="172">
                  <c:v>106.80790267918236</c:v>
                </c:pt>
                <c:pt idx="173">
                  <c:v>106.95669081699194</c:v>
                </c:pt>
                <c:pt idx="174">
                  <c:v>107.15197524707447</c:v>
                </c:pt>
                <c:pt idx="175">
                  <c:v>105.74271487642659</c:v>
                </c:pt>
                <c:pt idx="176">
                  <c:v>107.41742681090017</c:v>
                </c:pt>
                <c:pt idx="177">
                  <c:v>106.47989246718699</c:v>
                </c:pt>
                <c:pt idx="178">
                  <c:v>107.25595786633761</c:v>
                </c:pt>
                <c:pt idx="179">
                  <c:v>105.05710590165479</c:v>
                </c:pt>
                <c:pt idx="180">
                  <c:v>105.46120095754955</c:v>
                </c:pt>
                <c:pt idx="181">
                  <c:v>105.93546314549668</c:v>
                </c:pt>
                <c:pt idx="182">
                  <c:v>106.6996931243349</c:v>
                </c:pt>
                <c:pt idx="183">
                  <c:v>107.72599311870043</c:v>
                </c:pt>
                <c:pt idx="184">
                  <c:v>106.86961594091149</c:v>
                </c:pt>
                <c:pt idx="185">
                  <c:v>107.39291058383479</c:v>
                </c:pt>
                <c:pt idx="186">
                  <c:v>107.52225481660386</c:v>
                </c:pt>
                <c:pt idx="187">
                  <c:v>108.3101556360669</c:v>
                </c:pt>
                <c:pt idx="188">
                  <c:v>107.88661667597704</c:v>
                </c:pt>
                <c:pt idx="189">
                  <c:v>107.36247664661319</c:v>
                </c:pt>
                <c:pt idx="190">
                  <c:v>108.73453998259734</c:v>
                </c:pt>
                <c:pt idx="191">
                  <c:v>109.59176254767223</c:v>
                </c:pt>
                <c:pt idx="192">
                  <c:v>110.33485784858883</c:v>
                </c:pt>
                <c:pt idx="193">
                  <c:v>110.14633651510306</c:v>
                </c:pt>
                <c:pt idx="194">
                  <c:v>110.72880825789765</c:v>
                </c:pt>
                <c:pt idx="195">
                  <c:v>110.03305463738533</c:v>
                </c:pt>
                <c:pt idx="196">
                  <c:v>111.41019029708511</c:v>
                </c:pt>
                <c:pt idx="197">
                  <c:v>111.77962447932859</c:v>
                </c:pt>
                <c:pt idx="198">
                  <c:v>111.52178140023096</c:v>
                </c:pt>
                <c:pt idx="199">
                  <c:v>111.25632983640529</c:v>
                </c:pt>
                <c:pt idx="200">
                  <c:v>112.07128304394614</c:v>
                </c:pt>
                <c:pt idx="201">
                  <c:v>111.88445248503227</c:v>
                </c:pt>
                <c:pt idx="202">
                  <c:v>113.32921911577202</c:v>
                </c:pt>
                <c:pt idx="203">
                  <c:v>114.71142709834207</c:v>
                </c:pt>
                <c:pt idx="204">
                  <c:v>113.94127940934766</c:v>
                </c:pt>
                <c:pt idx="205">
                  <c:v>113.32752834204553</c:v>
                </c:pt>
                <c:pt idx="206">
                  <c:v>114.71311787291397</c:v>
                </c:pt>
                <c:pt idx="207">
                  <c:v>112.58189688011646</c:v>
                </c:pt>
                <c:pt idx="208">
                  <c:v>115.21781399808269</c:v>
                </c:pt>
                <c:pt idx="209">
                  <c:v>115.09692363648226</c:v>
                </c:pt>
                <c:pt idx="210">
                  <c:v>113.04347826131064</c:v>
                </c:pt>
                <c:pt idx="211">
                  <c:v>113.16183246105325</c:v>
                </c:pt>
                <c:pt idx="212">
                  <c:v>113.59044374401338</c:v>
                </c:pt>
                <c:pt idx="213">
                  <c:v>113.81447133759102</c:v>
                </c:pt>
                <c:pt idx="214">
                  <c:v>112.9682388055426</c:v>
                </c:pt>
                <c:pt idx="215">
                  <c:v>112.75773740600388</c:v>
                </c:pt>
                <c:pt idx="216">
                  <c:v>113.10603690948032</c:v>
                </c:pt>
                <c:pt idx="217">
                  <c:v>113.01473509781555</c:v>
                </c:pt>
                <c:pt idx="218">
                  <c:v>110.94607275403312</c:v>
                </c:pt>
                <c:pt idx="219">
                  <c:v>111.62576401864874</c:v>
                </c:pt>
                <c:pt idx="220">
                  <c:v>108.76920085540324</c:v>
                </c:pt>
                <c:pt idx="221">
                  <c:v>105.3420013696756</c:v>
                </c:pt>
                <c:pt idx="222">
                  <c:v>106.91273068488606</c:v>
                </c:pt>
                <c:pt idx="223">
                  <c:v>104.09082839529189</c:v>
                </c:pt>
                <c:pt idx="224">
                  <c:v>103.58275072097939</c:v>
                </c:pt>
                <c:pt idx="225">
                  <c:v>97.407197626008355</c:v>
                </c:pt>
                <c:pt idx="226">
                  <c:v>95.068011396375354</c:v>
                </c:pt>
                <c:pt idx="227">
                  <c:v>90.117424274996154</c:v>
                </c:pt>
                <c:pt idx="228">
                  <c:v>89.283027162414768</c:v>
                </c:pt>
                <c:pt idx="229">
                  <c:v>89.031101793473383</c:v>
                </c:pt>
                <c:pt idx="230">
                  <c:v>86.70544175703391</c:v>
                </c:pt>
                <c:pt idx="231">
                  <c:v>87.45276399353483</c:v>
                </c:pt>
                <c:pt idx="232">
                  <c:v>86.88719999307753</c:v>
                </c:pt>
                <c:pt idx="233">
                  <c:v>87.708916298060558</c:v>
                </c:pt>
                <c:pt idx="234">
                  <c:v>88.54923112079814</c:v>
                </c:pt>
                <c:pt idx="235">
                  <c:v>88.933036884366444</c:v>
                </c:pt>
                <c:pt idx="236">
                  <c:v>89.82830187139102</c:v>
                </c:pt>
                <c:pt idx="237">
                  <c:v>89.600892728669621</c:v>
                </c:pt>
                <c:pt idx="238">
                  <c:v>89.228922385413739</c:v>
                </c:pt>
                <c:pt idx="239">
                  <c:v>88.734370905140153</c:v>
                </c:pt>
                <c:pt idx="240">
                  <c:v>87.961687055133282</c:v>
                </c:pt>
                <c:pt idx="241">
                  <c:v>87.970140926301923</c:v>
                </c:pt>
                <c:pt idx="242">
                  <c:v>89.895087455145031</c:v>
                </c:pt>
                <c:pt idx="243">
                  <c:v>90.206189924803112</c:v>
                </c:pt>
                <c:pt idx="244">
                  <c:v>89.800404095181861</c:v>
                </c:pt>
                <c:pt idx="245">
                  <c:v>89.877334325521787</c:v>
                </c:pt>
                <c:pt idx="246">
                  <c:v>88.868787461624876</c:v>
                </c:pt>
                <c:pt idx="247">
                  <c:v>88.109629804811547</c:v>
                </c:pt>
                <c:pt idx="248">
                  <c:v>88.647296029059703</c:v>
                </c:pt>
                <c:pt idx="249">
                  <c:v>89.186653027879728</c:v>
                </c:pt>
                <c:pt idx="250">
                  <c:v>91.320410181689653</c:v>
                </c:pt>
                <c:pt idx="251">
                  <c:v>89.081825022176034</c:v>
                </c:pt>
                <c:pt idx="252">
                  <c:v>89.485920077225401</c:v>
                </c:pt>
                <c:pt idx="253">
                  <c:v>89.840982678143988</c:v>
                </c:pt>
                <c:pt idx="254">
                  <c:v>89.114795120410065</c:v>
                </c:pt>
                <c:pt idx="255">
                  <c:v>88.692101548451518</c:v>
                </c:pt>
                <c:pt idx="256">
                  <c:v>87.965068603431675</c:v>
                </c:pt>
                <c:pt idx="257">
                  <c:v>88.305759623025395</c:v>
                </c:pt>
                <c:pt idx="258">
                  <c:v>88.488363246354965</c:v>
                </c:pt>
                <c:pt idx="259">
                  <c:v>88.41735072617125</c:v>
                </c:pt>
                <c:pt idx="260">
                  <c:v>87.206756333904266</c:v>
                </c:pt>
                <c:pt idx="261">
                  <c:v>85.937830229897315</c:v>
                </c:pt>
                <c:pt idx="262">
                  <c:v>85.479630397001529</c:v>
                </c:pt>
                <c:pt idx="263">
                  <c:v>86.483950325314112</c:v>
                </c:pt>
                <c:pt idx="264">
                  <c:v>85.12118624778455</c:v>
                </c:pt>
                <c:pt idx="265">
                  <c:v>84.087277768690939</c:v>
                </c:pt>
                <c:pt idx="266">
                  <c:v>82.773546145292144</c:v>
                </c:pt>
                <c:pt idx="267">
                  <c:v>82.109071849287361</c:v>
                </c:pt>
                <c:pt idx="268">
                  <c:v>82.525002324649137</c:v>
                </c:pt>
                <c:pt idx="269">
                  <c:v>82.588406360950145</c:v>
                </c:pt>
                <c:pt idx="270">
                  <c:v>81.967892196205867</c:v>
                </c:pt>
                <c:pt idx="271">
                  <c:v>83.595262450275158</c:v>
                </c:pt>
                <c:pt idx="272">
                  <c:v>80.953427622152745</c:v>
                </c:pt>
                <c:pt idx="273">
                  <c:v>81.359213451773996</c:v>
                </c:pt>
                <c:pt idx="274">
                  <c:v>79.436803083943346</c:v>
                </c:pt>
                <c:pt idx="275">
                  <c:v>79.77073100609492</c:v>
                </c:pt>
                <c:pt idx="276">
                  <c:v>80.428442205502961</c:v>
                </c:pt>
                <c:pt idx="277">
                  <c:v>79.978696243775815</c:v>
                </c:pt>
                <c:pt idx="278">
                  <c:v>80.647397476210315</c:v>
                </c:pt>
                <c:pt idx="279">
                  <c:v>79.785947974705721</c:v>
                </c:pt>
                <c:pt idx="280">
                  <c:v>80.262746324510687</c:v>
                </c:pt>
                <c:pt idx="281">
                  <c:v>81.008377786439723</c:v>
                </c:pt>
                <c:pt idx="282">
                  <c:v>81.022749368609965</c:v>
                </c:pt>
                <c:pt idx="283">
                  <c:v>81.714276052692583</c:v>
                </c:pt>
                <c:pt idx="284">
                  <c:v>81.436989069399857</c:v>
                </c:pt>
                <c:pt idx="285">
                  <c:v>80.819011066513397</c:v>
                </c:pt>
                <c:pt idx="286">
                  <c:v>81.510537750596029</c:v>
                </c:pt>
                <c:pt idx="287">
                  <c:v>81.722729924706613</c:v>
                </c:pt>
                <c:pt idx="288">
                  <c:v>81.621283467301311</c:v>
                </c:pt>
                <c:pt idx="289">
                  <c:v>82.098081817106277</c:v>
                </c:pt>
                <c:pt idx="290">
                  <c:v>81.564642528442434</c:v>
                </c:pt>
                <c:pt idx="291">
                  <c:v>82.438772835854621</c:v>
                </c:pt>
                <c:pt idx="292">
                  <c:v>82.110762623859245</c:v>
                </c:pt>
                <c:pt idx="293">
                  <c:v>81.703286019666109</c:v>
                </c:pt>
                <c:pt idx="294">
                  <c:v>81.624665015599675</c:v>
                </c:pt>
                <c:pt idx="295">
                  <c:v>82.020306199480402</c:v>
                </c:pt>
                <c:pt idx="296">
                  <c:v>82.22319911429102</c:v>
                </c:pt>
                <c:pt idx="297">
                  <c:v>81.843620286307043</c:v>
                </c:pt>
                <c:pt idx="298">
                  <c:v>81.508001589583571</c:v>
                </c:pt>
                <c:pt idx="299">
                  <c:v>81.702440633225564</c:v>
                </c:pt>
                <c:pt idx="300">
                  <c:v>81.876590384541089</c:v>
                </c:pt>
                <c:pt idx="301">
                  <c:v>82.940932800010913</c:v>
                </c:pt>
                <c:pt idx="302">
                  <c:v>83.556374641884929</c:v>
                </c:pt>
                <c:pt idx="303">
                  <c:v>84.33751236390583</c:v>
                </c:pt>
                <c:pt idx="304">
                  <c:v>85.327460710893561</c:v>
                </c:pt>
                <c:pt idx="305">
                  <c:v>85.488084268170184</c:v>
                </c:pt>
                <c:pt idx="306">
                  <c:v>86.287820507945639</c:v>
                </c:pt>
                <c:pt idx="307">
                  <c:v>84.362873978257156</c:v>
                </c:pt>
                <c:pt idx="308">
                  <c:v>85.538807496872835</c:v>
                </c:pt>
                <c:pt idx="309">
                  <c:v>85.007058982780876</c:v>
                </c:pt>
                <c:pt idx="310">
                  <c:v>84.950418043922028</c:v>
                </c:pt>
                <c:pt idx="311">
                  <c:v>84.790639873931354</c:v>
                </c:pt>
                <c:pt idx="312">
                  <c:v>86.093381464303661</c:v>
                </c:pt>
                <c:pt idx="313">
                  <c:v>85.767062026034793</c:v>
                </c:pt>
                <c:pt idx="314">
                  <c:v>86.533828166730828</c:v>
                </c:pt>
                <c:pt idx="315">
                  <c:v>86.695297111293385</c:v>
                </c:pt>
                <c:pt idx="316">
                  <c:v>84.835445392477808</c:v>
                </c:pt>
                <c:pt idx="317">
                  <c:v>85.09497924614729</c:v>
                </c:pt>
                <c:pt idx="318">
                  <c:v>85.209106510305574</c:v>
                </c:pt>
                <c:pt idx="319">
                  <c:v>86.341925284946683</c:v>
                </c:pt>
                <c:pt idx="320">
                  <c:v>86.145795467578196</c:v>
                </c:pt>
                <c:pt idx="321">
                  <c:v>86.376586157752598</c:v>
                </c:pt>
                <c:pt idx="322">
                  <c:v>87.270160370205275</c:v>
                </c:pt>
                <c:pt idx="323">
                  <c:v>87.292985822698782</c:v>
                </c:pt>
                <c:pt idx="324">
                  <c:v>88.121465225123956</c:v>
                </c:pt>
                <c:pt idx="325">
                  <c:v>87.486579479054825</c:v>
                </c:pt>
                <c:pt idx="326">
                  <c:v>87.328492082790632</c:v>
                </c:pt>
                <c:pt idx="327">
                  <c:v>87.324265147206319</c:v>
                </c:pt>
                <c:pt idx="328">
                  <c:v>88.323512752648639</c:v>
                </c:pt>
                <c:pt idx="329">
                  <c:v>88.325203527220523</c:v>
                </c:pt>
                <c:pt idx="330">
                  <c:v>88.104557481941271</c:v>
                </c:pt>
                <c:pt idx="331">
                  <c:v>88.453702373549049</c:v>
                </c:pt>
                <c:pt idx="332">
                  <c:v>89.029411018901499</c:v>
                </c:pt>
                <c:pt idx="333">
                  <c:v>89.961873039744418</c:v>
                </c:pt>
                <c:pt idx="334">
                  <c:v>90.99409074426616</c:v>
                </c:pt>
                <c:pt idx="335">
                  <c:v>92.477745183396152</c:v>
                </c:pt>
                <c:pt idx="336">
                  <c:v>89.090278893344689</c:v>
                </c:pt>
                <c:pt idx="337">
                  <c:v>90.086990337774566</c:v>
                </c:pt>
                <c:pt idx="338">
                  <c:v>91.059185554293677</c:v>
                </c:pt>
                <c:pt idx="339">
                  <c:v>89.020957147732844</c:v>
                </c:pt>
                <c:pt idx="340">
                  <c:v>89.32445113266283</c:v>
                </c:pt>
                <c:pt idx="341">
                  <c:v>88.359864400026439</c:v>
                </c:pt>
                <c:pt idx="342">
                  <c:v>88.434258468508546</c:v>
                </c:pt>
                <c:pt idx="343">
                  <c:v>89.108032023813308</c:v>
                </c:pt>
                <c:pt idx="344">
                  <c:v>89.008276340134486</c:v>
                </c:pt>
                <c:pt idx="345">
                  <c:v>89.81900261209104</c:v>
                </c:pt>
                <c:pt idx="346">
                  <c:v>88.456238534561493</c:v>
                </c:pt>
                <c:pt idx="347">
                  <c:v>88.15697148521582</c:v>
                </c:pt>
                <c:pt idx="348">
                  <c:v>90.755691569363677</c:v>
                </c:pt>
                <c:pt idx="349">
                  <c:v>90.147012824931807</c:v>
                </c:pt>
                <c:pt idx="350">
                  <c:v>89.880715873820165</c:v>
                </c:pt>
                <c:pt idx="351">
                  <c:v>90.032040172642198</c:v>
                </c:pt>
                <c:pt idx="352">
                  <c:v>90.259449315363597</c:v>
                </c:pt>
                <c:pt idx="353">
                  <c:v>89.657533667528483</c:v>
                </c:pt>
                <c:pt idx="354">
                  <c:v>88.994750146095583</c:v>
                </c:pt>
                <c:pt idx="355">
                  <c:v>89.636398988761485</c:v>
                </c:pt>
                <c:pt idx="356">
                  <c:v>89.193416125321875</c:v>
                </c:pt>
                <c:pt idx="357">
                  <c:v>88.960089273289654</c:v>
                </c:pt>
                <c:pt idx="358">
                  <c:v>89.818157225650481</c:v>
                </c:pt>
                <c:pt idx="359">
                  <c:v>88.764804842361741</c:v>
                </c:pt>
                <c:pt idx="360">
                  <c:v>89.318533422506633</c:v>
                </c:pt>
                <c:pt idx="361">
                  <c:v>89.103805087383591</c:v>
                </c:pt>
                <c:pt idx="362">
                  <c:v>77.326716769912863</c:v>
                </c:pt>
                <c:pt idx="363">
                  <c:v>59.319125193184099</c:v>
                </c:pt>
                <c:pt idx="364">
                  <c:v>68.550752817067462</c:v>
                </c:pt>
                <c:pt idx="365">
                  <c:v>76.222641158766848</c:v>
                </c:pt>
                <c:pt idx="366">
                  <c:v>82.221508339719151</c:v>
                </c:pt>
                <c:pt idx="367">
                  <c:v>84.657068704732566</c:v>
                </c:pt>
                <c:pt idx="368">
                  <c:v>86.142413918434443</c:v>
                </c:pt>
                <c:pt idx="369">
                  <c:v>87.372452214896541</c:v>
                </c:pt>
                <c:pt idx="370">
                  <c:v>86.536364328588661</c:v>
                </c:pt>
                <c:pt idx="371">
                  <c:v>87.443464735080241</c:v>
                </c:pt>
                <c:pt idx="372">
                  <c:v>87.265933434620962</c:v>
                </c:pt>
                <c:pt idx="373">
                  <c:v>87.145888459461077</c:v>
                </c:pt>
                <c:pt idx="374">
                  <c:v>88.039462671913753</c:v>
                </c:pt>
                <c:pt idx="375">
                  <c:v>87.736814074269716</c:v>
                </c:pt>
                <c:pt idx="376">
                  <c:v>86.135650821837672</c:v>
                </c:pt>
                <c:pt idx="377">
                  <c:v>84.984233530287383</c:v>
                </c:pt>
                <c:pt idx="378">
                  <c:v>85.288572902503319</c:v>
                </c:pt>
                <c:pt idx="379">
                  <c:v>85.640253954278137</c:v>
                </c:pt>
                <c:pt idx="380">
                  <c:v>86.753628824724132</c:v>
                </c:pt>
                <c:pt idx="381">
                  <c:v>87.309893565881453</c:v>
                </c:pt>
                <c:pt idx="382">
                  <c:v>89.532416370343725</c:v>
                </c:pt>
                <c:pt idx="383">
                  <c:v>89.098732764513329</c:v>
                </c:pt>
                <c:pt idx="384">
                  <c:v>88.867096687052992</c:v>
                </c:pt>
                <c:pt idx="385">
                  <c:v>89.805476418052123</c:v>
                </c:pt>
                <c:pt idx="386">
                  <c:v>87.939706989080335</c:v>
                </c:pt>
                <c:pt idx="387">
                  <c:v>89.939047587250911</c:v>
                </c:pt>
                <c:pt idx="388">
                  <c:v>89.851127323884512</c:v>
                </c:pt>
                <c:pt idx="389">
                  <c:v>90.806414798066328</c:v>
                </c:pt>
                <c:pt idx="390">
                  <c:v>89.792795611299155</c:v>
                </c:pt>
                <c:pt idx="391">
                  <c:v>89.997379299836268</c:v>
                </c:pt>
                <c:pt idx="392">
                  <c:v>89.749680866479196</c:v>
                </c:pt>
                <c:pt idx="393">
                  <c:v>89.450413817133537</c:v>
                </c:pt>
                <c:pt idx="394">
                  <c:v>88.921201464054036</c:v>
                </c:pt>
                <c:pt idx="395">
                  <c:v>89.600047342229061</c:v>
                </c:pt>
                <c:pt idx="39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48E-4B3F-B333-FDB0A6E7D5A5}"/>
            </c:ext>
          </c:extLst>
        </c:ser>
        <c:ser>
          <c:idx val="9"/>
          <c:order val="4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World'!$A$2:$A$410</c:f>
              <c:numCache>
                <c:formatCode>mmm\-yy</c:formatCode>
                <c:ptCount val="409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  <c:pt idx="395">
                  <c:v>44896</c:v>
                </c:pt>
                <c:pt idx="396">
                  <c:v>44927</c:v>
                </c:pt>
              </c:numCache>
            </c:numRef>
          </c:cat>
          <c:val>
            <c:numRef>
              <c:f>'IP World'!$L$2:$L$410</c:f>
              <c:numCache>
                <c:formatCode>0.00</c:formatCode>
                <c:ptCount val="409"/>
                <c:pt idx="0">
                  <c:v>88.139025815312749</c:v>
                </c:pt>
                <c:pt idx="1">
                  <c:v>89.171447684641961</c:v>
                </c:pt>
                <c:pt idx="2">
                  <c:v>88.916003098807849</c:v>
                </c:pt>
                <c:pt idx="3">
                  <c:v>89.277882928925749</c:v>
                </c:pt>
                <c:pt idx="4">
                  <c:v>89.256595880292465</c:v>
                </c:pt>
                <c:pt idx="5">
                  <c:v>88.681845560489606</c:v>
                </c:pt>
                <c:pt idx="6">
                  <c:v>89.022438343091636</c:v>
                </c:pt>
                <c:pt idx="7">
                  <c:v>89.618475710410365</c:v>
                </c:pt>
                <c:pt idx="8">
                  <c:v>90.065503737296183</c:v>
                </c:pt>
                <c:pt idx="9">
                  <c:v>90.24644365235514</c:v>
                </c:pt>
                <c:pt idx="10">
                  <c:v>89.39496169808487</c:v>
                </c:pt>
                <c:pt idx="11">
                  <c:v>90.331591848005644</c:v>
                </c:pt>
                <c:pt idx="12">
                  <c:v>92.178770950014069</c:v>
                </c:pt>
                <c:pt idx="13">
                  <c:v>91.0614525138229</c:v>
                </c:pt>
                <c:pt idx="14">
                  <c:v>90.167597765093461</c:v>
                </c:pt>
                <c:pt idx="15">
                  <c:v>89.608938548115276</c:v>
                </c:pt>
                <c:pt idx="16">
                  <c:v>89.608938548115276</c:v>
                </c:pt>
                <c:pt idx="17">
                  <c:v>91.284916201284616</c:v>
                </c:pt>
                <c:pt idx="18">
                  <c:v>89.608938548115276</c:v>
                </c:pt>
                <c:pt idx="19">
                  <c:v>89.497206703825725</c:v>
                </c:pt>
                <c:pt idx="20">
                  <c:v>89.720670391287427</c:v>
                </c:pt>
                <c:pt idx="21">
                  <c:v>90.05586592192131</c:v>
                </c:pt>
                <c:pt idx="22">
                  <c:v>91.0614525138229</c:v>
                </c:pt>
                <c:pt idx="23">
                  <c:v>90.391061452555178</c:v>
                </c:pt>
                <c:pt idx="24">
                  <c:v>91.508379888746333</c:v>
                </c:pt>
                <c:pt idx="25">
                  <c:v>91.843575419380215</c:v>
                </c:pt>
                <c:pt idx="26">
                  <c:v>90.949720670650748</c:v>
                </c:pt>
                <c:pt idx="27">
                  <c:v>90.837988827478597</c:v>
                </c:pt>
                <c:pt idx="28">
                  <c:v>90.279329609383026</c:v>
                </c:pt>
                <c:pt idx="29">
                  <c:v>89.385474860653574</c:v>
                </c:pt>
                <c:pt idx="30">
                  <c:v>88.26815642446239</c:v>
                </c:pt>
                <c:pt idx="31">
                  <c:v>88.156424581290253</c:v>
                </c:pt>
                <c:pt idx="32">
                  <c:v>87.374301675732951</c:v>
                </c:pt>
                <c:pt idx="33">
                  <c:v>87.597765363194668</c:v>
                </c:pt>
                <c:pt idx="34">
                  <c:v>86.81564245875478</c:v>
                </c:pt>
                <c:pt idx="35">
                  <c:v>85.251396647640178</c:v>
                </c:pt>
                <c:pt idx="36">
                  <c:v>85.698324022563611</c:v>
                </c:pt>
                <c:pt idx="37">
                  <c:v>85.027932961295875</c:v>
                </c:pt>
                <c:pt idx="38">
                  <c:v>84.804469273834158</c:v>
                </c:pt>
                <c:pt idx="39">
                  <c:v>84.357541900028153</c:v>
                </c:pt>
                <c:pt idx="40">
                  <c:v>84.134078212566436</c:v>
                </c:pt>
                <c:pt idx="41">
                  <c:v>83.687150837642989</c:v>
                </c:pt>
                <c:pt idx="42">
                  <c:v>83.240223463836969</c:v>
                </c:pt>
                <c:pt idx="43">
                  <c:v>84.357541900028153</c:v>
                </c:pt>
                <c:pt idx="44">
                  <c:v>84.692737430662007</c:v>
                </c:pt>
                <c:pt idx="45">
                  <c:v>84.91620111700631</c:v>
                </c:pt>
                <c:pt idx="46">
                  <c:v>84.804469273834158</c:v>
                </c:pt>
                <c:pt idx="47">
                  <c:v>84.91620111700631</c:v>
                </c:pt>
                <c:pt idx="48">
                  <c:v>85.027932961295875</c:v>
                </c:pt>
                <c:pt idx="49">
                  <c:v>86.256983240659196</c:v>
                </c:pt>
                <c:pt idx="50">
                  <c:v>86.368715083831347</c:v>
                </c:pt>
                <c:pt idx="51">
                  <c:v>87.932960893828536</c:v>
                </c:pt>
                <c:pt idx="52">
                  <c:v>87.709497206366819</c:v>
                </c:pt>
                <c:pt idx="53">
                  <c:v>88.379888268751955</c:v>
                </c:pt>
                <c:pt idx="54">
                  <c:v>88.603351955096272</c:v>
                </c:pt>
                <c:pt idx="55">
                  <c:v>88.826815642557989</c:v>
                </c:pt>
                <c:pt idx="56">
                  <c:v>89.385474860653574</c:v>
                </c:pt>
                <c:pt idx="57">
                  <c:v>90.391061452555178</c:v>
                </c:pt>
                <c:pt idx="58">
                  <c:v>90.949720670650748</c:v>
                </c:pt>
                <c:pt idx="59">
                  <c:v>91.955307262552367</c:v>
                </c:pt>
                <c:pt idx="60">
                  <c:v>91.284916201284616</c:v>
                </c:pt>
                <c:pt idx="61">
                  <c:v>91.508379888746333</c:v>
                </c:pt>
                <c:pt idx="62">
                  <c:v>91.396648044456782</c:v>
                </c:pt>
                <c:pt idx="63">
                  <c:v>91.73184357509065</c:v>
                </c:pt>
                <c:pt idx="64">
                  <c:v>92.067039106841918</c:v>
                </c:pt>
                <c:pt idx="65">
                  <c:v>91.73184357509065</c:v>
                </c:pt>
                <c:pt idx="66">
                  <c:v>91.620111731918499</c:v>
                </c:pt>
                <c:pt idx="67">
                  <c:v>91.620111731918499</c:v>
                </c:pt>
                <c:pt idx="68">
                  <c:v>92.178770950014069</c:v>
                </c:pt>
                <c:pt idx="69">
                  <c:v>90.949720670650748</c:v>
                </c:pt>
                <c:pt idx="70">
                  <c:v>91.396648044456782</c:v>
                </c:pt>
                <c:pt idx="71">
                  <c:v>92.402234637475786</c:v>
                </c:pt>
                <c:pt idx="72">
                  <c:v>91.508379888746333</c:v>
                </c:pt>
                <c:pt idx="73">
                  <c:v>91.173184358112465</c:v>
                </c:pt>
                <c:pt idx="74">
                  <c:v>91.284916201284616</c:v>
                </c:pt>
                <c:pt idx="75">
                  <c:v>90.502793295727329</c:v>
                </c:pt>
                <c:pt idx="76">
                  <c:v>91.508379888746333</c:v>
                </c:pt>
                <c:pt idx="77">
                  <c:v>91.508379888746333</c:v>
                </c:pt>
                <c:pt idx="78">
                  <c:v>90.726256983189046</c:v>
                </c:pt>
                <c:pt idx="79">
                  <c:v>91.843575419380215</c:v>
                </c:pt>
                <c:pt idx="80">
                  <c:v>91.843575419380215</c:v>
                </c:pt>
                <c:pt idx="81">
                  <c:v>91.396648044456782</c:v>
                </c:pt>
                <c:pt idx="82">
                  <c:v>92.178770950014069</c:v>
                </c:pt>
                <c:pt idx="83">
                  <c:v>92.067039106841918</c:v>
                </c:pt>
                <c:pt idx="84">
                  <c:v>92.290502793186221</c:v>
                </c:pt>
                <c:pt idx="85">
                  <c:v>92.849162011281805</c:v>
                </c:pt>
                <c:pt idx="86">
                  <c:v>93.85474860318341</c:v>
                </c:pt>
                <c:pt idx="87">
                  <c:v>94.972067039374579</c:v>
                </c:pt>
                <c:pt idx="88">
                  <c:v>94.078212290645126</c:v>
                </c:pt>
                <c:pt idx="89">
                  <c:v>95.642458100642301</c:v>
                </c:pt>
                <c:pt idx="90">
                  <c:v>96.424581006199617</c:v>
                </c:pt>
                <c:pt idx="91">
                  <c:v>96.536312849371768</c:v>
                </c:pt>
                <c:pt idx="92">
                  <c:v>96.312849161910052</c:v>
                </c:pt>
                <c:pt idx="93">
                  <c:v>97.653631285562938</c:v>
                </c:pt>
                <c:pt idx="94">
                  <c:v>97.318435753811656</c:v>
                </c:pt>
                <c:pt idx="95">
                  <c:v>98.32402234683066</c:v>
                </c:pt>
                <c:pt idx="96">
                  <c:v>98.659217877464528</c:v>
                </c:pt>
                <c:pt idx="97">
                  <c:v>99.106145251270561</c:v>
                </c:pt>
                <c:pt idx="98">
                  <c:v>99.106145251270561</c:v>
                </c:pt>
                <c:pt idx="99">
                  <c:v>99.441340781904415</c:v>
                </c:pt>
                <c:pt idx="100">
                  <c:v>99.888268156827849</c:v>
                </c:pt>
                <c:pt idx="101">
                  <c:v>99.329608938732278</c:v>
                </c:pt>
                <c:pt idx="102">
                  <c:v>100.44692737492343</c:v>
                </c:pt>
                <c:pt idx="103">
                  <c:v>98.882681564926244</c:v>
                </c:pt>
                <c:pt idx="104">
                  <c:v>99.329608938732278</c:v>
                </c:pt>
                <c:pt idx="105">
                  <c:v>99.55307262619398</c:v>
                </c:pt>
                <c:pt idx="106">
                  <c:v>98.99441340809841</c:v>
                </c:pt>
                <c:pt idx="107">
                  <c:v>98.435754190002811</c:v>
                </c:pt>
                <c:pt idx="108">
                  <c:v>100</c:v>
                </c:pt>
                <c:pt idx="109">
                  <c:v>98.770949720636679</c:v>
                </c:pt>
                <c:pt idx="110">
                  <c:v>98.882681564926244</c:v>
                </c:pt>
                <c:pt idx="111">
                  <c:v>99.55307262619398</c:v>
                </c:pt>
                <c:pt idx="112">
                  <c:v>99.664804469366132</c:v>
                </c:pt>
                <c:pt idx="113">
                  <c:v>100.44692737492343</c:v>
                </c:pt>
                <c:pt idx="114">
                  <c:v>101.22905027936332</c:v>
                </c:pt>
                <c:pt idx="115">
                  <c:v>101.11731843619117</c:v>
                </c:pt>
                <c:pt idx="116">
                  <c:v>102.01117318492064</c:v>
                </c:pt>
                <c:pt idx="117">
                  <c:v>103.12849161999436</c:v>
                </c:pt>
                <c:pt idx="118">
                  <c:v>103.57541899491781</c:v>
                </c:pt>
                <c:pt idx="119">
                  <c:v>103.24022346428393</c:v>
                </c:pt>
                <c:pt idx="120">
                  <c:v>102.90502793365008</c:v>
                </c:pt>
                <c:pt idx="121">
                  <c:v>104.1340782130134</c:v>
                </c:pt>
                <c:pt idx="122">
                  <c:v>104.5810055868194</c:v>
                </c:pt>
                <c:pt idx="123">
                  <c:v>105.81005586618272</c:v>
                </c:pt>
                <c:pt idx="124">
                  <c:v>107.26256983300776</c:v>
                </c:pt>
                <c:pt idx="125">
                  <c:v>105.81005586618272</c:v>
                </c:pt>
                <c:pt idx="126">
                  <c:v>107.15083798871819</c:v>
                </c:pt>
                <c:pt idx="127">
                  <c:v>107.15083798871819</c:v>
                </c:pt>
                <c:pt idx="128">
                  <c:v>107.26256983300776</c:v>
                </c:pt>
                <c:pt idx="129">
                  <c:v>107.48603351935206</c:v>
                </c:pt>
                <c:pt idx="130">
                  <c:v>108.49162011237108</c:v>
                </c:pt>
                <c:pt idx="131">
                  <c:v>109.27374301681098</c:v>
                </c:pt>
                <c:pt idx="132">
                  <c:v>108.26815642490936</c:v>
                </c:pt>
                <c:pt idx="133">
                  <c:v>108.71508379871538</c:v>
                </c:pt>
                <c:pt idx="134">
                  <c:v>108.15642458061981</c:v>
                </c:pt>
                <c:pt idx="135">
                  <c:v>107.15083798871819</c:v>
                </c:pt>
                <c:pt idx="136">
                  <c:v>107.48603351935206</c:v>
                </c:pt>
                <c:pt idx="137">
                  <c:v>107.48603351935206</c:v>
                </c:pt>
                <c:pt idx="138">
                  <c:v>105.47486033554887</c:v>
                </c:pt>
                <c:pt idx="139">
                  <c:v>108.15642458061981</c:v>
                </c:pt>
                <c:pt idx="140">
                  <c:v>106.70391061491219</c:v>
                </c:pt>
                <c:pt idx="141">
                  <c:v>105.139664804915</c:v>
                </c:pt>
                <c:pt idx="142">
                  <c:v>104.46927374364725</c:v>
                </c:pt>
                <c:pt idx="143">
                  <c:v>105.25139664808715</c:v>
                </c:pt>
                <c:pt idx="144">
                  <c:v>105.25139664808715</c:v>
                </c:pt>
                <c:pt idx="145">
                  <c:v>105.58659217872102</c:v>
                </c:pt>
                <c:pt idx="146">
                  <c:v>106.48044692745047</c:v>
                </c:pt>
                <c:pt idx="147">
                  <c:v>106.25698323998876</c:v>
                </c:pt>
                <c:pt idx="148">
                  <c:v>106.70391061491219</c:v>
                </c:pt>
                <c:pt idx="149">
                  <c:v>107.15083798871819</c:v>
                </c:pt>
                <c:pt idx="150">
                  <c:v>106.36871508427831</c:v>
                </c:pt>
                <c:pt idx="151">
                  <c:v>106.81564245808434</c:v>
                </c:pt>
                <c:pt idx="152">
                  <c:v>107.15083798871819</c:v>
                </c:pt>
                <c:pt idx="153">
                  <c:v>106.48044692745047</c:v>
                </c:pt>
                <c:pt idx="154">
                  <c:v>107.15083798871819</c:v>
                </c:pt>
                <c:pt idx="155">
                  <c:v>105.47486033554887</c:v>
                </c:pt>
                <c:pt idx="156">
                  <c:v>107.26256983300776</c:v>
                </c:pt>
                <c:pt idx="157">
                  <c:v>107.37430167617991</c:v>
                </c:pt>
                <c:pt idx="158">
                  <c:v>106.59217877062262</c:v>
                </c:pt>
                <c:pt idx="159">
                  <c:v>107.03910614554604</c:v>
                </c:pt>
                <c:pt idx="160">
                  <c:v>105.25139664808715</c:v>
                </c:pt>
                <c:pt idx="161">
                  <c:v>105.25139664808715</c:v>
                </c:pt>
                <c:pt idx="162">
                  <c:v>107.03910614554604</c:v>
                </c:pt>
                <c:pt idx="163">
                  <c:v>105.81005586618272</c:v>
                </c:pt>
                <c:pt idx="164">
                  <c:v>105.47486033554887</c:v>
                </c:pt>
                <c:pt idx="165">
                  <c:v>108.15642458061981</c:v>
                </c:pt>
                <c:pt idx="166">
                  <c:v>107.82122904998594</c:v>
                </c:pt>
                <c:pt idx="167">
                  <c:v>108.15642458061981</c:v>
                </c:pt>
                <c:pt idx="168">
                  <c:v>108.04469273744766</c:v>
                </c:pt>
                <c:pt idx="169">
                  <c:v>108.60335195554323</c:v>
                </c:pt>
                <c:pt idx="170">
                  <c:v>108.26815642490936</c:v>
                </c:pt>
                <c:pt idx="171">
                  <c:v>109.27374301681098</c:v>
                </c:pt>
                <c:pt idx="172">
                  <c:v>109.27374301681098</c:v>
                </c:pt>
                <c:pt idx="173">
                  <c:v>109.27374301681098</c:v>
                </c:pt>
                <c:pt idx="174">
                  <c:v>110.27932960871257</c:v>
                </c:pt>
                <c:pt idx="175">
                  <c:v>107.93296089427551</c:v>
                </c:pt>
                <c:pt idx="176">
                  <c:v>109.60893854744484</c:v>
                </c:pt>
                <c:pt idx="177">
                  <c:v>110.16759776554042</c:v>
                </c:pt>
                <c:pt idx="178">
                  <c:v>108.9385474861771</c:v>
                </c:pt>
                <c:pt idx="179">
                  <c:v>108.9385474861771</c:v>
                </c:pt>
                <c:pt idx="180">
                  <c:v>109.83240223490655</c:v>
                </c:pt>
                <c:pt idx="181">
                  <c:v>109.60893854744484</c:v>
                </c:pt>
                <c:pt idx="182">
                  <c:v>109.49720670427268</c:v>
                </c:pt>
                <c:pt idx="183">
                  <c:v>111.06145251426987</c:v>
                </c:pt>
                <c:pt idx="184">
                  <c:v>109.60893854744484</c:v>
                </c:pt>
                <c:pt idx="185">
                  <c:v>110.61452513934645</c:v>
                </c:pt>
                <c:pt idx="186">
                  <c:v>111.17318435744203</c:v>
                </c:pt>
                <c:pt idx="187">
                  <c:v>109.9441340780787</c:v>
                </c:pt>
                <c:pt idx="188">
                  <c:v>111.39664804490374</c:v>
                </c:pt>
                <c:pt idx="189">
                  <c:v>111.62011173236546</c:v>
                </c:pt>
                <c:pt idx="190">
                  <c:v>113.5195530729965</c:v>
                </c:pt>
                <c:pt idx="191">
                  <c:v>112.29050279363319</c:v>
                </c:pt>
                <c:pt idx="192">
                  <c:v>113.07262569807307</c:v>
                </c:pt>
                <c:pt idx="193">
                  <c:v>113.07262569807307</c:v>
                </c:pt>
                <c:pt idx="194">
                  <c:v>113.96648044680254</c:v>
                </c:pt>
                <c:pt idx="195">
                  <c:v>114.3016759774364</c:v>
                </c:pt>
                <c:pt idx="196">
                  <c:v>115.97765363172314</c:v>
                </c:pt>
                <c:pt idx="197">
                  <c:v>115.86592178743358</c:v>
                </c:pt>
                <c:pt idx="198">
                  <c:v>115.64245810108929</c:v>
                </c:pt>
                <c:pt idx="199">
                  <c:v>115.97765363172314</c:v>
                </c:pt>
                <c:pt idx="200">
                  <c:v>116.08938547489529</c:v>
                </c:pt>
                <c:pt idx="201">
                  <c:v>115.75418994426143</c:v>
                </c:pt>
                <c:pt idx="202">
                  <c:v>116.87150838045261</c:v>
                </c:pt>
                <c:pt idx="203">
                  <c:v>118.54748603362194</c:v>
                </c:pt>
                <c:pt idx="204">
                  <c:v>117.98882681552635</c:v>
                </c:pt>
                <c:pt idx="205">
                  <c:v>118.77094972108365</c:v>
                </c:pt>
                <c:pt idx="206">
                  <c:v>119.32960893917922</c:v>
                </c:pt>
                <c:pt idx="207">
                  <c:v>117.76536312918205</c:v>
                </c:pt>
                <c:pt idx="208">
                  <c:v>119.88826815615741</c:v>
                </c:pt>
                <c:pt idx="209">
                  <c:v>120.00000000044697</c:v>
                </c:pt>
                <c:pt idx="210">
                  <c:v>120.22346368679128</c:v>
                </c:pt>
                <c:pt idx="211">
                  <c:v>121.11731843552073</c:v>
                </c:pt>
                <c:pt idx="212">
                  <c:v>120.55865921854256</c:v>
                </c:pt>
                <c:pt idx="213">
                  <c:v>121.4525139661546</c:v>
                </c:pt>
                <c:pt idx="214">
                  <c:v>120.78212290488685</c:v>
                </c:pt>
                <c:pt idx="215">
                  <c:v>121.22905027981028</c:v>
                </c:pt>
                <c:pt idx="216">
                  <c:v>122.34636871488404</c:v>
                </c:pt>
                <c:pt idx="217">
                  <c:v>122.12290502853973</c:v>
                </c:pt>
                <c:pt idx="218">
                  <c:v>121.56424581044416</c:v>
                </c:pt>
                <c:pt idx="219">
                  <c:v>123.0167597772692</c:v>
                </c:pt>
                <c:pt idx="220">
                  <c:v>119.44134078235138</c:v>
                </c:pt>
                <c:pt idx="221">
                  <c:v>119.55307262552354</c:v>
                </c:pt>
                <c:pt idx="222">
                  <c:v>118.43575419044979</c:v>
                </c:pt>
                <c:pt idx="223">
                  <c:v>117.98882681552635</c:v>
                </c:pt>
                <c:pt idx="224">
                  <c:v>117.0949720667969</c:v>
                </c:pt>
                <c:pt idx="225">
                  <c:v>114.3016759774364</c:v>
                </c:pt>
                <c:pt idx="226">
                  <c:v>110.05586592236827</c:v>
                </c:pt>
                <c:pt idx="227">
                  <c:v>106.03351955364444</c:v>
                </c:pt>
                <c:pt idx="228">
                  <c:v>101.67597765428675</c:v>
                </c:pt>
                <c:pt idx="229">
                  <c:v>99.441340781904415</c:v>
                </c:pt>
                <c:pt idx="230">
                  <c:v>98.100558659368957</c:v>
                </c:pt>
                <c:pt idx="231">
                  <c:v>96.759776536833485</c:v>
                </c:pt>
                <c:pt idx="232">
                  <c:v>99.106145251270561</c:v>
                </c:pt>
                <c:pt idx="233">
                  <c:v>99.664804469366132</c:v>
                </c:pt>
                <c:pt idx="234">
                  <c:v>99.888268156827849</c:v>
                </c:pt>
                <c:pt idx="235">
                  <c:v>100</c:v>
                </c:pt>
                <c:pt idx="236">
                  <c:v>102.34636871555449</c:v>
                </c:pt>
                <c:pt idx="237">
                  <c:v>102.01117318492064</c:v>
                </c:pt>
                <c:pt idx="238">
                  <c:v>102.23463687126493</c:v>
                </c:pt>
                <c:pt idx="239">
                  <c:v>102.23463687126493</c:v>
                </c:pt>
                <c:pt idx="240">
                  <c:v>104.02234636872383</c:v>
                </c:pt>
                <c:pt idx="241">
                  <c:v>103.46368715062825</c:v>
                </c:pt>
                <c:pt idx="242">
                  <c:v>105.3631284912593</c:v>
                </c:pt>
                <c:pt idx="243">
                  <c:v>105.81005586618272</c:v>
                </c:pt>
                <c:pt idx="244">
                  <c:v>107.82122904998594</c:v>
                </c:pt>
                <c:pt idx="245">
                  <c:v>107.93296089427551</c:v>
                </c:pt>
                <c:pt idx="246">
                  <c:v>107.48603351935206</c:v>
                </c:pt>
                <c:pt idx="247">
                  <c:v>108.49162011237108</c:v>
                </c:pt>
                <c:pt idx="248">
                  <c:v>108.60335195554323</c:v>
                </c:pt>
                <c:pt idx="249">
                  <c:v>109.49720670427268</c:v>
                </c:pt>
                <c:pt idx="250">
                  <c:v>110.50279329617427</c:v>
                </c:pt>
                <c:pt idx="251">
                  <c:v>111.39664804490374</c:v>
                </c:pt>
                <c:pt idx="252">
                  <c:v>110.72625698363601</c:v>
                </c:pt>
                <c:pt idx="253">
                  <c:v>111.84357541870975</c:v>
                </c:pt>
                <c:pt idx="254">
                  <c:v>111.95530726299933</c:v>
                </c:pt>
                <c:pt idx="255">
                  <c:v>111.50837988807589</c:v>
                </c:pt>
                <c:pt idx="256">
                  <c:v>112.17877094934363</c:v>
                </c:pt>
                <c:pt idx="257">
                  <c:v>110.61452513934645</c:v>
                </c:pt>
                <c:pt idx="258">
                  <c:v>111.73184357553761</c:v>
                </c:pt>
                <c:pt idx="259">
                  <c:v>111.84357541870975</c:v>
                </c:pt>
                <c:pt idx="260">
                  <c:v>110.72625698363601</c:v>
                </c:pt>
                <c:pt idx="261">
                  <c:v>110.39106145300214</c:v>
                </c:pt>
                <c:pt idx="262">
                  <c:v>110.72625698363601</c:v>
                </c:pt>
                <c:pt idx="263">
                  <c:v>110.05586592236827</c:v>
                </c:pt>
                <c:pt idx="264">
                  <c:v>109.16201117363882</c:v>
                </c:pt>
                <c:pt idx="265">
                  <c:v>109.9441340780787</c:v>
                </c:pt>
                <c:pt idx="266">
                  <c:v>109.7206703917344</c:v>
                </c:pt>
                <c:pt idx="267">
                  <c:v>108.82681564300495</c:v>
                </c:pt>
                <c:pt idx="268">
                  <c:v>109.83240223490655</c:v>
                </c:pt>
                <c:pt idx="269">
                  <c:v>108.82681564300495</c:v>
                </c:pt>
                <c:pt idx="270">
                  <c:v>109.16201117363882</c:v>
                </c:pt>
                <c:pt idx="271">
                  <c:v>110.05586592236827</c:v>
                </c:pt>
                <c:pt idx="272">
                  <c:v>107.82122904998594</c:v>
                </c:pt>
                <c:pt idx="273">
                  <c:v>107.03910614554604</c:v>
                </c:pt>
                <c:pt idx="274">
                  <c:v>106.25698323998876</c:v>
                </c:pt>
                <c:pt idx="275">
                  <c:v>106.81564245808434</c:v>
                </c:pt>
                <c:pt idx="276">
                  <c:v>106.36871508427831</c:v>
                </c:pt>
                <c:pt idx="277">
                  <c:v>106.48044692745047</c:v>
                </c:pt>
                <c:pt idx="278">
                  <c:v>107.70949720681378</c:v>
                </c:pt>
                <c:pt idx="279">
                  <c:v>107.93296089427551</c:v>
                </c:pt>
                <c:pt idx="280">
                  <c:v>108.15642458061981</c:v>
                </c:pt>
                <c:pt idx="281">
                  <c:v>108.15642458061981</c:v>
                </c:pt>
                <c:pt idx="282">
                  <c:v>107.26256983300776</c:v>
                </c:pt>
                <c:pt idx="283">
                  <c:v>107.70949720681378</c:v>
                </c:pt>
                <c:pt idx="284">
                  <c:v>107.93296089427551</c:v>
                </c:pt>
                <c:pt idx="285">
                  <c:v>107.37430167617991</c:v>
                </c:pt>
                <c:pt idx="286">
                  <c:v>108.82681564300495</c:v>
                </c:pt>
                <c:pt idx="287">
                  <c:v>108.60335195554323</c:v>
                </c:pt>
                <c:pt idx="288">
                  <c:v>108.26815642490936</c:v>
                </c:pt>
                <c:pt idx="289">
                  <c:v>109.05027932934925</c:v>
                </c:pt>
                <c:pt idx="290">
                  <c:v>108.37988826808152</c:v>
                </c:pt>
                <c:pt idx="291">
                  <c:v>110.16759776554042</c:v>
                </c:pt>
                <c:pt idx="292">
                  <c:v>109.27374301681098</c:v>
                </c:pt>
                <c:pt idx="293">
                  <c:v>108.71508379871538</c:v>
                </c:pt>
                <c:pt idx="294">
                  <c:v>109.60893854744484</c:v>
                </c:pt>
                <c:pt idx="295">
                  <c:v>107.70949720681378</c:v>
                </c:pt>
                <c:pt idx="296">
                  <c:v>108.82681564300495</c:v>
                </c:pt>
                <c:pt idx="297">
                  <c:v>108.49162011237108</c:v>
                </c:pt>
                <c:pt idx="298">
                  <c:v>108.15642458061981</c:v>
                </c:pt>
                <c:pt idx="299">
                  <c:v>109.7206703917344</c:v>
                </c:pt>
                <c:pt idx="300">
                  <c:v>109.05027932934925</c:v>
                </c:pt>
                <c:pt idx="301">
                  <c:v>112.06703910617146</c:v>
                </c:pt>
                <c:pt idx="302">
                  <c:v>112.17877094934363</c:v>
                </c:pt>
                <c:pt idx="303">
                  <c:v>111.06145251426987</c:v>
                </c:pt>
                <c:pt idx="304">
                  <c:v>111.84357541870975</c:v>
                </c:pt>
                <c:pt idx="305">
                  <c:v>112.17877094934363</c:v>
                </c:pt>
                <c:pt idx="306">
                  <c:v>112.73743016743921</c:v>
                </c:pt>
                <c:pt idx="307">
                  <c:v>111.39664804490374</c:v>
                </c:pt>
                <c:pt idx="308">
                  <c:v>112.06703910617146</c:v>
                </c:pt>
                <c:pt idx="309">
                  <c:v>112.62569832426706</c:v>
                </c:pt>
                <c:pt idx="310">
                  <c:v>111.62011173236546</c:v>
                </c:pt>
                <c:pt idx="311">
                  <c:v>111.95530726299933</c:v>
                </c:pt>
                <c:pt idx="312">
                  <c:v>114.74860335235982</c:v>
                </c:pt>
                <c:pt idx="313">
                  <c:v>112.96089385490093</c:v>
                </c:pt>
                <c:pt idx="314">
                  <c:v>112.40223463680535</c:v>
                </c:pt>
                <c:pt idx="315">
                  <c:v>113.5195530729965</c:v>
                </c:pt>
                <c:pt idx="316">
                  <c:v>111.95530726299933</c:v>
                </c:pt>
                <c:pt idx="317">
                  <c:v>113.07262569807307</c:v>
                </c:pt>
                <c:pt idx="318">
                  <c:v>112.96089385490093</c:v>
                </c:pt>
                <c:pt idx="319">
                  <c:v>113.07262569807307</c:v>
                </c:pt>
                <c:pt idx="320">
                  <c:v>113.29608938553478</c:v>
                </c:pt>
                <c:pt idx="321">
                  <c:v>114.97206703982154</c:v>
                </c:pt>
                <c:pt idx="322">
                  <c:v>114.74860335235982</c:v>
                </c:pt>
                <c:pt idx="323">
                  <c:v>114.52513966489812</c:v>
                </c:pt>
                <c:pt idx="324">
                  <c:v>113.96648044680254</c:v>
                </c:pt>
                <c:pt idx="325">
                  <c:v>114.74860335235982</c:v>
                </c:pt>
                <c:pt idx="326">
                  <c:v>114.41340782172597</c:v>
                </c:pt>
                <c:pt idx="327">
                  <c:v>115.30726257045541</c:v>
                </c:pt>
                <c:pt idx="328">
                  <c:v>115.75418994426143</c:v>
                </c:pt>
                <c:pt idx="329">
                  <c:v>115.30726257045541</c:v>
                </c:pt>
                <c:pt idx="330">
                  <c:v>116.87150838045261</c:v>
                </c:pt>
                <c:pt idx="331">
                  <c:v>117.8770949723542</c:v>
                </c:pt>
                <c:pt idx="332">
                  <c:v>117.20670391108646</c:v>
                </c:pt>
                <c:pt idx="333">
                  <c:v>118.32402234616023</c:v>
                </c:pt>
                <c:pt idx="334">
                  <c:v>120.44692737425299</c:v>
                </c:pt>
                <c:pt idx="335">
                  <c:v>120.78212290488685</c:v>
                </c:pt>
                <c:pt idx="336">
                  <c:v>118.21229050298808</c:v>
                </c:pt>
                <c:pt idx="337">
                  <c:v>117.31843575425862</c:v>
                </c:pt>
                <c:pt idx="338">
                  <c:v>117.54189944172033</c:v>
                </c:pt>
                <c:pt idx="339">
                  <c:v>117.0949720667969</c:v>
                </c:pt>
                <c:pt idx="340">
                  <c:v>118.77094972108365</c:v>
                </c:pt>
                <c:pt idx="341">
                  <c:v>118.54748603362194</c:v>
                </c:pt>
                <c:pt idx="342">
                  <c:v>116.75977653616305</c:v>
                </c:pt>
                <c:pt idx="343">
                  <c:v>118.65921787679409</c:v>
                </c:pt>
                <c:pt idx="344">
                  <c:v>117.65363128489248</c:v>
                </c:pt>
                <c:pt idx="345">
                  <c:v>118.77094972108365</c:v>
                </c:pt>
                <c:pt idx="346">
                  <c:v>116.53631284981873</c:v>
                </c:pt>
                <c:pt idx="347">
                  <c:v>116.87150838045261</c:v>
                </c:pt>
                <c:pt idx="348">
                  <c:v>118.1005586598159</c:v>
                </c:pt>
                <c:pt idx="349">
                  <c:v>117.8770949723542</c:v>
                </c:pt>
                <c:pt idx="350">
                  <c:v>117.8770949723542</c:v>
                </c:pt>
                <c:pt idx="351">
                  <c:v>117.20670391108646</c:v>
                </c:pt>
                <c:pt idx="352">
                  <c:v>117.76536312918205</c:v>
                </c:pt>
                <c:pt idx="353">
                  <c:v>116.75977653616305</c:v>
                </c:pt>
                <c:pt idx="354">
                  <c:v>116.08938547489529</c:v>
                </c:pt>
                <c:pt idx="355">
                  <c:v>116.64804469299088</c:v>
                </c:pt>
                <c:pt idx="356">
                  <c:v>116.75977653616305</c:v>
                </c:pt>
                <c:pt idx="357">
                  <c:v>117.43016759743077</c:v>
                </c:pt>
                <c:pt idx="358">
                  <c:v>115.86592178743358</c:v>
                </c:pt>
                <c:pt idx="359">
                  <c:v>113.85474860363038</c:v>
                </c:pt>
                <c:pt idx="360">
                  <c:v>116.53631284981873</c:v>
                </c:pt>
                <c:pt idx="361">
                  <c:v>116.20111731806745</c:v>
                </c:pt>
                <c:pt idx="362">
                  <c:v>103.57541899491781</c:v>
                </c:pt>
                <c:pt idx="363">
                  <c:v>83.575418994470837</c:v>
                </c:pt>
                <c:pt idx="364">
                  <c:v>95.418994413180599</c:v>
                </c:pt>
                <c:pt idx="365">
                  <c:v>104.91620111745328</c:v>
                </c:pt>
                <c:pt idx="366">
                  <c:v>109.38547485998313</c:v>
                </c:pt>
                <c:pt idx="367">
                  <c:v>109.7206703917344</c:v>
                </c:pt>
                <c:pt idx="368">
                  <c:v>110.39106145300214</c:v>
                </c:pt>
                <c:pt idx="369">
                  <c:v>113.40782122870694</c:v>
                </c:pt>
                <c:pt idx="370">
                  <c:v>117.0949720667969</c:v>
                </c:pt>
                <c:pt idx="371">
                  <c:v>117.20670391108646</c:v>
                </c:pt>
                <c:pt idx="372">
                  <c:v>118.32402234616023</c:v>
                </c:pt>
                <c:pt idx="373">
                  <c:v>116.53631284981873</c:v>
                </c:pt>
                <c:pt idx="374">
                  <c:v>117.54189944172033</c:v>
                </c:pt>
                <c:pt idx="375">
                  <c:v>118.21229050298808</c:v>
                </c:pt>
                <c:pt idx="376">
                  <c:v>116.31284916235701</c:v>
                </c:pt>
                <c:pt idx="377">
                  <c:v>116.53631284981873</c:v>
                </c:pt>
                <c:pt idx="378">
                  <c:v>118.65921787679409</c:v>
                </c:pt>
                <c:pt idx="379">
                  <c:v>115.08379888299369</c:v>
                </c:pt>
                <c:pt idx="380">
                  <c:v>114.41340782172597</c:v>
                </c:pt>
                <c:pt idx="381">
                  <c:v>113.85474860363038</c:v>
                </c:pt>
                <c:pt idx="382">
                  <c:v>115.86592178743358</c:v>
                </c:pt>
                <c:pt idx="383">
                  <c:v>119.55307262552354</c:v>
                </c:pt>
                <c:pt idx="384">
                  <c:v>117.54189944172033</c:v>
                </c:pt>
                <c:pt idx="385">
                  <c:v>117.98882681552635</c:v>
                </c:pt>
                <c:pt idx="386">
                  <c:v>116.42458100552916</c:v>
                </c:pt>
                <c:pt idx="387">
                  <c:v>115.86592178743358</c:v>
                </c:pt>
                <c:pt idx="388">
                  <c:v>117.76536312918205</c:v>
                </c:pt>
                <c:pt idx="389">
                  <c:v>119.21787709488967</c:v>
                </c:pt>
                <c:pt idx="390">
                  <c:v>115.86592178743358</c:v>
                </c:pt>
                <c:pt idx="391">
                  <c:v>118.32402234616023</c:v>
                </c:pt>
                <c:pt idx="392">
                  <c:v>119.21787709488967</c:v>
                </c:pt>
                <c:pt idx="393">
                  <c:v>116.87150838045261</c:v>
                </c:pt>
                <c:pt idx="394">
                  <c:v>118.54748603362194</c:v>
                </c:pt>
                <c:pt idx="395">
                  <c:v>117.20670391108646</c:v>
                </c:pt>
                <c:pt idx="39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48E-4B3F-B333-FDB0A6E7D5A5}"/>
            </c:ext>
          </c:extLst>
        </c:ser>
        <c:ser>
          <c:idx val="10"/>
          <c:order val="5"/>
          <c:tx>
            <c:strRef>
              <c:f>'IP World'!$M$1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World'!$A$2:$A$410</c:f>
              <c:numCache>
                <c:formatCode>mmm\-yy</c:formatCode>
                <c:ptCount val="409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  <c:pt idx="395">
                  <c:v>44896</c:v>
                </c:pt>
                <c:pt idx="396">
                  <c:v>44927</c:v>
                </c:pt>
              </c:numCache>
            </c:numRef>
          </c:cat>
          <c:val>
            <c:numRef>
              <c:f>'IP World'!$M$2:$M$399</c:f>
              <c:numCache>
                <c:formatCode>0.00</c:formatCode>
                <c:ptCount val="398"/>
                <c:pt idx="0">
                  <c:v>84.861878453054771</c:v>
                </c:pt>
                <c:pt idx="1">
                  <c:v>84.309392265065654</c:v>
                </c:pt>
                <c:pt idx="2">
                  <c:v>85.524861878225224</c:v>
                </c:pt>
                <c:pt idx="3">
                  <c:v>86.077348066214341</c:v>
                </c:pt>
                <c:pt idx="4">
                  <c:v>85.524861878225224</c:v>
                </c:pt>
                <c:pt idx="5">
                  <c:v>86.850828729607372</c:v>
                </c:pt>
                <c:pt idx="6">
                  <c:v>84.751381215873451</c:v>
                </c:pt>
                <c:pt idx="7">
                  <c:v>84.861878453054771</c:v>
                </c:pt>
                <c:pt idx="8">
                  <c:v>84.419889503288218</c:v>
                </c:pt>
                <c:pt idx="9">
                  <c:v>84.309392265065654</c:v>
                </c:pt>
                <c:pt idx="10">
                  <c:v>83.8674033152991</c:v>
                </c:pt>
                <c:pt idx="11">
                  <c:v>83.425414364491303</c:v>
                </c:pt>
                <c:pt idx="12">
                  <c:v>83.204419889087404</c:v>
                </c:pt>
                <c:pt idx="13">
                  <c:v>83.204419889087404</c:v>
                </c:pt>
                <c:pt idx="14">
                  <c:v>82.320441988513053</c:v>
                </c:pt>
                <c:pt idx="15">
                  <c:v>81.215469613576062</c:v>
                </c:pt>
                <c:pt idx="16">
                  <c:v>82.209944751331733</c:v>
                </c:pt>
                <c:pt idx="17">
                  <c:v>82.430939226735632</c:v>
                </c:pt>
                <c:pt idx="18">
                  <c:v>81.767955801565193</c:v>
                </c:pt>
                <c:pt idx="19">
                  <c:v>80.883977900990843</c:v>
                </c:pt>
                <c:pt idx="20">
                  <c:v>80.994475138172163</c:v>
                </c:pt>
                <c:pt idx="21">
                  <c:v>81.988950275927849</c:v>
                </c:pt>
                <c:pt idx="22">
                  <c:v>82.209944751331733</c:v>
                </c:pt>
                <c:pt idx="23">
                  <c:v>81.878453038746514</c:v>
                </c:pt>
                <c:pt idx="24">
                  <c:v>81.878453038746514</c:v>
                </c:pt>
                <c:pt idx="25">
                  <c:v>82.320441988513053</c:v>
                </c:pt>
                <c:pt idx="26">
                  <c:v>81.988950275927849</c:v>
                </c:pt>
                <c:pt idx="27">
                  <c:v>82.541436463916966</c:v>
                </c:pt>
                <c:pt idx="28">
                  <c:v>80.883977900990843</c:v>
                </c:pt>
                <c:pt idx="29">
                  <c:v>81.657458563342615</c:v>
                </c:pt>
                <c:pt idx="30">
                  <c:v>82.430939226735632</c:v>
                </c:pt>
                <c:pt idx="31">
                  <c:v>82.320441988513053</c:v>
                </c:pt>
                <c:pt idx="32">
                  <c:v>82.872928176502185</c:v>
                </c:pt>
                <c:pt idx="33">
                  <c:v>83.756906077076522</c:v>
                </c:pt>
                <c:pt idx="34">
                  <c:v>82.65193370213953</c:v>
                </c:pt>
                <c:pt idx="35">
                  <c:v>82.541436463916966</c:v>
                </c:pt>
                <c:pt idx="36">
                  <c:v>82.65193370213953</c:v>
                </c:pt>
                <c:pt idx="37">
                  <c:v>83.8674033152991</c:v>
                </c:pt>
                <c:pt idx="38">
                  <c:v>83.093922651906084</c:v>
                </c:pt>
                <c:pt idx="39">
                  <c:v>83.204419889087404</c:v>
                </c:pt>
                <c:pt idx="40">
                  <c:v>83.8674033152991</c:v>
                </c:pt>
                <c:pt idx="41">
                  <c:v>83.314917127309968</c:v>
                </c:pt>
                <c:pt idx="42">
                  <c:v>84.088397789661755</c:v>
                </c:pt>
                <c:pt idx="43">
                  <c:v>84.309392265065654</c:v>
                </c:pt>
                <c:pt idx="44">
                  <c:v>84.640883977650887</c:v>
                </c:pt>
                <c:pt idx="45">
                  <c:v>84.861878453054771</c:v>
                </c:pt>
                <c:pt idx="46">
                  <c:v>85.635359116447802</c:v>
                </c:pt>
                <c:pt idx="47">
                  <c:v>85.856353590810457</c:v>
                </c:pt>
                <c:pt idx="48">
                  <c:v>86.408839778799575</c:v>
                </c:pt>
                <c:pt idx="49">
                  <c:v>86.629834254203473</c:v>
                </c:pt>
                <c:pt idx="50">
                  <c:v>87.071823205011256</c:v>
                </c:pt>
                <c:pt idx="51">
                  <c:v>88.176795579948262</c:v>
                </c:pt>
                <c:pt idx="52">
                  <c:v>89.281767955926512</c:v>
                </c:pt>
                <c:pt idx="53">
                  <c:v>88.28729281817084</c:v>
                </c:pt>
                <c:pt idx="54">
                  <c:v>88.72928176793738</c:v>
                </c:pt>
                <c:pt idx="55">
                  <c:v>89.060773480522613</c:v>
                </c:pt>
                <c:pt idx="56">
                  <c:v>89.834254143915629</c:v>
                </c:pt>
                <c:pt idx="57">
                  <c:v>90.055248619319528</c:v>
                </c:pt>
                <c:pt idx="58">
                  <c:v>89.94475138109695</c:v>
                </c:pt>
                <c:pt idx="59">
                  <c:v>90.828729281671315</c:v>
                </c:pt>
                <c:pt idx="60">
                  <c:v>89.281767955926512</c:v>
                </c:pt>
                <c:pt idx="61">
                  <c:v>89.392265193107832</c:v>
                </c:pt>
                <c:pt idx="62">
                  <c:v>89.613259668511745</c:v>
                </c:pt>
                <c:pt idx="63">
                  <c:v>90.386740331904761</c:v>
                </c:pt>
                <c:pt idx="64">
                  <c:v>90.276243093682183</c:v>
                </c:pt>
                <c:pt idx="65">
                  <c:v>89.723756905693065</c:v>
                </c:pt>
                <c:pt idx="66">
                  <c:v>90.276243093682183</c:v>
                </c:pt>
                <c:pt idx="67">
                  <c:v>90.386740331904761</c:v>
                </c:pt>
                <c:pt idx="68">
                  <c:v>90.71823204448998</c:v>
                </c:pt>
                <c:pt idx="69">
                  <c:v>90.386740331904761</c:v>
                </c:pt>
                <c:pt idx="70">
                  <c:v>90.828729281671315</c:v>
                </c:pt>
                <c:pt idx="71">
                  <c:v>91.381215469660418</c:v>
                </c:pt>
                <c:pt idx="72">
                  <c:v>90.939226519893879</c:v>
                </c:pt>
                <c:pt idx="73">
                  <c:v>91.602209945064331</c:v>
                </c:pt>
                <c:pt idx="74">
                  <c:v>91.712707182245651</c:v>
                </c:pt>
                <c:pt idx="75">
                  <c:v>90.607734806267402</c:v>
                </c:pt>
                <c:pt idx="76">
                  <c:v>91.270718232479098</c:v>
                </c:pt>
                <c:pt idx="77">
                  <c:v>90.71823204448998</c:v>
                </c:pt>
                <c:pt idx="78">
                  <c:v>90.607734806267402</c:v>
                </c:pt>
                <c:pt idx="79">
                  <c:v>91.270718232479098</c:v>
                </c:pt>
                <c:pt idx="80">
                  <c:v>91.82320442046823</c:v>
                </c:pt>
                <c:pt idx="81">
                  <c:v>91.712707182245651</c:v>
                </c:pt>
                <c:pt idx="82">
                  <c:v>92.265193370234783</c:v>
                </c:pt>
                <c:pt idx="83">
                  <c:v>92.707182321042566</c:v>
                </c:pt>
                <c:pt idx="84">
                  <c:v>92.707182321042566</c:v>
                </c:pt>
                <c:pt idx="85">
                  <c:v>93.25966850799044</c:v>
                </c:pt>
                <c:pt idx="86">
                  <c:v>92.486187845638668</c:v>
                </c:pt>
                <c:pt idx="87">
                  <c:v>92.596685082819988</c:v>
                </c:pt>
                <c:pt idx="88">
                  <c:v>92.596685082819988</c:v>
                </c:pt>
                <c:pt idx="89">
                  <c:v>92.817679558223901</c:v>
                </c:pt>
                <c:pt idx="90">
                  <c:v>94.47513812115001</c:v>
                </c:pt>
                <c:pt idx="91">
                  <c:v>93.480662983394353</c:v>
                </c:pt>
                <c:pt idx="92">
                  <c:v>94.254143646787369</c:v>
                </c:pt>
                <c:pt idx="93">
                  <c:v>95.359116021724361</c:v>
                </c:pt>
                <c:pt idx="94">
                  <c:v>96.243093922298712</c:v>
                </c:pt>
                <c:pt idx="95">
                  <c:v>97.016574585691728</c:v>
                </c:pt>
                <c:pt idx="96">
                  <c:v>97.900552486266079</c:v>
                </c:pt>
                <c:pt idx="97">
                  <c:v>98.674033149659095</c:v>
                </c:pt>
                <c:pt idx="98">
                  <c:v>99.005524862244314</c:v>
                </c:pt>
                <c:pt idx="99">
                  <c:v>98.784530386840416</c:v>
                </c:pt>
                <c:pt idx="100">
                  <c:v>97.237569061095641</c:v>
                </c:pt>
                <c:pt idx="101">
                  <c:v>96.79558011028783</c:v>
                </c:pt>
                <c:pt idx="102">
                  <c:v>96.022099447936071</c:v>
                </c:pt>
                <c:pt idx="103">
                  <c:v>95.801104972532158</c:v>
                </c:pt>
                <c:pt idx="104">
                  <c:v>95.027624309139128</c:v>
                </c:pt>
                <c:pt idx="105">
                  <c:v>95.138121547361706</c:v>
                </c:pt>
                <c:pt idx="106">
                  <c:v>95.690607735350838</c:v>
                </c:pt>
                <c:pt idx="107">
                  <c:v>97.348066298276962</c:v>
                </c:pt>
                <c:pt idx="108">
                  <c:v>100</c:v>
                </c:pt>
                <c:pt idx="109">
                  <c:v>99.447513812010868</c:v>
                </c:pt>
                <c:pt idx="110">
                  <c:v>100.33149171258522</c:v>
                </c:pt>
                <c:pt idx="111">
                  <c:v>100</c:v>
                </c:pt>
                <c:pt idx="112">
                  <c:v>100.77348066339302</c:v>
                </c:pt>
                <c:pt idx="113">
                  <c:v>100.22099447540388</c:v>
                </c:pt>
                <c:pt idx="114">
                  <c:v>101.76795580114869</c:v>
                </c:pt>
                <c:pt idx="115">
                  <c:v>102.5414364645417</c:v>
                </c:pt>
                <c:pt idx="116">
                  <c:v>103.20441988971216</c:v>
                </c:pt>
                <c:pt idx="117">
                  <c:v>103.09392265253084</c:v>
                </c:pt>
                <c:pt idx="118">
                  <c:v>104.08839779028649</c:v>
                </c:pt>
                <c:pt idx="119">
                  <c:v>102.65193370172302</c:v>
                </c:pt>
                <c:pt idx="120">
                  <c:v>103.09392265253084</c:v>
                </c:pt>
                <c:pt idx="121">
                  <c:v>103.31491712689348</c:v>
                </c:pt>
                <c:pt idx="122">
                  <c:v>102.98342541430826</c:v>
                </c:pt>
                <c:pt idx="123">
                  <c:v>102.98342541430826</c:v>
                </c:pt>
                <c:pt idx="124">
                  <c:v>102.32044198913782</c:v>
                </c:pt>
                <c:pt idx="125">
                  <c:v>102.98342541430826</c:v>
                </c:pt>
                <c:pt idx="126">
                  <c:v>102.32044198913782</c:v>
                </c:pt>
                <c:pt idx="127">
                  <c:v>103.64640883947871</c:v>
                </c:pt>
                <c:pt idx="128">
                  <c:v>103.20441988971216</c:v>
                </c:pt>
                <c:pt idx="129">
                  <c:v>103.64640883947871</c:v>
                </c:pt>
                <c:pt idx="130">
                  <c:v>104.64088397827562</c:v>
                </c:pt>
                <c:pt idx="131">
                  <c:v>107.29281767999868</c:v>
                </c:pt>
                <c:pt idx="132">
                  <c:v>108.06629834235044</c:v>
                </c:pt>
                <c:pt idx="133">
                  <c:v>108.06629834235044</c:v>
                </c:pt>
                <c:pt idx="134">
                  <c:v>108.06629834235044</c:v>
                </c:pt>
                <c:pt idx="135">
                  <c:v>107.51381215436132</c:v>
                </c:pt>
                <c:pt idx="136">
                  <c:v>106.51933701660563</c:v>
                </c:pt>
                <c:pt idx="137">
                  <c:v>106.62983425378698</c:v>
                </c:pt>
                <c:pt idx="138">
                  <c:v>105.85635359143519</c:v>
                </c:pt>
                <c:pt idx="139">
                  <c:v>107.29281767999868</c:v>
                </c:pt>
                <c:pt idx="140">
                  <c:v>105.74585635321262</c:v>
                </c:pt>
                <c:pt idx="141">
                  <c:v>105.08287292804218</c:v>
                </c:pt>
                <c:pt idx="142">
                  <c:v>104.86187845263828</c:v>
                </c:pt>
                <c:pt idx="143">
                  <c:v>105.19337016626474</c:v>
                </c:pt>
                <c:pt idx="144">
                  <c:v>105.6353591160313</c:v>
                </c:pt>
                <c:pt idx="145">
                  <c:v>106.85082872919087</c:v>
                </c:pt>
                <c:pt idx="146">
                  <c:v>110.16574585608436</c:v>
                </c:pt>
                <c:pt idx="147">
                  <c:v>107.07182320459476</c:v>
                </c:pt>
                <c:pt idx="148">
                  <c:v>110.16574585608436</c:v>
                </c:pt>
                <c:pt idx="149">
                  <c:v>104.86187845263828</c:v>
                </c:pt>
                <c:pt idx="150">
                  <c:v>108.61878453033957</c:v>
                </c:pt>
                <c:pt idx="151">
                  <c:v>107.18232044177608</c:v>
                </c:pt>
                <c:pt idx="152">
                  <c:v>108.72928176856215</c:v>
                </c:pt>
                <c:pt idx="153">
                  <c:v>106.85082872919087</c:v>
                </c:pt>
                <c:pt idx="154">
                  <c:v>107.73480662976522</c:v>
                </c:pt>
                <c:pt idx="155">
                  <c:v>108.72928176856215</c:v>
                </c:pt>
                <c:pt idx="156">
                  <c:v>108.83977900574347</c:v>
                </c:pt>
                <c:pt idx="157">
                  <c:v>110.93922651947737</c:v>
                </c:pt>
                <c:pt idx="158">
                  <c:v>111.16022099488129</c:v>
                </c:pt>
                <c:pt idx="159">
                  <c:v>110.38674033148826</c:v>
                </c:pt>
                <c:pt idx="160">
                  <c:v>109.61325966913648</c:v>
                </c:pt>
                <c:pt idx="161">
                  <c:v>110.82872928229605</c:v>
                </c:pt>
                <c:pt idx="162">
                  <c:v>111.16022099488129</c:v>
                </c:pt>
                <c:pt idx="163">
                  <c:v>111.04972375665869</c:v>
                </c:pt>
                <c:pt idx="164">
                  <c:v>110.60773480689215</c:v>
                </c:pt>
                <c:pt idx="165">
                  <c:v>111.82320442005172</c:v>
                </c:pt>
                <c:pt idx="166">
                  <c:v>110.60773480689215</c:v>
                </c:pt>
                <c:pt idx="167">
                  <c:v>110.60773480689215</c:v>
                </c:pt>
                <c:pt idx="168">
                  <c:v>111.60220994464783</c:v>
                </c:pt>
                <c:pt idx="169">
                  <c:v>111.38121546924393</c:v>
                </c:pt>
                <c:pt idx="170">
                  <c:v>112.70718232062607</c:v>
                </c:pt>
                <c:pt idx="171">
                  <c:v>112.37569060804086</c:v>
                </c:pt>
                <c:pt idx="172">
                  <c:v>110.71823204407347</c:v>
                </c:pt>
                <c:pt idx="173">
                  <c:v>110.38674033148826</c:v>
                </c:pt>
                <c:pt idx="174">
                  <c:v>109.28176795551001</c:v>
                </c:pt>
                <c:pt idx="175">
                  <c:v>107.95580110516912</c:v>
                </c:pt>
                <c:pt idx="176">
                  <c:v>107.73480662976522</c:v>
                </c:pt>
                <c:pt idx="177">
                  <c:v>108.61878453033957</c:v>
                </c:pt>
                <c:pt idx="178">
                  <c:v>109.17127071832869</c:v>
                </c:pt>
                <c:pt idx="179">
                  <c:v>108.50828729315823</c:v>
                </c:pt>
                <c:pt idx="180">
                  <c:v>108.50828729315823</c:v>
                </c:pt>
                <c:pt idx="181">
                  <c:v>108.39779005493565</c:v>
                </c:pt>
                <c:pt idx="182">
                  <c:v>105.96685082861651</c:v>
                </c:pt>
                <c:pt idx="183">
                  <c:v>109.5027624309139</c:v>
                </c:pt>
                <c:pt idx="184">
                  <c:v>108.83977900574347</c:v>
                </c:pt>
                <c:pt idx="185">
                  <c:v>110.27624309430692</c:v>
                </c:pt>
                <c:pt idx="186">
                  <c:v>109.5027624309139</c:v>
                </c:pt>
                <c:pt idx="187">
                  <c:v>108.61878453033957</c:v>
                </c:pt>
                <c:pt idx="188">
                  <c:v>108.95027624292479</c:v>
                </c:pt>
                <c:pt idx="189">
                  <c:v>108.17679558057301</c:v>
                </c:pt>
                <c:pt idx="190">
                  <c:v>108.72928176856215</c:v>
                </c:pt>
                <c:pt idx="191">
                  <c:v>112.26519336981826</c:v>
                </c:pt>
                <c:pt idx="192">
                  <c:v>110.60773480689215</c:v>
                </c:pt>
                <c:pt idx="193">
                  <c:v>111.16022099488129</c:v>
                </c:pt>
                <c:pt idx="194">
                  <c:v>112.15469613263694</c:v>
                </c:pt>
                <c:pt idx="195">
                  <c:v>112.04419889545562</c:v>
                </c:pt>
                <c:pt idx="196">
                  <c:v>112.37569060804086</c:v>
                </c:pt>
                <c:pt idx="197">
                  <c:v>113.14917127039261</c:v>
                </c:pt>
                <c:pt idx="198">
                  <c:v>112.37569060804086</c:v>
                </c:pt>
                <c:pt idx="199">
                  <c:v>113.48066298401909</c:v>
                </c:pt>
                <c:pt idx="200">
                  <c:v>114.14364640918954</c:v>
                </c:pt>
                <c:pt idx="201">
                  <c:v>113.48066298401909</c:v>
                </c:pt>
                <c:pt idx="202">
                  <c:v>113.81215469660432</c:v>
                </c:pt>
                <c:pt idx="203">
                  <c:v>113.25966850861519</c:v>
                </c:pt>
                <c:pt idx="204">
                  <c:v>113.37016574579651</c:v>
                </c:pt>
                <c:pt idx="205">
                  <c:v>112.70718232062607</c:v>
                </c:pt>
                <c:pt idx="206">
                  <c:v>112.26519336981826</c:v>
                </c:pt>
                <c:pt idx="207">
                  <c:v>111.16022099488129</c:v>
                </c:pt>
                <c:pt idx="208">
                  <c:v>112.92817679602996</c:v>
                </c:pt>
                <c:pt idx="209">
                  <c:v>110.82872928229605</c:v>
                </c:pt>
                <c:pt idx="210">
                  <c:v>109.39226519373258</c:v>
                </c:pt>
                <c:pt idx="211">
                  <c:v>110.93922651947737</c:v>
                </c:pt>
                <c:pt idx="212">
                  <c:v>109.61325966913648</c:v>
                </c:pt>
                <c:pt idx="213">
                  <c:v>109.39226519373258</c:v>
                </c:pt>
                <c:pt idx="214">
                  <c:v>109.39226519373258</c:v>
                </c:pt>
                <c:pt idx="215">
                  <c:v>109.61325966913648</c:v>
                </c:pt>
                <c:pt idx="216">
                  <c:v>109.94475138172172</c:v>
                </c:pt>
                <c:pt idx="217">
                  <c:v>110.49723756866959</c:v>
                </c:pt>
                <c:pt idx="218">
                  <c:v>108.72928176856215</c:v>
                </c:pt>
                <c:pt idx="219">
                  <c:v>111.27071823206261</c:v>
                </c:pt>
                <c:pt idx="220">
                  <c:v>110.27624309430692</c:v>
                </c:pt>
                <c:pt idx="221">
                  <c:v>110.16574585608436</c:v>
                </c:pt>
                <c:pt idx="222">
                  <c:v>110.49723756866959</c:v>
                </c:pt>
                <c:pt idx="223">
                  <c:v>110.82872928229605</c:v>
                </c:pt>
                <c:pt idx="224">
                  <c:v>110.49723756866959</c:v>
                </c:pt>
                <c:pt idx="225">
                  <c:v>109.28176795551001</c:v>
                </c:pt>
                <c:pt idx="226">
                  <c:v>105.85635359143519</c:v>
                </c:pt>
                <c:pt idx="227">
                  <c:v>105.85635359143519</c:v>
                </c:pt>
                <c:pt idx="228">
                  <c:v>102.32044198913782</c:v>
                </c:pt>
                <c:pt idx="229">
                  <c:v>102.87292817712692</c:v>
                </c:pt>
                <c:pt idx="230">
                  <c:v>102.43093922631914</c:v>
                </c:pt>
                <c:pt idx="231">
                  <c:v>103.31491712689348</c:v>
                </c:pt>
                <c:pt idx="232">
                  <c:v>101.32596685138213</c:v>
                </c:pt>
                <c:pt idx="233">
                  <c:v>102.43093922631914</c:v>
                </c:pt>
                <c:pt idx="234">
                  <c:v>102.65193370172302</c:v>
                </c:pt>
                <c:pt idx="235">
                  <c:v>100</c:v>
                </c:pt>
                <c:pt idx="236">
                  <c:v>101.76795580114869</c:v>
                </c:pt>
                <c:pt idx="237">
                  <c:v>101.76795580114869</c:v>
                </c:pt>
                <c:pt idx="238">
                  <c:v>101.65745856396737</c:v>
                </c:pt>
                <c:pt idx="239">
                  <c:v>101.43646408856345</c:v>
                </c:pt>
                <c:pt idx="240">
                  <c:v>100.55248618798912</c:v>
                </c:pt>
                <c:pt idx="241">
                  <c:v>102.5414364645417</c:v>
                </c:pt>
                <c:pt idx="242">
                  <c:v>103.75690607770129</c:v>
                </c:pt>
                <c:pt idx="243">
                  <c:v>102.32044198913782</c:v>
                </c:pt>
                <c:pt idx="244">
                  <c:v>102.32044198913782</c:v>
                </c:pt>
                <c:pt idx="245">
                  <c:v>100.66298342517044</c:v>
                </c:pt>
                <c:pt idx="246">
                  <c:v>99.558011050233446</c:v>
                </c:pt>
                <c:pt idx="247">
                  <c:v>100</c:v>
                </c:pt>
                <c:pt idx="248">
                  <c:v>99.779005524596101</c:v>
                </c:pt>
                <c:pt idx="249">
                  <c:v>100.88397790057434</c:v>
                </c:pt>
                <c:pt idx="250">
                  <c:v>98.674033149659095</c:v>
                </c:pt>
                <c:pt idx="251">
                  <c:v>97.016574585691728</c:v>
                </c:pt>
                <c:pt idx="252">
                  <c:v>96.906077348510408</c:v>
                </c:pt>
                <c:pt idx="253">
                  <c:v>95.359116021724361</c:v>
                </c:pt>
                <c:pt idx="254">
                  <c:v>95.138121547361706</c:v>
                </c:pt>
                <c:pt idx="255">
                  <c:v>94.254143646787369</c:v>
                </c:pt>
                <c:pt idx="256">
                  <c:v>95.58011049712826</c:v>
                </c:pt>
                <c:pt idx="257">
                  <c:v>96.022099447936071</c:v>
                </c:pt>
                <c:pt idx="258">
                  <c:v>95.690607735350838</c:v>
                </c:pt>
                <c:pt idx="259">
                  <c:v>95.138121547361706</c:v>
                </c:pt>
                <c:pt idx="260">
                  <c:v>95.027624309139128</c:v>
                </c:pt>
                <c:pt idx="261">
                  <c:v>94.696132596553923</c:v>
                </c:pt>
                <c:pt idx="262">
                  <c:v>94.254143646787369</c:v>
                </c:pt>
                <c:pt idx="263">
                  <c:v>94.806629834776487</c:v>
                </c:pt>
                <c:pt idx="264">
                  <c:v>94.143646408564791</c:v>
                </c:pt>
                <c:pt idx="265">
                  <c:v>94.254143646787369</c:v>
                </c:pt>
                <c:pt idx="266">
                  <c:v>94.806629834776487</c:v>
                </c:pt>
                <c:pt idx="267">
                  <c:v>95.248618784543027</c:v>
                </c:pt>
                <c:pt idx="268">
                  <c:v>95.801104972532158</c:v>
                </c:pt>
                <c:pt idx="269">
                  <c:v>94.47513812115001</c:v>
                </c:pt>
                <c:pt idx="270">
                  <c:v>97.679558010862166</c:v>
                </c:pt>
                <c:pt idx="271">
                  <c:v>96.79558011028783</c:v>
                </c:pt>
                <c:pt idx="272">
                  <c:v>94.47513812115001</c:v>
                </c:pt>
                <c:pt idx="273">
                  <c:v>94.585635359372588</c:v>
                </c:pt>
                <c:pt idx="274">
                  <c:v>94.917127071957808</c:v>
                </c:pt>
                <c:pt idx="275">
                  <c:v>96.022099447936071</c:v>
                </c:pt>
                <c:pt idx="276">
                  <c:v>94.585635359372588</c:v>
                </c:pt>
                <c:pt idx="277">
                  <c:v>95.359116021724361</c:v>
                </c:pt>
                <c:pt idx="278">
                  <c:v>96.79558011028783</c:v>
                </c:pt>
                <c:pt idx="279">
                  <c:v>96.243093922298712</c:v>
                </c:pt>
                <c:pt idx="280">
                  <c:v>96.685082873106509</c:v>
                </c:pt>
                <c:pt idx="281">
                  <c:v>97.790055249084745</c:v>
                </c:pt>
                <c:pt idx="282">
                  <c:v>98.0110497234474</c:v>
                </c:pt>
                <c:pt idx="283">
                  <c:v>97.127071822873063</c:v>
                </c:pt>
                <c:pt idx="284">
                  <c:v>98.784530386840416</c:v>
                </c:pt>
                <c:pt idx="285">
                  <c:v>98.563535911436531</c:v>
                </c:pt>
                <c:pt idx="286">
                  <c:v>99.22651933660697</c:v>
                </c:pt>
                <c:pt idx="287">
                  <c:v>99.116022099425649</c:v>
                </c:pt>
                <c:pt idx="288">
                  <c:v>100</c:v>
                </c:pt>
                <c:pt idx="289">
                  <c:v>99.88950276281868</c:v>
                </c:pt>
                <c:pt idx="290">
                  <c:v>98.674033149659095</c:v>
                </c:pt>
                <c:pt idx="291">
                  <c:v>98.895027624021736</c:v>
                </c:pt>
                <c:pt idx="292">
                  <c:v>98.342541437073876</c:v>
                </c:pt>
                <c:pt idx="293">
                  <c:v>98.232044198851298</c:v>
                </c:pt>
                <c:pt idx="294">
                  <c:v>99.337016574829548</c:v>
                </c:pt>
                <c:pt idx="295">
                  <c:v>98.232044198851298</c:v>
                </c:pt>
                <c:pt idx="296">
                  <c:v>98.895027624021736</c:v>
                </c:pt>
                <c:pt idx="297">
                  <c:v>98.784530386840416</c:v>
                </c:pt>
                <c:pt idx="298">
                  <c:v>99.779005524596101</c:v>
                </c:pt>
                <c:pt idx="299">
                  <c:v>101.76795580114869</c:v>
                </c:pt>
                <c:pt idx="300">
                  <c:v>103.42541436511605</c:v>
                </c:pt>
                <c:pt idx="301">
                  <c:v>104.53038674005305</c:v>
                </c:pt>
                <c:pt idx="302">
                  <c:v>105.08287292804218</c:v>
                </c:pt>
                <c:pt idx="303">
                  <c:v>104.97237569086086</c:v>
                </c:pt>
                <c:pt idx="304">
                  <c:v>104.41988950287173</c:v>
                </c:pt>
                <c:pt idx="305">
                  <c:v>104.64088397827562</c:v>
                </c:pt>
                <c:pt idx="306">
                  <c:v>104.08839779028649</c:v>
                </c:pt>
                <c:pt idx="307">
                  <c:v>104.41988950287173</c:v>
                </c:pt>
                <c:pt idx="308">
                  <c:v>104.19889502746783</c:v>
                </c:pt>
                <c:pt idx="309">
                  <c:v>104.19889502746783</c:v>
                </c:pt>
                <c:pt idx="310">
                  <c:v>102.87292817712692</c:v>
                </c:pt>
                <c:pt idx="311">
                  <c:v>102.65193370172302</c:v>
                </c:pt>
                <c:pt idx="312">
                  <c:v>104.19889502746783</c:v>
                </c:pt>
                <c:pt idx="313">
                  <c:v>103.53591160229739</c:v>
                </c:pt>
                <c:pt idx="314">
                  <c:v>104.41988950287173</c:v>
                </c:pt>
                <c:pt idx="315">
                  <c:v>107.73480662976522</c:v>
                </c:pt>
                <c:pt idx="316">
                  <c:v>105.96685082861651</c:v>
                </c:pt>
                <c:pt idx="317">
                  <c:v>104.75138121545695</c:v>
                </c:pt>
                <c:pt idx="318">
                  <c:v>104.75138121545695</c:v>
                </c:pt>
                <c:pt idx="319">
                  <c:v>104.53038674005305</c:v>
                </c:pt>
                <c:pt idx="320">
                  <c:v>104.30939226569041</c:v>
                </c:pt>
                <c:pt idx="321">
                  <c:v>102.76243093890434</c:v>
                </c:pt>
                <c:pt idx="322">
                  <c:v>103.64640883947871</c:v>
                </c:pt>
                <c:pt idx="323">
                  <c:v>105.19337016626474</c:v>
                </c:pt>
                <c:pt idx="324">
                  <c:v>103.86740331488261</c:v>
                </c:pt>
                <c:pt idx="325">
                  <c:v>103.31491712689348</c:v>
                </c:pt>
                <c:pt idx="326">
                  <c:v>102.09944751373391</c:v>
                </c:pt>
                <c:pt idx="327">
                  <c:v>102.98342541430826</c:v>
                </c:pt>
                <c:pt idx="328">
                  <c:v>103.20441988971216</c:v>
                </c:pt>
                <c:pt idx="329">
                  <c:v>103.09392265253084</c:v>
                </c:pt>
                <c:pt idx="330">
                  <c:v>104.08839779028649</c:v>
                </c:pt>
                <c:pt idx="331">
                  <c:v>104.19889502746783</c:v>
                </c:pt>
                <c:pt idx="332">
                  <c:v>106.07734806683911</c:v>
                </c:pt>
                <c:pt idx="333">
                  <c:v>106.29834254120175</c:v>
                </c:pt>
                <c:pt idx="334">
                  <c:v>107.07182320459476</c:v>
                </c:pt>
                <c:pt idx="335">
                  <c:v>107.40331491718</c:v>
                </c:pt>
                <c:pt idx="336">
                  <c:v>107.29281767999868</c:v>
                </c:pt>
                <c:pt idx="337">
                  <c:v>107.6243093925839</c:v>
                </c:pt>
                <c:pt idx="338">
                  <c:v>107.40331491718</c:v>
                </c:pt>
                <c:pt idx="339">
                  <c:v>107.29281767999868</c:v>
                </c:pt>
                <c:pt idx="340">
                  <c:v>107.07182320459476</c:v>
                </c:pt>
                <c:pt idx="341">
                  <c:v>108.95027624292479</c:v>
                </c:pt>
                <c:pt idx="342">
                  <c:v>108.06629834235044</c:v>
                </c:pt>
                <c:pt idx="343">
                  <c:v>108.83977900574347</c:v>
                </c:pt>
                <c:pt idx="344">
                  <c:v>109.06077348114735</c:v>
                </c:pt>
                <c:pt idx="345">
                  <c:v>107.95580110516912</c:v>
                </c:pt>
                <c:pt idx="346">
                  <c:v>107.84530386798778</c:v>
                </c:pt>
                <c:pt idx="347">
                  <c:v>108.06629834235044</c:v>
                </c:pt>
                <c:pt idx="348">
                  <c:v>109.17127071832869</c:v>
                </c:pt>
                <c:pt idx="349">
                  <c:v>109.83425414349912</c:v>
                </c:pt>
                <c:pt idx="350">
                  <c:v>110.82872928229605</c:v>
                </c:pt>
                <c:pt idx="351">
                  <c:v>108.28729281775433</c:v>
                </c:pt>
                <c:pt idx="352">
                  <c:v>109.61325966913648</c:v>
                </c:pt>
                <c:pt idx="353">
                  <c:v>109.94475138172172</c:v>
                </c:pt>
                <c:pt idx="354">
                  <c:v>110.38674033148826</c:v>
                </c:pt>
                <c:pt idx="355">
                  <c:v>109.7237569063178</c:v>
                </c:pt>
                <c:pt idx="356">
                  <c:v>111.38121546924393</c:v>
                </c:pt>
                <c:pt idx="357">
                  <c:v>112.37569060804086</c:v>
                </c:pt>
                <c:pt idx="358">
                  <c:v>112.04419889545562</c:v>
                </c:pt>
                <c:pt idx="359">
                  <c:v>112.15469613263694</c:v>
                </c:pt>
                <c:pt idx="360">
                  <c:v>114.58563535895608</c:v>
                </c:pt>
                <c:pt idx="361">
                  <c:v>115.580110497753</c:v>
                </c:pt>
                <c:pt idx="362">
                  <c:v>109.7237569063178</c:v>
                </c:pt>
                <c:pt idx="363">
                  <c:v>89.723756905693065</c:v>
                </c:pt>
                <c:pt idx="364">
                  <c:v>96.464088397702596</c:v>
                </c:pt>
                <c:pt idx="365">
                  <c:v>107.73480662976522</c:v>
                </c:pt>
                <c:pt idx="366">
                  <c:v>113.70165745838175</c:v>
                </c:pt>
                <c:pt idx="367">
                  <c:v>115.91160221033823</c:v>
                </c:pt>
                <c:pt idx="368">
                  <c:v>117.67955801148693</c:v>
                </c:pt>
                <c:pt idx="369">
                  <c:v>118.8950276246465</c:v>
                </c:pt>
                <c:pt idx="370">
                  <c:v>120.77348066297651</c:v>
                </c:pt>
                <c:pt idx="371">
                  <c:v>121.65745856355086</c:v>
                </c:pt>
                <c:pt idx="372">
                  <c:v>119.88950276240216</c:v>
                </c:pt>
                <c:pt idx="373">
                  <c:v>120.22099447498739</c:v>
                </c:pt>
                <c:pt idx="374">
                  <c:v>121.21546961378431</c:v>
                </c:pt>
                <c:pt idx="375">
                  <c:v>120.22099447498739</c:v>
                </c:pt>
                <c:pt idx="376">
                  <c:v>121.98895027613609</c:v>
                </c:pt>
                <c:pt idx="377">
                  <c:v>120.00000000062474</c:v>
                </c:pt>
                <c:pt idx="378">
                  <c:v>120.22099447498739</c:v>
                </c:pt>
                <c:pt idx="379">
                  <c:v>120.88397790015783</c:v>
                </c:pt>
                <c:pt idx="380">
                  <c:v>119.66850828699826</c:v>
                </c:pt>
                <c:pt idx="381">
                  <c:v>118.45303867383869</c:v>
                </c:pt>
                <c:pt idx="382">
                  <c:v>118.78453038642392</c:v>
                </c:pt>
                <c:pt idx="383">
                  <c:v>118.78453038642392</c:v>
                </c:pt>
                <c:pt idx="384">
                  <c:v>118.6740331492426</c:v>
                </c:pt>
                <c:pt idx="385">
                  <c:v>118.23204419947605</c:v>
                </c:pt>
                <c:pt idx="386">
                  <c:v>118.12154696125349</c:v>
                </c:pt>
                <c:pt idx="387">
                  <c:v>117.45856353608303</c:v>
                </c:pt>
                <c:pt idx="388">
                  <c:v>117.45856353608303</c:v>
                </c:pt>
                <c:pt idx="389">
                  <c:v>115.91160221033823</c:v>
                </c:pt>
                <c:pt idx="390">
                  <c:v>115.13812154694521</c:v>
                </c:pt>
                <c:pt idx="391">
                  <c:v>113.37016574579651</c:v>
                </c:pt>
                <c:pt idx="392">
                  <c:v>113.25966850861519</c:v>
                </c:pt>
                <c:pt idx="393">
                  <c:v>113.48066298401909</c:v>
                </c:pt>
                <c:pt idx="394">
                  <c:v>113.59116022120043</c:v>
                </c:pt>
                <c:pt idx="395">
                  <c:v>113.92265193378564</c:v>
                </c:pt>
                <c:pt idx="39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48E-4B3F-B333-FDB0A6E7D5A5}"/>
            </c:ext>
          </c:extLst>
        </c:ser>
        <c:ser>
          <c:idx val="11"/>
          <c:order val="6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World'!$A$2:$A$410</c:f>
              <c:numCache>
                <c:formatCode>mmm\-yy</c:formatCode>
                <c:ptCount val="409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  <c:pt idx="395">
                  <c:v>44896</c:v>
                </c:pt>
                <c:pt idx="396">
                  <c:v>44927</c:v>
                </c:pt>
              </c:numCache>
            </c:numRef>
          </c:cat>
          <c:val>
            <c:numRef>
              <c:f>'IP World'!$O$2:$O$410</c:f>
              <c:numCache>
                <c:formatCode>0.00</c:formatCode>
                <c:ptCount val="409"/>
                <c:pt idx="0">
                  <c:v>70.663950439810066</c:v>
                </c:pt>
                <c:pt idx="1">
                  <c:v>71.309645274615235</c:v>
                </c:pt>
                <c:pt idx="2">
                  <c:v>71.6550834317637</c:v>
                </c:pt>
                <c:pt idx="3">
                  <c:v>71.501580779844303</c:v>
                </c:pt>
                <c:pt idx="4">
                  <c:v>71.706784771504104</c:v>
                </c:pt>
                <c:pt idx="5">
                  <c:v>71.938411350751537</c:v>
                </c:pt>
                <c:pt idx="6">
                  <c:v>71.825171689991194</c:v>
                </c:pt>
                <c:pt idx="7">
                  <c:v>72.089168798780719</c:v>
                </c:pt>
                <c:pt idx="8">
                  <c:v>72.099120163026996</c:v>
                </c:pt>
                <c:pt idx="9">
                  <c:v>71.657371101479967</c:v>
                </c:pt>
                <c:pt idx="10">
                  <c:v>70.766895586270422</c:v>
                </c:pt>
                <c:pt idx="11">
                  <c:v>70.270928748179756</c:v>
                </c:pt>
                <c:pt idx="12">
                  <c:v>70.030265873033969</c:v>
                </c:pt>
                <c:pt idx="13">
                  <c:v>69.521144933786388</c:v>
                </c:pt>
                <c:pt idx="14">
                  <c:v>69.130754061926069</c:v>
                </c:pt>
                <c:pt idx="15">
                  <c:v>69.314339572517724</c:v>
                </c:pt>
                <c:pt idx="16">
                  <c:v>70.007389174717744</c:v>
                </c:pt>
                <c:pt idx="17">
                  <c:v>70.565809401022747</c:v>
                </c:pt>
                <c:pt idx="18">
                  <c:v>70.754084635167203</c:v>
                </c:pt>
                <c:pt idx="19">
                  <c:v>70.766895586270422</c:v>
                </c:pt>
                <c:pt idx="20">
                  <c:v>71.358715794585663</c:v>
                </c:pt>
                <c:pt idx="21">
                  <c:v>71.287111725199168</c:v>
                </c:pt>
                <c:pt idx="22">
                  <c:v>71.195376162540242</c:v>
                </c:pt>
                <c:pt idx="23">
                  <c:v>70.884024286355896</c:v>
                </c:pt>
                <c:pt idx="24">
                  <c:v>70.514108061282343</c:v>
                </c:pt>
                <c:pt idx="25">
                  <c:v>71.00858791273086</c:v>
                </c:pt>
                <c:pt idx="26">
                  <c:v>71.598921135557504</c:v>
                </c:pt>
                <c:pt idx="27">
                  <c:v>72.144644793725973</c:v>
                </c:pt>
                <c:pt idx="28">
                  <c:v>72.377415208408337</c:v>
                </c:pt>
                <c:pt idx="29">
                  <c:v>72.416419980012222</c:v>
                </c:pt>
                <c:pt idx="30">
                  <c:v>73.064631250467116</c:v>
                </c:pt>
                <c:pt idx="31">
                  <c:v>72.658798607733601</c:v>
                </c:pt>
                <c:pt idx="32">
                  <c:v>72.887108064796593</c:v>
                </c:pt>
                <c:pt idx="33">
                  <c:v>73.383418054094491</c:v>
                </c:pt>
                <c:pt idx="34">
                  <c:v>73.679442541218833</c:v>
                </c:pt>
                <c:pt idx="35">
                  <c:v>73.795770555923099</c:v>
                </c:pt>
                <c:pt idx="36">
                  <c:v>74.090536824645824</c:v>
                </c:pt>
                <c:pt idx="37">
                  <c:v>74.441351006608016</c:v>
                </c:pt>
                <c:pt idx="38">
                  <c:v>74.369403788321392</c:v>
                </c:pt>
                <c:pt idx="39">
                  <c:v>74.582729007531611</c:v>
                </c:pt>
                <c:pt idx="40">
                  <c:v>74.284416850691002</c:v>
                </c:pt>
                <c:pt idx="41">
                  <c:v>74.461825652241259</c:v>
                </c:pt>
                <c:pt idx="42">
                  <c:v>74.641407740541055</c:v>
                </c:pt>
                <c:pt idx="43">
                  <c:v>74.571862574937413</c:v>
                </c:pt>
                <c:pt idx="44">
                  <c:v>74.953445917986372</c:v>
                </c:pt>
                <c:pt idx="45">
                  <c:v>75.510493541769449</c:v>
                </c:pt>
                <c:pt idx="46">
                  <c:v>75.869657719522621</c:v>
                </c:pt>
                <c:pt idx="47">
                  <c:v>76.298138294638918</c:v>
                </c:pt>
                <c:pt idx="48">
                  <c:v>76.541317606587953</c:v>
                </c:pt>
                <c:pt idx="49">
                  <c:v>76.595992917305566</c:v>
                </c:pt>
                <c:pt idx="50">
                  <c:v>77.361561654932899</c:v>
                </c:pt>
                <c:pt idx="51">
                  <c:v>77.818981255593641</c:v>
                </c:pt>
                <c:pt idx="52">
                  <c:v>78.184665291288354</c:v>
                </c:pt>
                <c:pt idx="53">
                  <c:v>78.696073901405754</c:v>
                </c:pt>
                <c:pt idx="54">
                  <c:v>78.79455809140029</c:v>
                </c:pt>
                <c:pt idx="55">
                  <c:v>79.314888613295778</c:v>
                </c:pt>
                <c:pt idx="56">
                  <c:v>79.562185731656925</c:v>
                </c:pt>
                <c:pt idx="57">
                  <c:v>80.204563444277653</c:v>
                </c:pt>
                <c:pt idx="58">
                  <c:v>80.74811381685015</c:v>
                </c:pt>
                <c:pt idx="59">
                  <c:v>81.534157200110727</c:v>
                </c:pt>
                <c:pt idx="60">
                  <c:v>81.704474225425201</c:v>
                </c:pt>
                <c:pt idx="61">
                  <c:v>81.594666069816029</c:v>
                </c:pt>
                <c:pt idx="62">
                  <c:v>81.721402982940546</c:v>
                </c:pt>
                <c:pt idx="63">
                  <c:v>81.588489360774631</c:v>
                </c:pt>
                <c:pt idx="64">
                  <c:v>81.967213114659558</c:v>
                </c:pt>
                <c:pt idx="65">
                  <c:v>82.237958849631141</c:v>
                </c:pt>
                <c:pt idx="66">
                  <c:v>81.889889871559177</c:v>
                </c:pt>
                <c:pt idx="67">
                  <c:v>82.966810485370871</c:v>
                </c:pt>
                <c:pt idx="68">
                  <c:v>83.299437691416117</c:v>
                </c:pt>
                <c:pt idx="69">
                  <c:v>83.171671325823411</c:v>
                </c:pt>
                <c:pt idx="70">
                  <c:v>83.372299978050691</c:v>
                </c:pt>
                <c:pt idx="71">
                  <c:v>83.663405974535252</c:v>
                </c:pt>
                <c:pt idx="72">
                  <c:v>83.210676098580848</c:v>
                </c:pt>
                <c:pt idx="73">
                  <c:v>84.400264454858672</c:v>
                </c:pt>
                <c:pt idx="74">
                  <c:v>84.271926173278842</c:v>
                </c:pt>
                <c:pt idx="75">
                  <c:v>85.118821576298416</c:v>
                </c:pt>
                <c:pt idx="76">
                  <c:v>85.755365729931469</c:v>
                </c:pt>
                <c:pt idx="77">
                  <c:v>86.395798922889625</c:v>
                </c:pt>
                <c:pt idx="78">
                  <c:v>86.396485224150567</c:v>
                </c:pt>
                <c:pt idx="79">
                  <c:v>86.831828809569203</c:v>
                </c:pt>
                <c:pt idx="80">
                  <c:v>87.392651089710711</c:v>
                </c:pt>
                <c:pt idx="81">
                  <c:v>87.381098357009122</c:v>
                </c:pt>
                <c:pt idx="82">
                  <c:v>88.152157502416927</c:v>
                </c:pt>
                <c:pt idx="83">
                  <c:v>88.709319510320299</c:v>
                </c:pt>
                <c:pt idx="84">
                  <c:v>88.869685171388497</c:v>
                </c:pt>
                <c:pt idx="85">
                  <c:v>89.919153745144357</c:v>
                </c:pt>
                <c:pt idx="86">
                  <c:v>90.479747258198898</c:v>
                </c:pt>
                <c:pt idx="87">
                  <c:v>90.555469132843967</c:v>
                </c:pt>
                <c:pt idx="88">
                  <c:v>91.058870898377634</c:v>
                </c:pt>
                <c:pt idx="89">
                  <c:v>91.484148735429727</c:v>
                </c:pt>
                <c:pt idx="90">
                  <c:v>92.249374323003394</c:v>
                </c:pt>
                <c:pt idx="91">
                  <c:v>93.17084776523312</c:v>
                </c:pt>
                <c:pt idx="92">
                  <c:v>94.036959595484319</c:v>
                </c:pt>
                <c:pt idx="93">
                  <c:v>94.85926254761209</c:v>
                </c:pt>
                <c:pt idx="94">
                  <c:v>95.615337455167136</c:v>
                </c:pt>
                <c:pt idx="95">
                  <c:v>96.047363918401302</c:v>
                </c:pt>
                <c:pt idx="96">
                  <c:v>96.478704081528079</c:v>
                </c:pt>
                <c:pt idx="97">
                  <c:v>96.63861220842233</c:v>
                </c:pt>
                <c:pt idx="98">
                  <c:v>96.678303281287157</c:v>
                </c:pt>
                <c:pt idx="99">
                  <c:v>97.028659929075417</c:v>
                </c:pt>
                <c:pt idx="100">
                  <c:v>97.637294510785736</c:v>
                </c:pt>
                <c:pt idx="101">
                  <c:v>97.050507177230529</c:v>
                </c:pt>
                <c:pt idx="102">
                  <c:v>96.661031373718131</c:v>
                </c:pt>
                <c:pt idx="103">
                  <c:v>98.65164735110929</c:v>
                </c:pt>
                <c:pt idx="104">
                  <c:v>98.565059045023588</c:v>
                </c:pt>
                <c:pt idx="105">
                  <c:v>99.247242214629409</c:v>
                </c:pt>
                <c:pt idx="106">
                  <c:v>99.162369661119286</c:v>
                </c:pt>
                <c:pt idx="107">
                  <c:v>99.586046128562529</c:v>
                </c:pt>
                <c:pt idx="108">
                  <c:v>100</c:v>
                </c:pt>
                <c:pt idx="109">
                  <c:v>100.57283254817061</c:v>
                </c:pt>
                <c:pt idx="110">
                  <c:v>100.7834125634906</c:v>
                </c:pt>
                <c:pt idx="111">
                  <c:v>101.01275147302178</c:v>
                </c:pt>
                <c:pt idx="112">
                  <c:v>101.6282490638809</c:v>
                </c:pt>
                <c:pt idx="113">
                  <c:v>101.57002786389187</c:v>
                </c:pt>
                <c:pt idx="114">
                  <c:v>102.15807341700224</c:v>
                </c:pt>
                <c:pt idx="115">
                  <c:v>102.61446356519478</c:v>
                </c:pt>
                <c:pt idx="116">
                  <c:v>102.18232271784035</c:v>
                </c:pt>
                <c:pt idx="117">
                  <c:v>103.50837058440196</c:v>
                </c:pt>
                <c:pt idx="118">
                  <c:v>104.04894698599725</c:v>
                </c:pt>
                <c:pt idx="119">
                  <c:v>104.86724651583317</c:v>
                </c:pt>
                <c:pt idx="120">
                  <c:v>104.80513627651899</c:v>
                </c:pt>
                <c:pt idx="121">
                  <c:v>105.19003674059886</c:v>
                </c:pt>
                <c:pt idx="122">
                  <c:v>105.58946390835753</c:v>
                </c:pt>
                <c:pt idx="123">
                  <c:v>106.2476265430587</c:v>
                </c:pt>
                <c:pt idx="124">
                  <c:v>106.5619523890667</c:v>
                </c:pt>
                <c:pt idx="125">
                  <c:v>106.62463454552156</c:v>
                </c:pt>
                <c:pt idx="126">
                  <c:v>106.42240452483898</c:v>
                </c:pt>
                <c:pt idx="127">
                  <c:v>106.13644578492764</c:v>
                </c:pt>
                <c:pt idx="128">
                  <c:v>106.55360239442932</c:v>
                </c:pt>
                <c:pt idx="129">
                  <c:v>106.18917657713621</c:v>
                </c:pt>
                <c:pt idx="130">
                  <c:v>106.1930656153078</c:v>
                </c:pt>
                <c:pt idx="131">
                  <c:v>105.84293773460655</c:v>
                </c:pt>
                <c:pt idx="132">
                  <c:v>105.26758875078622</c:v>
                </c:pt>
                <c:pt idx="133">
                  <c:v>104.5555514895951</c:v>
                </c:pt>
                <c:pt idx="134">
                  <c:v>104.28926671108934</c:v>
                </c:pt>
                <c:pt idx="135">
                  <c:v>103.94794635919943</c:v>
                </c:pt>
                <c:pt idx="136">
                  <c:v>103.37408436086771</c:v>
                </c:pt>
                <c:pt idx="137">
                  <c:v>102.78798332857345</c:v>
                </c:pt>
                <c:pt idx="138">
                  <c:v>102.17740422720057</c:v>
                </c:pt>
                <c:pt idx="139">
                  <c:v>102.05306936675905</c:v>
                </c:pt>
                <c:pt idx="140">
                  <c:v>101.51283611637102</c:v>
                </c:pt>
                <c:pt idx="141">
                  <c:v>101.20136985721994</c:v>
                </c:pt>
                <c:pt idx="142">
                  <c:v>100.61526882492569</c:v>
                </c:pt>
                <c:pt idx="143">
                  <c:v>100.58072500863406</c:v>
                </c:pt>
                <c:pt idx="144">
                  <c:v>101.28109515415684</c:v>
                </c:pt>
                <c:pt idx="145">
                  <c:v>101.27080063985687</c:v>
                </c:pt>
                <c:pt idx="146">
                  <c:v>102.04117348400374</c:v>
                </c:pt>
                <c:pt idx="147">
                  <c:v>102.53210744733435</c:v>
                </c:pt>
                <c:pt idx="148">
                  <c:v>102.97614417859765</c:v>
                </c:pt>
                <c:pt idx="149">
                  <c:v>103.81960807646607</c:v>
                </c:pt>
                <c:pt idx="150">
                  <c:v>103.79581630980192</c:v>
                </c:pt>
                <c:pt idx="151">
                  <c:v>103.66210200340834</c:v>
                </c:pt>
                <c:pt idx="152">
                  <c:v>103.77339714450613</c:v>
                </c:pt>
                <c:pt idx="153">
                  <c:v>103.50322332782875</c:v>
                </c:pt>
                <c:pt idx="154">
                  <c:v>104.06873533036953</c:v>
                </c:pt>
                <c:pt idx="155">
                  <c:v>103.50779866726128</c:v>
                </c:pt>
                <c:pt idx="156">
                  <c:v>104.36292968195156</c:v>
                </c:pt>
                <c:pt idx="157">
                  <c:v>104.47605495974518</c:v>
                </c:pt>
                <c:pt idx="158">
                  <c:v>104.16790582162501</c:v>
                </c:pt>
                <c:pt idx="159">
                  <c:v>103.50711236600034</c:v>
                </c:pt>
                <c:pt idx="160">
                  <c:v>103.48240553098829</c:v>
                </c:pt>
                <c:pt idx="161">
                  <c:v>103.61989449374026</c:v>
                </c:pt>
                <c:pt idx="162">
                  <c:v>104.15921267578037</c:v>
                </c:pt>
                <c:pt idx="163">
                  <c:v>103.91191555857276</c:v>
                </c:pt>
                <c:pt idx="164">
                  <c:v>104.59833091640388</c:v>
                </c:pt>
                <c:pt idx="165">
                  <c:v>104.72895686885353</c:v>
                </c:pt>
                <c:pt idx="166">
                  <c:v>105.43447427094952</c:v>
                </c:pt>
                <c:pt idx="167">
                  <c:v>105.52243517955714</c:v>
                </c:pt>
                <c:pt idx="168">
                  <c:v>105.69801384556509</c:v>
                </c:pt>
                <c:pt idx="169">
                  <c:v>106.34084909235978</c:v>
                </c:pt>
                <c:pt idx="170">
                  <c:v>105.91911714342557</c:v>
                </c:pt>
                <c:pt idx="171">
                  <c:v>106.34931347111744</c:v>
                </c:pt>
                <c:pt idx="172">
                  <c:v>107.11396714039687</c:v>
                </c:pt>
                <c:pt idx="173">
                  <c:v>106.29692583011609</c:v>
                </c:pt>
                <c:pt idx="174">
                  <c:v>107.07541990296693</c:v>
                </c:pt>
                <c:pt idx="175">
                  <c:v>107.1725314904396</c:v>
                </c:pt>
                <c:pt idx="176">
                  <c:v>107.28691498663484</c:v>
                </c:pt>
                <c:pt idx="177">
                  <c:v>108.23263772970269</c:v>
                </c:pt>
                <c:pt idx="178">
                  <c:v>108.49171634785243</c:v>
                </c:pt>
                <c:pt idx="179">
                  <c:v>109.33243504183061</c:v>
                </c:pt>
                <c:pt idx="180">
                  <c:v>109.72637180180882</c:v>
                </c:pt>
                <c:pt idx="181">
                  <c:v>110.52728503995544</c:v>
                </c:pt>
                <c:pt idx="182">
                  <c:v>110.36943581569049</c:v>
                </c:pt>
                <c:pt idx="183">
                  <c:v>110.58699322427955</c:v>
                </c:pt>
                <c:pt idx="184">
                  <c:v>110.71464520575199</c:v>
                </c:pt>
                <c:pt idx="185">
                  <c:v>111.16931960136893</c:v>
                </c:pt>
                <c:pt idx="186">
                  <c:v>110.83543417807562</c:v>
                </c:pt>
                <c:pt idx="187">
                  <c:v>111.20626547149709</c:v>
                </c:pt>
                <c:pt idx="188">
                  <c:v>109.06043108961093</c:v>
                </c:pt>
                <c:pt idx="189">
                  <c:v>110.37790019444816</c:v>
                </c:pt>
                <c:pt idx="190">
                  <c:v>111.59780017763877</c:v>
                </c:pt>
                <c:pt idx="191">
                  <c:v>112.12121905463171</c:v>
                </c:pt>
                <c:pt idx="192">
                  <c:v>112.32962578320216</c:v>
                </c:pt>
                <c:pt idx="193">
                  <c:v>112.3708038415556</c:v>
                </c:pt>
                <c:pt idx="194">
                  <c:v>112.63823245549628</c:v>
                </c:pt>
                <c:pt idx="195">
                  <c:v>112.98401376269845</c:v>
                </c:pt>
                <c:pt idx="196">
                  <c:v>112.99762539918288</c:v>
                </c:pt>
                <c:pt idx="197">
                  <c:v>113.36193683350926</c:v>
                </c:pt>
                <c:pt idx="198">
                  <c:v>113.28049578399676</c:v>
                </c:pt>
                <c:pt idx="199">
                  <c:v>113.76388043807118</c:v>
                </c:pt>
                <c:pt idx="200">
                  <c:v>113.53065249036841</c:v>
                </c:pt>
                <c:pt idx="201">
                  <c:v>113.412837489022</c:v>
                </c:pt>
                <c:pt idx="202">
                  <c:v>113.35107040091506</c:v>
                </c:pt>
                <c:pt idx="203">
                  <c:v>114.51126219978157</c:v>
                </c:pt>
                <c:pt idx="204">
                  <c:v>114.06619601720365</c:v>
                </c:pt>
                <c:pt idx="205">
                  <c:v>115.1749152422632</c:v>
                </c:pt>
                <c:pt idx="206">
                  <c:v>115.39659045726435</c:v>
                </c:pt>
                <c:pt idx="207">
                  <c:v>116.18812424830539</c:v>
                </c:pt>
                <c:pt idx="208">
                  <c:v>116.26865022946998</c:v>
                </c:pt>
                <c:pt idx="209">
                  <c:v>116.29838993808852</c:v>
                </c:pt>
                <c:pt idx="210">
                  <c:v>116.17096672370309</c:v>
                </c:pt>
                <c:pt idx="211">
                  <c:v>116.41391726971868</c:v>
                </c:pt>
                <c:pt idx="212">
                  <c:v>116.70307874654068</c:v>
                </c:pt>
                <c:pt idx="213">
                  <c:v>116.36107209454337</c:v>
                </c:pt>
                <c:pt idx="214">
                  <c:v>117.03547718549895</c:v>
                </c:pt>
                <c:pt idx="215">
                  <c:v>117.02278061736243</c:v>
                </c:pt>
                <c:pt idx="216">
                  <c:v>116.86401632590309</c:v>
                </c:pt>
                <c:pt idx="217">
                  <c:v>116.40499535678705</c:v>
                </c:pt>
                <c:pt idx="218">
                  <c:v>115.98326340785285</c:v>
                </c:pt>
                <c:pt idx="219">
                  <c:v>115.21140357821739</c:v>
                </c:pt>
                <c:pt idx="220">
                  <c:v>114.54351834520337</c:v>
                </c:pt>
                <c:pt idx="221">
                  <c:v>114.28524041243485</c:v>
                </c:pt>
                <c:pt idx="222">
                  <c:v>113.80505849642461</c:v>
                </c:pt>
                <c:pt idx="223">
                  <c:v>112.02342116474458</c:v>
                </c:pt>
                <c:pt idx="224">
                  <c:v>107.12986644659756</c:v>
                </c:pt>
                <c:pt idx="225">
                  <c:v>108.18905761751272</c:v>
                </c:pt>
                <c:pt idx="226">
                  <c:v>106.77184610427931</c:v>
                </c:pt>
                <c:pt idx="227">
                  <c:v>103.76676290244431</c:v>
                </c:pt>
                <c:pt idx="228">
                  <c:v>101.19313424554926</c:v>
                </c:pt>
                <c:pt idx="229">
                  <c:v>100.58427089675196</c:v>
                </c:pt>
                <c:pt idx="230">
                  <c:v>98.999258795007322</c:v>
                </c:pt>
                <c:pt idx="231">
                  <c:v>98.209440756541852</c:v>
                </c:pt>
                <c:pt idx="232">
                  <c:v>97.224942007803563</c:v>
                </c:pt>
                <c:pt idx="233">
                  <c:v>96.914505199967152</c:v>
                </c:pt>
                <c:pt idx="234">
                  <c:v>98.037064828598105</c:v>
                </c:pt>
                <c:pt idx="235">
                  <c:v>99.094197096883974</c:v>
                </c:pt>
                <c:pt idx="236">
                  <c:v>99.927137713365425</c:v>
                </c:pt>
                <c:pt idx="237">
                  <c:v>100.14137800092358</c:v>
                </c:pt>
                <c:pt idx="238">
                  <c:v>100.55956406173989</c:v>
                </c:pt>
                <c:pt idx="239">
                  <c:v>100.92261727766464</c:v>
                </c:pt>
                <c:pt idx="240">
                  <c:v>102.02275774099981</c:v>
                </c:pt>
                <c:pt idx="241">
                  <c:v>102.38340890308802</c:v>
                </c:pt>
                <c:pt idx="242">
                  <c:v>103.11088793630587</c:v>
                </c:pt>
                <c:pt idx="243">
                  <c:v>103.48732402162805</c:v>
                </c:pt>
                <c:pt idx="244">
                  <c:v>104.90464991898172</c:v>
                </c:pt>
                <c:pt idx="245">
                  <c:v>105.15126073492841</c:v>
                </c:pt>
                <c:pt idx="246">
                  <c:v>105.54588379616756</c:v>
                </c:pt>
                <c:pt idx="247">
                  <c:v>105.93627466687434</c:v>
                </c:pt>
                <c:pt idx="248">
                  <c:v>106.22429230941496</c:v>
                </c:pt>
                <c:pt idx="249">
                  <c:v>105.93490206550599</c:v>
                </c:pt>
                <c:pt idx="250">
                  <c:v>106.00742120208686</c:v>
                </c:pt>
                <c:pt idx="251">
                  <c:v>107.03332677626557</c:v>
                </c:pt>
                <c:pt idx="252">
                  <c:v>106.8105077258295</c:v>
                </c:pt>
                <c:pt idx="253">
                  <c:v>106.38248468488716</c:v>
                </c:pt>
                <c:pt idx="254">
                  <c:v>107.49532171520529</c:v>
                </c:pt>
                <c:pt idx="255">
                  <c:v>107.12300343629522</c:v>
                </c:pt>
                <c:pt idx="256">
                  <c:v>107.27776430661623</c:v>
                </c:pt>
                <c:pt idx="257">
                  <c:v>107.56372304652758</c:v>
                </c:pt>
                <c:pt idx="258">
                  <c:v>108.10910355464236</c:v>
                </c:pt>
                <c:pt idx="259">
                  <c:v>108.80878739775068</c:v>
                </c:pt>
                <c:pt idx="260">
                  <c:v>108.74804976211193</c:v>
                </c:pt>
                <c:pt idx="261">
                  <c:v>109.49829111067928</c:v>
                </c:pt>
                <c:pt idx="262">
                  <c:v>109.51705000489045</c:v>
                </c:pt>
                <c:pt idx="263">
                  <c:v>110.05373736716058</c:v>
                </c:pt>
                <c:pt idx="264">
                  <c:v>110.72905752646406</c:v>
                </c:pt>
                <c:pt idx="265">
                  <c:v>111.070149111267</c:v>
                </c:pt>
                <c:pt idx="266">
                  <c:v>110.49136862229548</c:v>
                </c:pt>
                <c:pt idx="267">
                  <c:v>111.29582774856001</c:v>
                </c:pt>
                <c:pt idx="268">
                  <c:v>111.52917007922949</c:v>
                </c:pt>
                <c:pt idx="269">
                  <c:v>111.51281324000838</c:v>
                </c:pt>
                <c:pt idx="270">
                  <c:v>111.77944116856787</c:v>
                </c:pt>
                <c:pt idx="271">
                  <c:v>111.3100113021851</c:v>
                </c:pt>
                <c:pt idx="272">
                  <c:v>111.22708326718401</c:v>
                </c:pt>
                <c:pt idx="273">
                  <c:v>111.59368237122665</c:v>
                </c:pt>
                <c:pt idx="274">
                  <c:v>112.04881430101757</c:v>
                </c:pt>
                <c:pt idx="275">
                  <c:v>112.33157030286473</c:v>
                </c:pt>
                <c:pt idx="276">
                  <c:v>112.3234490753143</c:v>
                </c:pt>
                <c:pt idx="277">
                  <c:v>112.87763711224046</c:v>
                </c:pt>
                <c:pt idx="278">
                  <c:v>113.35335807178487</c:v>
                </c:pt>
                <c:pt idx="279">
                  <c:v>113.2279937600287</c:v>
                </c:pt>
                <c:pt idx="280">
                  <c:v>113.32910876979322</c:v>
                </c:pt>
                <c:pt idx="281">
                  <c:v>113.48455594137519</c:v>
                </c:pt>
                <c:pt idx="282">
                  <c:v>113.14037600262834</c:v>
                </c:pt>
                <c:pt idx="283">
                  <c:v>113.79911055447019</c:v>
                </c:pt>
                <c:pt idx="284">
                  <c:v>114.40316979559444</c:v>
                </c:pt>
                <c:pt idx="285">
                  <c:v>114.27345891149272</c:v>
                </c:pt>
                <c:pt idx="286">
                  <c:v>114.55266902522197</c:v>
                </c:pt>
                <c:pt idx="287">
                  <c:v>114.79253121614011</c:v>
                </c:pt>
                <c:pt idx="288">
                  <c:v>114.36382187393684</c:v>
                </c:pt>
                <c:pt idx="289">
                  <c:v>115.23965630134734</c:v>
                </c:pt>
                <c:pt idx="290">
                  <c:v>116.37273921136523</c:v>
                </c:pt>
                <c:pt idx="291">
                  <c:v>116.44502957970559</c:v>
                </c:pt>
                <c:pt idx="292">
                  <c:v>116.91320122884025</c:v>
                </c:pt>
                <c:pt idx="293">
                  <c:v>117.31594551762984</c:v>
                </c:pt>
                <c:pt idx="294">
                  <c:v>117.63484670422393</c:v>
                </c:pt>
                <c:pt idx="295">
                  <c:v>117.41454409059111</c:v>
                </c:pt>
                <c:pt idx="296">
                  <c:v>117.77462333553864</c:v>
                </c:pt>
                <c:pt idx="297">
                  <c:v>117.78114319463374</c:v>
                </c:pt>
                <c:pt idx="298">
                  <c:v>118.50324620419138</c:v>
                </c:pt>
                <c:pt idx="299">
                  <c:v>118.49215100566374</c:v>
                </c:pt>
                <c:pt idx="300">
                  <c:v>117.5839460487112</c:v>
                </c:pt>
                <c:pt idx="301">
                  <c:v>116.84891770393007</c:v>
                </c:pt>
                <c:pt idx="302">
                  <c:v>116.45120628874699</c:v>
                </c:pt>
                <c:pt idx="303">
                  <c:v>115.78869708170028</c:v>
                </c:pt>
                <c:pt idx="304">
                  <c:v>115.24548985918148</c:v>
                </c:pt>
                <c:pt idx="305">
                  <c:v>114.90153868752162</c:v>
                </c:pt>
                <c:pt idx="306">
                  <c:v>115.65315263861085</c:v>
                </c:pt>
                <c:pt idx="307">
                  <c:v>115.39029936525623</c:v>
                </c:pt>
                <c:pt idx="308">
                  <c:v>115.07894748907188</c:v>
                </c:pt>
                <c:pt idx="309">
                  <c:v>114.55621491333987</c:v>
                </c:pt>
                <c:pt idx="310">
                  <c:v>113.67626267951728</c:v>
                </c:pt>
                <c:pt idx="311">
                  <c:v>113.07632124480514</c:v>
                </c:pt>
                <c:pt idx="312">
                  <c:v>113.70703184060403</c:v>
                </c:pt>
                <c:pt idx="313">
                  <c:v>113.11910067161392</c:v>
                </c:pt>
                <c:pt idx="314">
                  <c:v>112.25424705976434</c:v>
                </c:pt>
                <c:pt idx="315">
                  <c:v>112.59499549336002</c:v>
                </c:pt>
                <c:pt idx="316">
                  <c:v>112.33557372515658</c:v>
                </c:pt>
                <c:pt idx="317">
                  <c:v>112.86974465062346</c:v>
                </c:pt>
                <c:pt idx="318">
                  <c:v>113.05333016121513</c:v>
                </c:pt>
                <c:pt idx="319">
                  <c:v>112.93105420455643</c:v>
                </c:pt>
                <c:pt idx="320">
                  <c:v>112.81495495693915</c:v>
                </c:pt>
                <c:pt idx="321">
                  <c:v>112.91092270897691</c:v>
                </c:pt>
                <c:pt idx="322">
                  <c:v>112.43943393996489</c:v>
                </c:pt>
                <c:pt idx="323">
                  <c:v>113.13248354101135</c:v>
                </c:pt>
                <c:pt idx="324">
                  <c:v>112.93643022937017</c:v>
                </c:pt>
                <c:pt idx="325">
                  <c:v>112.57372016349913</c:v>
                </c:pt>
                <c:pt idx="326">
                  <c:v>113.32270329481838</c:v>
                </c:pt>
                <c:pt idx="327">
                  <c:v>114.44583484059002</c:v>
                </c:pt>
                <c:pt idx="328">
                  <c:v>114.54248889388873</c:v>
                </c:pt>
                <c:pt idx="329">
                  <c:v>114.74357507913642</c:v>
                </c:pt>
                <c:pt idx="330">
                  <c:v>114.54569163195292</c:v>
                </c:pt>
                <c:pt idx="331">
                  <c:v>114.0263905613721</c:v>
                </c:pt>
                <c:pt idx="332">
                  <c:v>114.13516926566662</c:v>
                </c:pt>
                <c:pt idx="333">
                  <c:v>115.57319857458695</c:v>
                </c:pt>
                <c:pt idx="334">
                  <c:v>115.78583749368977</c:v>
                </c:pt>
                <c:pt idx="335">
                  <c:v>115.97090998977005</c:v>
                </c:pt>
                <c:pt idx="336">
                  <c:v>115.92195385391989</c:v>
                </c:pt>
                <c:pt idx="337">
                  <c:v>116.33579334123709</c:v>
                </c:pt>
                <c:pt idx="338">
                  <c:v>116.98972378771296</c:v>
                </c:pt>
                <c:pt idx="339">
                  <c:v>118.31142508192904</c:v>
                </c:pt>
                <c:pt idx="340">
                  <c:v>117.21277160408248</c:v>
                </c:pt>
                <c:pt idx="341">
                  <c:v>118.10187451792369</c:v>
                </c:pt>
                <c:pt idx="342">
                  <c:v>118.33979218917925</c:v>
                </c:pt>
                <c:pt idx="343">
                  <c:v>119.16495472816399</c:v>
                </c:pt>
                <c:pt idx="344">
                  <c:v>119.14928418905028</c:v>
                </c:pt>
                <c:pt idx="345">
                  <c:v>119.0132822117869</c:v>
                </c:pt>
                <c:pt idx="346">
                  <c:v>118.91342542042401</c:v>
                </c:pt>
                <c:pt idx="347">
                  <c:v>118.80899328847502</c:v>
                </c:pt>
                <c:pt idx="348">
                  <c:v>118.12200601234969</c:v>
                </c:pt>
                <c:pt idx="349">
                  <c:v>117.60419192725743</c:v>
                </c:pt>
                <c:pt idx="350">
                  <c:v>117.70061721346917</c:v>
                </c:pt>
                <c:pt idx="351">
                  <c:v>117.10879700630747</c:v>
                </c:pt>
                <c:pt idx="352">
                  <c:v>117.32955715296072</c:v>
                </c:pt>
                <c:pt idx="353">
                  <c:v>117.34923111436629</c:v>
                </c:pt>
                <c:pt idx="354">
                  <c:v>116.9013053449314</c:v>
                </c:pt>
                <c:pt idx="355">
                  <c:v>117.71045419474872</c:v>
                </c:pt>
                <c:pt idx="356">
                  <c:v>117.33344619228586</c:v>
                </c:pt>
                <c:pt idx="357">
                  <c:v>116.41666247360891</c:v>
                </c:pt>
                <c:pt idx="358">
                  <c:v>116.78314719353128</c:v>
                </c:pt>
                <c:pt idx="359">
                  <c:v>116.40030563323425</c:v>
                </c:pt>
                <c:pt idx="360">
                  <c:v>115.8739127852641</c:v>
                </c:pt>
                <c:pt idx="361">
                  <c:v>116.33236183723946</c:v>
                </c:pt>
                <c:pt idx="362">
                  <c:v>111.95238901480585</c:v>
                </c:pt>
                <c:pt idx="363">
                  <c:v>97.179074225897338</c:v>
                </c:pt>
                <c:pt idx="364">
                  <c:v>98.75241921197366</c:v>
                </c:pt>
                <c:pt idx="365">
                  <c:v>104.94948824841978</c:v>
                </c:pt>
                <c:pt idx="366">
                  <c:v>108.94330238952546</c:v>
                </c:pt>
                <c:pt idx="367">
                  <c:v>109.94232784194254</c:v>
                </c:pt>
                <c:pt idx="368">
                  <c:v>109.88948266676724</c:v>
                </c:pt>
                <c:pt idx="369">
                  <c:v>110.75181984181356</c:v>
                </c:pt>
                <c:pt idx="370">
                  <c:v>111.0873066358693</c:v>
                </c:pt>
                <c:pt idx="371">
                  <c:v>112.25367514262366</c:v>
                </c:pt>
                <c:pt idx="372">
                  <c:v>113.54220522307001</c:v>
                </c:pt>
                <c:pt idx="373">
                  <c:v>110.06334558019962</c:v>
                </c:pt>
                <c:pt idx="374">
                  <c:v>113.08192603555233</c:v>
                </c:pt>
                <c:pt idx="375">
                  <c:v>113.26779921586026</c:v>
                </c:pt>
                <c:pt idx="376">
                  <c:v>114.13013639206011</c:v>
                </c:pt>
                <c:pt idx="377">
                  <c:v>114.60345529776799</c:v>
                </c:pt>
                <c:pt idx="378">
                  <c:v>115.3813774523246</c:v>
                </c:pt>
                <c:pt idx="379">
                  <c:v>115.34088569523212</c:v>
                </c:pt>
                <c:pt idx="380">
                  <c:v>114.21169182453933</c:v>
                </c:pt>
                <c:pt idx="381">
                  <c:v>115.93934014560917</c:v>
                </c:pt>
                <c:pt idx="382">
                  <c:v>116.62655618766796</c:v>
                </c:pt>
                <c:pt idx="383">
                  <c:v>116.39515837550751</c:v>
                </c:pt>
                <c:pt idx="384">
                  <c:v>116.83816565545614</c:v>
                </c:pt>
                <c:pt idx="385">
                  <c:v>117.69913022913411</c:v>
                </c:pt>
                <c:pt idx="386">
                  <c:v>118.46893115498675</c:v>
                </c:pt>
                <c:pt idx="387">
                  <c:v>119.268700558852</c:v>
                </c:pt>
                <c:pt idx="388">
                  <c:v>119.14711090230072</c:v>
                </c:pt>
                <c:pt idx="389">
                  <c:v>118.8975261142233</c:v>
                </c:pt>
                <c:pt idx="390">
                  <c:v>119.51062165239944</c:v>
                </c:pt>
                <c:pt idx="391">
                  <c:v>119.38171145252537</c:v>
                </c:pt>
                <c:pt idx="392">
                  <c:v>119.6153969344021</c:v>
                </c:pt>
                <c:pt idx="393">
                  <c:v>119.63678664838326</c:v>
                </c:pt>
                <c:pt idx="394">
                  <c:v>118.94122060937998</c:v>
                </c:pt>
                <c:pt idx="395">
                  <c:v>117.72989938906731</c:v>
                </c:pt>
                <c:pt idx="396">
                  <c:v>117.76066854900051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48E-4B3F-B333-FDB0A6E7D5A5}"/>
            </c:ext>
          </c:extLst>
        </c:ser>
        <c:ser>
          <c:idx val="12"/>
          <c:order val="7"/>
          <c:tx>
            <c:v>Japan</c:v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World'!$A$2:$A$410</c:f>
              <c:numCache>
                <c:formatCode>mmm\-yy</c:formatCode>
                <c:ptCount val="409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  <c:pt idx="395">
                  <c:v>44896</c:v>
                </c:pt>
                <c:pt idx="396">
                  <c:v>44927</c:v>
                </c:pt>
              </c:numCache>
            </c:numRef>
          </c:cat>
          <c:val>
            <c:numRef>
              <c:f>'IP World'!$Q$2:$Q$399</c:f>
              <c:numCache>
                <c:formatCode>0.00</c:formatCode>
                <c:ptCount val="398"/>
                <c:pt idx="0">
                  <c:v>101.30469359386611</c:v>
                </c:pt>
                <c:pt idx="1">
                  <c:v>101.81376240615793</c:v>
                </c:pt>
                <c:pt idx="2">
                  <c:v>103.64641012920373</c:v>
                </c:pt>
                <c:pt idx="3">
                  <c:v>103.85003765432126</c:v>
                </c:pt>
                <c:pt idx="4">
                  <c:v>104.56273399072663</c:v>
                </c:pt>
                <c:pt idx="5">
                  <c:v>104.86817527790092</c:v>
                </c:pt>
                <c:pt idx="6">
                  <c:v>105.78449913942381</c:v>
                </c:pt>
                <c:pt idx="7">
                  <c:v>106.7008230019507</c:v>
                </c:pt>
                <c:pt idx="8">
                  <c:v>105.78449913942381</c:v>
                </c:pt>
                <c:pt idx="9">
                  <c:v>107.9225881506479</c:v>
                </c:pt>
                <c:pt idx="10">
                  <c:v>107.20989181323854</c:v>
                </c:pt>
                <c:pt idx="11">
                  <c:v>107.31170557629929</c:v>
                </c:pt>
                <c:pt idx="12">
                  <c:v>108.02440191270466</c:v>
                </c:pt>
                <c:pt idx="13">
                  <c:v>108.43165696193573</c:v>
                </c:pt>
                <c:pt idx="14">
                  <c:v>107.41351933835607</c:v>
                </c:pt>
                <c:pt idx="15">
                  <c:v>107.82077438758714</c:v>
                </c:pt>
                <c:pt idx="16">
                  <c:v>108.94072577422756</c:v>
                </c:pt>
                <c:pt idx="17">
                  <c:v>105.78449913942381</c:v>
                </c:pt>
                <c:pt idx="18">
                  <c:v>108.12621567476144</c:v>
                </c:pt>
                <c:pt idx="19">
                  <c:v>106.39538171377242</c:v>
                </c:pt>
                <c:pt idx="20">
                  <c:v>106.49719547683317</c:v>
                </c:pt>
                <c:pt idx="21">
                  <c:v>105.78449913942381</c:v>
                </c:pt>
                <c:pt idx="22">
                  <c:v>106.49719547683317</c:v>
                </c:pt>
                <c:pt idx="23">
                  <c:v>105.07180280301846</c:v>
                </c:pt>
                <c:pt idx="24">
                  <c:v>104.35910646661308</c:v>
                </c:pt>
                <c:pt idx="25">
                  <c:v>104.0536651784348</c:v>
                </c:pt>
                <c:pt idx="26">
                  <c:v>102.52645874256331</c:v>
                </c:pt>
                <c:pt idx="27">
                  <c:v>102.01738993127546</c:v>
                </c:pt>
                <c:pt idx="28">
                  <c:v>99.675673395937849</c:v>
                </c:pt>
                <c:pt idx="29">
                  <c:v>101.71194864309719</c:v>
                </c:pt>
                <c:pt idx="30">
                  <c:v>101.50832111898364</c:v>
                </c:pt>
                <c:pt idx="31">
                  <c:v>98.555722009297426</c:v>
                </c:pt>
                <c:pt idx="32">
                  <c:v>102.32283121844976</c:v>
                </c:pt>
                <c:pt idx="33">
                  <c:v>99.16660458364602</c:v>
                </c:pt>
                <c:pt idx="34">
                  <c:v>97.944839434948832</c:v>
                </c:pt>
                <c:pt idx="35">
                  <c:v>97.537584384713767</c:v>
                </c:pt>
                <c:pt idx="36">
                  <c:v>99.573859632877088</c:v>
                </c:pt>
                <c:pt idx="37">
                  <c:v>99.777487157994614</c:v>
                </c:pt>
                <c:pt idx="38">
                  <c:v>96.417632998073358</c:v>
                </c:pt>
                <c:pt idx="39">
                  <c:v>98.250280722123122</c:v>
                </c:pt>
                <c:pt idx="40">
                  <c:v>99.573859632877088</c:v>
                </c:pt>
                <c:pt idx="41">
                  <c:v>97.741211909831293</c:v>
                </c:pt>
                <c:pt idx="42">
                  <c:v>97.639398147774529</c:v>
                </c:pt>
                <c:pt idx="43">
                  <c:v>96.723074285247648</c:v>
                </c:pt>
                <c:pt idx="44">
                  <c:v>97.028515572421952</c:v>
                </c:pt>
                <c:pt idx="45">
                  <c:v>96.214005473959801</c:v>
                </c:pt>
                <c:pt idx="46">
                  <c:v>96.010377948842276</c:v>
                </c:pt>
                <c:pt idx="47">
                  <c:v>95.297681612436904</c:v>
                </c:pt>
                <c:pt idx="48">
                  <c:v>94.890426562201867</c:v>
                </c:pt>
                <c:pt idx="49">
                  <c:v>95.704936661667986</c:v>
                </c:pt>
                <c:pt idx="50">
                  <c:v>96.723074285247648</c:v>
                </c:pt>
                <c:pt idx="51">
                  <c:v>97.639398147774529</c:v>
                </c:pt>
                <c:pt idx="52">
                  <c:v>97.537584384713767</c:v>
                </c:pt>
                <c:pt idx="53">
                  <c:v>98.759349533410969</c:v>
                </c:pt>
                <c:pt idx="54">
                  <c:v>99.777487157994614</c:v>
                </c:pt>
                <c:pt idx="55">
                  <c:v>100.59199725746073</c:v>
                </c:pt>
                <c:pt idx="56">
                  <c:v>99.573859632877088</c:v>
                </c:pt>
                <c:pt idx="57">
                  <c:v>100.59199725746073</c:v>
                </c:pt>
                <c:pt idx="58">
                  <c:v>101.20287983180934</c:v>
                </c:pt>
                <c:pt idx="59">
                  <c:v>101.9155761682147</c:v>
                </c:pt>
                <c:pt idx="60">
                  <c:v>99.879300920051392</c:v>
                </c:pt>
                <c:pt idx="61">
                  <c:v>101.30469359386611</c:v>
                </c:pt>
                <c:pt idx="62">
                  <c:v>102.32283121844976</c:v>
                </c:pt>
                <c:pt idx="63">
                  <c:v>103.54459636714695</c:v>
                </c:pt>
                <c:pt idx="64">
                  <c:v>101.81376240615793</c:v>
                </c:pt>
                <c:pt idx="65">
                  <c:v>101.71194864309719</c:v>
                </c:pt>
                <c:pt idx="66">
                  <c:v>100.28655597028644</c:v>
                </c:pt>
                <c:pt idx="67">
                  <c:v>101.81376240615793</c:v>
                </c:pt>
                <c:pt idx="68">
                  <c:v>100.1847422072257</c:v>
                </c:pt>
                <c:pt idx="69">
                  <c:v>101.71194864309719</c:v>
                </c:pt>
                <c:pt idx="70">
                  <c:v>102.52645874256331</c:v>
                </c:pt>
                <c:pt idx="71">
                  <c:v>103.85003765432126</c:v>
                </c:pt>
                <c:pt idx="72">
                  <c:v>102.32283121844976</c:v>
                </c:pt>
                <c:pt idx="73">
                  <c:v>102.22101745538902</c:v>
                </c:pt>
                <c:pt idx="74">
                  <c:v>102.11920369333224</c:v>
                </c:pt>
                <c:pt idx="75">
                  <c:v>102.42464498050653</c:v>
                </c:pt>
                <c:pt idx="76">
                  <c:v>103.03552755485514</c:v>
                </c:pt>
                <c:pt idx="77">
                  <c:v>103.23915507997265</c:v>
                </c:pt>
                <c:pt idx="78">
                  <c:v>103.85003765432126</c:v>
                </c:pt>
                <c:pt idx="79">
                  <c:v>103.95185141637802</c:v>
                </c:pt>
                <c:pt idx="80">
                  <c:v>105.07180280301846</c:v>
                </c:pt>
                <c:pt idx="81">
                  <c:v>105.68268537736705</c:v>
                </c:pt>
                <c:pt idx="82">
                  <c:v>106.19175418965887</c:v>
                </c:pt>
                <c:pt idx="83">
                  <c:v>107.20989181323854</c:v>
                </c:pt>
                <c:pt idx="84">
                  <c:v>108.83891201217079</c:v>
                </c:pt>
                <c:pt idx="85">
                  <c:v>108.83891201217079</c:v>
                </c:pt>
                <c:pt idx="86">
                  <c:v>109.24616706140186</c:v>
                </c:pt>
                <c:pt idx="87">
                  <c:v>106.49719547683317</c:v>
                </c:pt>
                <c:pt idx="88">
                  <c:v>109.65342211163691</c:v>
                </c:pt>
                <c:pt idx="89">
                  <c:v>109.04253953728831</c:v>
                </c:pt>
                <c:pt idx="90">
                  <c:v>109.34798082446261</c:v>
                </c:pt>
                <c:pt idx="91">
                  <c:v>108.83891201217079</c:v>
                </c:pt>
                <c:pt idx="92">
                  <c:v>108.12621567476144</c:v>
                </c:pt>
                <c:pt idx="93">
                  <c:v>107.41351933835607</c:v>
                </c:pt>
                <c:pt idx="94">
                  <c:v>106.08994042659812</c:v>
                </c:pt>
                <c:pt idx="95">
                  <c:v>105.07180280301846</c:v>
                </c:pt>
                <c:pt idx="96">
                  <c:v>106.6168623263213</c:v>
                </c:pt>
                <c:pt idx="97">
                  <c:v>103.84204909299417</c:v>
                </c:pt>
                <c:pt idx="98">
                  <c:v>101.60085378849659</c:v>
                </c:pt>
                <c:pt idx="99">
                  <c:v>101.38740661716557</c:v>
                </c:pt>
                <c:pt idx="100">
                  <c:v>100.64034151600103</c:v>
                </c:pt>
                <c:pt idx="101">
                  <c:v>100.64034151600103</c:v>
                </c:pt>
                <c:pt idx="102">
                  <c:v>100.42689434366602</c:v>
                </c:pt>
                <c:pt idx="103">
                  <c:v>98.612593382834447</c:v>
                </c:pt>
                <c:pt idx="104">
                  <c:v>99.893276413832496</c:v>
                </c:pt>
                <c:pt idx="105">
                  <c:v>99.359658485002967</c:v>
                </c:pt>
                <c:pt idx="106">
                  <c:v>98.826040555169442</c:v>
                </c:pt>
                <c:pt idx="107">
                  <c:v>98.719316969001952</c:v>
                </c:pt>
                <c:pt idx="108">
                  <c:v>100</c:v>
                </c:pt>
                <c:pt idx="109">
                  <c:v>100</c:v>
                </c:pt>
                <c:pt idx="110">
                  <c:v>101.28068303099806</c:v>
                </c:pt>
                <c:pt idx="111">
                  <c:v>99.573105656333993</c:v>
                </c:pt>
                <c:pt idx="112">
                  <c:v>101.17395944483057</c:v>
                </c:pt>
                <c:pt idx="113">
                  <c:v>100.42689434366602</c:v>
                </c:pt>
                <c:pt idx="114">
                  <c:v>100.96051227349955</c:v>
                </c:pt>
                <c:pt idx="115">
                  <c:v>101.92102454699908</c:v>
                </c:pt>
                <c:pt idx="116">
                  <c:v>102.66808964816363</c:v>
                </c:pt>
                <c:pt idx="117">
                  <c:v>102.56136606199611</c:v>
                </c:pt>
                <c:pt idx="118">
                  <c:v>103.62860192166315</c:v>
                </c:pt>
                <c:pt idx="119">
                  <c:v>103.52187833549566</c:v>
                </c:pt>
                <c:pt idx="120">
                  <c:v>103.41515474932815</c:v>
                </c:pt>
                <c:pt idx="121">
                  <c:v>103.30843116316066</c:v>
                </c:pt>
                <c:pt idx="122">
                  <c:v>104.80256136649372</c:v>
                </c:pt>
                <c:pt idx="123">
                  <c:v>106.40341515499028</c:v>
                </c:pt>
                <c:pt idx="124">
                  <c:v>105.76307363898927</c:v>
                </c:pt>
                <c:pt idx="125">
                  <c:v>107.15048025615482</c:v>
                </c:pt>
                <c:pt idx="126">
                  <c:v>106.93703308482381</c:v>
                </c:pt>
                <c:pt idx="127">
                  <c:v>108.43116328715288</c:v>
                </c:pt>
                <c:pt idx="128">
                  <c:v>106.18996798265529</c:v>
                </c:pt>
                <c:pt idx="129">
                  <c:v>107.79082177215585</c:v>
                </c:pt>
                <c:pt idx="130">
                  <c:v>108.21771611582186</c:v>
                </c:pt>
                <c:pt idx="131">
                  <c:v>109.28495197448493</c:v>
                </c:pt>
                <c:pt idx="132">
                  <c:v>105.22945571015974</c:v>
                </c:pt>
                <c:pt idx="133">
                  <c:v>106.18996798265529</c:v>
                </c:pt>
                <c:pt idx="134">
                  <c:v>104.3756670228277</c:v>
                </c:pt>
                <c:pt idx="135">
                  <c:v>103.62860192166315</c:v>
                </c:pt>
                <c:pt idx="136">
                  <c:v>101.60085378849659</c:v>
                </c:pt>
                <c:pt idx="137">
                  <c:v>100.53361792983353</c:v>
                </c:pt>
                <c:pt idx="138">
                  <c:v>99.146211312667972</c:v>
                </c:pt>
                <c:pt idx="139">
                  <c:v>97.758804695502405</c:v>
                </c:pt>
                <c:pt idx="140">
                  <c:v>95.944503735674814</c:v>
                </c:pt>
                <c:pt idx="141">
                  <c:v>95.944503735674814</c:v>
                </c:pt>
                <c:pt idx="142">
                  <c:v>94.450373532341771</c:v>
                </c:pt>
                <c:pt idx="143">
                  <c:v>95.410885805841289</c:v>
                </c:pt>
                <c:pt idx="144">
                  <c:v>94.877267876007778</c:v>
                </c:pt>
                <c:pt idx="145">
                  <c:v>96.051227321842319</c:v>
                </c:pt>
                <c:pt idx="146">
                  <c:v>96.478121665508326</c:v>
                </c:pt>
                <c:pt idx="147">
                  <c:v>96.371398079340835</c:v>
                </c:pt>
                <c:pt idx="148">
                  <c:v>100.21344717233501</c:v>
                </c:pt>
                <c:pt idx="149">
                  <c:v>99.039487726500468</c:v>
                </c:pt>
                <c:pt idx="150">
                  <c:v>99.786552828668988</c:v>
                </c:pt>
                <c:pt idx="151">
                  <c:v>100.21344717233501</c:v>
                </c:pt>
                <c:pt idx="152">
                  <c:v>100.85378868733204</c:v>
                </c:pt>
                <c:pt idx="153">
                  <c:v>100.85378868733204</c:v>
                </c:pt>
                <c:pt idx="154">
                  <c:v>100.74706510116455</c:v>
                </c:pt>
                <c:pt idx="155">
                  <c:v>100.64034151600103</c:v>
                </c:pt>
                <c:pt idx="156">
                  <c:v>102.0277481321626</c:v>
                </c:pt>
                <c:pt idx="157">
                  <c:v>101.59126578745699</c:v>
                </c:pt>
                <c:pt idx="158">
                  <c:v>102.35510989169579</c:v>
                </c:pt>
                <c:pt idx="159">
                  <c:v>100.93654227039859</c:v>
                </c:pt>
                <c:pt idx="160">
                  <c:v>102.2459893045154</c:v>
                </c:pt>
                <c:pt idx="161">
                  <c:v>101.37302461510419</c:v>
                </c:pt>
                <c:pt idx="162">
                  <c:v>101.8095069598098</c:v>
                </c:pt>
                <c:pt idx="163">
                  <c:v>100.82742168422217</c:v>
                </c:pt>
                <c:pt idx="164">
                  <c:v>103.88279809816541</c:v>
                </c:pt>
                <c:pt idx="165">
                  <c:v>105.08312454710982</c:v>
                </c:pt>
                <c:pt idx="166">
                  <c:v>105.30136571946261</c:v>
                </c:pt>
                <c:pt idx="167">
                  <c:v>104.9740039609334</c:v>
                </c:pt>
                <c:pt idx="168">
                  <c:v>106.82905392693623</c:v>
                </c:pt>
                <c:pt idx="169">
                  <c:v>106.50169216840702</c:v>
                </c:pt>
                <c:pt idx="170">
                  <c:v>105.95608923752501</c:v>
                </c:pt>
                <c:pt idx="171">
                  <c:v>107.81113920352783</c:v>
                </c:pt>
                <c:pt idx="172">
                  <c:v>107.92025978970422</c:v>
                </c:pt>
                <c:pt idx="173">
                  <c:v>108.24762154823343</c:v>
                </c:pt>
                <c:pt idx="174">
                  <c:v>109.77530975570704</c:v>
                </c:pt>
                <c:pt idx="175">
                  <c:v>108.24762154823343</c:v>
                </c:pt>
                <c:pt idx="176">
                  <c:v>108.57498330676263</c:v>
                </c:pt>
                <c:pt idx="177">
                  <c:v>106.50169216840702</c:v>
                </c:pt>
                <c:pt idx="178">
                  <c:v>107.81113920352783</c:v>
                </c:pt>
                <c:pt idx="179">
                  <c:v>106.39257158223062</c:v>
                </c:pt>
                <c:pt idx="180">
                  <c:v>108.90234506529183</c:v>
                </c:pt>
                <c:pt idx="181">
                  <c:v>108.90234506529183</c:v>
                </c:pt>
                <c:pt idx="182">
                  <c:v>109.22970682382105</c:v>
                </c:pt>
                <c:pt idx="183">
                  <c:v>109.66618916953063</c:v>
                </c:pt>
                <c:pt idx="184">
                  <c:v>108.79322447911544</c:v>
                </c:pt>
                <c:pt idx="185">
                  <c:v>109.22970682382105</c:v>
                </c:pt>
                <c:pt idx="186">
                  <c:v>108.57498330676263</c:v>
                </c:pt>
                <c:pt idx="187">
                  <c:v>108.57498330676263</c:v>
                </c:pt>
                <c:pt idx="188">
                  <c:v>109.44794799717782</c:v>
                </c:pt>
                <c:pt idx="189">
                  <c:v>108.46586272058623</c:v>
                </c:pt>
                <c:pt idx="190">
                  <c:v>110.64827444511825</c:v>
                </c:pt>
                <c:pt idx="191">
                  <c:v>111.08475678982386</c:v>
                </c:pt>
                <c:pt idx="192">
                  <c:v>111.41211854935705</c:v>
                </c:pt>
                <c:pt idx="193">
                  <c:v>111.19387737600026</c:v>
                </c:pt>
                <c:pt idx="194">
                  <c:v>111.95772148023904</c:v>
                </c:pt>
                <c:pt idx="195">
                  <c:v>114.03101261859467</c:v>
                </c:pt>
                <c:pt idx="196">
                  <c:v>112.28508323876827</c:v>
                </c:pt>
                <c:pt idx="197">
                  <c:v>113.81277144624185</c:v>
                </c:pt>
                <c:pt idx="198">
                  <c:v>114.24925379094748</c:v>
                </c:pt>
                <c:pt idx="199">
                  <c:v>114.57661554947667</c:v>
                </c:pt>
                <c:pt idx="200">
                  <c:v>114.46749496330028</c:v>
                </c:pt>
                <c:pt idx="201">
                  <c:v>114.90397730900986</c:v>
                </c:pt>
                <c:pt idx="202">
                  <c:v>115.99518317077388</c:v>
                </c:pt>
                <c:pt idx="203">
                  <c:v>116.10430375695027</c:v>
                </c:pt>
                <c:pt idx="204">
                  <c:v>114.90397730900986</c:v>
                </c:pt>
                <c:pt idx="205">
                  <c:v>115.55870082606826</c:v>
                </c:pt>
                <c:pt idx="206">
                  <c:v>115.55870082606826</c:v>
                </c:pt>
                <c:pt idx="207">
                  <c:v>115.23133906753907</c:v>
                </c:pt>
                <c:pt idx="208">
                  <c:v>116.54078610165588</c:v>
                </c:pt>
                <c:pt idx="209">
                  <c:v>116.54078610165588</c:v>
                </c:pt>
                <c:pt idx="210">
                  <c:v>116.64990668883627</c:v>
                </c:pt>
                <c:pt idx="211">
                  <c:v>119.5961625166031</c:v>
                </c:pt>
                <c:pt idx="212">
                  <c:v>117.85023313677669</c:v>
                </c:pt>
                <c:pt idx="213">
                  <c:v>119.3779213442503</c:v>
                </c:pt>
                <c:pt idx="214">
                  <c:v>118.1775948953059</c:v>
                </c:pt>
                <c:pt idx="215">
                  <c:v>118.83231841336828</c:v>
                </c:pt>
                <c:pt idx="216">
                  <c:v>119.63951790973601</c:v>
                </c:pt>
                <c:pt idx="217">
                  <c:v>119.94866395147685</c:v>
                </c:pt>
                <c:pt idx="218">
                  <c:v>118.71207978652147</c:v>
                </c:pt>
                <c:pt idx="219">
                  <c:v>118.19683638495871</c:v>
                </c:pt>
                <c:pt idx="220">
                  <c:v>118.81512846743639</c:v>
                </c:pt>
                <c:pt idx="221">
                  <c:v>115.620619375137</c:v>
                </c:pt>
                <c:pt idx="222">
                  <c:v>115.620619375137</c:v>
                </c:pt>
                <c:pt idx="223">
                  <c:v>111.39562348071607</c:v>
                </c:pt>
                <c:pt idx="224">
                  <c:v>112.83830500549337</c:v>
                </c:pt>
                <c:pt idx="225">
                  <c:v>110.36513667658659</c:v>
                </c:pt>
                <c:pt idx="226">
                  <c:v>103.25477773160708</c:v>
                </c:pt>
                <c:pt idx="227">
                  <c:v>94.907834620668211</c:v>
                </c:pt>
                <c:pt idx="228">
                  <c:v>87.282232274125946</c:v>
                </c:pt>
                <c:pt idx="229">
                  <c:v>79.965775967316574</c:v>
                </c:pt>
                <c:pt idx="230">
                  <c:v>80.687116729705224</c:v>
                </c:pt>
                <c:pt idx="231">
                  <c:v>84.190771862741485</c:v>
                </c:pt>
                <c:pt idx="232">
                  <c:v>87.282232274125946</c:v>
                </c:pt>
                <c:pt idx="233">
                  <c:v>88.724913798903259</c:v>
                </c:pt>
                <c:pt idx="234">
                  <c:v>89.755400603032726</c:v>
                </c:pt>
                <c:pt idx="235">
                  <c:v>91.09503344789907</c:v>
                </c:pt>
                <c:pt idx="236">
                  <c:v>93.877347817542713</c:v>
                </c:pt>
                <c:pt idx="237">
                  <c:v>96.453564826360449</c:v>
                </c:pt>
                <c:pt idx="238">
                  <c:v>98.411489753704473</c:v>
                </c:pt>
                <c:pt idx="239">
                  <c:v>99.23587919700806</c:v>
                </c:pt>
                <c:pt idx="240">
                  <c:v>101.50295016508893</c:v>
                </c:pt>
                <c:pt idx="241">
                  <c:v>101.8120962058258</c:v>
                </c:pt>
                <c:pt idx="242">
                  <c:v>102.12124224756664</c:v>
                </c:pt>
                <c:pt idx="243">
                  <c:v>103.35782641151803</c:v>
                </c:pt>
                <c:pt idx="244">
                  <c:v>102.94563168986623</c:v>
                </c:pt>
                <c:pt idx="245">
                  <c:v>102.32733960738855</c:v>
                </c:pt>
                <c:pt idx="246">
                  <c:v>103.56392377234394</c:v>
                </c:pt>
                <c:pt idx="247">
                  <c:v>104.07916717390668</c:v>
                </c:pt>
                <c:pt idx="248">
                  <c:v>105.41880001877301</c:v>
                </c:pt>
                <c:pt idx="249">
                  <c:v>102.43038828830349</c:v>
                </c:pt>
                <c:pt idx="250">
                  <c:v>104.18221585482162</c:v>
                </c:pt>
                <c:pt idx="251">
                  <c:v>104.49136189555847</c:v>
                </c:pt>
                <c:pt idx="252">
                  <c:v>105.21270265794713</c:v>
                </c:pt>
                <c:pt idx="253">
                  <c:v>105.62489737959892</c:v>
                </c:pt>
                <c:pt idx="254">
                  <c:v>88.931011159729138</c:v>
                </c:pt>
                <c:pt idx="255">
                  <c:v>90.579790045332331</c:v>
                </c:pt>
                <c:pt idx="256">
                  <c:v>96.556613507275387</c:v>
                </c:pt>
                <c:pt idx="257">
                  <c:v>100.47246336095947</c:v>
                </c:pt>
                <c:pt idx="258">
                  <c:v>101.39990148417401</c:v>
                </c:pt>
                <c:pt idx="259">
                  <c:v>102.94563168986623</c:v>
                </c:pt>
                <c:pt idx="260">
                  <c:v>102.32733960738855</c:v>
                </c:pt>
                <c:pt idx="261">
                  <c:v>103.97611849399573</c:v>
                </c:pt>
                <c:pt idx="262">
                  <c:v>101.91514488674073</c:v>
                </c:pt>
                <c:pt idx="263">
                  <c:v>103.97611849399573</c:v>
                </c:pt>
                <c:pt idx="264">
                  <c:v>104.28526453473258</c:v>
                </c:pt>
                <c:pt idx="265">
                  <c:v>104.07916717390668</c:v>
                </c:pt>
                <c:pt idx="266">
                  <c:v>103.87306981308079</c:v>
                </c:pt>
                <c:pt idx="267">
                  <c:v>103.35782641151803</c:v>
                </c:pt>
                <c:pt idx="268">
                  <c:v>101.50295016508893</c:v>
                </c:pt>
                <c:pt idx="269">
                  <c:v>100.7816094027003</c:v>
                </c:pt>
                <c:pt idx="270">
                  <c:v>100.26636600013357</c:v>
                </c:pt>
                <c:pt idx="271">
                  <c:v>99.029781836182153</c:v>
                </c:pt>
                <c:pt idx="272">
                  <c:v>96.86575954801225</c:v>
                </c:pt>
                <c:pt idx="273">
                  <c:v>97.174905589753081</c:v>
                </c:pt>
                <c:pt idx="274">
                  <c:v>96.453564826360449</c:v>
                </c:pt>
                <c:pt idx="275">
                  <c:v>97.793197671226778</c:v>
                </c:pt>
                <c:pt idx="276">
                  <c:v>95.771661594841419</c:v>
                </c:pt>
                <c:pt idx="277">
                  <c:v>97.377894913225418</c:v>
                </c:pt>
                <c:pt idx="278">
                  <c:v>98.281401154439934</c:v>
                </c:pt>
                <c:pt idx="279">
                  <c:v>98.482180319488933</c:v>
                </c:pt>
                <c:pt idx="280">
                  <c:v>99.988024055850431</c:v>
                </c:pt>
                <c:pt idx="281">
                  <c:v>98.984128231609418</c:v>
                </c:pt>
                <c:pt idx="282">
                  <c:v>100.48997196696693</c:v>
                </c:pt>
                <c:pt idx="283">
                  <c:v>100.79114071403845</c:v>
                </c:pt>
                <c:pt idx="284">
                  <c:v>101.59425737323045</c:v>
                </c:pt>
                <c:pt idx="285">
                  <c:v>101.89542612030193</c:v>
                </c:pt>
                <c:pt idx="286">
                  <c:v>102.29698445039995</c:v>
                </c:pt>
                <c:pt idx="287">
                  <c:v>102.29698445039995</c:v>
                </c:pt>
                <c:pt idx="288">
                  <c:v>104.00360735080645</c:v>
                </c:pt>
                <c:pt idx="289">
                  <c:v>103.30088027464093</c:v>
                </c:pt>
                <c:pt idx="290">
                  <c:v>104.70633442797593</c:v>
                </c:pt>
                <c:pt idx="291">
                  <c:v>100.18880321989543</c:v>
                </c:pt>
                <c:pt idx="292">
                  <c:v>102.29698445039995</c:v>
                </c:pt>
                <c:pt idx="293">
                  <c:v>100.99191987908745</c:v>
                </c:pt>
                <c:pt idx="294">
                  <c:v>100.79114071403845</c:v>
                </c:pt>
                <c:pt idx="295">
                  <c:v>99.887634472823933</c:v>
                </c:pt>
                <c:pt idx="296">
                  <c:v>100.99191987908745</c:v>
                </c:pt>
                <c:pt idx="297">
                  <c:v>100.99191987908745</c:v>
                </c:pt>
                <c:pt idx="298">
                  <c:v>100.99191987908745</c:v>
                </c:pt>
                <c:pt idx="299">
                  <c:v>100.59036154999342</c:v>
                </c:pt>
                <c:pt idx="300">
                  <c:v>103.10010110959193</c:v>
                </c:pt>
                <c:pt idx="301">
                  <c:v>100.18880321989543</c:v>
                </c:pt>
                <c:pt idx="302">
                  <c:v>99.686855308778931</c:v>
                </c:pt>
                <c:pt idx="303">
                  <c:v>100.08841363787293</c:v>
                </c:pt>
                <c:pt idx="304">
                  <c:v>100.08841363787293</c:v>
                </c:pt>
                <c:pt idx="305">
                  <c:v>100.89153029706493</c:v>
                </c:pt>
                <c:pt idx="306">
                  <c:v>100.79114071403845</c:v>
                </c:pt>
                <c:pt idx="307">
                  <c:v>99.184907396658417</c:v>
                </c:pt>
                <c:pt idx="308">
                  <c:v>100.89153029706493</c:v>
                </c:pt>
                <c:pt idx="309">
                  <c:v>100.99191987908745</c:v>
                </c:pt>
                <c:pt idx="310">
                  <c:v>100.38958238494443</c:v>
                </c:pt>
                <c:pt idx="311">
                  <c:v>98.482180319488933</c:v>
                </c:pt>
                <c:pt idx="312">
                  <c:v>100.69075113201593</c:v>
                </c:pt>
                <c:pt idx="313">
                  <c:v>99.887634472823933</c:v>
                </c:pt>
                <c:pt idx="314">
                  <c:v>100.28919280292192</c:v>
                </c:pt>
                <c:pt idx="315">
                  <c:v>99.586465725752433</c:v>
                </c:pt>
                <c:pt idx="316">
                  <c:v>99.084517813631933</c:v>
                </c:pt>
                <c:pt idx="317">
                  <c:v>99.586465725752433</c:v>
                </c:pt>
                <c:pt idx="318">
                  <c:v>100.08841363787293</c:v>
                </c:pt>
                <c:pt idx="319">
                  <c:v>100.99191987908745</c:v>
                </c:pt>
                <c:pt idx="320">
                  <c:v>101.39347820918543</c:v>
                </c:pt>
                <c:pt idx="321">
                  <c:v>101.49386779120793</c:v>
                </c:pt>
                <c:pt idx="322">
                  <c:v>102.49776361544893</c:v>
                </c:pt>
                <c:pt idx="323">
                  <c:v>101.89542612030193</c:v>
                </c:pt>
                <c:pt idx="324">
                  <c:v>101.09230946211393</c:v>
                </c:pt>
                <c:pt idx="325">
                  <c:v>101.79503653827943</c:v>
                </c:pt>
                <c:pt idx="326">
                  <c:v>101.89542612030193</c:v>
                </c:pt>
                <c:pt idx="327">
                  <c:v>104.20438651585545</c:v>
                </c:pt>
                <c:pt idx="328">
                  <c:v>102.59815319747145</c:v>
                </c:pt>
                <c:pt idx="329">
                  <c:v>103.40126985666343</c:v>
                </c:pt>
                <c:pt idx="330">
                  <c:v>102.89932194454295</c:v>
                </c:pt>
                <c:pt idx="331">
                  <c:v>104.20438651585545</c:v>
                </c:pt>
                <c:pt idx="332">
                  <c:v>102.99971152656545</c:v>
                </c:pt>
                <c:pt idx="333">
                  <c:v>103.60204902171243</c:v>
                </c:pt>
                <c:pt idx="334">
                  <c:v>104.40516567990045</c:v>
                </c:pt>
                <c:pt idx="335">
                  <c:v>105.91100941626195</c:v>
                </c:pt>
                <c:pt idx="336">
                  <c:v>101.69464695625693</c:v>
                </c:pt>
                <c:pt idx="337">
                  <c:v>104.20438651585545</c:v>
                </c:pt>
                <c:pt idx="338">
                  <c:v>105.30867192211895</c:v>
                </c:pt>
                <c:pt idx="339">
                  <c:v>104.70633442797593</c:v>
                </c:pt>
                <c:pt idx="340">
                  <c:v>105.00750317504745</c:v>
                </c:pt>
                <c:pt idx="341">
                  <c:v>104.00360735080645</c:v>
                </c:pt>
                <c:pt idx="342">
                  <c:v>104.20438651585545</c:v>
                </c:pt>
                <c:pt idx="343">
                  <c:v>104.00360735080645</c:v>
                </c:pt>
                <c:pt idx="344">
                  <c:v>103.70243860373495</c:v>
                </c:pt>
                <c:pt idx="345">
                  <c:v>105.71023025121295</c:v>
                </c:pt>
                <c:pt idx="346">
                  <c:v>104.50555526292695</c:v>
                </c:pt>
                <c:pt idx="347">
                  <c:v>104.80672400999845</c:v>
                </c:pt>
                <c:pt idx="348">
                  <c:v>102.79893236252043</c:v>
                </c:pt>
                <c:pt idx="349">
                  <c:v>103.30088027464093</c:v>
                </c:pt>
                <c:pt idx="350">
                  <c:v>102.89932194454295</c:v>
                </c:pt>
                <c:pt idx="351">
                  <c:v>103.10010110959193</c:v>
                </c:pt>
                <c:pt idx="352">
                  <c:v>104.30477609787795</c:v>
                </c:pt>
                <c:pt idx="353">
                  <c:v>101.79503653827943</c:v>
                </c:pt>
                <c:pt idx="354">
                  <c:v>102.19659486837742</c:v>
                </c:pt>
                <c:pt idx="355">
                  <c:v>100.89153029706493</c:v>
                </c:pt>
                <c:pt idx="356">
                  <c:v>102.89932194454295</c:v>
                </c:pt>
                <c:pt idx="357">
                  <c:v>98.682959484537918</c:v>
                </c:pt>
                <c:pt idx="358">
                  <c:v>98.080621990394917</c:v>
                </c:pt>
                <c:pt idx="359">
                  <c:v>98.181011572417432</c:v>
                </c:pt>
                <c:pt idx="360">
                  <c:v>98.482180319488933</c:v>
                </c:pt>
                <c:pt idx="361">
                  <c:v>98.783349066560433</c:v>
                </c:pt>
                <c:pt idx="362">
                  <c:v>96.675167837059902</c:v>
                </c:pt>
                <c:pt idx="363">
                  <c:v>87.439326256853889</c:v>
                </c:pt>
                <c:pt idx="364">
                  <c:v>78.605043007749828</c:v>
                </c:pt>
                <c:pt idx="365">
                  <c:v>82.419847137656859</c:v>
                </c:pt>
                <c:pt idx="366">
                  <c:v>87.740495004929372</c:v>
                </c:pt>
                <c:pt idx="367">
                  <c:v>90.250234564527872</c:v>
                </c:pt>
                <c:pt idx="368">
                  <c:v>92.358415794028403</c:v>
                </c:pt>
                <c:pt idx="369">
                  <c:v>94.065038694434918</c:v>
                </c:pt>
                <c:pt idx="370">
                  <c:v>94.366207441506418</c:v>
                </c:pt>
                <c:pt idx="371">
                  <c:v>94.466597024532902</c:v>
                </c:pt>
                <c:pt idx="372">
                  <c:v>96.574778254033419</c:v>
                </c:pt>
                <c:pt idx="373">
                  <c:v>96.474388672010903</c:v>
                </c:pt>
                <c:pt idx="374">
                  <c:v>97.679063660296919</c:v>
                </c:pt>
                <c:pt idx="375">
                  <c:v>98.883738649586917</c:v>
                </c:pt>
                <c:pt idx="376">
                  <c:v>92.960753288171418</c:v>
                </c:pt>
                <c:pt idx="377">
                  <c:v>99.084517813631933</c:v>
                </c:pt>
                <c:pt idx="378">
                  <c:v>98.582569902515417</c:v>
                </c:pt>
                <c:pt idx="379">
                  <c:v>96.173219924939417</c:v>
                </c:pt>
                <c:pt idx="380">
                  <c:v>90.451013728572903</c:v>
                </c:pt>
                <c:pt idx="381">
                  <c:v>92.559194959077388</c:v>
                </c:pt>
                <c:pt idx="382">
                  <c:v>97.478284496251916</c:v>
                </c:pt>
                <c:pt idx="383">
                  <c:v>97.377894913225418</c:v>
                </c:pt>
                <c:pt idx="384">
                  <c:v>95.269713683724902</c:v>
                </c:pt>
                <c:pt idx="385">
                  <c:v>97.478284496251916</c:v>
                </c:pt>
                <c:pt idx="386">
                  <c:v>97.076726166153918</c:v>
                </c:pt>
                <c:pt idx="387">
                  <c:v>95.771661594841419</c:v>
                </c:pt>
                <c:pt idx="388">
                  <c:v>89.045559575237888</c:v>
                </c:pt>
                <c:pt idx="389">
                  <c:v>96.875947001104933</c:v>
                </c:pt>
                <c:pt idx="390">
                  <c:v>97.578674078274418</c:v>
                </c:pt>
                <c:pt idx="391">
                  <c:v>100.08841363787293</c:v>
                </c:pt>
                <c:pt idx="392">
                  <c:v>98.783349066560433</c:v>
                </c:pt>
                <c:pt idx="393">
                  <c:v>95.671272012818918</c:v>
                </c:pt>
                <c:pt idx="394">
                  <c:v>96.373999089988402</c:v>
                </c:pt>
                <c:pt idx="395">
                  <c:v>95.972440759890418</c:v>
                </c:pt>
                <c:pt idx="39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48E-4B3F-B333-FDB0A6E7D5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9"/>
          <c:order val="0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World'!$A$2:$A$405</c:f>
              <c:numCache>
                <c:formatCode>mmm\-yy</c:formatCode>
                <c:ptCount val="404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  <c:pt idx="395">
                  <c:v>44896</c:v>
                </c:pt>
                <c:pt idx="396">
                  <c:v>44927</c:v>
                </c:pt>
              </c:numCache>
            </c:numRef>
          </c:cat>
          <c:val>
            <c:numRef>
              <c:f>'IP World'!$L$2:$L$405</c:f>
              <c:numCache>
                <c:formatCode>0.00</c:formatCode>
                <c:ptCount val="404"/>
                <c:pt idx="0">
                  <c:v>88.139025815312749</c:v>
                </c:pt>
                <c:pt idx="1">
                  <c:v>89.171447684641961</c:v>
                </c:pt>
                <c:pt idx="2">
                  <c:v>88.916003098807849</c:v>
                </c:pt>
                <c:pt idx="3">
                  <c:v>89.277882928925749</c:v>
                </c:pt>
                <c:pt idx="4">
                  <c:v>89.256595880292465</c:v>
                </c:pt>
                <c:pt idx="5">
                  <c:v>88.681845560489606</c:v>
                </c:pt>
                <c:pt idx="6">
                  <c:v>89.022438343091636</c:v>
                </c:pt>
                <c:pt idx="7">
                  <c:v>89.618475710410365</c:v>
                </c:pt>
                <c:pt idx="8">
                  <c:v>90.065503737296183</c:v>
                </c:pt>
                <c:pt idx="9">
                  <c:v>90.24644365235514</c:v>
                </c:pt>
                <c:pt idx="10">
                  <c:v>89.39496169808487</c:v>
                </c:pt>
                <c:pt idx="11">
                  <c:v>90.331591848005644</c:v>
                </c:pt>
                <c:pt idx="12">
                  <c:v>92.178770950014069</c:v>
                </c:pt>
                <c:pt idx="13">
                  <c:v>91.0614525138229</c:v>
                </c:pt>
                <c:pt idx="14">
                  <c:v>90.167597765093461</c:v>
                </c:pt>
                <c:pt idx="15">
                  <c:v>89.608938548115276</c:v>
                </c:pt>
                <c:pt idx="16">
                  <c:v>89.608938548115276</c:v>
                </c:pt>
                <c:pt idx="17">
                  <c:v>91.284916201284616</c:v>
                </c:pt>
                <c:pt idx="18">
                  <c:v>89.608938548115276</c:v>
                </c:pt>
                <c:pt idx="19">
                  <c:v>89.497206703825725</c:v>
                </c:pt>
                <c:pt idx="20">
                  <c:v>89.720670391287427</c:v>
                </c:pt>
                <c:pt idx="21">
                  <c:v>90.05586592192131</c:v>
                </c:pt>
                <c:pt idx="22">
                  <c:v>91.0614525138229</c:v>
                </c:pt>
                <c:pt idx="23">
                  <c:v>90.391061452555178</c:v>
                </c:pt>
                <c:pt idx="24">
                  <c:v>91.508379888746333</c:v>
                </c:pt>
                <c:pt idx="25">
                  <c:v>91.843575419380215</c:v>
                </c:pt>
                <c:pt idx="26">
                  <c:v>90.949720670650748</c:v>
                </c:pt>
                <c:pt idx="27">
                  <c:v>90.837988827478597</c:v>
                </c:pt>
                <c:pt idx="28">
                  <c:v>90.279329609383026</c:v>
                </c:pt>
                <c:pt idx="29">
                  <c:v>89.385474860653574</c:v>
                </c:pt>
                <c:pt idx="30">
                  <c:v>88.26815642446239</c:v>
                </c:pt>
                <c:pt idx="31">
                  <c:v>88.156424581290253</c:v>
                </c:pt>
                <c:pt idx="32">
                  <c:v>87.374301675732951</c:v>
                </c:pt>
                <c:pt idx="33">
                  <c:v>87.597765363194668</c:v>
                </c:pt>
                <c:pt idx="34">
                  <c:v>86.81564245875478</c:v>
                </c:pt>
                <c:pt idx="35">
                  <c:v>85.251396647640178</c:v>
                </c:pt>
                <c:pt idx="36">
                  <c:v>85.698324022563611</c:v>
                </c:pt>
                <c:pt idx="37">
                  <c:v>85.027932961295875</c:v>
                </c:pt>
                <c:pt idx="38">
                  <c:v>84.804469273834158</c:v>
                </c:pt>
                <c:pt idx="39">
                  <c:v>84.357541900028153</c:v>
                </c:pt>
                <c:pt idx="40">
                  <c:v>84.134078212566436</c:v>
                </c:pt>
                <c:pt idx="41">
                  <c:v>83.687150837642989</c:v>
                </c:pt>
                <c:pt idx="42">
                  <c:v>83.240223463836969</c:v>
                </c:pt>
                <c:pt idx="43">
                  <c:v>84.357541900028153</c:v>
                </c:pt>
                <c:pt idx="44">
                  <c:v>84.692737430662007</c:v>
                </c:pt>
                <c:pt idx="45">
                  <c:v>84.91620111700631</c:v>
                </c:pt>
                <c:pt idx="46">
                  <c:v>84.804469273834158</c:v>
                </c:pt>
                <c:pt idx="47">
                  <c:v>84.91620111700631</c:v>
                </c:pt>
                <c:pt idx="48">
                  <c:v>85.027932961295875</c:v>
                </c:pt>
                <c:pt idx="49">
                  <c:v>86.256983240659196</c:v>
                </c:pt>
                <c:pt idx="50">
                  <c:v>86.368715083831347</c:v>
                </c:pt>
                <c:pt idx="51">
                  <c:v>87.932960893828536</c:v>
                </c:pt>
                <c:pt idx="52">
                  <c:v>87.709497206366819</c:v>
                </c:pt>
                <c:pt idx="53">
                  <c:v>88.379888268751955</c:v>
                </c:pt>
                <c:pt idx="54">
                  <c:v>88.603351955096272</c:v>
                </c:pt>
                <c:pt idx="55">
                  <c:v>88.826815642557989</c:v>
                </c:pt>
                <c:pt idx="56">
                  <c:v>89.385474860653574</c:v>
                </c:pt>
                <c:pt idx="57">
                  <c:v>90.391061452555178</c:v>
                </c:pt>
                <c:pt idx="58">
                  <c:v>90.949720670650748</c:v>
                </c:pt>
                <c:pt idx="59">
                  <c:v>91.955307262552367</c:v>
                </c:pt>
                <c:pt idx="60">
                  <c:v>91.284916201284616</c:v>
                </c:pt>
                <c:pt idx="61">
                  <c:v>91.508379888746333</c:v>
                </c:pt>
                <c:pt idx="62">
                  <c:v>91.396648044456782</c:v>
                </c:pt>
                <c:pt idx="63">
                  <c:v>91.73184357509065</c:v>
                </c:pt>
                <c:pt idx="64">
                  <c:v>92.067039106841918</c:v>
                </c:pt>
                <c:pt idx="65">
                  <c:v>91.73184357509065</c:v>
                </c:pt>
                <c:pt idx="66">
                  <c:v>91.620111731918499</c:v>
                </c:pt>
                <c:pt idx="67">
                  <c:v>91.620111731918499</c:v>
                </c:pt>
                <c:pt idx="68">
                  <c:v>92.178770950014069</c:v>
                </c:pt>
                <c:pt idx="69">
                  <c:v>90.949720670650748</c:v>
                </c:pt>
                <c:pt idx="70">
                  <c:v>91.396648044456782</c:v>
                </c:pt>
                <c:pt idx="71">
                  <c:v>92.402234637475786</c:v>
                </c:pt>
                <c:pt idx="72">
                  <c:v>91.508379888746333</c:v>
                </c:pt>
                <c:pt idx="73">
                  <c:v>91.173184358112465</c:v>
                </c:pt>
                <c:pt idx="74">
                  <c:v>91.284916201284616</c:v>
                </c:pt>
                <c:pt idx="75">
                  <c:v>90.502793295727329</c:v>
                </c:pt>
                <c:pt idx="76">
                  <c:v>91.508379888746333</c:v>
                </c:pt>
                <c:pt idx="77">
                  <c:v>91.508379888746333</c:v>
                </c:pt>
                <c:pt idx="78">
                  <c:v>90.726256983189046</c:v>
                </c:pt>
                <c:pt idx="79">
                  <c:v>91.843575419380215</c:v>
                </c:pt>
                <c:pt idx="80">
                  <c:v>91.843575419380215</c:v>
                </c:pt>
                <c:pt idx="81">
                  <c:v>91.396648044456782</c:v>
                </c:pt>
                <c:pt idx="82">
                  <c:v>92.178770950014069</c:v>
                </c:pt>
                <c:pt idx="83">
                  <c:v>92.067039106841918</c:v>
                </c:pt>
                <c:pt idx="84">
                  <c:v>92.290502793186221</c:v>
                </c:pt>
                <c:pt idx="85">
                  <c:v>92.849162011281805</c:v>
                </c:pt>
                <c:pt idx="86">
                  <c:v>93.85474860318341</c:v>
                </c:pt>
                <c:pt idx="87">
                  <c:v>94.972067039374579</c:v>
                </c:pt>
                <c:pt idx="88">
                  <c:v>94.078212290645126</c:v>
                </c:pt>
                <c:pt idx="89">
                  <c:v>95.642458100642301</c:v>
                </c:pt>
                <c:pt idx="90">
                  <c:v>96.424581006199617</c:v>
                </c:pt>
                <c:pt idx="91">
                  <c:v>96.536312849371768</c:v>
                </c:pt>
                <c:pt idx="92">
                  <c:v>96.312849161910052</c:v>
                </c:pt>
                <c:pt idx="93">
                  <c:v>97.653631285562938</c:v>
                </c:pt>
                <c:pt idx="94">
                  <c:v>97.318435753811656</c:v>
                </c:pt>
                <c:pt idx="95">
                  <c:v>98.32402234683066</c:v>
                </c:pt>
                <c:pt idx="96">
                  <c:v>98.659217877464528</c:v>
                </c:pt>
                <c:pt idx="97">
                  <c:v>99.106145251270561</c:v>
                </c:pt>
                <c:pt idx="98">
                  <c:v>99.106145251270561</c:v>
                </c:pt>
                <c:pt idx="99">
                  <c:v>99.441340781904415</c:v>
                </c:pt>
                <c:pt idx="100">
                  <c:v>99.888268156827849</c:v>
                </c:pt>
                <c:pt idx="101">
                  <c:v>99.329608938732278</c:v>
                </c:pt>
                <c:pt idx="102">
                  <c:v>100.44692737492343</c:v>
                </c:pt>
                <c:pt idx="103">
                  <c:v>98.882681564926244</c:v>
                </c:pt>
                <c:pt idx="104">
                  <c:v>99.329608938732278</c:v>
                </c:pt>
                <c:pt idx="105">
                  <c:v>99.55307262619398</c:v>
                </c:pt>
                <c:pt idx="106">
                  <c:v>98.99441340809841</c:v>
                </c:pt>
                <c:pt idx="107">
                  <c:v>98.435754190002811</c:v>
                </c:pt>
                <c:pt idx="108">
                  <c:v>100</c:v>
                </c:pt>
                <c:pt idx="109">
                  <c:v>98.770949720636679</c:v>
                </c:pt>
                <c:pt idx="110">
                  <c:v>98.882681564926244</c:v>
                </c:pt>
                <c:pt idx="111">
                  <c:v>99.55307262619398</c:v>
                </c:pt>
                <c:pt idx="112">
                  <c:v>99.664804469366132</c:v>
                </c:pt>
                <c:pt idx="113">
                  <c:v>100.44692737492343</c:v>
                </c:pt>
                <c:pt idx="114">
                  <c:v>101.22905027936332</c:v>
                </c:pt>
                <c:pt idx="115">
                  <c:v>101.11731843619117</c:v>
                </c:pt>
                <c:pt idx="116">
                  <c:v>102.01117318492064</c:v>
                </c:pt>
                <c:pt idx="117">
                  <c:v>103.12849161999436</c:v>
                </c:pt>
                <c:pt idx="118">
                  <c:v>103.57541899491781</c:v>
                </c:pt>
                <c:pt idx="119">
                  <c:v>103.24022346428393</c:v>
                </c:pt>
                <c:pt idx="120">
                  <c:v>102.90502793365008</c:v>
                </c:pt>
                <c:pt idx="121">
                  <c:v>104.1340782130134</c:v>
                </c:pt>
                <c:pt idx="122">
                  <c:v>104.5810055868194</c:v>
                </c:pt>
                <c:pt idx="123">
                  <c:v>105.81005586618272</c:v>
                </c:pt>
                <c:pt idx="124">
                  <c:v>107.26256983300776</c:v>
                </c:pt>
                <c:pt idx="125">
                  <c:v>105.81005586618272</c:v>
                </c:pt>
                <c:pt idx="126">
                  <c:v>107.15083798871819</c:v>
                </c:pt>
                <c:pt idx="127">
                  <c:v>107.15083798871819</c:v>
                </c:pt>
                <c:pt idx="128">
                  <c:v>107.26256983300776</c:v>
                </c:pt>
                <c:pt idx="129">
                  <c:v>107.48603351935206</c:v>
                </c:pt>
                <c:pt idx="130">
                  <c:v>108.49162011237108</c:v>
                </c:pt>
                <c:pt idx="131">
                  <c:v>109.27374301681098</c:v>
                </c:pt>
                <c:pt idx="132">
                  <c:v>108.26815642490936</c:v>
                </c:pt>
                <c:pt idx="133">
                  <c:v>108.71508379871538</c:v>
                </c:pt>
                <c:pt idx="134">
                  <c:v>108.15642458061981</c:v>
                </c:pt>
                <c:pt idx="135">
                  <c:v>107.15083798871819</c:v>
                </c:pt>
                <c:pt idx="136">
                  <c:v>107.48603351935206</c:v>
                </c:pt>
                <c:pt idx="137">
                  <c:v>107.48603351935206</c:v>
                </c:pt>
                <c:pt idx="138">
                  <c:v>105.47486033554887</c:v>
                </c:pt>
                <c:pt idx="139">
                  <c:v>108.15642458061981</c:v>
                </c:pt>
                <c:pt idx="140">
                  <c:v>106.70391061491219</c:v>
                </c:pt>
                <c:pt idx="141">
                  <c:v>105.139664804915</c:v>
                </c:pt>
                <c:pt idx="142">
                  <c:v>104.46927374364725</c:v>
                </c:pt>
                <c:pt idx="143">
                  <c:v>105.25139664808715</c:v>
                </c:pt>
                <c:pt idx="144">
                  <c:v>105.25139664808715</c:v>
                </c:pt>
                <c:pt idx="145">
                  <c:v>105.58659217872102</c:v>
                </c:pt>
                <c:pt idx="146">
                  <c:v>106.48044692745047</c:v>
                </c:pt>
                <c:pt idx="147">
                  <c:v>106.25698323998876</c:v>
                </c:pt>
                <c:pt idx="148">
                  <c:v>106.70391061491219</c:v>
                </c:pt>
                <c:pt idx="149">
                  <c:v>107.15083798871819</c:v>
                </c:pt>
                <c:pt idx="150">
                  <c:v>106.36871508427831</c:v>
                </c:pt>
                <c:pt idx="151">
                  <c:v>106.81564245808434</c:v>
                </c:pt>
                <c:pt idx="152">
                  <c:v>107.15083798871819</c:v>
                </c:pt>
                <c:pt idx="153">
                  <c:v>106.48044692745047</c:v>
                </c:pt>
                <c:pt idx="154">
                  <c:v>107.15083798871819</c:v>
                </c:pt>
                <c:pt idx="155">
                  <c:v>105.47486033554887</c:v>
                </c:pt>
                <c:pt idx="156">
                  <c:v>107.26256983300776</c:v>
                </c:pt>
                <c:pt idx="157">
                  <c:v>107.37430167617991</c:v>
                </c:pt>
                <c:pt idx="158">
                  <c:v>106.59217877062262</c:v>
                </c:pt>
                <c:pt idx="159">
                  <c:v>107.03910614554604</c:v>
                </c:pt>
                <c:pt idx="160">
                  <c:v>105.25139664808715</c:v>
                </c:pt>
                <c:pt idx="161">
                  <c:v>105.25139664808715</c:v>
                </c:pt>
                <c:pt idx="162">
                  <c:v>107.03910614554604</c:v>
                </c:pt>
                <c:pt idx="163">
                  <c:v>105.81005586618272</c:v>
                </c:pt>
                <c:pt idx="164">
                  <c:v>105.47486033554887</c:v>
                </c:pt>
                <c:pt idx="165">
                  <c:v>108.15642458061981</c:v>
                </c:pt>
                <c:pt idx="166">
                  <c:v>107.82122904998594</c:v>
                </c:pt>
                <c:pt idx="167">
                  <c:v>108.15642458061981</c:v>
                </c:pt>
                <c:pt idx="168">
                  <c:v>108.04469273744766</c:v>
                </c:pt>
                <c:pt idx="169">
                  <c:v>108.60335195554323</c:v>
                </c:pt>
                <c:pt idx="170">
                  <c:v>108.26815642490936</c:v>
                </c:pt>
                <c:pt idx="171">
                  <c:v>109.27374301681098</c:v>
                </c:pt>
                <c:pt idx="172">
                  <c:v>109.27374301681098</c:v>
                </c:pt>
                <c:pt idx="173">
                  <c:v>109.27374301681098</c:v>
                </c:pt>
                <c:pt idx="174">
                  <c:v>110.27932960871257</c:v>
                </c:pt>
                <c:pt idx="175">
                  <c:v>107.93296089427551</c:v>
                </c:pt>
                <c:pt idx="176">
                  <c:v>109.60893854744484</c:v>
                </c:pt>
                <c:pt idx="177">
                  <c:v>110.16759776554042</c:v>
                </c:pt>
                <c:pt idx="178">
                  <c:v>108.9385474861771</c:v>
                </c:pt>
                <c:pt idx="179">
                  <c:v>108.9385474861771</c:v>
                </c:pt>
                <c:pt idx="180">
                  <c:v>109.83240223490655</c:v>
                </c:pt>
                <c:pt idx="181">
                  <c:v>109.60893854744484</c:v>
                </c:pt>
                <c:pt idx="182">
                  <c:v>109.49720670427268</c:v>
                </c:pt>
                <c:pt idx="183">
                  <c:v>111.06145251426987</c:v>
                </c:pt>
                <c:pt idx="184">
                  <c:v>109.60893854744484</c:v>
                </c:pt>
                <c:pt idx="185">
                  <c:v>110.61452513934645</c:v>
                </c:pt>
                <c:pt idx="186">
                  <c:v>111.17318435744203</c:v>
                </c:pt>
                <c:pt idx="187">
                  <c:v>109.9441340780787</c:v>
                </c:pt>
                <c:pt idx="188">
                  <c:v>111.39664804490374</c:v>
                </c:pt>
                <c:pt idx="189">
                  <c:v>111.62011173236546</c:v>
                </c:pt>
                <c:pt idx="190">
                  <c:v>113.5195530729965</c:v>
                </c:pt>
                <c:pt idx="191">
                  <c:v>112.29050279363319</c:v>
                </c:pt>
                <c:pt idx="192">
                  <c:v>113.07262569807307</c:v>
                </c:pt>
                <c:pt idx="193">
                  <c:v>113.07262569807307</c:v>
                </c:pt>
                <c:pt idx="194">
                  <c:v>113.96648044680254</c:v>
                </c:pt>
                <c:pt idx="195">
                  <c:v>114.3016759774364</c:v>
                </c:pt>
                <c:pt idx="196">
                  <c:v>115.97765363172314</c:v>
                </c:pt>
                <c:pt idx="197">
                  <c:v>115.86592178743358</c:v>
                </c:pt>
                <c:pt idx="198">
                  <c:v>115.64245810108929</c:v>
                </c:pt>
                <c:pt idx="199">
                  <c:v>115.97765363172314</c:v>
                </c:pt>
                <c:pt idx="200">
                  <c:v>116.08938547489529</c:v>
                </c:pt>
                <c:pt idx="201">
                  <c:v>115.75418994426143</c:v>
                </c:pt>
                <c:pt idx="202">
                  <c:v>116.87150838045261</c:v>
                </c:pt>
                <c:pt idx="203">
                  <c:v>118.54748603362194</c:v>
                </c:pt>
                <c:pt idx="204">
                  <c:v>117.98882681552635</c:v>
                </c:pt>
                <c:pt idx="205">
                  <c:v>118.77094972108365</c:v>
                </c:pt>
                <c:pt idx="206">
                  <c:v>119.32960893917922</c:v>
                </c:pt>
                <c:pt idx="207">
                  <c:v>117.76536312918205</c:v>
                </c:pt>
                <c:pt idx="208">
                  <c:v>119.88826815615741</c:v>
                </c:pt>
                <c:pt idx="209">
                  <c:v>120.00000000044697</c:v>
                </c:pt>
                <c:pt idx="210">
                  <c:v>120.22346368679128</c:v>
                </c:pt>
                <c:pt idx="211">
                  <c:v>121.11731843552073</c:v>
                </c:pt>
                <c:pt idx="212">
                  <c:v>120.55865921854256</c:v>
                </c:pt>
                <c:pt idx="213">
                  <c:v>121.4525139661546</c:v>
                </c:pt>
                <c:pt idx="214">
                  <c:v>120.78212290488685</c:v>
                </c:pt>
                <c:pt idx="215">
                  <c:v>121.22905027981028</c:v>
                </c:pt>
                <c:pt idx="216">
                  <c:v>122.34636871488404</c:v>
                </c:pt>
                <c:pt idx="217">
                  <c:v>122.12290502853973</c:v>
                </c:pt>
                <c:pt idx="218">
                  <c:v>121.56424581044416</c:v>
                </c:pt>
                <c:pt idx="219">
                  <c:v>123.0167597772692</c:v>
                </c:pt>
                <c:pt idx="220">
                  <c:v>119.44134078235138</c:v>
                </c:pt>
                <c:pt idx="221">
                  <c:v>119.55307262552354</c:v>
                </c:pt>
                <c:pt idx="222">
                  <c:v>118.43575419044979</c:v>
                </c:pt>
                <c:pt idx="223">
                  <c:v>117.98882681552635</c:v>
                </c:pt>
                <c:pt idx="224">
                  <c:v>117.0949720667969</c:v>
                </c:pt>
                <c:pt idx="225">
                  <c:v>114.3016759774364</c:v>
                </c:pt>
                <c:pt idx="226">
                  <c:v>110.05586592236827</c:v>
                </c:pt>
                <c:pt idx="227">
                  <c:v>106.03351955364444</c:v>
                </c:pt>
                <c:pt idx="228">
                  <c:v>101.67597765428675</c:v>
                </c:pt>
                <c:pt idx="229">
                  <c:v>99.441340781904415</c:v>
                </c:pt>
                <c:pt idx="230">
                  <c:v>98.100558659368957</c:v>
                </c:pt>
                <c:pt idx="231">
                  <c:v>96.759776536833485</c:v>
                </c:pt>
                <c:pt idx="232">
                  <c:v>99.106145251270561</c:v>
                </c:pt>
                <c:pt idx="233">
                  <c:v>99.664804469366132</c:v>
                </c:pt>
                <c:pt idx="234">
                  <c:v>99.888268156827849</c:v>
                </c:pt>
                <c:pt idx="235">
                  <c:v>100</c:v>
                </c:pt>
                <c:pt idx="236">
                  <c:v>102.34636871555449</c:v>
                </c:pt>
                <c:pt idx="237">
                  <c:v>102.01117318492064</c:v>
                </c:pt>
                <c:pt idx="238">
                  <c:v>102.23463687126493</c:v>
                </c:pt>
                <c:pt idx="239">
                  <c:v>102.23463687126493</c:v>
                </c:pt>
                <c:pt idx="240">
                  <c:v>104.02234636872383</c:v>
                </c:pt>
                <c:pt idx="241">
                  <c:v>103.46368715062825</c:v>
                </c:pt>
                <c:pt idx="242">
                  <c:v>105.3631284912593</c:v>
                </c:pt>
                <c:pt idx="243">
                  <c:v>105.81005586618272</c:v>
                </c:pt>
                <c:pt idx="244">
                  <c:v>107.82122904998594</c:v>
                </c:pt>
                <c:pt idx="245">
                  <c:v>107.93296089427551</c:v>
                </c:pt>
                <c:pt idx="246">
                  <c:v>107.48603351935206</c:v>
                </c:pt>
                <c:pt idx="247">
                  <c:v>108.49162011237108</c:v>
                </c:pt>
                <c:pt idx="248">
                  <c:v>108.60335195554323</c:v>
                </c:pt>
                <c:pt idx="249">
                  <c:v>109.49720670427268</c:v>
                </c:pt>
                <c:pt idx="250">
                  <c:v>110.50279329617427</c:v>
                </c:pt>
                <c:pt idx="251">
                  <c:v>111.39664804490374</c:v>
                </c:pt>
                <c:pt idx="252">
                  <c:v>110.72625698363601</c:v>
                </c:pt>
                <c:pt idx="253">
                  <c:v>111.84357541870975</c:v>
                </c:pt>
                <c:pt idx="254">
                  <c:v>111.95530726299933</c:v>
                </c:pt>
                <c:pt idx="255">
                  <c:v>111.50837988807589</c:v>
                </c:pt>
                <c:pt idx="256">
                  <c:v>112.17877094934363</c:v>
                </c:pt>
                <c:pt idx="257">
                  <c:v>110.61452513934645</c:v>
                </c:pt>
                <c:pt idx="258">
                  <c:v>111.73184357553761</c:v>
                </c:pt>
                <c:pt idx="259">
                  <c:v>111.84357541870975</c:v>
                </c:pt>
                <c:pt idx="260">
                  <c:v>110.72625698363601</c:v>
                </c:pt>
                <c:pt idx="261">
                  <c:v>110.39106145300214</c:v>
                </c:pt>
                <c:pt idx="262">
                  <c:v>110.72625698363601</c:v>
                </c:pt>
                <c:pt idx="263">
                  <c:v>110.05586592236827</c:v>
                </c:pt>
                <c:pt idx="264">
                  <c:v>109.16201117363882</c:v>
                </c:pt>
                <c:pt idx="265">
                  <c:v>109.9441340780787</c:v>
                </c:pt>
                <c:pt idx="266">
                  <c:v>109.7206703917344</c:v>
                </c:pt>
                <c:pt idx="267">
                  <c:v>108.82681564300495</c:v>
                </c:pt>
                <c:pt idx="268">
                  <c:v>109.83240223490655</c:v>
                </c:pt>
                <c:pt idx="269">
                  <c:v>108.82681564300495</c:v>
                </c:pt>
                <c:pt idx="270">
                  <c:v>109.16201117363882</c:v>
                </c:pt>
                <c:pt idx="271">
                  <c:v>110.05586592236827</c:v>
                </c:pt>
                <c:pt idx="272">
                  <c:v>107.82122904998594</c:v>
                </c:pt>
                <c:pt idx="273">
                  <c:v>107.03910614554604</c:v>
                </c:pt>
                <c:pt idx="274">
                  <c:v>106.25698323998876</c:v>
                </c:pt>
                <c:pt idx="275">
                  <c:v>106.81564245808434</c:v>
                </c:pt>
                <c:pt idx="276">
                  <c:v>106.36871508427831</c:v>
                </c:pt>
                <c:pt idx="277">
                  <c:v>106.48044692745047</c:v>
                </c:pt>
                <c:pt idx="278">
                  <c:v>107.70949720681378</c:v>
                </c:pt>
                <c:pt idx="279">
                  <c:v>107.93296089427551</c:v>
                </c:pt>
                <c:pt idx="280">
                  <c:v>108.15642458061981</c:v>
                </c:pt>
                <c:pt idx="281">
                  <c:v>108.15642458061981</c:v>
                </c:pt>
                <c:pt idx="282">
                  <c:v>107.26256983300776</c:v>
                </c:pt>
                <c:pt idx="283">
                  <c:v>107.70949720681378</c:v>
                </c:pt>
                <c:pt idx="284">
                  <c:v>107.93296089427551</c:v>
                </c:pt>
                <c:pt idx="285">
                  <c:v>107.37430167617991</c:v>
                </c:pt>
                <c:pt idx="286">
                  <c:v>108.82681564300495</c:v>
                </c:pt>
                <c:pt idx="287">
                  <c:v>108.60335195554323</c:v>
                </c:pt>
                <c:pt idx="288">
                  <c:v>108.26815642490936</c:v>
                </c:pt>
                <c:pt idx="289">
                  <c:v>109.05027932934925</c:v>
                </c:pt>
                <c:pt idx="290">
                  <c:v>108.37988826808152</c:v>
                </c:pt>
                <c:pt idx="291">
                  <c:v>110.16759776554042</c:v>
                </c:pt>
                <c:pt idx="292">
                  <c:v>109.27374301681098</c:v>
                </c:pt>
                <c:pt idx="293">
                  <c:v>108.71508379871538</c:v>
                </c:pt>
                <c:pt idx="294">
                  <c:v>109.60893854744484</c:v>
                </c:pt>
                <c:pt idx="295">
                  <c:v>107.70949720681378</c:v>
                </c:pt>
                <c:pt idx="296">
                  <c:v>108.82681564300495</c:v>
                </c:pt>
                <c:pt idx="297">
                  <c:v>108.49162011237108</c:v>
                </c:pt>
                <c:pt idx="298">
                  <c:v>108.15642458061981</c:v>
                </c:pt>
                <c:pt idx="299">
                  <c:v>109.7206703917344</c:v>
                </c:pt>
                <c:pt idx="300">
                  <c:v>109.05027932934925</c:v>
                </c:pt>
                <c:pt idx="301">
                  <c:v>112.06703910617146</c:v>
                </c:pt>
                <c:pt idx="302">
                  <c:v>112.17877094934363</c:v>
                </c:pt>
                <c:pt idx="303">
                  <c:v>111.06145251426987</c:v>
                </c:pt>
                <c:pt idx="304">
                  <c:v>111.84357541870975</c:v>
                </c:pt>
                <c:pt idx="305">
                  <c:v>112.17877094934363</c:v>
                </c:pt>
                <c:pt idx="306">
                  <c:v>112.73743016743921</c:v>
                </c:pt>
                <c:pt idx="307">
                  <c:v>111.39664804490374</c:v>
                </c:pt>
                <c:pt idx="308">
                  <c:v>112.06703910617146</c:v>
                </c:pt>
                <c:pt idx="309">
                  <c:v>112.62569832426706</c:v>
                </c:pt>
                <c:pt idx="310">
                  <c:v>111.62011173236546</c:v>
                </c:pt>
                <c:pt idx="311">
                  <c:v>111.95530726299933</c:v>
                </c:pt>
                <c:pt idx="312">
                  <c:v>114.74860335235982</c:v>
                </c:pt>
                <c:pt idx="313">
                  <c:v>112.96089385490093</c:v>
                </c:pt>
                <c:pt idx="314">
                  <c:v>112.40223463680535</c:v>
                </c:pt>
                <c:pt idx="315">
                  <c:v>113.5195530729965</c:v>
                </c:pt>
                <c:pt idx="316">
                  <c:v>111.95530726299933</c:v>
                </c:pt>
                <c:pt idx="317">
                  <c:v>113.07262569807307</c:v>
                </c:pt>
                <c:pt idx="318">
                  <c:v>112.96089385490093</c:v>
                </c:pt>
                <c:pt idx="319">
                  <c:v>113.07262569807307</c:v>
                </c:pt>
                <c:pt idx="320">
                  <c:v>113.29608938553478</c:v>
                </c:pt>
                <c:pt idx="321">
                  <c:v>114.97206703982154</c:v>
                </c:pt>
                <c:pt idx="322">
                  <c:v>114.74860335235982</c:v>
                </c:pt>
                <c:pt idx="323">
                  <c:v>114.52513966489812</c:v>
                </c:pt>
                <c:pt idx="324">
                  <c:v>113.96648044680254</c:v>
                </c:pt>
                <c:pt idx="325">
                  <c:v>114.74860335235982</c:v>
                </c:pt>
                <c:pt idx="326">
                  <c:v>114.41340782172597</c:v>
                </c:pt>
                <c:pt idx="327">
                  <c:v>115.30726257045541</c:v>
                </c:pt>
                <c:pt idx="328">
                  <c:v>115.75418994426143</c:v>
                </c:pt>
                <c:pt idx="329">
                  <c:v>115.30726257045541</c:v>
                </c:pt>
                <c:pt idx="330">
                  <c:v>116.87150838045261</c:v>
                </c:pt>
                <c:pt idx="331">
                  <c:v>117.8770949723542</c:v>
                </c:pt>
                <c:pt idx="332">
                  <c:v>117.20670391108646</c:v>
                </c:pt>
                <c:pt idx="333">
                  <c:v>118.32402234616023</c:v>
                </c:pt>
                <c:pt idx="334">
                  <c:v>120.44692737425299</c:v>
                </c:pt>
                <c:pt idx="335">
                  <c:v>120.78212290488685</c:v>
                </c:pt>
                <c:pt idx="336">
                  <c:v>118.21229050298808</c:v>
                </c:pt>
                <c:pt idx="337">
                  <c:v>117.31843575425862</c:v>
                </c:pt>
                <c:pt idx="338">
                  <c:v>117.54189944172033</c:v>
                </c:pt>
                <c:pt idx="339">
                  <c:v>117.0949720667969</c:v>
                </c:pt>
                <c:pt idx="340">
                  <c:v>118.77094972108365</c:v>
                </c:pt>
                <c:pt idx="341">
                  <c:v>118.54748603362194</c:v>
                </c:pt>
                <c:pt idx="342">
                  <c:v>116.75977653616305</c:v>
                </c:pt>
                <c:pt idx="343">
                  <c:v>118.65921787679409</c:v>
                </c:pt>
                <c:pt idx="344">
                  <c:v>117.65363128489248</c:v>
                </c:pt>
                <c:pt idx="345">
                  <c:v>118.77094972108365</c:v>
                </c:pt>
                <c:pt idx="346">
                  <c:v>116.53631284981873</c:v>
                </c:pt>
                <c:pt idx="347">
                  <c:v>116.87150838045261</c:v>
                </c:pt>
                <c:pt idx="348">
                  <c:v>118.1005586598159</c:v>
                </c:pt>
                <c:pt idx="349">
                  <c:v>117.8770949723542</c:v>
                </c:pt>
                <c:pt idx="350">
                  <c:v>117.8770949723542</c:v>
                </c:pt>
                <c:pt idx="351">
                  <c:v>117.20670391108646</c:v>
                </c:pt>
                <c:pt idx="352">
                  <c:v>117.76536312918205</c:v>
                </c:pt>
                <c:pt idx="353">
                  <c:v>116.75977653616305</c:v>
                </c:pt>
                <c:pt idx="354">
                  <c:v>116.08938547489529</c:v>
                </c:pt>
                <c:pt idx="355">
                  <c:v>116.64804469299088</c:v>
                </c:pt>
                <c:pt idx="356">
                  <c:v>116.75977653616305</c:v>
                </c:pt>
                <c:pt idx="357">
                  <c:v>117.43016759743077</c:v>
                </c:pt>
                <c:pt idx="358">
                  <c:v>115.86592178743358</c:v>
                </c:pt>
                <c:pt idx="359">
                  <c:v>113.85474860363038</c:v>
                </c:pt>
                <c:pt idx="360">
                  <c:v>116.53631284981873</c:v>
                </c:pt>
                <c:pt idx="361">
                  <c:v>116.20111731806745</c:v>
                </c:pt>
                <c:pt idx="362">
                  <c:v>103.57541899491781</c:v>
                </c:pt>
                <c:pt idx="363">
                  <c:v>83.575418994470837</c:v>
                </c:pt>
                <c:pt idx="364">
                  <c:v>95.418994413180599</c:v>
                </c:pt>
                <c:pt idx="365">
                  <c:v>104.91620111745328</c:v>
                </c:pt>
                <c:pt idx="366">
                  <c:v>109.38547485998313</c:v>
                </c:pt>
                <c:pt idx="367">
                  <c:v>109.7206703917344</c:v>
                </c:pt>
                <c:pt idx="368">
                  <c:v>110.39106145300214</c:v>
                </c:pt>
                <c:pt idx="369">
                  <c:v>113.40782122870694</c:v>
                </c:pt>
                <c:pt idx="370">
                  <c:v>117.0949720667969</c:v>
                </c:pt>
                <c:pt idx="371">
                  <c:v>117.20670391108646</c:v>
                </c:pt>
                <c:pt idx="372">
                  <c:v>118.32402234616023</c:v>
                </c:pt>
                <c:pt idx="373">
                  <c:v>116.53631284981873</c:v>
                </c:pt>
                <c:pt idx="374">
                  <c:v>117.54189944172033</c:v>
                </c:pt>
                <c:pt idx="375">
                  <c:v>118.21229050298808</c:v>
                </c:pt>
                <c:pt idx="376">
                  <c:v>116.31284916235701</c:v>
                </c:pt>
                <c:pt idx="377">
                  <c:v>116.53631284981873</c:v>
                </c:pt>
                <c:pt idx="378">
                  <c:v>118.65921787679409</c:v>
                </c:pt>
                <c:pt idx="379">
                  <c:v>115.08379888299369</c:v>
                </c:pt>
                <c:pt idx="380">
                  <c:v>114.41340782172597</c:v>
                </c:pt>
                <c:pt idx="381">
                  <c:v>113.85474860363038</c:v>
                </c:pt>
                <c:pt idx="382">
                  <c:v>115.86592178743358</c:v>
                </c:pt>
                <c:pt idx="383">
                  <c:v>119.55307262552354</c:v>
                </c:pt>
                <c:pt idx="384">
                  <c:v>117.54189944172033</c:v>
                </c:pt>
                <c:pt idx="385">
                  <c:v>117.98882681552635</c:v>
                </c:pt>
                <c:pt idx="386">
                  <c:v>116.42458100552916</c:v>
                </c:pt>
                <c:pt idx="387">
                  <c:v>115.86592178743358</c:v>
                </c:pt>
                <c:pt idx="388">
                  <c:v>117.76536312918205</c:v>
                </c:pt>
                <c:pt idx="389">
                  <c:v>119.21787709488967</c:v>
                </c:pt>
                <c:pt idx="390">
                  <c:v>115.86592178743358</c:v>
                </c:pt>
                <c:pt idx="391">
                  <c:v>118.32402234616023</c:v>
                </c:pt>
                <c:pt idx="392">
                  <c:v>119.21787709488967</c:v>
                </c:pt>
                <c:pt idx="393">
                  <c:v>116.87150838045261</c:v>
                </c:pt>
                <c:pt idx="394">
                  <c:v>118.54748603362194</c:v>
                </c:pt>
                <c:pt idx="395">
                  <c:v>117.20670391108646</c:v>
                </c:pt>
                <c:pt idx="39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5C-4CA2-9576-F1225C99FC45}"/>
            </c:ext>
          </c:extLst>
        </c:ser>
        <c:ser>
          <c:idx val="10"/>
          <c:order val="1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World'!$A$2:$A$405</c:f>
              <c:numCache>
                <c:formatCode>mmm\-yy</c:formatCode>
                <c:ptCount val="404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  <c:pt idx="395">
                  <c:v>44896</c:v>
                </c:pt>
                <c:pt idx="396">
                  <c:v>44927</c:v>
                </c:pt>
              </c:numCache>
            </c:numRef>
          </c:cat>
          <c:val>
            <c:numRef>
              <c:f>'IP World'!$O$2:$O$405</c:f>
              <c:numCache>
                <c:formatCode>0.00</c:formatCode>
                <c:ptCount val="404"/>
                <c:pt idx="0">
                  <c:v>70.663950439810066</c:v>
                </c:pt>
                <c:pt idx="1">
                  <c:v>71.309645274615235</c:v>
                </c:pt>
                <c:pt idx="2">
                  <c:v>71.6550834317637</c:v>
                </c:pt>
                <c:pt idx="3">
                  <c:v>71.501580779844303</c:v>
                </c:pt>
                <c:pt idx="4">
                  <c:v>71.706784771504104</c:v>
                </c:pt>
                <c:pt idx="5">
                  <c:v>71.938411350751537</c:v>
                </c:pt>
                <c:pt idx="6">
                  <c:v>71.825171689991194</c:v>
                </c:pt>
                <c:pt idx="7">
                  <c:v>72.089168798780719</c:v>
                </c:pt>
                <c:pt idx="8">
                  <c:v>72.099120163026996</c:v>
                </c:pt>
                <c:pt idx="9">
                  <c:v>71.657371101479967</c:v>
                </c:pt>
                <c:pt idx="10">
                  <c:v>70.766895586270422</c:v>
                </c:pt>
                <c:pt idx="11">
                  <c:v>70.270928748179756</c:v>
                </c:pt>
                <c:pt idx="12">
                  <c:v>70.030265873033969</c:v>
                </c:pt>
                <c:pt idx="13">
                  <c:v>69.521144933786388</c:v>
                </c:pt>
                <c:pt idx="14">
                  <c:v>69.130754061926069</c:v>
                </c:pt>
                <c:pt idx="15">
                  <c:v>69.314339572517724</c:v>
                </c:pt>
                <c:pt idx="16">
                  <c:v>70.007389174717744</c:v>
                </c:pt>
                <c:pt idx="17">
                  <c:v>70.565809401022747</c:v>
                </c:pt>
                <c:pt idx="18">
                  <c:v>70.754084635167203</c:v>
                </c:pt>
                <c:pt idx="19">
                  <c:v>70.766895586270422</c:v>
                </c:pt>
                <c:pt idx="20">
                  <c:v>71.358715794585663</c:v>
                </c:pt>
                <c:pt idx="21">
                  <c:v>71.287111725199168</c:v>
                </c:pt>
                <c:pt idx="22">
                  <c:v>71.195376162540242</c:v>
                </c:pt>
                <c:pt idx="23">
                  <c:v>70.884024286355896</c:v>
                </c:pt>
                <c:pt idx="24">
                  <c:v>70.514108061282343</c:v>
                </c:pt>
                <c:pt idx="25">
                  <c:v>71.00858791273086</c:v>
                </c:pt>
                <c:pt idx="26">
                  <c:v>71.598921135557504</c:v>
                </c:pt>
                <c:pt idx="27">
                  <c:v>72.144644793725973</c:v>
                </c:pt>
                <c:pt idx="28">
                  <c:v>72.377415208408337</c:v>
                </c:pt>
                <c:pt idx="29">
                  <c:v>72.416419980012222</c:v>
                </c:pt>
                <c:pt idx="30">
                  <c:v>73.064631250467116</c:v>
                </c:pt>
                <c:pt idx="31">
                  <c:v>72.658798607733601</c:v>
                </c:pt>
                <c:pt idx="32">
                  <c:v>72.887108064796593</c:v>
                </c:pt>
                <c:pt idx="33">
                  <c:v>73.383418054094491</c:v>
                </c:pt>
                <c:pt idx="34">
                  <c:v>73.679442541218833</c:v>
                </c:pt>
                <c:pt idx="35">
                  <c:v>73.795770555923099</c:v>
                </c:pt>
                <c:pt idx="36">
                  <c:v>74.090536824645824</c:v>
                </c:pt>
                <c:pt idx="37">
                  <c:v>74.441351006608016</c:v>
                </c:pt>
                <c:pt idx="38">
                  <c:v>74.369403788321392</c:v>
                </c:pt>
                <c:pt idx="39">
                  <c:v>74.582729007531611</c:v>
                </c:pt>
                <c:pt idx="40">
                  <c:v>74.284416850691002</c:v>
                </c:pt>
                <c:pt idx="41">
                  <c:v>74.461825652241259</c:v>
                </c:pt>
                <c:pt idx="42">
                  <c:v>74.641407740541055</c:v>
                </c:pt>
                <c:pt idx="43">
                  <c:v>74.571862574937413</c:v>
                </c:pt>
                <c:pt idx="44">
                  <c:v>74.953445917986372</c:v>
                </c:pt>
                <c:pt idx="45">
                  <c:v>75.510493541769449</c:v>
                </c:pt>
                <c:pt idx="46">
                  <c:v>75.869657719522621</c:v>
                </c:pt>
                <c:pt idx="47">
                  <c:v>76.298138294638918</c:v>
                </c:pt>
                <c:pt idx="48">
                  <c:v>76.541317606587953</c:v>
                </c:pt>
                <c:pt idx="49">
                  <c:v>76.595992917305566</c:v>
                </c:pt>
                <c:pt idx="50">
                  <c:v>77.361561654932899</c:v>
                </c:pt>
                <c:pt idx="51">
                  <c:v>77.818981255593641</c:v>
                </c:pt>
                <c:pt idx="52">
                  <c:v>78.184665291288354</c:v>
                </c:pt>
                <c:pt idx="53">
                  <c:v>78.696073901405754</c:v>
                </c:pt>
                <c:pt idx="54">
                  <c:v>78.79455809140029</c:v>
                </c:pt>
                <c:pt idx="55">
                  <c:v>79.314888613295778</c:v>
                </c:pt>
                <c:pt idx="56">
                  <c:v>79.562185731656925</c:v>
                </c:pt>
                <c:pt idx="57">
                  <c:v>80.204563444277653</c:v>
                </c:pt>
                <c:pt idx="58">
                  <c:v>80.74811381685015</c:v>
                </c:pt>
                <c:pt idx="59">
                  <c:v>81.534157200110727</c:v>
                </c:pt>
                <c:pt idx="60">
                  <c:v>81.704474225425201</c:v>
                </c:pt>
                <c:pt idx="61">
                  <c:v>81.594666069816029</c:v>
                </c:pt>
                <c:pt idx="62">
                  <c:v>81.721402982940546</c:v>
                </c:pt>
                <c:pt idx="63">
                  <c:v>81.588489360774631</c:v>
                </c:pt>
                <c:pt idx="64">
                  <c:v>81.967213114659558</c:v>
                </c:pt>
                <c:pt idx="65">
                  <c:v>82.237958849631141</c:v>
                </c:pt>
                <c:pt idx="66">
                  <c:v>81.889889871559177</c:v>
                </c:pt>
                <c:pt idx="67">
                  <c:v>82.966810485370871</c:v>
                </c:pt>
                <c:pt idx="68">
                  <c:v>83.299437691416117</c:v>
                </c:pt>
                <c:pt idx="69">
                  <c:v>83.171671325823411</c:v>
                </c:pt>
                <c:pt idx="70">
                  <c:v>83.372299978050691</c:v>
                </c:pt>
                <c:pt idx="71">
                  <c:v>83.663405974535252</c:v>
                </c:pt>
                <c:pt idx="72">
                  <c:v>83.210676098580848</c:v>
                </c:pt>
                <c:pt idx="73">
                  <c:v>84.400264454858672</c:v>
                </c:pt>
                <c:pt idx="74">
                  <c:v>84.271926173278842</c:v>
                </c:pt>
                <c:pt idx="75">
                  <c:v>85.118821576298416</c:v>
                </c:pt>
                <c:pt idx="76">
                  <c:v>85.755365729931469</c:v>
                </c:pt>
                <c:pt idx="77">
                  <c:v>86.395798922889625</c:v>
                </c:pt>
                <c:pt idx="78">
                  <c:v>86.396485224150567</c:v>
                </c:pt>
                <c:pt idx="79">
                  <c:v>86.831828809569203</c:v>
                </c:pt>
                <c:pt idx="80">
                  <c:v>87.392651089710711</c:v>
                </c:pt>
                <c:pt idx="81">
                  <c:v>87.381098357009122</c:v>
                </c:pt>
                <c:pt idx="82">
                  <c:v>88.152157502416927</c:v>
                </c:pt>
                <c:pt idx="83">
                  <c:v>88.709319510320299</c:v>
                </c:pt>
                <c:pt idx="84">
                  <c:v>88.869685171388497</c:v>
                </c:pt>
                <c:pt idx="85">
                  <c:v>89.919153745144357</c:v>
                </c:pt>
                <c:pt idx="86">
                  <c:v>90.479747258198898</c:v>
                </c:pt>
                <c:pt idx="87">
                  <c:v>90.555469132843967</c:v>
                </c:pt>
                <c:pt idx="88">
                  <c:v>91.058870898377634</c:v>
                </c:pt>
                <c:pt idx="89">
                  <c:v>91.484148735429727</c:v>
                </c:pt>
                <c:pt idx="90">
                  <c:v>92.249374323003394</c:v>
                </c:pt>
                <c:pt idx="91">
                  <c:v>93.17084776523312</c:v>
                </c:pt>
                <c:pt idx="92">
                  <c:v>94.036959595484319</c:v>
                </c:pt>
                <c:pt idx="93">
                  <c:v>94.85926254761209</c:v>
                </c:pt>
                <c:pt idx="94">
                  <c:v>95.615337455167136</c:v>
                </c:pt>
                <c:pt idx="95">
                  <c:v>96.047363918401302</c:v>
                </c:pt>
                <c:pt idx="96">
                  <c:v>96.478704081528079</c:v>
                </c:pt>
                <c:pt idx="97">
                  <c:v>96.63861220842233</c:v>
                </c:pt>
                <c:pt idx="98">
                  <c:v>96.678303281287157</c:v>
                </c:pt>
                <c:pt idx="99">
                  <c:v>97.028659929075417</c:v>
                </c:pt>
                <c:pt idx="100">
                  <c:v>97.637294510785736</c:v>
                </c:pt>
                <c:pt idx="101">
                  <c:v>97.050507177230529</c:v>
                </c:pt>
                <c:pt idx="102">
                  <c:v>96.661031373718131</c:v>
                </c:pt>
                <c:pt idx="103">
                  <c:v>98.65164735110929</c:v>
                </c:pt>
                <c:pt idx="104">
                  <c:v>98.565059045023588</c:v>
                </c:pt>
                <c:pt idx="105">
                  <c:v>99.247242214629409</c:v>
                </c:pt>
                <c:pt idx="106">
                  <c:v>99.162369661119286</c:v>
                </c:pt>
                <c:pt idx="107">
                  <c:v>99.586046128562529</c:v>
                </c:pt>
                <c:pt idx="108">
                  <c:v>100</c:v>
                </c:pt>
                <c:pt idx="109">
                  <c:v>100.57283254817061</c:v>
                </c:pt>
                <c:pt idx="110">
                  <c:v>100.7834125634906</c:v>
                </c:pt>
                <c:pt idx="111">
                  <c:v>101.01275147302178</c:v>
                </c:pt>
                <c:pt idx="112">
                  <c:v>101.6282490638809</c:v>
                </c:pt>
                <c:pt idx="113">
                  <c:v>101.57002786389187</c:v>
                </c:pt>
                <c:pt idx="114">
                  <c:v>102.15807341700224</c:v>
                </c:pt>
                <c:pt idx="115">
                  <c:v>102.61446356519478</c:v>
                </c:pt>
                <c:pt idx="116">
                  <c:v>102.18232271784035</c:v>
                </c:pt>
                <c:pt idx="117">
                  <c:v>103.50837058440196</c:v>
                </c:pt>
                <c:pt idx="118">
                  <c:v>104.04894698599725</c:v>
                </c:pt>
                <c:pt idx="119">
                  <c:v>104.86724651583317</c:v>
                </c:pt>
                <c:pt idx="120">
                  <c:v>104.80513627651899</c:v>
                </c:pt>
                <c:pt idx="121">
                  <c:v>105.19003674059886</c:v>
                </c:pt>
                <c:pt idx="122">
                  <c:v>105.58946390835753</c:v>
                </c:pt>
                <c:pt idx="123">
                  <c:v>106.2476265430587</c:v>
                </c:pt>
                <c:pt idx="124">
                  <c:v>106.5619523890667</c:v>
                </c:pt>
                <c:pt idx="125">
                  <c:v>106.62463454552156</c:v>
                </c:pt>
                <c:pt idx="126">
                  <c:v>106.42240452483898</c:v>
                </c:pt>
                <c:pt idx="127">
                  <c:v>106.13644578492764</c:v>
                </c:pt>
                <c:pt idx="128">
                  <c:v>106.55360239442932</c:v>
                </c:pt>
                <c:pt idx="129">
                  <c:v>106.18917657713621</c:v>
                </c:pt>
                <c:pt idx="130">
                  <c:v>106.1930656153078</c:v>
                </c:pt>
                <c:pt idx="131">
                  <c:v>105.84293773460655</c:v>
                </c:pt>
                <c:pt idx="132">
                  <c:v>105.26758875078622</c:v>
                </c:pt>
                <c:pt idx="133">
                  <c:v>104.5555514895951</c:v>
                </c:pt>
                <c:pt idx="134">
                  <c:v>104.28926671108934</c:v>
                </c:pt>
                <c:pt idx="135">
                  <c:v>103.94794635919943</c:v>
                </c:pt>
                <c:pt idx="136">
                  <c:v>103.37408436086771</c:v>
                </c:pt>
                <c:pt idx="137">
                  <c:v>102.78798332857345</c:v>
                </c:pt>
                <c:pt idx="138">
                  <c:v>102.17740422720057</c:v>
                </c:pt>
                <c:pt idx="139">
                  <c:v>102.05306936675905</c:v>
                </c:pt>
                <c:pt idx="140">
                  <c:v>101.51283611637102</c:v>
                </c:pt>
                <c:pt idx="141">
                  <c:v>101.20136985721994</c:v>
                </c:pt>
                <c:pt idx="142">
                  <c:v>100.61526882492569</c:v>
                </c:pt>
                <c:pt idx="143">
                  <c:v>100.58072500863406</c:v>
                </c:pt>
                <c:pt idx="144">
                  <c:v>101.28109515415684</c:v>
                </c:pt>
                <c:pt idx="145">
                  <c:v>101.27080063985687</c:v>
                </c:pt>
                <c:pt idx="146">
                  <c:v>102.04117348400374</c:v>
                </c:pt>
                <c:pt idx="147">
                  <c:v>102.53210744733435</c:v>
                </c:pt>
                <c:pt idx="148">
                  <c:v>102.97614417859765</c:v>
                </c:pt>
                <c:pt idx="149">
                  <c:v>103.81960807646607</c:v>
                </c:pt>
                <c:pt idx="150">
                  <c:v>103.79581630980192</c:v>
                </c:pt>
                <c:pt idx="151">
                  <c:v>103.66210200340834</c:v>
                </c:pt>
                <c:pt idx="152">
                  <c:v>103.77339714450613</c:v>
                </c:pt>
                <c:pt idx="153">
                  <c:v>103.50322332782875</c:v>
                </c:pt>
                <c:pt idx="154">
                  <c:v>104.06873533036953</c:v>
                </c:pt>
                <c:pt idx="155">
                  <c:v>103.50779866726128</c:v>
                </c:pt>
                <c:pt idx="156">
                  <c:v>104.36292968195156</c:v>
                </c:pt>
                <c:pt idx="157">
                  <c:v>104.47605495974518</c:v>
                </c:pt>
                <c:pt idx="158">
                  <c:v>104.16790582162501</c:v>
                </c:pt>
                <c:pt idx="159">
                  <c:v>103.50711236600034</c:v>
                </c:pt>
                <c:pt idx="160">
                  <c:v>103.48240553098829</c:v>
                </c:pt>
                <c:pt idx="161">
                  <c:v>103.61989449374026</c:v>
                </c:pt>
                <c:pt idx="162">
                  <c:v>104.15921267578037</c:v>
                </c:pt>
                <c:pt idx="163">
                  <c:v>103.91191555857276</c:v>
                </c:pt>
                <c:pt idx="164">
                  <c:v>104.59833091640388</c:v>
                </c:pt>
                <c:pt idx="165">
                  <c:v>104.72895686885353</c:v>
                </c:pt>
                <c:pt idx="166">
                  <c:v>105.43447427094952</c:v>
                </c:pt>
                <c:pt idx="167">
                  <c:v>105.52243517955714</c:v>
                </c:pt>
                <c:pt idx="168">
                  <c:v>105.69801384556509</c:v>
                </c:pt>
                <c:pt idx="169">
                  <c:v>106.34084909235978</c:v>
                </c:pt>
                <c:pt idx="170">
                  <c:v>105.91911714342557</c:v>
                </c:pt>
                <c:pt idx="171">
                  <c:v>106.34931347111744</c:v>
                </c:pt>
                <c:pt idx="172">
                  <c:v>107.11396714039687</c:v>
                </c:pt>
                <c:pt idx="173">
                  <c:v>106.29692583011609</c:v>
                </c:pt>
                <c:pt idx="174">
                  <c:v>107.07541990296693</c:v>
                </c:pt>
                <c:pt idx="175">
                  <c:v>107.1725314904396</c:v>
                </c:pt>
                <c:pt idx="176">
                  <c:v>107.28691498663484</c:v>
                </c:pt>
                <c:pt idx="177">
                  <c:v>108.23263772970269</c:v>
                </c:pt>
                <c:pt idx="178">
                  <c:v>108.49171634785243</c:v>
                </c:pt>
                <c:pt idx="179">
                  <c:v>109.33243504183061</c:v>
                </c:pt>
                <c:pt idx="180">
                  <c:v>109.72637180180882</c:v>
                </c:pt>
                <c:pt idx="181">
                  <c:v>110.52728503995544</c:v>
                </c:pt>
                <c:pt idx="182">
                  <c:v>110.36943581569049</c:v>
                </c:pt>
                <c:pt idx="183">
                  <c:v>110.58699322427955</c:v>
                </c:pt>
                <c:pt idx="184">
                  <c:v>110.71464520575199</c:v>
                </c:pt>
                <c:pt idx="185">
                  <c:v>111.16931960136893</c:v>
                </c:pt>
                <c:pt idx="186">
                  <c:v>110.83543417807562</c:v>
                </c:pt>
                <c:pt idx="187">
                  <c:v>111.20626547149709</c:v>
                </c:pt>
                <c:pt idx="188">
                  <c:v>109.06043108961093</c:v>
                </c:pt>
                <c:pt idx="189">
                  <c:v>110.37790019444816</c:v>
                </c:pt>
                <c:pt idx="190">
                  <c:v>111.59780017763877</c:v>
                </c:pt>
                <c:pt idx="191">
                  <c:v>112.12121905463171</c:v>
                </c:pt>
                <c:pt idx="192">
                  <c:v>112.32962578320216</c:v>
                </c:pt>
                <c:pt idx="193">
                  <c:v>112.3708038415556</c:v>
                </c:pt>
                <c:pt idx="194">
                  <c:v>112.63823245549628</c:v>
                </c:pt>
                <c:pt idx="195">
                  <c:v>112.98401376269845</c:v>
                </c:pt>
                <c:pt idx="196">
                  <c:v>112.99762539918288</c:v>
                </c:pt>
                <c:pt idx="197">
                  <c:v>113.36193683350926</c:v>
                </c:pt>
                <c:pt idx="198">
                  <c:v>113.28049578399676</c:v>
                </c:pt>
                <c:pt idx="199">
                  <c:v>113.76388043807118</c:v>
                </c:pt>
                <c:pt idx="200">
                  <c:v>113.53065249036841</c:v>
                </c:pt>
                <c:pt idx="201">
                  <c:v>113.412837489022</c:v>
                </c:pt>
                <c:pt idx="202">
                  <c:v>113.35107040091506</c:v>
                </c:pt>
                <c:pt idx="203">
                  <c:v>114.51126219978157</c:v>
                </c:pt>
                <c:pt idx="204">
                  <c:v>114.06619601720365</c:v>
                </c:pt>
                <c:pt idx="205">
                  <c:v>115.1749152422632</c:v>
                </c:pt>
                <c:pt idx="206">
                  <c:v>115.39659045726435</c:v>
                </c:pt>
                <c:pt idx="207">
                  <c:v>116.18812424830539</c:v>
                </c:pt>
                <c:pt idx="208">
                  <c:v>116.26865022946998</c:v>
                </c:pt>
                <c:pt idx="209">
                  <c:v>116.29838993808852</c:v>
                </c:pt>
                <c:pt idx="210">
                  <c:v>116.17096672370309</c:v>
                </c:pt>
                <c:pt idx="211">
                  <c:v>116.41391726971868</c:v>
                </c:pt>
                <c:pt idx="212">
                  <c:v>116.70307874654068</c:v>
                </c:pt>
                <c:pt idx="213">
                  <c:v>116.36107209454337</c:v>
                </c:pt>
                <c:pt idx="214">
                  <c:v>117.03547718549895</c:v>
                </c:pt>
                <c:pt idx="215">
                  <c:v>117.02278061736243</c:v>
                </c:pt>
                <c:pt idx="216">
                  <c:v>116.86401632590309</c:v>
                </c:pt>
                <c:pt idx="217">
                  <c:v>116.40499535678705</c:v>
                </c:pt>
                <c:pt idx="218">
                  <c:v>115.98326340785285</c:v>
                </c:pt>
                <c:pt idx="219">
                  <c:v>115.21140357821739</c:v>
                </c:pt>
                <c:pt idx="220">
                  <c:v>114.54351834520337</c:v>
                </c:pt>
                <c:pt idx="221">
                  <c:v>114.28524041243485</c:v>
                </c:pt>
                <c:pt idx="222">
                  <c:v>113.80505849642461</c:v>
                </c:pt>
                <c:pt idx="223">
                  <c:v>112.02342116474458</c:v>
                </c:pt>
                <c:pt idx="224">
                  <c:v>107.12986644659756</c:v>
                </c:pt>
                <c:pt idx="225">
                  <c:v>108.18905761751272</c:v>
                </c:pt>
                <c:pt idx="226">
                  <c:v>106.77184610427931</c:v>
                </c:pt>
                <c:pt idx="227">
                  <c:v>103.76676290244431</c:v>
                </c:pt>
                <c:pt idx="228">
                  <c:v>101.19313424554926</c:v>
                </c:pt>
                <c:pt idx="229">
                  <c:v>100.58427089675196</c:v>
                </c:pt>
                <c:pt idx="230">
                  <c:v>98.999258795007322</c:v>
                </c:pt>
                <c:pt idx="231">
                  <c:v>98.209440756541852</c:v>
                </c:pt>
                <c:pt idx="232">
                  <c:v>97.224942007803563</c:v>
                </c:pt>
                <c:pt idx="233">
                  <c:v>96.914505199967152</c:v>
                </c:pt>
                <c:pt idx="234">
                  <c:v>98.037064828598105</c:v>
                </c:pt>
                <c:pt idx="235">
                  <c:v>99.094197096883974</c:v>
                </c:pt>
                <c:pt idx="236">
                  <c:v>99.927137713365425</c:v>
                </c:pt>
                <c:pt idx="237">
                  <c:v>100.14137800092358</c:v>
                </c:pt>
                <c:pt idx="238">
                  <c:v>100.55956406173989</c:v>
                </c:pt>
                <c:pt idx="239">
                  <c:v>100.92261727766464</c:v>
                </c:pt>
                <c:pt idx="240">
                  <c:v>102.02275774099981</c:v>
                </c:pt>
                <c:pt idx="241">
                  <c:v>102.38340890308802</c:v>
                </c:pt>
                <c:pt idx="242">
                  <c:v>103.11088793630587</c:v>
                </c:pt>
                <c:pt idx="243">
                  <c:v>103.48732402162805</c:v>
                </c:pt>
                <c:pt idx="244">
                  <c:v>104.90464991898172</c:v>
                </c:pt>
                <c:pt idx="245">
                  <c:v>105.15126073492841</c:v>
                </c:pt>
                <c:pt idx="246">
                  <c:v>105.54588379616756</c:v>
                </c:pt>
                <c:pt idx="247">
                  <c:v>105.93627466687434</c:v>
                </c:pt>
                <c:pt idx="248">
                  <c:v>106.22429230941496</c:v>
                </c:pt>
                <c:pt idx="249">
                  <c:v>105.93490206550599</c:v>
                </c:pt>
                <c:pt idx="250">
                  <c:v>106.00742120208686</c:v>
                </c:pt>
                <c:pt idx="251">
                  <c:v>107.03332677626557</c:v>
                </c:pt>
                <c:pt idx="252">
                  <c:v>106.8105077258295</c:v>
                </c:pt>
                <c:pt idx="253">
                  <c:v>106.38248468488716</c:v>
                </c:pt>
                <c:pt idx="254">
                  <c:v>107.49532171520529</c:v>
                </c:pt>
                <c:pt idx="255">
                  <c:v>107.12300343629522</c:v>
                </c:pt>
                <c:pt idx="256">
                  <c:v>107.27776430661623</c:v>
                </c:pt>
                <c:pt idx="257">
                  <c:v>107.56372304652758</c:v>
                </c:pt>
                <c:pt idx="258">
                  <c:v>108.10910355464236</c:v>
                </c:pt>
                <c:pt idx="259">
                  <c:v>108.80878739775068</c:v>
                </c:pt>
                <c:pt idx="260">
                  <c:v>108.74804976211193</c:v>
                </c:pt>
                <c:pt idx="261">
                  <c:v>109.49829111067928</c:v>
                </c:pt>
                <c:pt idx="262">
                  <c:v>109.51705000489045</c:v>
                </c:pt>
                <c:pt idx="263">
                  <c:v>110.05373736716058</c:v>
                </c:pt>
                <c:pt idx="264">
                  <c:v>110.72905752646406</c:v>
                </c:pt>
                <c:pt idx="265">
                  <c:v>111.070149111267</c:v>
                </c:pt>
                <c:pt idx="266">
                  <c:v>110.49136862229548</c:v>
                </c:pt>
                <c:pt idx="267">
                  <c:v>111.29582774856001</c:v>
                </c:pt>
                <c:pt idx="268">
                  <c:v>111.52917007922949</c:v>
                </c:pt>
                <c:pt idx="269">
                  <c:v>111.51281324000838</c:v>
                </c:pt>
                <c:pt idx="270">
                  <c:v>111.77944116856787</c:v>
                </c:pt>
                <c:pt idx="271">
                  <c:v>111.3100113021851</c:v>
                </c:pt>
                <c:pt idx="272">
                  <c:v>111.22708326718401</c:v>
                </c:pt>
                <c:pt idx="273">
                  <c:v>111.59368237122665</c:v>
                </c:pt>
                <c:pt idx="274">
                  <c:v>112.04881430101757</c:v>
                </c:pt>
                <c:pt idx="275">
                  <c:v>112.33157030286473</c:v>
                </c:pt>
                <c:pt idx="276">
                  <c:v>112.3234490753143</c:v>
                </c:pt>
                <c:pt idx="277">
                  <c:v>112.87763711224046</c:v>
                </c:pt>
                <c:pt idx="278">
                  <c:v>113.35335807178487</c:v>
                </c:pt>
                <c:pt idx="279">
                  <c:v>113.2279937600287</c:v>
                </c:pt>
                <c:pt idx="280">
                  <c:v>113.32910876979322</c:v>
                </c:pt>
                <c:pt idx="281">
                  <c:v>113.48455594137519</c:v>
                </c:pt>
                <c:pt idx="282">
                  <c:v>113.14037600262834</c:v>
                </c:pt>
                <c:pt idx="283">
                  <c:v>113.79911055447019</c:v>
                </c:pt>
                <c:pt idx="284">
                  <c:v>114.40316979559444</c:v>
                </c:pt>
                <c:pt idx="285">
                  <c:v>114.27345891149272</c:v>
                </c:pt>
                <c:pt idx="286">
                  <c:v>114.55266902522197</c:v>
                </c:pt>
                <c:pt idx="287">
                  <c:v>114.79253121614011</c:v>
                </c:pt>
                <c:pt idx="288">
                  <c:v>114.36382187393684</c:v>
                </c:pt>
                <c:pt idx="289">
                  <c:v>115.23965630134734</c:v>
                </c:pt>
                <c:pt idx="290">
                  <c:v>116.37273921136523</c:v>
                </c:pt>
                <c:pt idx="291">
                  <c:v>116.44502957970559</c:v>
                </c:pt>
                <c:pt idx="292">
                  <c:v>116.91320122884025</c:v>
                </c:pt>
                <c:pt idx="293">
                  <c:v>117.31594551762984</c:v>
                </c:pt>
                <c:pt idx="294">
                  <c:v>117.63484670422393</c:v>
                </c:pt>
                <c:pt idx="295">
                  <c:v>117.41454409059111</c:v>
                </c:pt>
                <c:pt idx="296">
                  <c:v>117.77462333553864</c:v>
                </c:pt>
                <c:pt idx="297">
                  <c:v>117.78114319463374</c:v>
                </c:pt>
                <c:pt idx="298">
                  <c:v>118.50324620419138</c:v>
                </c:pt>
                <c:pt idx="299">
                  <c:v>118.49215100566374</c:v>
                </c:pt>
                <c:pt idx="300">
                  <c:v>117.5839460487112</c:v>
                </c:pt>
                <c:pt idx="301">
                  <c:v>116.84891770393007</c:v>
                </c:pt>
                <c:pt idx="302">
                  <c:v>116.45120628874699</c:v>
                </c:pt>
                <c:pt idx="303">
                  <c:v>115.78869708170028</c:v>
                </c:pt>
                <c:pt idx="304">
                  <c:v>115.24548985918148</c:v>
                </c:pt>
                <c:pt idx="305">
                  <c:v>114.90153868752162</c:v>
                </c:pt>
                <c:pt idx="306">
                  <c:v>115.65315263861085</c:v>
                </c:pt>
                <c:pt idx="307">
                  <c:v>115.39029936525623</c:v>
                </c:pt>
                <c:pt idx="308">
                  <c:v>115.07894748907188</c:v>
                </c:pt>
                <c:pt idx="309">
                  <c:v>114.55621491333987</c:v>
                </c:pt>
                <c:pt idx="310">
                  <c:v>113.67626267951728</c:v>
                </c:pt>
                <c:pt idx="311">
                  <c:v>113.07632124480514</c:v>
                </c:pt>
                <c:pt idx="312">
                  <c:v>113.70703184060403</c:v>
                </c:pt>
                <c:pt idx="313">
                  <c:v>113.11910067161392</c:v>
                </c:pt>
                <c:pt idx="314">
                  <c:v>112.25424705976434</c:v>
                </c:pt>
                <c:pt idx="315">
                  <c:v>112.59499549336002</c:v>
                </c:pt>
                <c:pt idx="316">
                  <c:v>112.33557372515658</c:v>
                </c:pt>
                <c:pt idx="317">
                  <c:v>112.86974465062346</c:v>
                </c:pt>
                <c:pt idx="318">
                  <c:v>113.05333016121513</c:v>
                </c:pt>
                <c:pt idx="319">
                  <c:v>112.93105420455643</c:v>
                </c:pt>
                <c:pt idx="320">
                  <c:v>112.81495495693915</c:v>
                </c:pt>
                <c:pt idx="321">
                  <c:v>112.91092270897691</c:v>
                </c:pt>
                <c:pt idx="322">
                  <c:v>112.43943393996489</c:v>
                </c:pt>
                <c:pt idx="323">
                  <c:v>113.13248354101135</c:v>
                </c:pt>
                <c:pt idx="324">
                  <c:v>112.93643022937017</c:v>
                </c:pt>
                <c:pt idx="325">
                  <c:v>112.57372016349913</c:v>
                </c:pt>
                <c:pt idx="326">
                  <c:v>113.32270329481838</c:v>
                </c:pt>
                <c:pt idx="327">
                  <c:v>114.44583484059002</c:v>
                </c:pt>
                <c:pt idx="328">
                  <c:v>114.54248889388873</c:v>
                </c:pt>
                <c:pt idx="329">
                  <c:v>114.74357507913642</c:v>
                </c:pt>
                <c:pt idx="330">
                  <c:v>114.54569163195292</c:v>
                </c:pt>
                <c:pt idx="331">
                  <c:v>114.0263905613721</c:v>
                </c:pt>
                <c:pt idx="332">
                  <c:v>114.13516926566662</c:v>
                </c:pt>
                <c:pt idx="333">
                  <c:v>115.57319857458695</c:v>
                </c:pt>
                <c:pt idx="334">
                  <c:v>115.78583749368977</c:v>
                </c:pt>
                <c:pt idx="335">
                  <c:v>115.97090998977005</c:v>
                </c:pt>
                <c:pt idx="336">
                  <c:v>115.92195385391989</c:v>
                </c:pt>
                <c:pt idx="337">
                  <c:v>116.33579334123709</c:v>
                </c:pt>
                <c:pt idx="338">
                  <c:v>116.98972378771296</c:v>
                </c:pt>
                <c:pt idx="339">
                  <c:v>118.31142508192904</c:v>
                </c:pt>
                <c:pt idx="340">
                  <c:v>117.21277160408248</c:v>
                </c:pt>
                <c:pt idx="341">
                  <c:v>118.10187451792369</c:v>
                </c:pt>
                <c:pt idx="342">
                  <c:v>118.33979218917925</c:v>
                </c:pt>
                <c:pt idx="343">
                  <c:v>119.16495472816399</c:v>
                </c:pt>
                <c:pt idx="344">
                  <c:v>119.14928418905028</c:v>
                </c:pt>
                <c:pt idx="345">
                  <c:v>119.0132822117869</c:v>
                </c:pt>
                <c:pt idx="346">
                  <c:v>118.91342542042401</c:v>
                </c:pt>
                <c:pt idx="347">
                  <c:v>118.80899328847502</c:v>
                </c:pt>
                <c:pt idx="348">
                  <c:v>118.12200601234969</c:v>
                </c:pt>
                <c:pt idx="349">
                  <c:v>117.60419192725743</c:v>
                </c:pt>
                <c:pt idx="350">
                  <c:v>117.70061721346917</c:v>
                </c:pt>
                <c:pt idx="351">
                  <c:v>117.10879700630747</c:v>
                </c:pt>
                <c:pt idx="352">
                  <c:v>117.32955715296072</c:v>
                </c:pt>
                <c:pt idx="353">
                  <c:v>117.34923111436629</c:v>
                </c:pt>
                <c:pt idx="354">
                  <c:v>116.9013053449314</c:v>
                </c:pt>
                <c:pt idx="355">
                  <c:v>117.71045419474872</c:v>
                </c:pt>
                <c:pt idx="356">
                  <c:v>117.33344619228586</c:v>
                </c:pt>
                <c:pt idx="357">
                  <c:v>116.41666247360891</c:v>
                </c:pt>
                <c:pt idx="358">
                  <c:v>116.78314719353128</c:v>
                </c:pt>
                <c:pt idx="359">
                  <c:v>116.40030563323425</c:v>
                </c:pt>
                <c:pt idx="360">
                  <c:v>115.8739127852641</c:v>
                </c:pt>
                <c:pt idx="361">
                  <c:v>116.33236183723946</c:v>
                </c:pt>
                <c:pt idx="362">
                  <c:v>111.95238901480585</c:v>
                </c:pt>
                <c:pt idx="363">
                  <c:v>97.179074225897338</c:v>
                </c:pt>
                <c:pt idx="364">
                  <c:v>98.75241921197366</c:v>
                </c:pt>
                <c:pt idx="365">
                  <c:v>104.94948824841978</c:v>
                </c:pt>
                <c:pt idx="366">
                  <c:v>108.94330238952546</c:v>
                </c:pt>
                <c:pt idx="367">
                  <c:v>109.94232784194254</c:v>
                </c:pt>
                <c:pt idx="368">
                  <c:v>109.88948266676724</c:v>
                </c:pt>
                <c:pt idx="369">
                  <c:v>110.75181984181356</c:v>
                </c:pt>
                <c:pt idx="370">
                  <c:v>111.0873066358693</c:v>
                </c:pt>
                <c:pt idx="371">
                  <c:v>112.25367514262366</c:v>
                </c:pt>
                <c:pt idx="372">
                  <c:v>113.54220522307001</c:v>
                </c:pt>
                <c:pt idx="373">
                  <c:v>110.06334558019962</c:v>
                </c:pt>
                <c:pt idx="374">
                  <c:v>113.08192603555233</c:v>
                </c:pt>
                <c:pt idx="375">
                  <c:v>113.26779921586026</c:v>
                </c:pt>
                <c:pt idx="376">
                  <c:v>114.13013639206011</c:v>
                </c:pt>
                <c:pt idx="377">
                  <c:v>114.60345529776799</c:v>
                </c:pt>
                <c:pt idx="378">
                  <c:v>115.3813774523246</c:v>
                </c:pt>
                <c:pt idx="379">
                  <c:v>115.34088569523212</c:v>
                </c:pt>
                <c:pt idx="380">
                  <c:v>114.21169182453933</c:v>
                </c:pt>
                <c:pt idx="381">
                  <c:v>115.93934014560917</c:v>
                </c:pt>
                <c:pt idx="382">
                  <c:v>116.62655618766796</c:v>
                </c:pt>
                <c:pt idx="383">
                  <c:v>116.39515837550751</c:v>
                </c:pt>
                <c:pt idx="384">
                  <c:v>116.83816565545614</c:v>
                </c:pt>
                <c:pt idx="385">
                  <c:v>117.69913022913411</c:v>
                </c:pt>
                <c:pt idx="386">
                  <c:v>118.46893115498675</c:v>
                </c:pt>
                <c:pt idx="387">
                  <c:v>119.268700558852</c:v>
                </c:pt>
                <c:pt idx="388">
                  <c:v>119.14711090230072</c:v>
                </c:pt>
                <c:pt idx="389">
                  <c:v>118.8975261142233</c:v>
                </c:pt>
                <c:pt idx="390">
                  <c:v>119.51062165239944</c:v>
                </c:pt>
                <c:pt idx="391">
                  <c:v>119.38171145252537</c:v>
                </c:pt>
                <c:pt idx="392">
                  <c:v>119.6153969344021</c:v>
                </c:pt>
                <c:pt idx="393">
                  <c:v>119.63678664838326</c:v>
                </c:pt>
                <c:pt idx="394">
                  <c:v>118.94122060937998</c:v>
                </c:pt>
                <c:pt idx="395">
                  <c:v>117.72989938906731</c:v>
                </c:pt>
                <c:pt idx="396">
                  <c:v>117.76066854900051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5C-4CA2-9576-F1225C99FC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Industrial Production - base January</a:t>
            </a:r>
            <a:r>
              <a:rPr lang="en-GB" b="1" baseline="0"/>
              <a:t> 1999</a:t>
            </a:r>
            <a:r>
              <a:rPr lang="en-GB" b="1"/>
              <a:t> 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7"/>
          <c:order val="0"/>
          <c:tx>
            <c:strRef>
              <c:f>'IP World'!$J$1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World'!$A$2:$A$399</c:f>
              <c:numCache>
                <c:formatCode>mmm\-yy</c:formatCode>
                <c:ptCount val="398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  <c:pt idx="395">
                  <c:v>44896</c:v>
                </c:pt>
                <c:pt idx="396">
                  <c:v>44927</c:v>
                </c:pt>
              </c:numCache>
            </c:numRef>
          </c:cat>
          <c:val>
            <c:numRef>
              <c:f>'IP World'!$J$2:$J$399</c:f>
              <c:numCache>
                <c:formatCode>0.00</c:formatCode>
                <c:ptCount val="398"/>
                <c:pt idx="0">
                  <c:v>94.38974614655902</c:v>
                </c:pt>
                <c:pt idx="1">
                  <c:v>93.979355945667422</c:v>
                </c:pt>
                <c:pt idx="2">
                  <c:v>94.882214387362964</c:v>
                </c:pt>
                <c:pt idx="3">
                  <c:v>93.240653585126296</c:v>
                </c:pt>
                <c:pt idx="4">
                  <c:v>95.62091674790409</c:v>
                </c:pt>
                <c:pt idx="5">
                  <c:v>95.62091674790409</c:v>
                </c:pt>
                <c:pt idx="6">
                  <c:v>96.523775189599633</c:v>
                </c:pt>
                <c:pt idx="7">
                  <c:v>97.09832147031598</c:v>
                </c:pt>
                <c:pt idx="8">
                  <c:v>98.001179912011537</c:v>
                </c:pt>
                <c:pt idx="9">
                  <c:v>98.165335991836301</c:v>
                </c:pt>
                <c:pt idx="10">
                  <c:v>98.165335991836301</c:v>
                </c:pt>
                <c:pt idx="11">
                  <c:v>98.575726192727899</c:v>
                </c:pt>
                <c:pt idx="12">
                  <c:v>101.59574468040547</c:v>
                </c:pt>
                <c:pt idx="13">
                  <c:v>100.39893617010136</c:v>
                </c:pt>
                <c:pt idx="14">
                  <c:v>99.734042553265752</c:v>
                </c:pt>
                <c:pt idx="15">
                  <c:v>98.936170213063008</c:v>
                </c:pt>
                <c:pt idx="16">
                  <c:v>97.340425531327867</c:v>
                </c:pt>
                <c:pt idx="17">
                  <c:v>101.59574468040547</c:v>
                </c:pt>
                <c:pt idx="18">
                  <c:v>98.67021276632876</c:v>
                </c:pt>
                <c:pt idx="19">
                  <c:v>97.074468084593605</c:v>
                </c:pt>
                <c:pt idx="20">
                  <c:v>96.808510637859357</c:v>
                </c:pt>
                <c:pt idx="21">
                  <c:v>98.271276596227395</c:v>
                </c:pt>
                <c:pt idx="22">
                  <c:v>99.335106383164387</c:v>
                </c:pt>
                <c:pt idx="23">
                  <c:v>99.468085106531504</c:v>
                </c:pt>
                <c:pt idx="24">
                  <c:v>100.66489361683561</c:v>
                </c:pt>
                <c:pt idx="25">
                  <c:v>102.39361702060822</c:v>
                </c:pt>
                <c:pt idx="26">
                  <c:v>99.468085106531504</c:v>
                </c:pt>
                <c:pt idx="27">
                  <c:v>99.335106383164387</c:v>
                </c:pt>
                <c:pt idx="28">
                  <c:v>98.67021276632876</c:v>
                </c:pt>
                <c:pt idx="29">
                  <c:v>97.074468084593605</c:v>
                </c:pt>
                <c:pt idx="30">
                  <c:v>95.345744680820999</c:v>
                </c:pt>
                <c:pt idx="31">
                  <c:v>95.611702127555262</c:v>
                </c:pt>
                <c:pt idx="32">
                  <c:v>94.813829787352503</c:v>
                </c:pt>
                <c:pt idx="33">
                  <c:v>94.680851063985386</c:v>
                </c:pt>
                <c:pt idx="34">
                  <c:v>93.218085106947029</c:v>
                </c:pt>
                <c:pt idx="35">
                  <c:v>91.622340425211874</c:v>
                </c:pt>
                <c:pt idx="36">
                  <c:v>90.558510638274896</c:v>
                </c:pt>
                <c:pt idx="37">
                  <c:v>89.228723404603656</c:v>
                </c:pt>
                <c:pt idx="38">
                  <c:v>89.361702127970773</c:v>
                </c:pt>
                <c:pt idx="39">
                  <c:v>88.696808511135146</c:v>
                </c:pt>
                <c:pt idx="40">
                  <c:v>88.696808511135146</c:v>
                </c:pt>
                <c:pt idx="41">
                  <c:v>88.031914892969866</c:v>
                </c:pt>
                <c:pt idx="42">
                  <c:v>86.037234042463012</c:v>
                </c:pt>
                <c:pt idx="43">
                  <c:v>89.760638298072138</c:v>
                </c:pt>
                <c:pt idx="44">
                  <c:v>89.361702127970773</c:v>
                </c:pt>
                <c:pt idx="45">
                  <c:v>89.361702127970773</c:v>
                </c:pt>
                <c:pt idx="46">
                  <c:v>88.563829787768029</c:v>
                </c:pt>
                <c:pt idx="47">
                  <c:v>89.627659574705021</c:v>
                </c:pt>
                <c:pt idx="48">
                  <c:v>89.228723404603656</c:v>
                </c:pt>
                <c:pt idx="49">
                  <c:v>90.558510638274896</c:v>
                </c:pt>
                <c:pt idx="50">
                  <c:v>90.159574468173517</c:v>
                </c:pt>
                <c:pt idx="51">
                  <c:v>91.223404255110509</c:v>
                </c:pt>
                <c:pt idx="52">
                  <c:v>90.82446808500913</c:v>
                </c:pt>
                <c:pt idx="53">
                  <c:v>91.489361701844743</c:v>
                </c:pt>
                <c:pt idx="54">
                  <c:v>91.090425531743378</c:v>
                </c:pt>
                <c:pt idx="55">
                  <c:v>91.090425531743378</c:v>
                </c:pt>
                <c:pt idx="56">
                  <c:v>92.420212765414618</c:v>
                </c:pt>
                <c:pt idx="57">
                  <c:v>94.148936170516905</c:v>
                </c:pt>
                <c:pt idx="58">
                  <c:v>94.680851063985386</c:v>
                </c:pt>
                <c:pt idx="59">
                  <c:v>94.680851063985386</c:v>
                </c:pt>
                <c:pt idx="60">
                  <c:v>92.819148935515983</c:v>
                </c:pt>
                <c:pt idx="61">
                  <c:v>94.148936170516905</c:v>
                </c:pt>
                <c:pt idx="62">
                  <c:v>93.085106382250231</c:v>
                </c:pt>
                <c:pt idx="63">
                  <c:v>93.617021277048394</c:v>
                </c:pt>
                <c:pt idx="64">
                  <c:v>94.148936170516905</c:v>
                </c:pt>
                <c:pt idx="65">
                  <c:v>93.085106382250231</c:v>
                </c:pt>
                <c:pt idx="66">
                  <c:v>92.819148935515983</c:v>
                </c:pt>
                <c:pt idx="67">
                  <c:v>91.755319148578991</c:v>
                </c:pt>
                <c:pt idx="68">
                  <c:v>93.617021277048394</c:v>
                </c:pt>
                <c:pt idx="69">
                  <c:v>91.223404255110509</c:v>
                </c:pt>
                <c:pt idx="70">
                  <c:v>91.755319148578991</c:v>
                </c:pt>
                <c:pt idx="71">
                  <c:v>91.755319148578991</c:v>
                </c:pt>
                <c:pt idx="72">
                  <c:v>92.154255318680356</c:v>
                </c:pt>
                <c:pt idx="73">
                  <c:v>91.356382978477626</c:v>
                </c:pt>
                <c:pt idx="74">
                  <c:v>91.489361701844743</c:v>
                </c:pt>
                <c:pt idx="75">
                  <c:v>91.489361701844743</c:v>
                </c:pt>
                <c:pt idx="76">
                  <c:v>92.287234042047501</c:v>
                </c:pt>
                <c:pt idx="77">
                  <c:v>92.819148935515983</c:v>
                </c:pt>
                <c:pt idx="78">
                  <c:v>91.755319148578991</c:v>
                </c:pt>
                <c:pt idx="79">
                  <c:v>92.9521276588831</c:v>
                </c:pt>
                <c:pt idx="80">
                  <c:v>93.750000000415511</c:v>
                </c:pt>
                <c:pt idx="81">
                  <c:v>92.420212765414618</c:v>
                </c:pt>
                <c:pt idx="82">
                  <c:v>93.750000000415511</c:v>
                </c:pt>
                <c:pt idx="83">
                  <c:v>93.750000000415511</c:v>
                </c:pt>
                <c:pt idx="84">
                  <c:v>92.553191488781735</c:v>
                </c:pt>
                <c:pt idx="85">
                  <c:v>93.882978723782642</c:v>
                </c:pt>
                <c:pt idx="86">
                  <c:v>94.946808510719634</c:v>
                </c:pt>
                <c:pt idx="87">
                  <c:v>94.54787234061827</c:v>
                </c:pt>
                <c:pt idx="88">
                  <c:v>93.351063830314146</c:v>
                </c:pt>
                <c:pt idx="89">
                  <c:v>97.074468084593605</c:v>
                </c:pt>
                <c:pt idx="90">
                  <c:v>98.138297872860278</c:v>
                </c:pt>
                <c:pt idx="91">
                  <c:v>94.946808510719634</c:v>
                </c:pt>
                <c:pt idx="92">
                  <c:v>95.744680850922364</c:v>
                </c:pt>
                <c:pt idx="93">
                  <c:v>97.074468084593605</c:v>
                </c:pt>
                <c:pt idx="94">
                  <c:v>97.606382978062101</c:v>
                </c:pt>
                <c:pt idx="95">
                  <c:v>98.537234042961643</c:v>
                </c:pt>
                <c:pt idx="96">
                  <c:v>99.601063829898635</c:v>
                </c:pt>
                <c:pt idx="97">
                  <c:v>99.335106383164387</c:v>
                </c:pt>
                <c:pt idx="98">
                  <c:v>100.66489361683561</c:v>
                </c:pt>
                <c:pt idx="99">
                  <c:v>99.734042553265752</c:v>
                </c:pt>
                <c:pt idx="100">
                  <c:v>100.26595744673425</c:v>
                </c:pt>
                <c:pt idx="101">
                  <c:v>99.468085106531504</c:v>
                </c:pt>
                <c:pt idx="102">
                  <c:v>101.59574468040547</c:v>
                </c:pt>
                <c:pt idx="103">
                  <c:v>99.335106383164387</c:v>
                </c:pt>
                <c:pt idx="104">
                  <c:v>98.67021276632876</c:v>
                </c:pt>
                <c:pt idx="105">
                  <c:v>99.335106383164387</c:v>
                </c:pt>
                <c:pt idx="106">
                  <c:v>98.005319149493147</c:v>
                </c:pt>
                <c:pt idx="107">
                  <c:v>98.404255319594512</c:v>
                </c:pt>
                <c:pt idx="108">
                  <c:v>100</c:v>
                </c:pt>
                <c:pt idx="109">
                  <c:v>98.138297872860278</c:v>
                </c:pt>
                <c:pt idx="110">
                  <c:v>98.803191489695877</c:v>
                </c:pt>
                <c:pt idx="111">
                  <c:v>99.468085106531504</c:v>
                </c:pt>
                <c:pt idx="112">
                  <c:v>100.13297872336712</c:v>
                </c:pt>
                <c:pt idx="113">
                  <c:v>100.13297872336712</c:v>
                </c:pt>
                <c:pt idx="114">
                  <c:v>100.93085106356988</c:v>
                </c:pt>
                <c:pt idx="115">
                  <c:v>101.86170212713972</c:v>
                </c:pt>
                <c:pt idx="116">
                  <c:v>101.46276595703836</c:v>
                </c:pt>
                <c:pt idx="117">
                  <c:v>102.52659574397534</c:v>
                </c:pt>
                <c:pt idx="118">
                  <c:v>102.39361702060822</c:v>
                </c:pt>
                <c:pt idx="119">
                  <c:v>102.52659574397534</c:v>
                </c:pt>
                <c:pt idx="120">
                  <c:v>101.72872340377261</c:v>
                </c:pt>
                <c:pt idx="121">
                  <c:v>104.25531914907764</c:v>
                </c:pt>
                <c:pt idx="122">
                  <c:v>104.38829787244474</c:v>
                </c:pt>
                <c:pt idx="123">
                  <c:v>105.71808510611598</c:v>
                </c:pt>
                <c:pt idx="124">
                  <c:v>108.24468085142101</c:v>
                </c:pt>
                <c:pt idx="125">
                  <c:v>105.8510638294831</c:v>
                </c:pt>
                <c:pt idx="126">
                  <c:v>107.57978723458538</c:v>
                </c:pt>
                <c:pt idx="127">
                  <c:v>108.64361702152237</c:v>
                </c:pt>
                <c:pt idx="128">
                  <c:v>108.77659574488949</c:v>
                </c:pt>
                <c:pt idx="129">
                  <c:v>108.37765957478813</c:v>
                </c:pt>
                <c:pt idx="130">
                  <c:v>109.308510638358</c:v>
                </c:pt>
                <c:pt idx="131">
                  <c:v>109.97340425519361</c:v>
                </c:pt>
                <c:pt idx="132">
                  <c:v>109.70744680845937</c:v>
                </c:pt>
                <c:pt idx="133">
                  <c:v>110.90425531876346</c:v>
                </c:pt>
                <c:pt idx="134">
                  <c:v>109.04255319162374</c:v>
                </c:pt>
                <c:pt idx="135">
                  <c:v>107.18085106315434</c:v>
                </c:pt>
                <c:pt idx="136">
                  <c:v>108.37765957478813</c:v>
                </c:pt>
                <c:pt idx="137">
                  <c:v>108.90957446825662</c:v>
                </c:pt>
                <c:pt idx="138">
                  <c:v>105.58510638274885</c:v>
                </c:pt>
                <c:pt idx="139">
                  <c:v>108.51063829815524</c:v>
                </c:pt>
                <c:pt idx="140">
                  <c:v>107.04787233978722</c:v>
                </c:pt>
                <c:pt idx="141">
                  <c:v>105.18617021264748</c:v>
                </c:pt>
                <c:pt idx="142">
                  <c:v>103.85638297897626</c:v>
                </c:pt>
                <c:pt idx="143">
                  <c:v>104.52127659581186</c:v>
                </c:pt>
                <c:pt idx="144">
                  <c:v>105.05319148928037</c:v>
                </c:pt>
                <c:pt idx="145">
                  <c:v>105.31914893601461</c:v>
                </c:pt>
                <c:pt idx="146">
                  <c:v>105.58510638274885</c:v>
                </c:pt>
                <c:pt idx="147">
                  <c:v>105.71808510611598</c:v>
                </c:pt>
                <c:pt idx="148">
                  <c:v>104.654255319179</c:v>
                </c:pt>
                <c:pt idx="149">
                  <c:v>107.57978723458538</c:v>
                </c:pt>
                <c:pt idx="150">
                  <c:v>105.58510638274885</c:v>
                </c:pt>
                <c:pt idx="151">
                  <c:v>108.11170212805388</c:v>
                </c:pt>
                <c:pt idx="152">
                  <c:v>106.64893616968584</c:v>
                </c:pt>
                <c:pt idx="153">
                  <c:v>105.8510638294831</c:v>
                </c:pt>
                <c:pt idx="154">
                  <c:v>107.7127659579525</c:v>
                </c:pt>
                <c:pt idx="155">
                  <c:v>105.8510638294831</c:v>
                </c:pt>
                <c:pt idx="156">
                  <c:v>106.64893616968584</c:v>
                </c:pt>
                <c:pt idx="157">
                  <c:v>106.64893616968584</c:v>
                </c:pt>
                <c:pt idx="158">
                  <c:v>106.38297872295161</c:v>
                </c:pt>
                <c:pt idx="159">
                  <c:v>106.11702127621736</c:v>
                </c:pt>
                <c:pt idx="160">
                  <c:v>105.18617021264748</c:v>
                </c:pt>
                <c:pt idx="161">
                  <c:v>104.654255319179</c:v>
                </c:pt>
                <c:pt idx="162">
                  <c:v>107.18085106315434</c:v>
                </c:pt>
                <c:pt idx="163">
                  <c:v>104.52127659581186</c:v>
                </c:pt>
                <c:pt idx="164">
                  <c:v>104.25531914907764</c:v>
                </c:pt>
                <c:pt idx="165">
                  <c:v>107.44680850988858</c:v>
                </c:pt>
                <c:pt idx="166">
                  <c:v>108.51063829815524</c:v>
                </c:pt>
                <c:pt idx="167">
                  <c:v>109.04255319162374</c:v>
                </c:pt>
                <c:pt idx="168">
                  <c:v>108.11170212805388</c:v>
                </c:pt>
                <c:pt idx="169">
                  <c:v>108.64361702152237</c:v>
                </c:pt>
                <c:pt idx="170">
                  <c:v>107.97872340468676</c:v>
                </c:pt>
                <c:pt idx="171">
                  <c:v>109.57446808509222</c:v>
                </c:pt>
                <c:pt idx="172">
                  <c:v>110.77127659539634</c:v>
                </c:pt>
                <c:pt idx="173">
                  <c:v>109.97340425519361</c:v>
                </c:pt>
                <c:pt idx="174">
                  <c:v>111.30319148886483</c:v>
                </c:pt>
                <c:pt idx="175">
                  <c:v>110.23936170192785</c:v>
                </c:pt>
                <c:pt idx="176">
                  <c:v>109.97340425519361</c:v>
                </c:pt>
                <c:pt idx="177">
                  <c:v>111.30319148886483</c:v>
                </c:pt>
                <c:pt idx="178">
                  <c:v>109.4414893617251</c:v>
                </c:pt>
                <c:pt idx="179">
                  <c:v>108.90957446825662</c:v>
                </c:pt>
                <c:pt idx="180">
                  <c:v>112.2340425524347</c:v>
                </c:pt>
                <c:pt idx="181">
                  <c:v>110.5053191486621</c:v>
                </c:pt>
                <c:pt idx="182">
                  <c:v>111.96808510570045</c:v>
                </c:pt>
                <c:pt idx="183">
                  <c:v>112.76595744723286</c:v>
                </c:pt>
                <c:pt idx="184">
                  <c:v>111.30319148886483</c:v>
                </c:pt>
                <c:pt idx="185">
                  <c:v>113.69680851080274</c:v>
                </c:pt>
                <c:pt idx="186">
                  <c:v>115.42553191457534</c:v>
                </c:pt>
                <c:pt idx="187">
                  <c:v>112.10106382906758</c:v>
                </c:pt>
                <c:pt idx="188">
                  <c:v>115.29255319120821</c:v>
                </c:pt>
                <c:pt idx="189">
                  <c:v>117.553191489779</c:v>
                </c:pt>
                <c:pt idx="190">
                  <c:v>116.22340425477807</c:v>
                </c:pt>
                <c:pt idx="191">
                  <c:v>115.95744680804383</c:v>
                </c:pt>
                <c:pt idx="192">
                  <c:v>116.62234042487944</c:v>
                </c:pt>
                <c:pt idx="193">
                  <c:v>117.28723404304475</c:v>
                </c:pt>
                <c:pt idx="194">
                  <c:v>116.22340425477807</c:v>
                </c:pt>
                <c:pt idx="195">
                  <c:v>118.88297872345022</c:v>
                </c:pt>
                <c:pt idx="196">
                  <c:v>120.61170212722283</c:v>
                </c:pt>
                <c:pt idx="197">
                  <c:v>119.9468085103872</c:v>
                </c:pt>
                <c:pt idx="198">
                  <c:v>122.07446808559087</c:v>
                </c:pt>
                <c:pt idx="199">
                  <c:v>122.8723404257936</c:v>
                </c:pt>
                <c:pt idx="200">
                  <c:v>122.73936170242648</c:v>
                </c:pt>
                <c:pt idx="201">
                  <c:v>122.47340425569223</c:v>
                </c:pt>
                <c:pt idx="202">
                  <c:v>124.6010638295662</c:v>
                </c:pt>
                <c:pt idx="203">
                  <c:v>125.79787233987032</c:v>
                </c:pt>
                <c:pt idx="204">
                  <c:v>126.46276595670594</c:v>
                </c:pt>
                <c:pt idx="205">
                  <c:v>126.99468085150411</c:v>
                </c:pt>
                <c:pt idx="206">
                  <c:v>127.65957446833973</c:v>
                </c:pt>
                <c:pt idx="207">
                  <c:v>126.46276595670594</c:v>
                </c:pt>
                <c:pt idx="208">
                  <c:v>128.72340425527671</c:v>
                </c:pt>
                <c:pt idx="209">
                  <c:v>128.59042553190957</c:v>
                </c:pt>
                <c:pt idx="210">
                  <c:v>129.52127659547943</c:v>
                </c:pt>
                <c:pt idx="211">
                  <c:v>129.92021276558083</c:v>
                </c:pt>
                <c:pt idx="212">
                  <c:v>131.24999999925205</c:v>
                </c:pt>
                <c:pt idx="213">
                  <c:v>131.38297872394887</c:v>
                </c:pt>
                <c:pt idx="214">
                  <c:v>131.11702127588492</c:v>
                </c:pt>
                <c:pt idx="215">
                  <c:v>132.44680851088583</c:v>
                </c:pt>
                <c:pt idx="216">
                  <c:v>134.44148936139271</c:v>
                </c:pt>
                <c:pt idx="217">
                  <c:v>134.04255319129135</c:v>
                </c:pt>
                <c:pt idx="218">
                  <c:v>133.11170212772146</c:v>
                </c:pt>
                <c:pt idx="219">
                  <c:v>133.37765957445572</c:v>
                </c:pt>
                <c:pt idx="220">
                  <c:v>130.71808510578356</c:v>
                </c:pt>
                <c:pt idx="221">
                  <c:v>132.1808510641516</c:v>
                </c:pt>
                <c:pt idx="222">
                  <c:v>129.92021276558083</c:v>
                </c:pt>
                <c:pt idx="223">
                  <c:v>132.57978723425296</c:v>
                </c:pt>
                <c:pt idx="224">
                  <c:v>129.52127659547943</c:v>
                </c:pt>
                <c:pt idx="225">
                  <c:v>126.72872340476985</c:v>
                </c:pt>
                <c:pt idx="226">
                  <c:v>121.14361702069132</c:v>
                </c:pt>
                <c:pt idx="227">
                  <c:v>116.62234042487944</c:v>
                </c:pt>
                <c:pt idx="228">
                  <c:v>107.31382978652145</c:v>
                </c:pt>
                <c:pt idx="229">
                  <c:v>103.98936170234337</c:v>
                </c:pt>
                <c:pt idx="230">
                  <c:v>104.38829787244474</c:v>
                </c:pt>
                <c:pt idx="231">
                  <c:v>101.32978723367124</c:v>
                </c:pt>
                <c:pt idx="232">
                  <c:v>105.98404255285024</c:v>
                </c:pt>
                <c:pt idx="233">
                  <c:v>106.78191489305297</c:v>
                </c:pt>
                <c:pt idx="234">
                  <c:v>105.71808510611598</c:v>
                </c:pt>
                <c:pt idx="235">
                  <c:v>107.04787233978722</c:v>
                </c:pt>
                <c:pt idx="236">
                  <c:v>111.83510638233334</c:v>
                </c:pt>
                <c:pt idx="237">
                  <c:v>109.4414893617251</c:v>
                </c:pt>
                <c:pt idx="238">
                  <c:v>110.77127659539634</c:v>
                </c:pt>
                <c:pt idx="239">
                  <c:v>110.77127659539634</c:v>
                </c:pt>
                <c:pt idx="240">
                  <c:v>111.83510638233334</c:v>
                </c:pt>
                <c:pt idx="241">
                  <c:v>110.77127659539634</c:v>
                </c:pt>
                <c:pt idx="242">
                  <c:v>114.49468085100547</c:v>
                </c:pt>
                <c:pt idx="243">
                  <c:v>116.62234042487944</c:v>
                </c:pt>
                <c:pt idx="244">
                  <c:v>120.21276595712146</c:v>
                </c:pt>
                <c:pt idx="245">
                  <c:v>119.8138297870201</c:v>
                </c:pt>
                <c:pt idx="246">
                  <c:v>119.01595744681735</c:v>
                </c:pt>
                <c:pt idx="247">
                  <c:v>121.01063829732419</c:v>
                </c:pt>
                <c:pt idx="248">
                  <c:v>122.8723404257936</c:v>
                </c:pt>
                <c:pt idx="249">
                  <c:v>125.53191489313608</c:v>
                </c:pt>
                <c:pt idx="250">
                  <c:v>124.86702127630045</c:v>
                </c:pt>
                <c:pt idx="251">
                  <c:v>126.86170212813697</c:v>
                </c:pt>
                <c:pt idx="252">
                  <c:v>126.59574468007305</c:v>
                </c:pt>
                <c:pt idx="253">
                  <c:v>128.05851063844111</c:v>
                </c:pt>
                <c:pt idx="254">
                  <c:v>128.85638297864384</c:v>
                </c:pt>
                <c:pt idx="255">
                  <c:v>129.65425531884657</c:v>
                </c:pt>
                <c:pt idx="256">
                  <c:v>131.24999999925205</c:v>
                </c:pt>
                <c:pt idx="257">
                  <c:v>129.12234042537807</c:v>
                </c:pt>
                <c:pt idx="258">
                  <c:v>133.11170212772146</c:v>
                </c:pt>
                <c:pt idx="259">
                  <c:v>132.04787234078447</c:v>
                </c:pt>
                <c:pt idx="260">
                  <c:v>130.05319148894793</c:v>
                </c:pt>
                <c:pt idx="261">
                  <c:v>131.51595744731597</c:v>
                </c:pt>
                <c:pt idx="262">
                  <c:v>130.58510638241643</c:v>
                </c:pt>
                <c:pt idx="263">
                  <c:v>128.72340425527671</c:v>
                </c:pt>
                <c:pt idx="264">
                  <c:v>129.38829787211233</c:v>
                </c:pt>
                <c:pt idx="265">
                  <c:v>129.2553191487452</c:v>
                </c:pt>
                <c:pt idx="266">
                  <c:v>130.85106382915069</c:v>
                </c:pt>
                <c:pt idx="267">
                  <c:v>128.45744680854247</c:v>
                </c:pt>
                <c:pt idx="268">
                  <c:v>130.98404255251779</c:v>
                </c:pt>
                <c:pt idx="269">
                  <c:v>129.38829787211233</c:v>
                </c:pt>
                <c:pt idx="270">
                  <c:v>130.85106382915069</c:v>
                </c:pt>
                <c:pt idx="271">
                  <c:v>130.85106382915069</c:v>
                </c:pt>
                <c:pt idx="272">
                  <c:v>129.12234042537807</c:v>
                </c:pt>
                <c:pt idx="273">
                  <c:v>127.39361702160548</c:v>
                </c:pt>
                <c:pt idx="274">
                  <c:v>126.46276595670594</c:v>
                </c:pt>
                <c:pt idx="275">
                  <c:v>127.5265957449726</c:v>
                </c:pt>
                <c:pt idx="276">
                  <c:v>125.93085106323744</c:v>
                </c:pt>
                <c:pt idx="277">
                  <c:v>126.99468085150411</c:v>
                </c:pt>
                <c:pt idx="278">
                  <c:v>128.72340425527671</c:v>
                </c:pt>
                <c:pt idx="279">
                  <c:v>129.12234042537807</c:v>
                </c:pt>
                <c:pt idx="280">
                  <c:v>128.32446808517534</c:v>
                </c:pt>
                <c:pt idx="281">
                  <c:v>130.58510638241643</c:v>
                </c:pt>
                <c:pt idx="282">
                  <c:v>128.32446808517534</c:v>
                </c:pt>
                <c:pt idx="283">
                  <c:v>131.24999999925205</c:v>
                </c:pt>
                <c:pt idx="284">
                  <c:v>130.58510638241643</c:v>
                </c:pt>
                <c:pt idx="285">
                  <c:v>129.65425531884657</c:v>
                </c:pt>
                <c:pt idx="286">
                  <c:v>132.57978723425296</c:v>
                </c:pt>
                <c:pt idx="287">
                  <c:v>132.71276595762009</c:v>
                </c:pt>
                <c:pt idx="288">
                  <c:v>132.04787234078447</c:v>
                </c:pt>
                <c:pt idx="289">
                  <c:v>132.1808510641516</c:v>
                </c:pt>
                <c:pt idx="290">
                  <c:v>132.71276595762009</c:v>
                </c:pt>
                <c:pt idx="291">
                  <c:v>132.1808510641516</c:v>
                </c:pt>
                <c:pt idx="292">
                  <c:v>131.24999999925205</c:v>
                </c:pt>
                <c:pt idx="293">
                  <c:v>131.38297872394887</c:v>
                </c:pt>
                <c:pt idx="294">
                  <c:v>134.17553191465845</c:v>
                </c:pt>
                <c:pt idx="295">
                  <c:v>128.59042553190957</c:v>
                </c:pt>
                <c:pt idx="296">
                  <c:v>131.78191489405023</c:v>
                </c:pt>
                <c:pt idx="297">
                  <c:v>132.04787234078447</c:v>
                </c:pt>
                <c:pt idx="298">
                  <c:v>132.1808510641516</c:v>
                </c:pt>
                <c:pt idx="299">
                  <c:v>134.44148936139271</c:v>
                </c:pt>
                <c:pt idx="300">
                  <c:v>130.85106382915069</c:v>
                </c:pt>
                <c:pt idx="301">
                  <c:v>132.04787234078447</c:v>
                </c:pt>
                <c:pt idx="302">
                  <c:v>131.91489361741733</c:v>
                </c:pt>
                <c:pt idx="303">
                  <c:v>133.11170212772146</c:v>
                </c:pt>
                <c:pt idx="304">
                  <c:v>133.64361702118993</c:v>
                </c:pt>
                <c:pt idx="305">
                  <c:v>133.24468085108856</c:v>
                </c:pt>
                <c:pt idx="306">
                  <c:v>135.10638297822831</c:v>
                </c:pt>
                <c:pt idx="307">
                  <c:v>131.6489361706831</c:v>
                </c:pt>
                <c:pt idx="308">
                  <c:v>131.91489361741733</c:v>
                </c:pt>
                <c:pt idx="309">
                  <c:v>133.37765957445572</c:v>
                </c:pt>
                <c:pt idx="310">
                  <c:v>131.6489361706831</c:v>
                </c:pt>
                <c:pt idx="311">
                  <c:v>132.8457446809872</c:v>
                </c:pt>
                <c:pt idx="312">
                  <c:v>134.57446808475981</c:v>
                </c:pt>
                <c:pt idx="313">
                  <c:v>134.57446808475981</c:v>
                </c:pt>
                <c:pt idx="314">
                  <c:v>133.24468085108856</c:v>
                </c:pt>
                <c:pt idx="315">
                  <c:v>134.30851063802555</c:v>
                </c:pt>
                <c:pt idx="316">
                  <c:v>131.6489361706831</c:v>
                </c:pt>
                <c:pt idx="317">
                  <c:v>134.57446808475981</c:v>
                </c:pt>
                <c:pt idx="318">
                  <c:v>132.44680851088583</c:v>
                </c:pt>
                <c:pt idx="319">
                  <c:v>134.70744680812692</c:v>
                </c:pt>
                <c:pt idx="320">
                  <c:v>134.30851063802555</c:v>
                </c:pt>
                <c:pt idx="321">
                  <c:v>135.37234042496254</c:v>
                </c:pt>
                <c:pt idx="322">
                  <c:v>134.84042553149408</c:v>
                </c:pt>
                <c:pt idx="323">
                  <c:v>132.31382978751873</c:v>
                </c:pt>
                <c:pt idx="324">
                  <c:v>134.17553191465845</c:v>
                </c:pt>
                <c:pt idx="325">
                  <c:v>135.77127659506391</c:v>
                </c:pt>
                <c:pt idx="326">
                  <c:v>135.10638297822831</c:v>
                </c:pt>
                <c:pt idx="327">
                  <c:v>137.23404255343195</c:v>
                </c:pt>
                <c:pt idx="328">
                  <c:v>137.50000000016621</c:v>
                </c:pt>
                <c:pt idx="329">
                  <c:v>137.63297872353331</c:v>
                </c:pt>
                <c:pt idx="330">
                  <c:v>138.5638297871032</c:v>
                </c:pt>
                <c:pt idx="331">
                  <c:v>141.4893617025096</c:v>
                </c:pt>
                <c:pt idx="332">
                  <c:v>140.15957446750866</c:v>
                </c:pt>
                <c:pt idx="333">
                  <c:v>138.03191489363471</c:v>
                </c:pt>
                <c:pt idx="334">
                  <c:v>143.08510638291506</c:v>
                </c:pt>
                <c:pt idx="335">
                  <c:v>142.28723404271233</c:v>
                </c:pt>
                <c:pt idx="336">
                  <c:v>141.6223404258767</c:v>
                </c:pt>
                <c:pt idx="337">
                  <c:v>139.0957446805717</c:v>
                </c:pt>
                <c:pt idx="338">
                  <c:v>140.82446808434429</c:v>
                </c:pt>
                <c:pt idx="339">
                  <c:v>140.15957446750866</c:v>
                </c:pt>
                <c:pt idx="340">
                  <c:v>142.42021276607946</c:v>
                </c:pt>
                <c:pt idx="341">
                  <c:v>142.28723404271233</c:v>
                </c:pt>
                <c:pt idx="342">
                  <c:v>139.2287234039388</c:v>
                </c:pt>
                <c:pt idx="343">
                  <c:v>140.55851063761006</c:v>
                </c:pt>
                <c:pt idx="344">
                  <c:v>139.62765957404019</c:v>
                </c:pt>
                <c:pt idx="345">
                  <c:v>139.62765957404019</c:v>
                </c:pt>
                <c:pt idx="346">
                  <c:v>136.96808510669771</c:v>
                </c:pt>
                <c:pt idx="347">
                  <c:v>138.16489361700184</c:v>
                </c:pt>
                <c:pt idx="348">
                  <c:v>137.76595744690047</c:v>
                </c:pt>
                <c:pt idx="349">
                  <c:v>137.76595744690047</c:v>
                </c:pt>
                <c:pt idx="350">
                  <c:v>138.82978723383744</c:v>
                </c:pt>
                <c:pt idx="351">
                  <c:v>136.70212765996348</c:v>
                </c:pt>
                <c:pt idx="352">
                  <c:v>137.63297872353331</c:v>
                </c:pt>
                <c:pt idx="353">
                  <c:v>136.43617021322922</c:v>
                </c:pt>
                <c:pt idx="354">
                  <c:v>135.63829787169681</c:v>
                </c:pt>
                <c:pt idx="355">
                  <c:v>135.90425531843107</c:v>
                </c:pt>
                <c:pt idx="356">
                  <c:v>134.84042553149408</c:v>
                </c:pt>
                <c:pt idx="357">
                  <c:v>133.90957446792419</c:v>
                </c:pt>
                <c:pt idx="358">
                  <c:v>134.04255319129135</c:v>
                </c:pt>
                <c:pt idx="359">
                  <c:v>130.98404255251779</c:v>
                </c:pt>
                <c:pt idx="360">
                  <c:v>134.97340425486118</c:v>
                </c:pt>
                <c:pt idx="361">
                  <c:v>136.70212765996348</c:v>
                </c:pt>
                <c:pt idx="362">
                  <c:v>121.67553191415982</c:v>
                </c:pt>
                <c:pt idx="363">
                  <c:v>94.54787234061827</c:v>
                </c:pt>
                <c:pt idx="364">
                  <c:v>106.11702127621736</c:v>
                </c:pt>
                <c:pt idx="365">
                  <c:v>119.01595744681735</c:v>
                </c:pt>
                <c:pt idx="366">
                  <c:v>121.80851063752695</c:v>
                </c:pt>
                <c:pt idx="367">
                  <c:v>120.61170212722283</c:v>
                </c:pt>
                <c:pt idx="368">
                  <c:v>124.46808510619908</c:v>
                </c:pt>
                <c:pt idx="369">
                  <c:v>129.2553191487452</c:v>
                </c:pt>
                <c:pt idx="370">
                  <c:v>131.11702127588492</c:v>
                </c:pt>
                <c:pt idx="371">
                  <c:v>131.24999999925205</c:v>
                </c:pt>
                <c:pt idx="372">
                  <c:v>130.58510638241643</c:v>
                </c:pt>
                <c:pt idx="373">
                  <c:v>128.98936170201094</c:v>
                </c:pt>
                <c:pt idx="374">
                  <c:v>130.98404255251779</c:v>
                </c:pt>
                <c:pt idx="375">
                  <c:v>130.31914893568219</c:v>
                </c:pt>
                <c:pt idx="376">
                  <c:v>128.98936170201094</c:v>
                </c:pt>
                <c:pt idx="377">
                  <c:v>128.05851063844111</c:v>
                </c:pt>
                <c:pt idx="378">
                  <c:v>129.65425531884657</c:v>
                </c:pt>
                <c:pt idx="379">
                  <c:v>123.53723404262922</c:v>
                </c:pt>
                <c:pt idx="380">
                  <c:v>123.27127659589499</c:v>
                </c:pt>
                <c:pt idx="381">
                  <c:v>127.5265957449726</c:v>
                </c:pt>
                <c:pt idx="382">
                  <c:v>128.45744680854247</c:v>
                </c:pt>
                <c:pt idx="383">
                  <c:v>130.05319148894793</c:v>
                </c:pt>
                <c:pt idx="384">
                  <c:v>130.45212765904932</c:v>
                </c:pt>
                <c:pt idx="385">
                  <c:v>130.58510638241643</c:v>
                </c:pt>
                <c:pt idx="386">
                  <c:v>124.33510638283197</c:v>
                </c:pt>
                <c:pt idx="387">
                  <c:v>126.19680850997169</c:v>
                </c:pt>
                <c:pt idx="388">
                  <c:v>126.99468085150411</c:v>
                </c:pt>
                <c:pt idx="389">
                  <c:v>128.72340425527671</c:v>
                </c:pt>
                <c:pt idx="390">
                  <c:v>127.65957446833973</c:v>
                </c:pt>
                <c:pt idx="391">
                  <c:v>127.12765957487123</c:v>
                </c:pt>
                <c:pt idx="392">
                  <c:v>128.85638297864384</c:v>
                </c:pt>
                <c:pt idx="393">
                  <c:v>128.19148936180821</c:v>
                </c:pt>
                <c:pt idx="394">
                  <c:v>129.12234042537807</c:v>
                </c:pt>
                <c:pt idx="395">
                  <c:v>126.46276595670594</c:v>
                </c:pt>
                <c:pt idx="39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C6-4AB0-A790-7BE956325B82}"/>
            </c:ext>
          </c:extLst>
        </c:ser>
        <c:ser>
          <c:idx val="8"/>
          <c:order val="1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World'!$A$2:$A$399</c:f>
              <c:numCache>
                <c:formatCode>mmm\-yy</c:formatCode>
                <c:ptCount val="398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  <c:pt idx="394">
                  <c:v>44866</c:v>
                </c:pt>
                <c:pt idx="395">
                  <c:v>44896</c:v>
                </c:pt>
                <c:pt idx="396">
                  <c:v>44927</c:v>
                </c:pt>
              </c:numCache>
            </c:numRef>
          </c:cat>
          <c:val>
            <c:numRef>
              <c:f>'IP World'!$L$2:$L$399</c:f>
              <c:numCache>
                <c:formatCode>0.00</c:formatCode>
                <c:ptCount val="398"/>
                <c:pt idx="0">
                  <c:v>88.139025815312749</c:v>
                </c:pt>
                <c:pt idx="1">
                  <c:v>89.171447684641961</c:v>
                </c:pt>
                <c:pt idx="2">
                  <c:v>88.916003098807849</c:v>
                </c:pt>
                <c:pt idx="3">
                  <c:v>89.277882928925749</c:v>
                </c:pt>
                <c:pt idx="4">
                  <c:v>89.256595880292465</c:v>
                </c:pt>
                <c:pt idx="5">
                  <c:v>88.681845560489606</c:v>
                </c:pt>
                <c:pt idx="6">
                  <c:v>89.022438343091636</c:v>
                </c:pt>
                <c:pt idx="7">
                  <c:v>89.618475710410365</c:v>
                </c:pt>
                <c:pt idx="8">
                  <c:v>90.065503737296183</c:v>
                </c:pt>
                <c:pt idx="9">
                  <c:v>90.24644365235514</c:v>
                </c:pt>
                <c:pt idx="10">
                  <c:v>89.39496169808487</c:v>
                </c:pt>
                <c:pt idx="11">
                  <c:v>90.331591848005644</c:v>
                </c:pt>
                <c:pt idx="12">
                  <c:v>92.178770950014069</c:v>
                </c:pt>
                <c:pt idx="13">
                  <c:v>91.0614525138229</c:v>
                </c:pt>
                <c:pt idx="14">
                  <c:v>90.167597765093461</c:v>
                </c:pt>
                <c:pt idx="15">
                  <c:v>89.608938548115276</c:v>
                </c:pt>
                <c:pt idx="16">
                  <c:v>89.608938548115276</c:v>
                </c:pt>
                <c:pt idx="17">
                  <c:v>91.284916201284616</c:v>
                </c:pt>
                <c:pt idx="18">
                  <c:v>89.608938548115276</c:v>
                </c:pt>
                <c:pt idx="19">
                  <c:v>89.497206703825725</c:v>
                </c:pt>
                <c:pt idx="20">
                  <c:v>89.720670391287427</c:v>
                </c:pt>
                <c:pt idx="21">
                  <c:v>90.05586592192131</c:v>
                </c:pt>
                <c:pt idx="22">
                  <c:v>91.0614525138229</c:v>
                </c:pt>
                <c:pt idx="23">
                  <c:v>90.391061452555178</c:v>
                </c:pt>
                <c:pt idx="24">
                  <c:v>91.508379888746333</c:v>
                </c:pt>
                <c:pt idx="25">
                  <c:v>91.843575419380215</c:v>
                </c:pt>
                <c:pt idx="26">
                  <c:v>90.949720670650748</c:v>
                </c:pt>
                <c:pt idx="27">
                  <c:v>90.837988827478597</c:v>
                </c:pt>
                <c:pt idx="28">
                  <c:v>90.279329609383026</c:v>
                </c:pt>
                <c:pt idx="29">
                  <c:v>89.385474860653574</c:v>
                </c:pt>
                <c:pt idx="30">
                  <c:v>88.26815642446239</c:v>
                </c:pt>
                <c:pt idx="31">
                  <c:v>88.156424581290253</c:v>
                </c:pt>
                <c:pt idx="32">
                  <c:v>87.374301675732951</c:v>
                </c:pt>
                <c:pt idx="33">
                  <c:v>87.597765363194668</c:v>
                </c:pt>
                <c:pt idx="34">
                  <c:v>86.81564245875478</c:v>
                </c:pt>
                <c:pt idx="35">
                  <c:v>85.251396647640178</c:v>
                </c:pt>
                <c:pt idx="36">
                  <c:v>85.698324022563611</c:v>
                </c:pt>
                <c:pt idx="37">
                  <c:v>85.027932961295875</c:v>
                </c:pt>
                <c:pt idx="38">
                  <c:v>84.804469273834158</c:v>
                </c:pt>
                <c:pt idx="39">
                  <c:v>84.357541900028153</c:v>
                </c:pt>
                <c:pt idx="40">
                  <c:v>84.134078212566436</c:v>
                </c:pt>
                <c:pt idx="41">
                  <c:v>83.687150837642989</c:v>
                </c:pt>
                <c:pt idx="42">
                  <c:v>83.240223463836969</c:v>
                </c:pt>
                <c:pt idx="43">
                  <c:v>84.357541900028153</c:v>
                </c:pt>
                <c:pt idx="44">
                  <c:v>84.692737430662007</c:v>
                </c:pt>
                <c:pt idx="45">
                  <c:v>84.91620111700631</c:v>
                </c:pt>
                <c:pt idx="46">
                  <c:v>84.804469273834158</c:v>
                </c:pt>
                <c:pt idx="47">
                  <c:v>84.91620111700631</c:v>
                </c:pt>
                <c:pt idx="48">
                  <c:v>85.027932961295875</c:v>
                </c:pt>
                <c:pt idx="49">
                  <c:v>86.256983240659196</c:v>
                </c:pt>
                <c:pt idx="50">
                  <c:v>86.368715083831347</c:v>
                </c:pt>
                <c:pt idx="51">
                  <c:v>87.932960893828536</c:v>
                </c:pt>
                <c:pt idx="52">
                  <c:v>87.709497206366819</c:v>
                </c:pt>
                <c:pt idx="53">
                  <c:v>88.379888268751955</c:v>
                </c:pt>
                <c:pt idx="54">
                  <c:v>88.603351955096272</c:v>
                </c:pt>
                <c:pt idx="55">
                  <c:v>88.826815642557989</c:v>
                </c:pt>
                <c:pt idx="56">
                  <c:v>89.385474860653574</c:v>
                </c:pt>
                <c:pt idx="57">
                  <c:v>90.391061452555178</c:v>
                </c:pt>
                <c:pt idx="58">
                  <c:v>90.949720670650748</c:v>
                </c:pt>
                <c:pt idx="59">
                  <c:v>91.955307262552367</c:v>
                </c:pt>
                <c:pt idx="60">
                  <c:v>91.284916201284616</c:v>
                </c:pt>
                <c:pt idx="61">
                  <c:v>91.508379888746333</c:v>
                </c:pt>
                <c:pt idx="62">
                  <c:v>91.396648044456782</c:v>
                </c:pt>
                <c:pt idx="63">
                  <c:v>91.73184357509065</c:v>
                </c:pt>
                <c:pt idx="64">
                  <c:v>92.067039106841918</c:v>
                </c:pt>
                <c:pt idx="65">
                  <c:v>91.73184357509065</c:v>
                </c:pt>
                <c:pt idx="66">
                  <c:v>91.620111731918499</c:v>
                </c:pt>
                <c:pt idx="67">
                  <c:v>91.620111731918499</c:v>
                </c:pt>
                <c:pt idx="68">
                  <c:v>92.178770950014069</c:v>
                </c:pt>
                <c:pt idx="69">
                  <c:v>90.949720670650748</c:v>
                </c:pt>
                <c:pt idx="70">
                  <c:v>91.396648044456782</c:v>
                </c:pt>
                <c:pt idx="71">
                  <c:v>92.402234637475786</c:v>
                </c:pt>
                <c:pt idx="72">
                  <c:v>91.508379888746333</c:v>
                </c:pt>
                <c:pt idx="73">
                  <c:v>91.173184358112465</c:v>
                </c:pt>
                <c:pt idx="74">
                  <c:v>91.284916201284616</c:v>
                </c:pt>
                <c:pt idx="75">
                  <c:v>90.502793295727329</c:v>
                </c:pt>
                <c:pt idx="76">
                  <c:v>91.508379888746333</c:v>
                </c:pt>
                <c:pt idx="77">
                  <c:v>91.508379888746333</c:v>
                </c:pt>
                <c:pt idx="78">
                  <c:v>90.726256983189046</c:v>
                </c:pt>
                <c:pt idx="79">
                  <c:v>91.843575419380215</c:v>
                </c:pt>
                <c:pt idx="80">
                  <c:v>91.843575419380215</c:v>
                </c:pt>
                <c:pt idx="81">
                  <c:v>91.396648044456782</c:v>
                </c:pt>
                <c:pt idx="82">
                  <c:v>92.178770950014069</c:v>
                </c:pt>
                <c:pt idx="83">
                  <c:v>92.067039106841918</c:v>
                </c:pt>
                <c:pt idx="84">
                  <c:v>92.290502793186221</c:v>
                </c:pt>
                <c:pt idx="85">
                  <c:v>92.849162011281805</c:v>
                </c:pt>
                <c:pt idx="86">
                  <c:v>93.85474860318341</c:v>
                </c:pt>
                <c:pt idx="87">
                  <c:v>94.972067039374579</c:v>
                </c:pt>
                <c:pt idx="88">
                  <c:v>94.078212290645126</c:v>
                </c:pt>
                <c:pt idx="89">
                  <c:v>95.642458100642301</c:v>
                </c:pt>
                <c:pt idx="90">
                  <c:v>96.424581006199617</c:v>
                </c:pt>
                <c:pt idx="91">
                  <c:v>96.536312849371768</c:v>
                </c:pt>
                <c:pt idx="92">
                  <c:v>96.312849161910052</c:v>
                </c:pt>
                <c:pt idx="93">
                  <c:v>97.653631285562938</c:v>
                </c:pt>
                <c:pt idx="94">
                  <c:v>97.318435753811656</c:v>
                </c:pt>
                <c:pt idx="95">
                  <c:v>98.32402234683066</c:v>
                </c:pt>
                <c:pt idx="96">
                  <c:v>98.659217877464528</c:v>
                </c:pt>
                <c:pt idx="97">
                  <c:v>99.106145251270561</c:v>
                </c:pt>
                <c:pt idx="98">
                  <c:v>99.106145251270561</c:v>
                </c:pt>
                <c:pt idx="99">
                  <c:v>99.441340781904415</c:v>
                </c:pt>
                <c:pt idx="100">
                  <c:v>99.888268156827849</c:v>
                </c:pt>
                <c:pt idx="101">
                  <c:v>99.329608938732278</c:v>
                </c:pt>
                <c:pt idx="102">
                  <c:v>100.44692737492343</c:v>
                </c:pt>
                <c:pt idx="103">
                  <c:v>98.882681564926244</c:v>
                </c:pt>
                <c:pt idx="104">
                  <c:v>99.329608938732278</c:v>
                </c:pt>
                <c:pt idx="105">
                  <c:v>99.55307262619398</c:v>
                </c:pt>
                <c:pt idx="106">
                  <c:v>98.99441340809841</c:v>
                </c:pt>
                <c:pt idx="107">
                  <c:v>98.435754190002811</c:v>
                </c:pt>
                <c:pt idx="108">
                  <c:v>100</c:v>
                </c:pt>
                <c:pt idx="109">
                  <c:v>98.770949720636679</c:v>
                </c:pt>
                <c:pt idx="110">
                  <c:v>98.882681564926244</c:v>
                </c:pt>
                <c:pt idx="111">
                  <c:v>99.55307262619398</c:v>
                </c:pt>
                <c:pt idx="112">
                  <c:v>99.664804469366132</c:v>
                </c:pt>
                <c:pt idx="113">
                  <c:v>100.44692737492343</c:v>
                </c:pt>
                <c:pt idx="114">
                  <c:v>101.22905027936332</c:v>
                </c:pt>
                <c:pt idx="115">
                  <c:v>101.11731843619117</c:v>
                </c:pt>
                <c:pt idx="116">
                  <c:v>102.01117318492064</c:v>
                </c:pt>
                <c:pt idx="117">
                  <c:v>103.12849161999436</c:v>
                </c:pt>
                <c:pt idx="118">
                  <c:v>103.57541899491781</c:v>
                </c:pt>
                <c:pt idx="119">
                  <c:v>103.24022346428393</c:v>
                </c:pt>
                <c:pt idx="120">
                  <c:v>102.90502793365008</c:v>
                </c:pt>
                <c:pt idx="121">
                  <c:v>104.1340782130134</c:v>
                </c:pt>
                <c:pt idx="122">
                  <c:v>104.5810055868194</c:v>
                </c:pt>
                <c:pt idx="123">
                  <c:v>105.81005586618272</c:v>
                </c:pt>
                <c:pt idx="124">
                  <c:v>107.26256983300776</c:v>
                </c:pt>
                <c:pt idx="125">
                  <c:v>105.81005586618272</c:v>
                </c:pt>
                <c:pt idx="126">
                  <c:v>107.15083798871819</c:v>
                </c:pt>
                <c:pt idx="127">
                  <c:v>107.15083798871819</c:v>
                </c:pt>
                <c:pt idx="128">
                  <c:v>107.26256983300776</c:v>
                </c:pt>
                <c:pt idx="129">
                  <c:v>107.48603351935206</c:v>
                </c:pt>
                <c:pt idx="130">
                  <c:v>108.49162011237108</c:v>
                </c:pt>
                <c:pt idx="131">
                  <c:v>109.27374301681098</c:v>
                </c:pt>
                <c:pt idx="132">
                  <c:v>108.26815642490936</c:v>
                </c:pt>
                <c:pt idx="133">
                  <c:v>108.71508379871538</c:v>
                </c:pt>
                <c:pt idx="134">
                  <c:v>108.15642458061981</c:v>
                </c:pt>
                <c:pt idx="135">
                  <c:v>107.15083798871819</c:v>
                </c:pt>
                <c:pt idx="136">
                  <c:v>107.48603351935206</c:v>
                </c:pt>
                <c:pt idx="137">
                  <c:v>107.48603351935206</c:v>
                </c:pt>
                <c:pt idx="138">
                  <c:v>105.47486033554887</c:v>
                </c:pt>
                <c:pt idx="139">
                  <c:v>108.15642458061981</c:v>
                </c:pt>
                <c:pt idx="140">
                  <c:v>106.70391061491219</c:v>
                </c:pt>
                <c:pt idx="141">
                  <c:v>105.139664804915</c:v>
                </c:pt>
                <c:pt idx="142">
                  <c:v>104.46927374364725</c:v>
                </c:pt>
                <c:pt idx="143">
                  <c:v>105.25139664808715</c:v>
                </c:pt>
                <c:pt idx="144">
                  <c:v>105.25139664808715</c:v>
                </c:pt>
                <c:pt idx="145">
                  <c:v>105.58659217872102</c:v>
                </c:pt>
                <c:pt idx="146">
                  <c:v>106.48044692745047</c:v>
                </c:pt>
                <c:pt idx="147">
                  <c:v>106.25698323998876</c:v>
                </c:pt>
                <c:pt idx="148">
                  <c:v>106.70391061491219</c:v>
                </c:pt>
                <c:pt idx="149">
                  <c:v>107.15083798871819</c:v>
                </c:pt>
                <c:pt idx="150">
                  <c:v>106.36871508427831</c:v>
                </c:pt>
                <c:pt idx="151">
                  <c:v>106.81564245808434</c:v>
                </c:pt>
                <c:pt idx="152">
                  <c:v>107.15083798871819</c:v>
                </c:pt>
                <c:pt idx="153">
                  <c:v>106.48044692745047</c:v>
                </c:pt>
                <c:pt idx="154">
                  <c:v>107.15083798871819</c:v>
                </c:pt>
                <c:pt idx="155">
                  <c:v>105.47486033554887</c:v>
                </c:pt>
                <c:pt idx="156">
                  <c:v>107.26256983300776</c:v>
                </c:pt>
                <c:pt idx="157">
                  <c:v>107.37430167617991</c:v>
                </c:pt>
                <c:pt idx="158">
                  <c:v>106.59217877062262</c:v>
                </c:pt>
                <c:pt idx="159">
                  <c:v>107.03910614554604</c:v>
                </c:pt>
                <c:pt idx="160">
                  <c:v>105.25139664808715</c:v>
                </c:pt>
                <c:pt idx="161">
                  <c:v>105.25139664808715</c:v>
                </c:pt>
                <c:pt idx="162">
                  <c:v>107.03910614554604</c:v>
                </c:pt>
                <c:pt idx="163">
                  <c:v>105.81005586618272</c:v>
                </c:pt>
                <c:pt idx="164">
                  <c:v>105.47486033554887</c:v>
                </c:pt>
                <c:pt idx="165">
                  <c:v>108.15642458061981</c:v>
                </c:pt>
                <c:pt idx="166">
                  <c:v>107.82122904998594</c:v>
                </c:pt>
                <c:pt idx="167">
                  <c:v>108.15642458061981</c:v>
                </c:pt>
                <c:pt idx="168">
                  <c:v>108.04469273744766</c:v>
                </c:pt>
                <c:pt idx="169">
                  <c:v>108.60335195554323</c:v>
                </c:pt>
                <c:pt idx="170">
                  <c:v>108.26815642490936</c:v>
                </c:pt>
                <c:pt idx="171">
                  <c:v>109.27374301681098</c:v>
                </c:pt>
                <c:pt idx="172">
                  <c:v>109.27374301681098</c:v>
                </c:pt>
                <c:pt idx="173">
                  <c:v>109.27374301681098</c:v>
                </c:pt>
                <c:pt idx="174">
                  <c:v>110.27932960871257</c:v>
                </c:pt>
                <c:pt idx="175">
                  <c:v>107.93296089427551</c:v>
                </c:pt>
                <c:pt idx="176">
                  <c:v>109.60893854744484</c:v>
                </c:pt>
                <c:pt idx="177">
                  <c:v>110.16759776554042</c:v>
                </c:pt>
                <c:pt idx="178">
                  <c:v>108.9385474861771</c:v>
                </c:pt>
                <c:pt idx="179">
                  <c:v>108.9385474861771</c:v>
                </c:pt>
                <c:pt idx="180">
                  <c:v>109.83240223490655</c:v>
                </c:pt>
                <c:pt idx="181">
                  <c:v>109.60893854744484</c:v>
                </c:pt>
                <c:pt idx="182">
                  <c:v>109.49720670427268</c:v>
                </c:pt>
                <c:pt idx="183">
                  <c:v>111.06145251426987</c:v>
                </c:pt>
                <c:pt idx="184">
                  <c:v>109.60893854744484</c:v>
                </c:pt>
                <c:pt idx="185">
                  <c:v>110.61452513934645</c:v>
                </c:pt>
                <c:pt idx="186">
                  <c:v>111.17318435744203</c:v>
                </c:pt>
                <c:pt idx="187">
                  <c:v>109.9441340780787</c:v>
                </c:pt>
                <c:pt idx="188">
                  <c:v>111.39664804490374</c:v>
                </c:pt>
                <c:pt idx="189">
                  <c:v>111.62011173236546</c:v>
                </c:pt>
                <c:pt idx="190">
                  <c:v>113.5195530729965</c:v>
                </c:pt>
                <c:pt idx="191">
                  <c:v>112.29050279363319</c:v>
                </c:pt>
                <c:pt idx="192">
                  <c:v>113.07262569807307</c:v>
                </c:pt>
                <c:pt idx="193">
                  <c:v>113.07262569807307</c:v>
                </c:pt>
                <c:pt idx="194">
                  <c:v>113.96648044680254</c:v>
                </c:pt>
                <c:pt idx="195">
                  <c:v>114.3016759774364</c:v>
                </c:pt>
                <c:pt idx="196">
                  <c:v>115.97765363172314</c:v>
                </c:pt>
                <c:pt idx="197">
                  <c:v>115.86592178743358</c:v>
                </c:pt>
                <c:pt idx="198">
                  <c:v>115.64245810108929</c:v>
                </c:pt>
                <c:pt idx="199">
                  <c:v>115.97765363172314</c:v>
                </c:pt>
                <c:pt idx="200">
                  <c:v>116.08938547489529</c:v>
                </c:pt>
                <c:pt idx="201">
                  <c:v>115.75418994426143</c:v>
                </c:pt>
                <c:pt idx="202">
                  <c:v>116.87150838045261</c:v>
                </c:pt>
                <c:pt idx="203">
                  <c:v>118.54748603362194</c:v>
                </c:pt>
                <c:pt idx="204">
                  <c:v>117.98882681552635</c:v>
                </c:pt>
                <c:pt idx="205">
                  <c:v>118.77094972108365</c:v>
                </c:pt>
                <c:pt idx="206">
                  <c:v>119.32960893917922</c:v>
                </c:pt>
                <c:pt idx="207">
                  <c:v>117.76536312918205</c:v>
                </c:pt>
                <c:pt idx="208">
                  <c:v>119.88826815615741</c:v>
                </c:pt>
                <c:pt idx="209">
                  <c:v>120.00000000044697</c:v>
                </c:pt>
                <c:pt idx="210">
                  <c:v>120.22346368679128</c:v>
                </c:pt>
                <c:pt idx="211">
                  <c:v>121.11731843552073</c:v>
                </c:pt>
                <c:pt idx="212">
                  <c:v>120.55865921854256</c:v>
                </c:pt>
                <c:pt idx="213">
                  <c:v>121.4525139661546</c:v>
                </c:pt>
                <c:pt idx="214">
                  <c:v>120.78212290488685</c:v>
                </c:pt>
                <c:pt idx="215">
                  <c:v>121.22905027981028</c:v>
                </c:pt>
                <c:pt idx="216">
                  <c:v>122.34636871488404</c:v>
                </c:pt>
                <c:pt idx="217">
                  <c:v>122.12290502853973</c:v>
                </c:pt>
                <c:pt idx="218">
                  <c:v>121.56424581044416</c:v>
                </c:pt>
                <c:pt idx="219">
                  <c:v>123.0167597772692</c:v>
                </c:pt>
                <c:pt idx="220">
                  <c:v>119.44134078235138</c:v>
                </c:pt>
                <c:pt idx="221">
                  <c:v>119.55307262552354</c:v>
                </c:pt>
                <c:pt idx="222">
                  <c:v>118.43575419044979</c:v>
                </c:pt>
                <c:pt idx="223">
                  <c:v>117.98882681552635</c:v>
                </c:pt>
                <c:pt idx="224">
                  <c:v>117.0949720667969</c:v>
                </c:pt>
                <c:pt idx="225">
                  <c:v>114.3016759774364</c:v>
                </c:pt>
                <c:pt idx="226">
                  <c:v>110.05586592236827</c:v>
                </c:pt>
                <c:pt idx="227">
                  <c:v>106.03351955364444</c:v>
                </c:pt>
                <c:pt idx="228">
                  <c:v>101.67597765428675</c:v>
                </c:pt>
                <c:pt idx="229">
                  <c:v>99.441340781904415</c:v>
                </c:pt>
                <c:pt idx="230">
                  <c:v>98.100558659368957</c:v>
                </c:pt>
                <c:pt idx="231">
                  <c:v>96.759776536833485</c:v>
                </c:pt>
                <c:pt idx="232">
                  <c:v>99.106145251270561</c:v>
                </c:pt>
                <c:pt idx="233">
                  <c:v>99.664804469366132</c:v>
                </c:pt>
                <c:pt idx="234">
                  <c:v>99.888268156827849</c:v>
                </c:pt>
                <c:pt idx="235">
                  <c:v>100</c:v>
                </c:pt>
                <c:pt idx="236">
                  <c:v>102.34636871555449</c:v>
                </c:pt>
                <c:pt idx="237">
                  <c:v>102.01117318492064</c:v>
                </c:pt>
                <c:pt idx="238">
                  <c:v>102.23463687126493</c:v>
                </c:pt>
                <c:pt idx="239">
                  <c:v>102.23463687126493</c:v>
                </c:pt>
                <c:pt idx="240">
                  <c:v>104.02234636872383</c:v>
                </c:pt>
                <c:pt idx="241">
                  <c:v>103.46368715062825</c:v>
                </c:pt>
                <c:pt idx="242">
                  <c:v>105.3631284912593</c:v>
                </c:pt>
                <c:pt idx="243">
                  <c:v>105.81005586618272</c:v>
                </c:pt>
                <c:pt idx="244">
                  <c:v>107.82122904998594</c:v>
                </c:pt>
                <c:pt idx="245">
                  <c:v>107.93296089427551</c:v>
                </c:pt>
                <c:pt idx="246">
                  <c:v>107.48603351935206</c:v>
                </c:pt>
                <c:pt idx="247">
                  <c:v>108.49162011237108</c:v>
                </c:pt>
                <c:pt idx="248">
                  <c:v>108.60335195554323</c:v>
                </c:pt>
                <c:pt idx="249">
                  <c:v>109.49720670427268</c:v>
                </c:pt>
                <c:pt idx="250">
                  <c:v>110.50279329617427</c:v>
                </c:pt>
                <c:pt idx="251">
                  <c:v>111.39664804490374</c:v>
                </c:pt>
                <c:pt idx="252">
                  <c:v>110.72625698363601</c:v>
                </c:pt>
                <c:pt idx="253">
                  <c:v>111.84357541870975</c:v>
                </c:pt>
                <c:pt idx="254">
                  <c:v>111.95530726299933</c:v>
                </c:pt>
                <c:pt idx="255">
                  <c:v>111.50837988807589</c:v>
                </c:pt>
                <c:pt idx="256">
                  <c:v>112.17877094934363</c:v>
                </c:pt>
                <c:pt idx="257">
                  <c:v>110.61452513934645</c:v>
                </c:pt>
                <c:pt idx="258">
                  <c:v>111.73184357553761</c:v>
                </c:pt>
                <c:pt idx="259">
                  <c:v>111.84357541870975</c:v>
                </c:pt>
                <c:pt idx="260">
                  <c:v>110.72625698363601</c:v>
                </c:pt>
                <c:pt idx="261">
                  <c:v>110.39106145300214</c:v>
                </c:pt>
                <c:pt idx="262">
                  <c:v>110.72625698363601</c:v>
                </c:pt>
                <c:pt idx="263">
                  <c:v>110.05586592236827</c:v>
                </c:pt>
                <c:pt idx="264">
                  <c:v>109.16201117363882</c:v>
                </c:pt>
                <c:pt idx="265">
                  <c:v>109.9441340780787</c:v>
                </c:pt>
                <c:pt idx="266">
                  <c:v>109.7206703917344</c:v>
                </c:pt>
                <c:pt idx="267">
                  <c:v>108.82681564300495</c:v>
                </c:pt>
                <c:pt idx="268">
                  <c:v>109.83240223490655</c:v>
                </c:pt>
                <c:pt idx="269">
                  <c:v>108.82681564300495</c:v>
                </c:pt>
                <c:pt idx="270">
                  <c:v>109.16201117363882</c:v>
                </c:pt>
                <c:pt idx="271">
                  <c:v>110.05586592236827</c:v>
                </c:pt>
                <c:pt idx="272">
                  <c:v>107.82122904998594</c:v>
                </c:pt>
                <c:pt idx="273">
                  <c:v>107.03910614554604</c:v>
                </c:pt>
                <c:pt idx="274">
                  <c:v>106.25698323998876</c:v>
                </c:pt>
                <c:pt idx="275">
                  <c:v>106.81564245808434</c:v>
                </c:pt>
                <c:pt idx="276">
                  <c:v>106.36871508427831</c:v>
                </c:pt>
                <c:pt idx="277">
                  <c:v>106.48044692745047</c:v>
                </c:pt>
                <c:pt idx="278">
                  <c:v>107.70949720681378</c:v>
                </c:pt>
                <c:pt idx="279">
                  <c:v>107.93296089427551</c:v>
                </c:pt>
                <c:pt idx="280">
                  <c:v>108.15642458061981</c:v>
                </c:pt>
                <c:pt idx="281">
                  <c:v>108.15642458061981</c:v>
                </c:pt>
                <c:pt idx="282">
                  <c:v>107.26256983300776</c:v>
                </c:pt>
                <c:pt idx="283">
                  <c:v>107.70949720681378</c:v>
                </c:pt>
                <c:pt idx="284">
                  <c:v>107.93296089427551</c:v>
                </c:pt>
                <c:pt idx="285">
                  <c:v>107.37430167617991</c:v>
                </c:pt>
                <c:pt idx="286">
                  <c:v>108.82681564300495</c:v>
                </c:pt>
                <c:pt idx="287">
                  <c:v>108.60335195554323</c:v>
                </c:pt>
                <c:pt idx="288">
                  <c:v>108.26815642490936</c:v>
                </c:pt>
                <c:pt idx="289">
                  <c:v>109.05027932934925</c:v>
                </c:pt>
                <c:pt idx="290">
                  <c:v>108.37988826808152</c:v>
                </c:pt>
                <c:pt idx="291">
                  <c:v>110.16759776554042</c:v>
                </c:pt>
                <c:pt idx="292">
                  <c:v>109.27374301681098</c:v>
                </c:pt>
                <c:pt idx="293">
                  <c:v>108.71508379871538</c:v>
                </c:pt>
                <c:pt idx="294">
                  <c:v>109.60893854744484</c:v>
                </c:pt>
                <c:pt idx="295">
                  <c:v>107.70949720681378</c:v>
                </c:pt>
                <c:pt idx="296">
                  <c:v>108.82681564300495</c:v>
                </c:pt>
                <c:pt idx="297">
                  <c:v>108.49162011237108</c:v>
                </c:pt>
                <c:pt idx="298">
                  <c:v>108.15642458061981</c:v>
                </c:pt>
                <c:pt idx="299">
                  <c:v>109.7206703917344</c:v>
                </c:pt>
                <c:pt idx="300">
                  <c:v>109.05027932934925</c:v>
                </c:pt>
                <c:pt idx="301">
                  <c:v>112.06703910617146</c:v>
                </c:pt>
                <c:pt idx="302">
                  <c:v>112.17877094934363</c:v>
                </c:pt>
                <c:pt idx="303">
                  <c:v>111.06145251426987</c:v>
                </c:pt>
                <c:pt idx="304">
                  <c:v>111.84357541870975</c:v>
                </c:pt>
                <c:pt idx="305">
                  <c:v>112.17877094934363</c:v>
                </c:pt>
                <c:pt idx="306">
                  <c:v>112.73743016743921</c:v>
                </c:pt>
                <c:pt idx="307">
                  <c:v>111.39664804490374</c:v>
                </c:pt>
                <c:pt idx="308">
                  <c:v>112.06703910617146</c:v>
                </c:pt>
                <c:pt idx="309">
                  <c:v>112.62569832426706</c:v>
                </c:pt>
                <c:pt idx="310">
                  <c:v>111.62011173236546</c:v>
                </c:pt>
                <c:pt idx="311">
                  <c:v>111.95530726299933</c:v>
                </c:pt>
                <c:pt idx="312">
                  <c:v>114.74860335235982</c:v>
                </c:pt>
                <c:pt idx="313">
                  <c:v>112.96089385490093</c:v>
                </c:pt>
                <c:pt idx="314">
                  <c:v>112.40223463680535</c:v>
                </c:pt>
                <c:pt idx="315">
                  <c:v>113.5195530729965</c:v>
                </c:pt>
                <c:pt idx="316">
                  <c:v>111.95530726299933</c:v>
                </c:pt>
                <c:pt idx="317">
                  <c:v>113.07262569807307</c:v>
                </c:pt>
                <c:pt idx="318">
                  <c:v>112.96089385490093</c:v>
                </c:pt>
                <c:pt idx="319">
                  <c:v>113.07262569807307</c:v>
                </c:pt>
                <c:pt idx="320">
                  <c:v>113.29608938553478</c:v>
                </c:pt>
                <c:pt idx="321">
                  <c:v>114.97206703982154</c:v>
                </c:pt>
                <c:pt idx="322">
                  <c:v>114.74860335235982</c:v>
                </c:pt>
                <c:pt idx="323">
                  <c:v>114.52513966489812</c:v>
                </c:pt>
                <c:pt idx="324">
                  <c:v>113.96648044680254</c:v>
                </c:pt>
                <c:pt idx="325">
                  <c:v>114.74860335235982</c:v>
                </c:pt>
                <c:pt idx="326">
                  <c:v>114.41340782172597</c:v>
                </c:pt>
                <c:pt idx="327">
                  <c:v>115.30726257045541</c:v>
                </c:pt>
                <c:pt idx="328">
                  <c:v>115.75418994426143</c:v>
                </c:pt>
                <c:pt idx="329">
                  <c:v>115.30726257045541</c:v>
                </c:pt>
                <c:pt idx="330">
                  <c:v>116.87150838045261</c:v>
                </c:pt>
                <c:pt idx="331">
                  <c:v>117.8770949723542</c:v>
                </c:pt>
                <c:pt idx="332">
                  <c:v>117.20670391108646</c:v>
                </c:pt>
                <c:pt idx="333">
                  <c:v>118.32402234616023</c:v>
                </c:pt>
                <c:pt idx="334">
                  <c:v>120.44692737425299</c:v>
                </c:pt>
                <c:pt idx="335">
                  <c:v>120.78212290488685</c:v>
                </c:pt>
                <c:pt idx="336">
                  <c:v>118.21229050298808</c:v>
                </c:pt>
                <c:pt idx="337">
                  <c:v>117.31843575425862</c:v>
                </c:pt>
                <c:pt idx="338">
                  <c:v>117.54189944172033</c:v>
                </c:pt>
                <c:pt idx="339">
                  <c:v>117.0949720667969</c:v>
                </c:pt>
                <c:pt idx="340">
                  <c:v>118.77094972108365</c:v>
                </c:pt>
                <c:pt idx="341">
                  <c:v>118.54748603362194</c:v>
                </c:pt>
                <c:pt idx="342">
                  <c:v>116.75977653616305</c:v>
                </c:pt>
                <c:pt idx="343">
                  <c:v>118.65921787679409</c:v>
                </c:pt>
                <c:pt idx="344">
                  <c:v>117.65363128489248</c:v>
                </c:pt>
                <c:pt idx="345">
                  <c:v>118.77094972108365</c:v>
                </c:pt>
                <c:pt idx="346">
                  <c:v>116.53631284981873</c:v>
                </c:pt>
                <c:pt idx="347">
                  <c:v>116.87150838045261</c:v>
                </c:pt>
                <c:pt idx="348">
                  <c:v>118.1005586598159</c:v>
                </c:pt>
                <c:pt idx="349">
                  <c:v>117.8770949723542</c:v>
                </c:pt>
                <c:pt idx="350">
                  <c:v>117.8770949723542</c:v>
                </c:pt>
                <c:pt idx="351">
                  <c:v>117.20670391108646</c:v>
                </c:pt>
                <c:pt idx="352">
                  <c:v>117.76536312918205</c:v>
                </c:pt>
                <c:pt idx="353">
                  <c:v>116.75977653616305</c:v>
                </c:pt>
                <c:pt idx="354">
                  <c:v>116.08938547489529</c:v>
                </c:pt>
                <c:pt idx="355">
                  <c:v>116.64804469299088</c:v>
                </c:pt>
                <c:pt idx="356">
                  <c:v>116.75977653616305</c:v>
                </c:pt>
                <c:pt idx="357">
                  <c:v>117.43016759743077</c:v>
                </c:pt>
                <c:pt idx="358">
                  <c:v>115.86592178743358</c:v>
                </c:pt>
                <c:pt idx="359">
                  <c:v>113.85474860363038</c:v>
                </c:pt>
                <c:pt idx="360">
                  <c:v>116.53631284981873</c:v>
                </c:pt>
                <c:pt idx="361">
                  <c:v>116.20111731806745</c:v>
                </c:pt>
                <c:pt idx="362">
                  <c:v>103.57541899491781</c:v>
                </c:pt>
                <c:pt idx="363">
                  <c:v>83.575418994470837</c:v>
                </c:pt>
                <c:pt idx="364">
                  <c:v>95.418994413180599</c:v>
                </c:pt>
                <c:pt idx="365">
                  <c:v>104.91620111745328</c:v>
                </c:pt>
                <c:pt idx="366">
                  <c:v>109.38547485998313</c:v>
                </c:pt>
                <c:pt idx="367">
                  <c:v>109.7206703917344</c:v>
                </c:pt>
                <c:pt idx="368">
                  <c:v>110.39106145300214</c:v>
                </c:pt>
                <c:pt idx="369">
                  <c:v>113.40782122870694</c:v>
                </c:pt>
                <c:pt idx="370">
                  <c:v>117.0949720667969</c:v>
                </c:pt>
                <c:pt idx="371">
                  <c:v>117.20670391108646</c:v>
                </c:pt>
                <c:pt idx="372">
                  <c:v>118.32402234616023</c:v>
                </c:pt>
                <c:pt idx="373">
                  <c:v>116.53631284981873</c:v>
                </c:pt>
                <c:pt idx="374">
                  <c:v>117.54189944172033</c:v>
                </c:pt>
                <c:pt idx="375">
                  <c:v>118.21229050298808</c:v>
                </c:pt>
                <c:pt idx="376">
                  <c:v>116.31284916235701</c:v>
                </c:pt>
                <c:pt idx="377">
                  <c:v>116.53631284981873</c:v>
                </c:pt>
                <c:pt idx="378">
                  <c:v>118.65921787679409</c:v>
                </c:pt>
                <c:pt idx="379">
                  <c:v>115.08379888299369</c:v>
                </c:pt>
                <c:pt idx="380">
                  <c:v>114.41340782172597</c:v>
                </c:pt>
                <c:pt idx="381">
                  <c:v>113.85474860363038</c:v>
                </c:pt>
                <c:pt idx="382">
                  <c:v>115.86592178743358</c:v>
                </c:pt>
                <c:pt idx="383">
                  <c:v>119.55307262552354</c:v>
                </c:pt>
                <c:pt idx="384">
                  <c:v>117.54189944172033</c:v>
                </c:pt>
                <c:pt idx="385">
                  <c:v>117.98882681552635</c:v>
                </c:pt>
                <c:pt idx="386">
                  <c:v>116.42458100552916</c:v>
                </c:pt>
                <c:pt idx="387">
                  <c:v>115.86592178743358</c:v>
                </c:pt>
                <c:pt idx="388">
                  <c:v>117.76536312918205</c:v>
                </c:pt>
                <c:pt idx="389">
                  <c:v>119.21787709488967</c:v>
                </c:pt>
                <c:pt idx="390">
                  <c:v>115.86592178743358</c:v>
                </c:pt>
                <c:pt idx="391">
                  <c:v>118.32402234616023</c:v>
                </c:pt>
                <c:pt idx="392">
                  <c:v>119.21787709488967</c:v>
                </c:pt>
                <c:pt idx="393">
                  <c:v>116.87150838045261</c:v>
                </c:pt>
                <c:pt idx="394">
                  <c:v>118.54748603362194</c:v>
                </c:pt>
                <c:pt idx="395">
                  <c:v>117.20670391108646</c:v>
                </c:pt>
                <c:pt idx="39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C6-4AB0-A790-7BE956325B82}"/>
            </c:ext>
          </c:extLst>
        </c:ser>
        <c:ser>
          <c:idx val="9"/>
          <c:order val="2"/>
          <c:tx>
            <c:strRef>
              <c:f>'IP World'!$M$1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World'!$M$2:$M$399</c:f>
              <c:numCache>
                <c:formatCode>0.00</c:formatCode>
                <c:ptCount val="398"/>
                <c:pt idx="0">
                  <c:v>84.861878453054771</c:v>
                </c:pt>
                <c:pt idx="1">
                  <c:v>84.309392265065654</c:v>
                </c:pt>
                <c:pt idx="2">
                  <c:v>85.524861878225224</c:v>
                </c:pt>
                <c:pt idx="3">
                  <c:v>86.077348066214341</c:v>
                </c:pt>
                <c:pt idx="4">
                  <c:v>85.524861878225224</c:v>
                </c:pt>
                <c:pt idx="5">
                  <c:v>86.850828729607372</c:v>
                </c:pt>
                <c:pt idx="6">
                  <c:v>84.751381215873451</c:v>
                </c:pt>
                <c:pt idx="7">
                  <c:v>84.861878453054771</c:v>
                </c:pt>
                <c:pt idx="8">
                  <c:v>84.419889503288218</c:v>
                </c:pt>
                <c:pt idx="9">
                  <c:v>84.309392265065654</c:v>
                </c:pt>
                <c:pt idx="10">
                  <c:v>83.8674033152991</c:v>
                </c:pt>
                <c:pt idx="11">
                  <c:v>83.425414364491303</c:v>
                </c:pt>
                <c:pt idx="12">
                  <c:v>83.204419889087404</c:v>
                </c:pt>
                <c:pt idx="13">
                  <c:v>83.204419889087404</c:v>
                </c:pt>
                <c:pt idx="14">
                  <c:v>82.320441988513053</c:v>
                </c:pt>
                <c:pt idx="15">
                  <c:v>81.215469613576062</c:v>
                </c:pt>
                <c:pt idx="16">
                  <c:v>82.209944751331733</c:v>
                </c:pt>
                <c:pt idx="17">
                  <c:v>82.430939226735632</c:v>
                </c:pt>
                <c:pt idx="18">
                  <c:v>81.767955801565193</c:v>
                </c:pt>
                <c:pt idx="19">
                  <c:v>80.883977900990843</c:v>
                </c:pt>
                <c:pt idx="20">
                  <c:v>80.994475138172163</c:v>
                </c:pt>
                <c:pt idx="21">
                  <c:v>81.988950275927849</c:v>
                </c:pt>
                <c:pt idx="22">
                  <c:v>82.209944751331733</c:v>
                </c:pt>
                <c:pt idx="23">
                  <c:v>81.878453038746514</c:v>
                </c:pt>
                <c:pt idx="24">
                  <c:v>81.878453038746514</c:v>
                </c:pt>
                <c:pt idx="25">
                  <c:v>82.320441988513053</c:v>
                </c:pt>
                <c:pt idx="26">
                  <c:v>81.988950275927849</c:v>
                </c:pt>
                <c:pt idx="27">
                  <c:v>82.541436463916966</c:v>
                </c:pt>
                <c:pt idx="28">
                  <c:v>80.883977900990843</c:v>
                </c:pt>
                <c:pt idx="29">
                  <c:v>81.657458563342615</c:v>
                </c:pt>
                <c:pt idx="30">
                  <c:v>82.430939226735632</c:v>
                </c:pt>
                <c:pt idx="31">
                  <c:v>82.320441988513053</c:v>
                </c:pt>
                <c:pt idx="32">
                  <c:v>82.872928176502185</c:v>
                </c:pt>
                <c:pt idx="33">
                  <c:v>83.756906077076522</c:v>
                </c:pt>
                <c:pt idx="34">
                  <c:v>82.65193370213953</c:v>
                </c:pt>
                <c:pt idx="35">
                  <c:v>82.541436463916966</c:v>
                </c:pt>
                <c:pt idx="36">
                  <c:v>82.65193370213953</c:v>
                </c:pt>
                <c:pt idx="37">
                  <c:v>83.8674033152991</c:v>
                </c:pt>
                <c:pt idx="38">
                  <c:v>83.093922651906084</c:v>
                </c:pt>
                <c:pt idx="39">
                  <c:v>83.204419889087404</c:v>
                </c:pt>
                <c:pt idx="40">
                  <c:v>83.8674033152991</c:v>
                </c:pt>
                <c:pt idx="41">
                  <c:v>83.314917127309968</c:v>
                </c:pt>
                <c:pt idx="42">
                  <c:v>84.088397789661755</c:v>
                </c:pt>
                <c:pt idx="43">
                  <c:v>84.309392265065654</c:v>
                </c:pt>
                <c:pt idx="44">
                  <c:v>84.640883977650887</c:v>
                </c:pt>
                <c:pt idx="45">
                  <c:v>84.861878453054771</c:v>
                </c:pt>
                <c:pt idx="46">
                  <c:v>85.635359116447802</c:v>
                </c:pt>
                <c:pt idx="47">
                  <c:v>85.856353590810457</c:v>
                </c:pt>
                <c:pt idx="48">
                  <c:v>86.408839778799575</c:v>
                </c:pt>
                <c:pt idx="49">
                  <c:v>86.629834254203473</c:v>
                </c:pt>
                <c:pt idx="50">
                  <c:v>87.071823205011256</c:v>
                </c:pt>
                <c:pt idx="51">
                  <c:v>88.176795579948262</c:v>
                </c:pt>
                <c:pt idx="52">
                  <c:v>89.281767955926512</c:v>
                </c:pt>
                <c:pt idx="53">
                  <c:v>88.28729281817084</c:v>
                </c:pt>
                <c:pt idx="54">
                  <c:v>88.72928176793738</c:v>
                </c:pt>
                <c:pt idx="55">
                  <c:v>89.060773480522613</c:v>
                </c:pt>
                <c:pt idx="56">
                  <c:v>89.834254143915629</c:v>
                </c:pt>
                <c:pt idx="57">
                  <c:v>90.055248619319528</c:v>
                </c:pt>
                <c:pt idx="58">
                  <c:v>89.94475138109695</c:v>
                </c:pt>
                <c:pt idx="59">
                  <c:v>90.828729281671315</c:v>
                </c:pt>
                <c:pt idx="60">
                  <c:v>89.281767955926512</c:v>
                </c:pt>
                <c:pt idx="61">
                  <c:v>89.392265193107832</c:v>
                </c:pt>
                <c:pt idx="62">
                  <c:v>89.613259668511745</c:v>
                </c:pt>
                <c:pt idx="63">
                  <c:v>90.386740331904761</c:v>
                </c:pt>
                <c:pt idx="64">
                  <c:v>90.276243093682183</c:v>
                </c:pt>
                <c:pt idx="65">
                  <c:v>89.723756905693065</c:v>
                </c:pt>
                <c:pt idx="66">
                  <c:v>90.276243093682183</c:v>
                </c:pt>
                <c:pt idx="67">
                  <c:v>90.386740331904761</c:v>
                </c:pt>
                <c:pt idx="68">
                  <c:v>90.71823204448998</c:v>
                </c:pt>
                <c:pt idx="69">
                  <c:v>90.386740331904761</c:v>
                </c:pt>
                <c:pt idx="70">
                  <c:v>90.828729281671315</c:v>
                </c:pt>
                <c:pt idx="71">
                  <c:v>91.381215469660418</c:v>
                </c:pt>
                <c:pt idx="72">
                  <c:v>90.939226519893879</c:v>
                </c:pt>
                <c:pt idx="73">
                  <c:v>91.602209945064331</c:v>
                </c:pt>
                <c:pt idx="74">
                  <c:v>91.712707182245651</c:v>
                </c:pt>
                <c:pt idx="75">
                  <c:v>90.607734806267402</c:v>
                </c:pt>
                <c:pt idx="76">
                  <c:v>91.270718232479098</c:v>
                </c:pt>
                <c:pt idx="77">
                  <c:v>90.71823204448998</c:v>
                </c:pt>
                <c:pt idx="78">
                  <c:v>90.607734806267402</c:v>
                </c:pt>
                <c:pt idx="79">
                  <c:v>91.270718232479098</c:v>
                </c:pt>
                <c:pt idx="80">
                  <c:v>91.82320442046823</c:v>
                </c:pt>
                <c:pt idx="81">
                  <c:v>91.712707182245651</c:v>
                </c:pt>
                <c:pt idx="82">
                  <c:v>92.265193370234783</c:v>
                </c:pt>
                <c:pt idx="83">
                  <c:v>92.707182321042566</c:v>
                </c:pt>
                <c:pt idx="84">
                  <c:v>92.707182321042566</c:v>
                </c:pt>
                <c:pt idx="85">
                  <c:v>93.25966850799044</c:v>
                </c:pt>
                <c:pt idx="86">
                  <c:v>92.486187845638668</c:v>
                </c:pt>
                <c:pt idx="87">
                  <c:v>92.596685082819988</c:v>
                </c:pt>
                <c:pt idx="88">
                  <c:v>92.596685082819988</c:v>
                </c:pt>
                <c:pt idx="89">
                  <c:v>92.817679558223901</c:v>
                </c:pt>
                <c:pt idx="90">
                  <c:v>94.47513812115001</c:v>
                </c:pt>
                <c:pt idx="91">
                  <c:v>93.480662983394353</c:v>
                </c:pt>
                <c:pt idx="92">
                  <c:v>94.254143646787369</c:v>
                </c:pt>
                <c:pt idx="93">
                  <c:v>95.359116021724361</c:v>
                </c:pt>
                <c:pt idx="94">
                  <c:v>96.243093922298712</c:v>
                </c:pt>
                <c:pt idx="95">
                  <c:v>97.016574585691728</c:v>
                </c:pt>
                <c:pt idx="96">
                  <c:v>97.900552486266079</c:v>
                </c:pt>
                <c:pt idx="97">
                  <c:v>98.674033149659095</c:v>
                </c:pt>
                <c:pt idx="98">
                  <c:v>99.005524862244314</c:v>
                </c:pt>
                <c:pt idx="99">
                  <c:v>98.784530386840416</c:v>
                </c:pt>
                <c:pt idx="100">
                  <c:v>97.237569061095641</c:v>
                </c:pt>
                <c:pt idx="101">
                  <c:v>96.79558011028783</c:v>
                </c:pt>
                <c:pt idx="102">
                  <c:v>96.022099447936071</c:v>
                </c:pt>
                <c:pt idx="103">
                  <c:v>95.801104972532158</c:v>
                </c:pt>
                <c:pt idx="104">
                  <c:v>95.027624309139128</c:v>
                </c:pt>
                <c:pt idx="105">
                  <c:v>95.138121547361706</c:v>
                </c:pt>
                <c:pt idx="106">
                  <c:v>95.690607735350838</c:v>
                </c:pt>
                <c:pt idx="107">
                  <c:v>97.348066298276962</c:v>
                </c:pt>
                <c:pt idx="108">
                  <c:v>100</c:v>
                </c:pt>
                <c:pt idx="109">
                  <c:v>99.447513812010868</c:v>
                </c:pt>
                <c:pt idx="110">
                  <c:v>100.33149171258522</c:v>
                </c:pt>
                <c:pt idx="111">
                  <c:v>100</c:v>
                </c:pt>
                <c:pt idx="112">
                  <c:v>100.77348066339302</c:v>
                </c:pt>
                <c:pt idx="113">
                  <c:v>100.22099447540388</c:v>
                </c:pt>
                <c:pt idx="114">
                  <c:v>101.76795580114869</c:v>
                </c:pt>
                <c:pt idx="115">
                  <c:v>102.5414364645417</c:v>
                </c:pt>
                <c:pt idx="116">
                  <c:v>103.20441988971216</c:v>
                </c:pt>
                <c:pt idx="117">
                  <c:v>103.09392265253084</c:v>
                </c:pt>
                <c:pt idx="118">
                  <c:v>104.08839779028649</c:v>
                </c:pt>
                <c:pt idx="119">
                  <c:v>102.65193370172302</c:v>
                </c:pt>
                <c:pt idx="120">
                  <c:v>103.09392265253084</c:v>
                </c:pt>
                <c:pt idx="121">
                  <c:v>103.31491712689348</c:v>
                </c:pt>
                <c:pt idx="122">
                  <c:v>102.98342541430826</c:v>
                </c:pt>
                <c:pt idx="123">
                  <c:v>102.98342541430826</c:v>
                </c:pt>
                <c:pt idx="124">
                  <c:v>102.32044198913782</c:v>
                </c:pt>
                <c:pt idx="125">
                  <c:v>102.98342541430826</c:v>
                </c:pt>
                <c:pt idx="126">
                  <c:v>102.32044198913782</c:v>
                </c:pt>
                <c:pt idx="127">
                  <c:v>103.64640883947871</c:v>
                </c:pt>
                <c:pt idx="128">
                  <c:v>103.20441988971216</c:v>
                </c:pt>
                <c:pt idx="129">
                  <c:v>103.64640883947871</c:v>
                </c:pt>
                <c:pt idx="130">
                  <c:v>104.64088397827562</c:v>
                </c:pt>
                <c:pt idx="131">
                  <c:v>107.29281767999868</c:v>
                </c:pt>
                <c:pt idx="132">
                  <c:v>108.06629834235044</c:v>
                </c:pt>
                <c:pt idx="133">
                  <c:v>108.06629834235044</c:v>
                </c:pt>
                <c:pt idx="134">
                  <c:v>108.06629834235044</c:v>
                </c:pt>
                <c:pt idx="135">
                  <c:v>107.51381215436132</c:v>
                </c:pt>
                <c:pt idx="136">
                  <c:v>106.51933701660563</c:v>
                </c:pt>
                <c:pt idx="137">
                  <c:v>106.62983425378698</c:v>
                </c:pt>
                <c:pt idx="138">
                  <c:v>105.85635359143519</c:v>
                </c:pt>
                <c:pt idx="139">
                  <c:v>107.29281767999868</c:v>
                </c:pt>
                <c:pt idx="140">
                  <c:v>105.74585635321262</c:v>
                </c:pt>
                <c:pt idx="141">
                  <c:v>105.08287292804218</c:v>
                </c:pt>
                <c:pt idx="142">
                  <c:v>104.86187845263828</c:v>
                </c:pt>
                <c:pt idx="143">
                  <c:v>105.19337016626474</c:v>
                </c:pt>
                <c:pt idx="144">
                  <c:v>105.6353591160313</c:v>
                </c:pt>
                <c:pt idx="145">
                  <c:v>106.85082872919087</c:v>
                </c:pt>
                <c:pt idx="146">
                  <c:v>110.16574585608436</c:v>
                </c:pt>
                <c:pt idx="147">
                  <c:v>107.07182320459476</c:v>
                </c:pt>
                <c:pt idx="148">
                  <c:v>110.16574585608436</c:v>
                </c:pt>
                <c:pt idx="149">
                  <c:v>104.86187845263828</c:v>
                </c:pt>
                <c:pt idx="150">
                  <c:v>108.61878453033957</c:v>
                </c:pt>
                <c:pt idx="151">
                  <c:v>107.18232044177608</c:v>
                </c:pt>
                <c:pt idx="152">
                  <c:v>108.72928176856215</c:v>
                </c:pt>
                <c:pt idx="153">
                  <c:v>106.85082872919087</c:v>
                </c:pt>
                <c:pt idx="154">
                  <c:v>107.73480662976522</c:v>
                </c:pt>
                <c:pt idx="155">
                  <c:v>108.72928176856215</c:v>
                </c:pt>
                <c:pt idx="156">
                  <c:v>108.83977900574347</c:v>
                </c:pt>
                <c:pt idx="157">
                  <c:v>110.93922651947737</c:v>
                </c:pt>
                <c:pt idx="158">
                  <c:v>111.16022099488129</c:v>
                </c:pt>
                <c:pt idx="159">
                  <c:v>110.38674033148826</c:v>
                </c:pt>
                <c:pt idx="160">
                  <c:v>109.61325966913648</c:v>
                </c:pt>
                <c:pt idx="161">
                  <c:v>110.82872928229605</c:v>
                </c:pt>
                <c:pt idx="162">
                  <c:v>111.16022099488129</c:v>
                </c:pt>
                <c:pt idx="163">
                  <c:v>111.04972375665869</c:v>
                </c:pt>
                <c:pt idx="164">
                  <c:v>110.60773480689215</c:v>
                </c:pt>
                <c:pt idx="165">
                  <c:v>111.82320442005172</c:v>
                </c:pt>
                <c:pt idx="166">
                  <c:v>110.60773480689215</c:v>
                </c:pt>
                <c:pt idx="167">
                  <c:v>110.60773480689215</c:v>
                </c:pt>
                <c:pt idx="168">
                  <c:v>111.60220994464783</c:v>
                </c:pt>
                <c:pt idx="169">
                  <c:v>111.38121546924393</c:v>
                </c:pt>
                <c:pt idx="170">
                  <c:v>112.70718232062607</c:v>
                </c:pt>
                <c:pt idx="171">
                  <c:v>112.37569060804086</c:v>
                </c:pt>
                <c:pt idx="172">
                  <c:v>110.71823204407347</c:v>
                </c:pt>
                <c:pt idx="173">
                  <c:v>110.38674033148826</c:v>
                </c:pt>
                <c:pt idx="174">
                  <c:v>109.28176795551001</c:v>
                </c:pt>
                <c:pt idx="175">
                  <c:v>107.95580110516912</c:v>
                </c:pt>
                <c:pt idx="176">
                  <c:v>107.73480662976522</c:v>
                </c:pt>
                <c:pt idx="177">
                  <c:v>108.61878453033957</c:v>
                </c:pt>
                <c:pt idx="178">
                  <c:v>109.17127071832869</c:v>
                </c:pt>
                <c:pt idx="179">
                  <c:v>108.50828729315823</c:v>
                </c:pt>
                <c:pt idx="180">
                  <c:v>108.50828729315823</c:v>
                </c:pt>
                <c:pt idx="181">
                  <c:v>108.39779005493565</c:v>
                </c:pt>
                <c:pt idx="182">
                  <c:v>105.96685082861651</c:v>
                </c:pt>
                <c:pt idx="183">
                  <c:v>109.5027624309139</c:v>
                </c:pt>
                <c:pt idx="184">
                  <c:v>108.83977900574347</c:v>
                </c:pt>
                <c:pt idx="185">
                  <c:v>110.27624309430692</c:v>
                </c:pt>
                <c:pt idx="186">
                  <c:v>109.5027624309139</c:v>
                </c:pt>
                <c:pt idx="187">
                  <c:v>108.61878453033957</c:v>
                </c:pt>
                <c:pt idx="188">
                  <c:v>108.95027624292479</c:v>
                </c:pt>
                <c:pt idx="189">
                  <c:v>108.17679558057301</c:v>
                </c:pt>
                <c:pt idx="190">
                  <c:v>108.72928176856215</c:v>
                </c:pt>
                <c:pt idx="191">
                  <c:v>112.26519336981826</c:v>
                </c:pt>
                <c:pt idx="192">
                  <c:v>110.60773480689215</c:v>
                </c:pt>
                <c:pt idx="193">
                  <c:v>111.16022099488129</c:v>
                </c:pt>
                <c:pt idx="194">
                  <c:v>112.15469613263694</c:v>
                </c:pt>
                <c:pt idx="195">
                  <c:v>112.04419889545562</c:v>
                </c:pt>
                <c:pt idx="196">
                  <c:v>112.37569060804086</c:v>
                </c:pt>
                <c:pt idx="197">
                  <c:v>113.14917127039261</c:v>
                </c:pt>
                <c:pt idx="198">
                  <c:v>112.37569060804086</c:v>
                </c:pt>
                <c:pt idx="199">
                  <c:v>113.48066298401909</c:v>
                </c:pt>
                <c:pt idx="200">
                  <c:v>114.14364640918954</c:v>
                </c:pt>
                <c:pt idx="201">
                  <c:v>113.48066298401909</c:v>
                </c:pt>
                <c:pt idx="202">
                  <c:v>113.81215469660432</c:v>
                </c:pt>
                <c:pt idx="203">
                  <c:v>113.25966850861519</c:v>
                </c:pt>
                <c:pt idx="204">
                  <c:v>113.37016574579651</c:v>
                </c:pt>
                <c:pt idx="205">
                  <c:v>112.70718232062607</c:v>
                </c:pt>
                <c:pt idx="206">
                  <c:v>112.26519336981826</c:v>
                </c:pt>
                <c:pt idx="207">
                  <c:v>111.16022099488129</c:v>
                </c:pt>
                <c:pt idx="208">
                  <c:v>112.92817679602996</c:v>
                </c:pt>
                <c:pt idx="209">
                  <c:v>110.82872928229605</c:v>
                </c:pt>
                <c:pt idx="210">
                  <c:v>109.39226519373258</c:v>
                </c:pt>
                <c:pt idx="211">
                  <c:v>110.93922651947737</c:v>
                </c:pt>
                <c:pt idx="212">
                  <c:v>109.61325966913648</c:v>
                </c:pt>
                <c:pt idx="213">
                  <c:v>109.39226519373258</c:v>
                </c:pt>
                <c:pt idx="214">
                  <c:v>109.39226519373258</c:v>
                </c:pt>
                <c:pt idx="215">
                  <c:v>109.61325966913648</c:v>
                </c:pt>
                <c:pt idx="216">
                  <c:v>109.94475138172172</c:v>
                </c:pt>
                <c:pt idx="217">
                  <c:v>110.49723756866959</c:v>
                </c:pt>
                <c:pt idx="218">
                  <c:v>108.72928176856215</c:v>
                </c:pt>
                <c:pt idx="219">
                  <c:v>111.27071823206261</c:v>
                </c:pt>
                <c:pt idx="220">
                  <c:v>110.27624309430692</c:v>
                </c:pt>
                <c:pt idx="221">
                  <c:v>110.16574585608436</c:v>
                </c:pt>
                <c:pt idx="222">
                  <c:v>110.49723756866959</c:v>
                </c:pt>
                <c:pt idx="223">
                  <c:v>110.82872928229605</c:v>
                </c:pt>
                <c:pt idx="224">
                  <c:v>110.49723756866959</c:v>
                </c:pt>
                <c:pt idx="225">
                  <c:v>109.28176795551001</c:v>
                </c:pt>
                <c:pt idx="226">
                  <c:v>105.85635359143519</c:v>
                </c:pt>
                <c:pt idx="227">
                  <c:v>105.85635359143519</c:v>
                </c:pt>
                <c:pt idx="228">
                  <c:v>102.32044198913782</c:v>
                </c:pt>
                <c:pt idx="229">
                  <c:v>102.87292817712692</c:v>
                </c:pt>
                <c:pt idx="230">
                  <c:v>102.43093922631914</c:v>
                </c:pt>
                <c:pt idx="231">
                  <c:v>103.31491712689348</c:v>
                </c:pt>
                <c:pt idx="232">
                  <c:v>101.32596685138213</c:v>
                </c:pt>
                <c:pt idx="233">
                  <c:v>102.43093922631914</c:v>
                </c:pt>
                <c:pt idx="234">
                  <c:v>102.65193370172302</c:v>
                </c:pt>
                <c:pt idx="235">
                  <c:v>100</c:v>
                </c:pt>
                <c:pt idx="236">
                  <c:v>101.76795580114869</c:v>
                </c:pt>
                <c:pt idx="237">
                  <c:v>101.76795580114869</c:v>
                </c:pt>
                <c:pt idx="238">
                  <c:v>101.65745856396737</c:v>
                </c:pt>
                <c:pt idx="239">
                  <c:v>101.43646408856345</c:v>
                </c:pt>
                <c:pt idx="240">
                  <c:v>100.55248618798912</c:v>
                </c:pt>
                <c:pt idx="241">
                  <c:v>102.5414364645417</c:v>
                </c:pt>
                <c:pt idx="242">
                  <c:v>103.75690607770129</c:v>
                </c:pt>
                <c:pt idx="243">
                  <c:v>102.32044198913782</c:v>
                </c:pt>
                <c:pt idx="244">
                  <c:v>102.32044198913782</c:v>
                </c:pt>
                <c:pt idx="245">
                  <c:v>100.66298342517044</c:v>
                </c:pt>
                <c:pt idx="246">
                  <c:v>99.558011050233446</c:v>
                </c:pt>
                <c:pt idx="247">
                  <c:v>100</c:v>
                </c:pt>
                <c:pt idx="248">
                  <c:v>99.779005524596101</c:v>
                </c:pt>
                <c:pt idx="249">
                  <c:v>100.88397790057434</c:v>
                </c:pt>
                <c:pt idx="250">
                  <c:v>98.674033149659095</c:v>
                </c:pt>
                <c:pt idx="251">
                  <c:v>97.016574585691728</c:v>
                </c:pt>
                <c:pt idx="252">
                  <c:v>96.906077348510408</c:v>
                </c:pt>
                <c:pt idx="253">
                  <c:v>95.359116021724361</c:v>
                </c:pt>
                <c:pt idx="254">
                  <c:v>95.138121547361706</c:v>
                </c:pt>
                <c:pt idx="255">
                  <c:v>94.254143646787369</c:v>
                </c:pt>
                <c:pt idx="256">
                  <c:v>95.58011049712826</c:v>
                </c:pt>
                <c:pt idx="257">
                  <c:v>96.022099447936071</c:v>
                </c:pt>
                <c:pt idx="258">
                  <c:v>95.690607735350838</c:v>
                </c:pt>
                <c:pt idx="259">
                  <c:v>95.138121547361706</c:v>
                </c:pt>
                <c:pt idx="260">
                  <c:v>95.027624309139128</c:v>
                </c:pt>
                <c:pt idx="261">
                  <c:v>94.696132596553923</c:v>
                </c:pt>
                <c:pt idx="262">
                  <c:v>94.254143646787369</c:v>
                </c:pt>
                <c:pt idx="263">
                  <c:v>94.806629834776487</c:v>
                </c:pt>
                <c:pt idx="264">
                  <c:v>94.143646408564791</c:v>
                </c:pt>
                <c:pt idx="265">
                  <c:v>94.254143646787369</c:v>
                </c:pt>
                <c:pt idx="266">
                  <c:v>94.806629834776487</c:v>
                </c:pt>
                <c:pt idx="267">
                  <c:v>95.248618784543027</c:v>
                </c:pt>
                <c:pt idx="268">
                  <c:v>95.801104972532158</c:v>
                </c:pt>
                <c:pt idx="269">
                  <c:v>94.47513812115001</c:v>
                </c:pt>
                <c:pt idx="270">
                  <c:v>97.679558010862166</c:v>
                </c:pt>
                <c:pt idx="271">
                  <c:v>96.79558011028783</c:v>
                </c:pt>
                <c:pt idx="272">
                  <c:v>94.47513812115001</c:v>
                </c:pt>
                <c:pt idx="273">
                  <c:v>94.585635359372588</c:v>
                </c:pt>
                <c:pt idx="274">
                  <c:v>94.917127071957808</c:v>
                </c:pt>
                <c:pt idx="275">
                  <c:v>96.022099447936071</c:v>
                </c:pt>
                <c:pt idx="276">
                  <c:v>94.585635359372588</c:v>
                </c:pt>
                <c:pt idx="277">
                  <c:v>95.359116021724361</c:v>
                </c:pt>
                <c:pt idx="278">
                  <c:v>96.79558011028783</c:v>
                </c:pt>
                <c:pt idx="279">
                  <c:v>96.243093922298712</c:v>
                </c:pt>
                <c:pt idx="280">
                  <c:v>96.685082873106509</c:v>
                </c:pt>
                <c:pt idx="281">
                  <c:v>97.790055249084745</c:v>
                </c:pt>
                <c:pt idx="282">
                  <c:v>98.0110497234474</c:v>
                </c:pt>
                <c:pt idx="283">
                  <c:v>97.127071822873063</c:v>
                </c:pt>
                <c:pt idx="284">
                  <c:v>98.784530386840416</c:v>
                </c:pt>
                <c:pt idx="285">
                  <c:v>98.563535911436531</c:v>
                </c:pt>
                <c:pt idx="286">
                  <c:v>99.22651933660697</c:v>
                </c:pt>
                <c:pt idx="287">
                  <c:v>99.116022099425649</c:v>
                </c:pt>
                <c:pt idx="288">
                  <c:v>100</c:v>
                </c:pt>
                <c:pt idx="289">
                  <c:v>99.88950276281868</c:v>
                </c:pt>
                <c:pt idx="290">
                  <c:v>98.674033149659095</c:v>
                </c:pt>
                <c:pt idx="291">
                  <c:v>98.895027624021736</c:v>
                </c:pt>
                <c:pt idx="292">
                  <c:v>98.342541437073876</c:v>
                </c:pt>
                <c:pt idx="293">
                  <c:v>98.232044198851298</c:v>
                </c:pt>
                <c:pt idx="294">
                  <c:v>99.337016574829548</c:v>
                </c:pt>
                <c:pt idx="295">
                  <c:v>98.232044198851298</c:v>
                </c:pt>
                <c:pt idx="296">
                  <c:v>98.895027624021736</c:v>
                </c:pt>
                <c:pt idx="297">
                  <c:v>98.784530386840416</c:v>
                </c:pt>
                <c:pt idx="298">
                  <c:v>99.779005524596101</c:v>
                </c:pt>
                <c:pt idx="299">
                  <c:v>101.76795580114869</c:v>
                </c:pt>
                <c:pt idx="300">
                  <c:v>103.42541436511605</c:v>
                </c:pt>
                <c:pt idx="301">
                  <c:v>104.53038674005305</c:v>
                </c:pt>
                <c:pt idx="302">
                  <c:v>105.08287292804218</c:v>
                </c:pt>
                <c:pt idx="303">
                  <c:v>104.97237569086086</c:v>
                </c:pt>
                <c:pt idx="304">
                  <c:v>104.41988950287173</c:v>
                </c:pt>
                <c:pt idx="305">
                  <c:v>104.64088397827562</c:v>
                </c:pt>
                <c:pt idx="306">
                  <c:v>104.08839779028649</c:v>
                </c:pt>
                <c:pt idx="307">
                  <c:v>104.41988950287173</c:v>
                </c:pt>
                <c:pt idx="308">
                  <c:v>104.19889502746783</c:v>
                </c:pt>
                <c:pt idx="309">
                  <c:v>104.19889502746783</c:v>
                </c:pt>
                <c:pt idx="310">
                  <c:v>102.87292817712692</c:v>
                </c:pt>
                <c:pt idx="311">
                  <c:v>102.65193370172302</c:v>
                </c:pt>
                <c:pt idx="312">
                  <c:v>104.19889502746783</c:v>
                </c:pt>
                <c:pt idx="313">
                  <c:v>103.53591160229739</c:v>
                </c:pt>
                <c:pt idx="314">
                  <c:v>104.41988950287173</c:v>
                </c:pt>
                <c:pt idx="315">
                  <c:v>107.73480662976522</c:v>
                </c:pt>
                <c:pt idx="316">
                  <c:v>105.96685082861651</c:v>
                </c:pt>
                <c:pt idx="317">
                  <c:v>104.75138121545695</c:v>
                </c:pt>
                <c:pt idx="318">
                  <c:v>104.75138121545695</c:v>
                </c:pt>
                <c:pt idx="319">
                  <c:v>104.53038674005305</c:v>
                </c:pt>
                <c:pt idx="320">
                  <c:v>104.30939226569041</c:v>
                </c:pt>
                <c:pt idx="321">
                  <c:v>102.76243093890434</c:v>
                </c:pt>
                <c:pt idx="322">
                  <c:v>103.64640883947871</c:v>
                </c:pt>
                <c:pt idx="323">
                  <c:v>105.19337016626474</c:v>
                </c:pt>
                <c:pt idx="324">
                  <c:v>103.86740331488261</c:v>
                </c:pt>
                <c:pt idx="325">
                  <c:v>103.31491712689348</c:v>
                </c:pt>
                <c:pt idx="326">
                  <c:v>102.09944751373391</c:v>
                </c:pt>
                <c:pt idx="327">
                  <c:v>102.98342541430826</c:v>
                </c:pt>
                <c:pt idx="328">
                  <c:v>103.20441988971216</c:v>
                </c:pt>
                <c:pt idx="329">
                  <c:v>103.09392265253084</c:v>
                </c:pt>
                <c:pt idx="330">
                  <c:v>104.08839779028649</c:v>
                </c:pt>
                <c:pt idx="331">
                  <c:v>104.19889502746783</c:v>
                </c:pt>
                <c:pt idx="332">
                  <c:v>106.07734806683911</c:v>
                </c:pt>
                <c:pt idx="333">
                  <c:v>106.29834254120175</c:v>
                </c:pt>
                <c:pt idx="334">
                  <c:v>107.07182320459476</c:v>
                </c:pt>
                <c:pt idx="335">
                  <c:v>107.40331491718</c:v>
                </c:pt>
                <c:pt idx="336">
                  <c:v>107.29281767999868</c:v>
                </c:pt>
                <c:pt idx="337">
                  <c:v>107.6243093925839</c:v>
                </c:pt>
                <c:pt idx="338">
                  <c:v>107.40331491718</c:v>
                </c:pt>
                <c:pt idx="339">
                  <c:v>107.29281767999868</c:v>
                </c:pt>
                <c:pt idx="340">
                  <c:v>107.07182320459476</c:v>
                </c:pt>
                <c:pt idx="341">
                  <c:v>108.95027624292479</c:v>
                </c:pt>
                <c:pt idx="342">
                  <c:v>108.06629834235044</c:v>
                </c:pt>
                <c:pt idx="343">
                  <c:v>108.83977900574347</c:v>
                </c:pt>
                <c:pt idx="344">
                  <c:v>109.06077348114735</c:v>
                </c:pt>
                <c:pt idx="345">
                  <c:v>107.95580110516912</c:v>
                </c:pt>
                <c:pt idx="346">
                  <c:v>107.84530386798778</c:v>
                </c:pt>
                <c:pt idx="347">
                  <c:v>108.06629834235044</c:v>
                </c:pt>
                <c:pt idx="348">
                  <c:v>109.17127071832869</c:v>
                </c:pt>
                <c:pt idx="349">
                  <c:v>109.83425414349912</c:v>
                </c:pt>
                <c:pt idx="350">
                  <c:v>110.82872928229605</c:v>
                </c:pt>
                <c:pt idx="351">
                  <c:v>108.28729281775433</c:v>
                </c:pt>
                <c:pt idx="352">
                  <c:v>109.61325966913648</c:v>
                </c:pt>
                <c:pt idx="353">
                  <c:v>109.94475138172172</c:v>
                </c:pt>
                <c:pt idx="354">
                  <c:v>110.38674033148826</c:v>
                </c:pt>
                <c:pt idx="355">
                  <c:v>109.7237569063178</c:v>
                </c:pt>
                <c:pt idx="356">
                  <c:v>111.38121546924393</c:v>
                </c:pt>
                <c:pt idx="357">
                  <c:v>112.37569060804086</c:v>
                </c:pt>
                <c:pt idx="358">
                  <c:v>112.04419889545562</c:v>
                </c:pt>
                <c:pt idx="359">
                  <c:v>112.15469613263694</c:v>
                </c:pt>
                <c:pt idx="360">
                  <c:v>114.58563535895608</c:v>
                </c:pt>
                <c:pt idx="361">
                  <c:v>115.580110497753</c:v>
                </c:pt>
                <c:pt idx="362">
                  <c:v>109.7237569063178</c:v>
                </c:pt>
                <c:pt idx="363">
                  <c:v>89.723756905693065</c:v>
                </c:pt>
                <c:pt idx="364">
                  <c:v>96.464088397702596</c:v>
                </c:pt>
                <c:pt idx="365">
                  <c:v>107.73480662976522</c:v>
                </c:pt>
                <c:pt idx="366">
                  <c:v>113.70165745838175</c:v>
                </c:pt>
                <c:pt idx="367">
                  <c:v>115.91160221033823</c:v>
                </c:pt>
                <c:pt idx="368">
                  <c:v>117.67955801148693</c:v>
                </c:pt>
                <c:pt idx="369">
                  <c:v>118.8950276246465</c:v>
                </c:pt>
                <c:pt idx="370">
                  <c:v>120.77348066297651</c:v>
                </c:pt>
                <c:pt idx="371">
                  <c:v>121.65745856355086</c:v>
                </c:pt>
                <c:pt idx="372">
                  <c:v>119.88950276240216</c:v>
                </c:pt>
                <c:pt idx="373">
                  <c:v>120.22099447498739</c:v>
                </c:pt>
                <c:pt idx="374">
                  <c:v>121.21546961378431</c:v>
                </c:pt>
                <c:pt idx="375">
                  <c:v>120.22099447498739</c:v>
                </c:pt>
                <c:pt idx="376">
                  <c:v>121.98895027613609</c:v>
                </c:pt>
                <c:pt idx="377">
                  <c:v>120.00000000062474</c:v>
                </c:pt>
                <c:pt idx="378">
                  <c:v>120.22099447498739</c:v>
                </c:pt>
                <c:pt idx="379">
                  <c:v>120.88397790015783</c:v>
                </c:pt>
                <c:pt idx="380">
                  <c:v>119.66850828699826</c:v>
                </c:pt>
                <c:pt idx="381">
                  <c:v>118.45303867383869</c:v>
                </c:pt>
                <c:pt idx="382">
                  <c:v>118.78453038642392</c:v>
                </c:pt>
                <c:pt idx="383">
                  <c:v>118.78453038642392</c:v>
                </c:pt>
                <c:pt idx="384">
                  <c:v>118.6740331492426</c:v>
                </c:pt>
                <c:pt idx="385">
                  <c:v>118.23204419947605</c:v>
                </c:pt>
                <c:pt idx="386">
                  <c:v>118.12154696125349</c:v>
                </c:pt>
                <c:pt idx="387">
                  <c:v>117.45856353608303</c:v>
                </c:pt>
                <c:pt idx="388">
                  <c:v>117.45856353608303</c:v>
                </c:pt>
                <c:pt idx="389">
                  <c:v>115.91160221033823</c:v>
                </c:pt>
                <c:pt idx="390">
                  <c:v>115.13812154694521</c:v>
                </c:pt>
                <c:pt idx="391">
                  <c:v>113.37016574579651</c:v>
                </c:pt>
                <c:pt idx="392">
                  <c:v>113.25966850861519</c:v>
                </c:pt>
                <c:pt idx="393">
                  <c:v>113.48066298401909</c:v>
                </c:pt>
                <c:pt idx="394">
                  <c:v>113.59116022120043</c:v>
                </c:pt>
                <c:pt idx="395">
                  <c:v>113.92265193378564</c:v>
                </c:pt>
                <c:pt idx="39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C6-4AB0-A790-7BE956325B82}"/>
            </c:ext>
          </c:extLst>
        </c:ser>
        <c:ser>
          <c:idx val="10"/>
          <c:order val="3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World'!$O$2:$O$399</c:f>
              <c:numCache>
                <c:formatCode>0.00</c:formatCode>
                <c:ptCount val="398"/>
                <c:pt idx="0">
                  <c:v>70.663950439810066</c:v>
                </c:pt>
                <c:pt idx="1">
                  <c:v>71.309645274615235</c:v>
                </c:pt>
                <c:pt idx="2">
                  <c:v>71.6550834317637</c:v>
                </c:pt>
                <c:pt idx="3">
                  <c:v>71.501580779844303</c:v>
                </c:pt>
                <c:pt idx="4">
                  <c:v>71.706784771504104</c:v>
                </c:pt>
                <c:pt idx="5">
                  <c:v>71.938411350751537</c:v>
                </c:pt>
                <c:pt idx="6">
                  <c:v>71.825171689991194</c:v>
                </c:pt>
                <c:pt idx="7">
                  <c:v>72.089168798780719</c:v>
                </c:pt>
                <c:pt idx="8">
                  <c:v>72.099120163026996</c:v>
                </c:pt>
                <c:pt idx="9">
                  <c:v>71.657371101479967</c:v>
                </c:pt>
                <c:pt idx="10">
                  <c:v>70.766895586270422</c:v>
                </c:pt>
                <c:pt idx="11">
                  <c:v>70.270928748179756</c:v>
                </c:pt>
                <c:pt idx="12">
                  <c:v>70.030265873033969</c:v>
                </c:pt>
                <c:pt idx="13">
                  <c:v>69.521144933786388</c:v>
                </c:pt>
                <c:pt idx="14">
                  <c:v>69.130754061926069</c:v>
                </c:pt>
                <c:pt idx="15">
                  <c:v>69.314339572517724</c:v>
                </c:pt>
                <c:pt idx="16">
                  <c:v>70.007389174717744</c:v>
                </c:pt>
                <c:pt idx="17">
                  <c:v>70.565809401022747</c:v>
                </c:pt>
                <c:pt idx="18">
                  <c:v>70.754084635167203</c:v>
                </c:pt>
                <c:pt idx="19">
                  <c:v>70.766895586270422</c:v>
                </c:pt>
                <c:pt idx="20">
                  <c:v>71.358715794585663</c:v>
                </c:pt>
                <c:pt idx="21">
                  <c:v>71.287111725199168</c:v>
                </c:pt>
                <c:pt idx="22">
                  <c:v>71.195376162540242</c:v>
                </c:pt>
                <c:pt idx="23">
                  <c:v>70.884024286355896</c:v>
                </c:pt>
                <c:pt idx="24">
                  <c:v>70.514108061282343</c:v>
                </c:pt>
                <c:pt idx="25">
                  <c:v>71.00858791273086</c:v>
                </c:pt>
                <c:pt idx="26">
                  <c:v>71.598921135557504</c:v>
                </c:pt>
                <c:pt idx="27">
                  <c:v>72.144644793725973</c:v>
                </c:pt>
                <c:pt idx="28">
                  <c:v>72.377415208408337</c:v>
                </c:pt>
                <c:pt idx="29">
                  <c:v>72.416419980012222</c:v>
                </c:pt>
                <c:pt idx="30">
                  <c:v>73.064631250467116</c:v>
                </c:pt>
                <c:pt idx="31">
                  <c:v>72.658798607733601</c:v>
                </c:pt>
                <c:pt idx="32">
                  <c:v>72.887108064796593</c:v>
                </c:pt>
                <c:pt idx="33">
                  <c:v>73.383418054094491</c:v>
                </c:pt>
                <c:pt idx="34">
                  <c:v>73.679442541218833</c:v>
                </c:pt>
                <c:pt idx="35">
                  <c:v>73.795770555923099</c:v>
                </c:pt>
                <c:pt idx="36">
                  <c:v>74.090536824645824</c:v>
                </c:pt>
                <c:pt idx="37">
                  <c:v>74.441351006608016</c:v>
                </c:pt>
                <c:pt idx="38">
                  <c:v>74.369403788321392</c:v>
                </c:pt>
                <c:pt idx="39">
                  <c:v>74.582729007531611</c:v>
                </c:pt>
                <c:pt idx="40">
                  <c:v>74.284416850691002</c:v>
                </c:pt>
                <c:pt idx="41">
                  <c:v>74.461825652241259</c:v>
                </c:pt>
                <c:pt idx="42">
                  <c:v>74.641407740541055</c:v>
                </c:pt>
                <c:pt idx="43">
                  <c:v>74.571862574937413</c:v>
                </c:pt>
                <c:pt idx="44">
                  <c:v>74.953445917986372</c:v>
                </c:pt>
                <c:pt idx="45">
                  <c:v>75.510493541769449</c:v>
                </c:pt>
                <c:pt idx="46">
                  <c:v>75.869657719522621</c:v>
                </c:pt>
                <c:pt idx="47">
                  <c:v>76.298138294638918</c:v>
                </c:pt>
                <c:pt idx="48">
                  <c:v>76.541317606587953</c:v>
                </c:pt>
                <c:pt idx="49">
                  <c:v>76.595992917305566</c:v>
                </c:pt>
                <c:pt idx="50">
                  <c:v>77.361561654932899</c:v>
                </c:pt>
                <c:pt idx="51">
                  <c:v>77.818981255593641</c:v>
                </c:pt>
                <c:pt idx="52">
                  <c:v>78.184665291288354</c:v>
                </c:pt>
                <c:pt idx="53">
                  <c:v>78.696073901405754</c:v>
                </c:pt>
                <c:pt idx="54">
                  <c:v>78.79455809140029</c:v>
                </c:pt>
                <c:pt idx="55">
                  <c:v>79.314888613295778</c:v>
                </c:pt>
                <c:pt idx="56">
                  <c:v>79.562185731656925</c:v>
                </c:pt>
                <c:pt idx="57">
                  <c:v>80.204563444277653</c:v>
                </c:pt>
                <c:pt idx="58">
                  <c:v>80.74811381685015</c:v>
                </c:pt>
                <c:pt idx="59">
                  <c:v>81.534157200110727</c:v>
                </c:pt>
                <c:pt idx="60">
                  <c:v>81.704474225425201</c:v>
                </c:pt>
                <c:pt idx="61">
                  <c:v>81.594666069816029</c:v>
                </c:pt>
                <c:pt idx="62">
                  <c:v>81.721402982940546</c:v>
                </c:pt>
                <c:pt idx="63">
                  <c:v>81.588489360774631</c:v>
                </c:pt>
                <c:pt idx="64">
                  <c:v>81.967213114659558</c:v>
                </c:pt>
                <c:pt idx="65">
                  <c:v>82.237958849631141</c:v>
                </c:pt>
                <c:pt idx="66">
                  <c:v>81.889889871559177</c:v>
                </c:pt>
                <c:pt idx="67">
                  <c:v>82.966810485370871</c:v>
                </c:pt>
                <c:pt idx="68">
                  <c:v>83.299437691416117</c:v>
                </c:pt>
                <c:pt idx="69">
                  <c:v>83.171671325823411</c:v>
                </c:pt>
                <c:pt idx="70">
                  <c:v>83.372299978050691</c:v>
                </c:pt>
                <c:pt idx="71">
                  <c:v>83.663405974535252</c:v>
                </c:pt>
                <c:pt idx="72">
                  <c:v>83.210676098580848</c:v>
                </c:pt>
                <c:pt idx="73">
                  <c:v>84.400264454858672</c:v>
                </c:pt>
                <c:pt idx="74">
                  <c:v>84.271926173278842</c:v>
                </c:pt>
                <c:pt idx="75">
                  <c:v>85.118821576298416</c:v>
                </c:pt>
                <c:pt idx="76">
                  <c:v>85.755365729931469</c:v>
                </c:pt>
                <c:pt idx="77">
                  <c:v>86.395798922889625</c:v>
                </c:pt>
                <c:pt idx="78">
                  <c:v>86.396485224150567</c:v>
                </c:pt>
                <c:pt idx="79">
                  <c:v>86.831828809569203</c:v>
                </c:pt>
                <c:pt idx="80">
                  <c:v>87.392651089710711</c:v>
                </c:pt>
                <c:pt idx="81">
                  <c:v>87.381098357009122</c:v>
                </c:pt>
                <c:pt idx="82">
                  <c:v>88.152157502416927</c:v>
                </c:pt>
                <c:pt idx="83">
                  <c:v>88.709319510320299</c:v>
                </c:pt>
                <c:pt idx="84">
                  <c:v>88.869685171388497</c:v>
                </c:pt>
                <c:pt idx="85">
                  <c:v>89.919153745144357</c:v>
                </c:pt>
                <c:pt idx="86">
                  <c:v>90.479747258198898</c:v>
                </c:pt>
                <c:pt idx="87">
                  <c:v>90.555469132843967</c:v>
                </c:pt>
                <c:pt idx="88">
                  <c:v>91.058870898377634</c:v>
                </c:pt>
                <c:pt idx="89">
                  <c:v>91.484148735429727</c:v>
                </c:pt>
                <c:pt idx="90">
                  <c:v>92.249374323003394</c:v>
                </c:pt>
                <c:pt idx="91">
                  <c:v>93.17084776523312</c:v>
                </c:pt>
                <c:pt idx="92">
                  <c:v>94.036959595484319</c:v>
                </c:pt>
                <c:pt idx="93">
                  <c:v>94.85926254761209</c:v>
                </c:pt>
                <c:pt idx="94">
                  <c:v>95.615337455167136</c:v>
                </c:pt>
                <c:pt idx="95">
                  <c:v>96.047363918401302</c:v>
                </c:pt>
                <c:pt idx="96">
                  <c:v>96.478704081528079</c:v>
                </c:pt>
                <c:pt idx="97">
                  <c:v>96.63861220842233</c:v>
                </c:pt>
                <c:pt idx="98">
                  <c:v>96.678303281287157</c:v>
                </c:pt>
                <c:pt idx="99">
                  <c:v>97.028659929075417</c:v>
                </c:pt>
                <c:pt idx="100">
                  <c:v>97.637294510785736</c:v>
                </c:pt>
                <c:pt idx="101">
                  <c:v>97.050507177230529</c:v>
                </c:pt>
                <c:pt idx="102">
                  <c:v>96.661031373718131</c:v>
                </c:pt>
                <c:pt idx="103">
                  <c:v>98.65164735110929</c:v>
                </c:pt>
                <c:pt idx="104">
                  <c:v>98.565059045023588</c:v>
                </c:pt>
                <c:pt idx="105">
                  <c:v>99.247242214629409</c:v>
                </c:pt>
                <c:pt idx="106">
                  <c:v>99.162369661119286</c:v>
                </c:pt>
                <c:pt idx="107">
                  <c:v>99.586046128562529</c:v>
                </c:pt>
                <c:pt idx="108">
                  <c:v>100</c:v>
                </c:pt>
                <c:pt idx="109">
                  <c:v>100.57283254817061</c:v>
                </c:pt>
                <c:pt idx="110">
                  <c:v>100.7834125634906</c:v>
                </c:pt>
                <c:pt idx="111">
                  <c:v>101.01275147302178</c:v>
                </c:pt>
                <c:pt idx="112">
                  <c:v>101.6282490638809</c:v>
                </c:pt>
                <c:pt idx="113">
                  <c:v>101.57002786389187</c:v>
                </c:pt>
                <c:pt idx="114">
                  <c:v>102.15807341700224</c:v>
                </c:pt>
                <c:pt idx="115">
                  <c:v>102.61446356519478</c:v>
                </c:pt>
                <c:pt idx="116">
                  <c:v>102.18232271784035</c:v>
                </c:pt>
                <c:pt idx="117">
                  <c:v>103.50837058440196</c:v>
                </c:pt>
                <c:pt idx="118">
                  <c:v>104.04894698599725</c:v>
                </c:pt>
                <c:pt idx="119">
                  <c:v>104.86724651583317</c:v>
                </c:pt>
                <c:pt idx="120">
                  <c:v>104.80513627651899</c:v>
                </c:pt>
                <c:pt idx="121">
                  <c:v>105.19003674059886</c:v>
                </c:pt>
                <c:pt idx="122">
                  <c:v>105.58946390835753</c:v>
                </c:pt>
                <c:pt idx="123">
                  <c:v>106.2476265430587</c:v>
                </c:pt>
                <c:pt idx="124">
                  <c:v>106.5619523890667</c:v>
                </c:pt>
                <c:pt idx="125">
                  <c:v>106.62463454552156</c:v>
                </c:pt>
                <c:pt idx="126">
                  <c:v>106.42240452483898</c:v>
                </c:pt>
                <c:pt idx="127">
                  <c:v>106.13644578492764</c:v>
                </c:pt>
                <c:pt idx="128">
                  <c:v>106.55360239442932</c:v>
                </c:pt>
                <c:pt idx="129">
                  <c:v>106.18917657713621</c:v>
                </c:pt>
                <c:pt idx="130">
                  <c:v>106.1930656153078</c:v>
                </c:pt>
                <c:pt idx="131">
                  <c:v>105.84293773460655</c:v>
                </c:pt>
                <c:pt idx="132">
                  <c:v>105.26758875078622</c:v>
                </c:pt>
                <c:pt idx="133">
                  <c:v>104.5555514895951</c:v>
                </c:pt>
                <c:pt idx="134">
                  <c:v>104.28926671108934</c:v>
                </c:pt>
                <c:pt idx="135">
                  <c:v>103.94794635919943</c:v>
                </c:pt>
                <c:pt idx="136">
                  <c:v>103.37408436086771</c:v>
                </c:pt>
                <c:pt idx="137">
                  <c:v>102.78798332857345</c:v>
                </c:pt>
                <c:pt idx="138">
                  <c:v>102.17740422720057</c:v>
                </c:pt>
                <c:pt idx="139">
                  <c:v>102.05306936675905</c:v>
                </c:pt>
                <c:pt idx="140">
                  <c:v>101.51283611637102</c:v>
                </c:pt>
                <c:pt idx="141">
                  <c:v>101.20136985721994</c:v>
                </c:pt>
                <c:pt idx="142">
                  <c:v>100.61526882492569</c:v>
                </c:pt>
                <c:pt idx="143">
                  <c:v>100.58072500863406</c:v>
                </c:pt>
                <c:pt idx="144">
                  <c:v>101.28109515415684</c:v>
                </c:pt>
                <c:pt idx="145">
                  <c:v>101.27080063985687</c:v>
                </c:pt>
                <c:pt idx="146">
                  <c:v>102.04117348400374</c:v>
                </c:pt>
                <c:pt idx="147">
                  <c:v>102.53210744733435</c:v>
                </c:pt>
                <c:pt idx="148">
                  <c:v>102.97614417859765</c:v>
                </c:pt>
                <c:pt idx="149">
                  <c:v>103.81960807646607</c:v>
                </c:pt>
                <c:pt idx="150">
                  <c:v>103.79581630980192</c:v>
                </c:pt>
                <c:pt idx="151">
                  <c:v>103.66210200340834</c:v>
                </c:pt>
                <c:pt idx="152">
                  <c:v>103.77339714450613</c:v>
                </c:pt>
                <c:pt idx="153">
                  <c:v>103.50322332782875</c:v>
                </c:pt>
                <c:pt idx="154">
                  <c:v>104.06873533036953</c:v>
                </c:pt>
                <c:pt idx="155">
                  <c:v>103.50779866726128</c:v>
                </c:pt>
                <c:pt idx="156">
                  <c:v>104.36292968195156</c:v>
                </c:pt>
                <c:pt idx="157">
                  <c:v>104.47605495974518</c:v>
                </c:pt>
                <c:pt idx="158">
                  <c:v>104.16790582162501</c:v>
                </c:pt>
                <c:pt idx="159">
                  <c:v>103.50711236600034</c:v>
                </c:pt>
                <c:pt idx="160">
                  <c:v>103.48240553098829</c:v>
                </c:pt>
                <c:pt idx="161">
                  <c:v>103.61989449374026</c:v>
                </c:pt>
                <c:pt idx="162">
                  <c:v>104.15921267578037</c:v>
                </c:pt>
                <c:pt idx="163">
                  <c:v>103.91191555857276</c:v>
                </c:pt>
                <c:pt idx="164">
                  <c:v>104.59833091640388</c:v>
                </c:pt>
                <c:pt idx="165">
                  <c:v>104.72895686885353</c:v>
                </c:pt>
                <c:pt idx="166">
                  <c:v>105.43447427094952</c:v>
                </c:pt>
                <c:pt idx="167">
                  <c:v>105.52243517955714</c:v>
                </c:pt>
                <c:pt idx="168">
                  <c:v>105.69801384556509</c:v>
                </c:pt>
                <c:pt idx="169">
                  <c:v>106.34084909235978</c:v>
                </c:pt>
                <c:pt idx="170">
                  <c:v>105.91911714342557</c:v>
                </c:pt>
                <c:pt idx="171">
                  <c:v>106.34931347111744</c:v>
                </c:pt>
                <c:pt idx="172">
                  <c:v>107.11396714039687</c:v>
                </c:pt>
                <c:pt idx="173">
                  <c:v>106.29692583011609</c:v>
                </c:pt>
                <c:pt idx="174">
                  <c:v>107.07541990296693</c:v>
                </c:pt>
                <c:pt idx="175">
                  <c:v>107.1725314904396</c:v>
                </c:pt>
                <c:pt idx="176">
                  <c:v>107.28691498663484</c:v>
                </c:pt>
                <c:pt idx="177">
                  <c:v>108.23263772970269</c:v>
                </c:pt>
                <c:pt idx="178">
                  <c:v>108.49171634785243</c:v>
                </c:pt>
                <c:pt idx="179">
                  <c:v>109.33243504183061</c:v>
                </c:pt>
                <c:pt idx="180">
                  <c:v>109.72637180180882</c:v>
                </c:pt>
                <c:pt idx="181">
                  <c:v>110.52728503995544</c:v>
                </c:pt>
                <c:pt idx="182">
                  <c:v>110.36943581569049</c:v>
                </c:pt>
                <c:pt idx="183">
                  <c:v>110.58699322427955</c:v>
                </c:pt>
                <c:pt idx="184">
                  <c:v>110.71464520575199</c:v>
                </c:pt>
                <c:pt idx="185">
                  <c:v>111.16931960136893</c:v>
                </c:pt>
                <c:pt idx="186">
                  <c:v>110.83543417807562</c:v>
                </c:pt>
                <c:pt idx="187">
                  <c:v>111.20626547149709</c:v>
                </c:pt>
                <c:pt idx="188">
                  <c:v>109.06043108961093</c:v>
                </c:pt>
                <c:pt idx="189">
                  <c:v>110.37790019444816</c:v>
                </c:pt>
                <c:pt idx="190">
                  <c:v>111.59780017763877</c:v>
                </c:pt>
                <c:pt idx="191">
                  <c:v>112.12121905463171</c:v>
                </c:pt>
                <c:pt idx="192">
                  <c:v>112.32962578320216</c:v>
                </c:pt>
                <c:pt idx="193">
                  <c:v>112.3708038415556</c:v>
                </c:pt>
                <c:pt idx="194">
                  <c:v>112.63823245549628</c:v>
                </c:pt>
                <c:pt idx="195">
                  <c:v>112.98401376269845</c:v>
                </c:pt>
                <c:pt idx="196">
                  <c:v>112.99762539918288</c:v>
                </c:pt>
                <c:pt idx="197">
                  <c:v>113.36193683350926</c:v>
                </c:pt>
                <c:pt idx="198">
                  <c:v>113.28049578399676</c:v>
                </c:pt>
                <c:pt idx="199">
                  <c:v>113.76388043807118</c:v>
                </c:pt>
                <c:pt idx="200">
                  <c:v>113.53065249036841</c:v>
                </c:pt>
                <c:pt idx="201">
                  <c:v>113.412837489022</c:v>
                </c:pt>
                <c:pt idx="202">
                  <c:v>113.35107040091506</c:v>
                </c:pt>
                <c:pt idx="203">
                  <c:v>114.51126219978157</c:v>
                </c:pt>
                <c:pt idx="204">
                  <c:v>114.06619601720365</c:v>
                </c:pt>
                <c:pt idx="205">
                  <c:v>115.1749152422632</c:v>
                </c:pt>
                <c:pt idx="206">
                  <c:v>115.39659045726435</c:v>
                </c:pt>
                <c:pt idx="207">
                  <c:v>116.18812424830539</c:v>
                </c:pt>
                <c:pt idx="208">
                  <c:v>116.26865022946998</c:v>
                </c:pt>
                <c:pt idx="209">
                  <c:v>116.29838993808852</c:v>
                </c:pt>
                <c:pt idx="210">
                  <c:v>116.17096672370309</c:v>
                </c:pt>
                <c:pt idx="211">
                  <c:v>116.41391726971868</c:v>
                </c:pt>
                <c:pt idx="212">
                  <c:v>116.70307874654068</c:v>
                </c:pt>
                <c:pt idx="213">
                  <c:v>116.36107209454337</c:v>
                </c:pt>
                <c:pt idx="214">
                  <c:v>117.03547718549895</c:v>
                </c:pt>
                <c:pt idx="215">
                  <c:v>117.02278061736243</c:v>
                </c:pt>
                <c:pt idx="216">
                  <c:v>116.86401632590309</c:v>
                </c:pt>
                <c:pt idx="217">
                  <c:v>116.40499535678705</c:v>
                </c:pt>
                <c:pt idx="218">
                  <c:v>115.98326340785285</c:v>
                </c:pt>
                <c:pt idx="219">
                  <c:v>115.21140357821739</c:v>
                </c:pt>
                <c:pt idx="220">
                  <c:v>114.54351834520337</c:v>
                </c:pt>
                <c:pt idx="221">
                  <c:v>114.28524041243485</c:v>
                </c:pt>
                <c:pt idx="222">
                  <c:v>113.80505849642461</c:v>
                </c:pt>
                <c:pt idx="223">
                  <c:v>112.02342116474458</c:v>
                </c:pt>
                <c:pt idx="224">
                  <c:v>107.12986644659756</c:v>
                </c:pt>
                <c:pt idx="225">
                  <c:v>108.18905761751272</c:v>
                </c:pt>
                <c:pt idx="226">
                  <c:v>106.77184610427931</c:v>
                </c:pt>
                <c:pt idx="227">
                  <c:v>103.76676290244431</c:v>
                </c:pt>
                <c:pt idx="228">
                  <c:v>101.19313424554926</c:v>
                </c:pt>
                <c:pt idx="229">
                  <c:v>100.58427089675196</c:v>
                </c:pt>
                <c:pt idx="230">
                  <c:v>98.999258795007322</c:v>
                </c:pt>
                <c:pt idx="231">
                  <c:v>98.209440756541852</c:v>
                </c:pt>
                <c:pt idx="232">
                  <c:v>97.224942007803563</c:v>
                </c:pt>
                <c:pt idx="233">
                  <c:v>96.914505199967152</c:v>
                </c:pt>
                <c:pt idx="234">
                  <c:v>98.037064828598105</c:v>
                </c:pt>
                <c:pt idx="235">
                  <c:v>99.094197096883974</c:v>
                </c:pt>
                <c:pt idx="236">
                  <c:v>99.927137713365425</c:v>
                </c:pt>
                <c:pt idx="237">
                  <c:v>100.14137800092358</c:v>
                </c:pt>
                <c:pt idx="238">
                  <c:v>100.55956406173989</c:v>
                </c:pt>
                <c:pt idx="239">
                  <c:v>100.92261727766464</c:v>
                </c:pt>
                <c:pt idx="240">
                  <c:v>102.02275774099981</c:v>
                </c:pt>
                <c:pt idx="241">
                  <c:v>102.38340890308802</c:v>
                </c:pt>
                <c:pt idx="242">
                  <c:v>103.11088793630587</c:v>
                </c:pt>
                <c:pt idx="243">
                  <c:v>103.48732402162805</c:v>
                </c:pt>
                <c:pt idx="244">
                  <c:v>104.90464991898172</c:v>
                </c:pt>
                <c:pt idx="245">
                  <c:v>105.15126073492841</c:v>
                </c:pt>
                <c:pt idx="246">
                  <c:v>105.54588379616756</c:v>
                </c:pt>
                <c:pt idx="247">
                  <c:v>105.93627466687434</c:v>
                </c:pt>
                <c:pt idx="248">
                  <c:v>106.22429230941496</c:v>
                </c:pt>
                <c:pt idx="249">
                  <c:v>105.93490206550599</c:v>
                </c:pt>
                <c:pt idx="250">
                  <c:v>106.00742120208686</c:v>
                </c:pt>
                <c:pt idx="251">
                  <c:v>107.03332677626557</c:v>
                </c:pt>
                <c:pt idx="252">
                  <c:v>106.8105077258295</c:v>
                </c:pt>
                <c:pt idx="253">
                  <c:v>106.38248468488716</c:v>
                </c:pt>
                <c:pt idx="254">
                  <c:v>107.49532171520529</c:v>
                </c:pt>
                <c:pt idx="255">
                  <c:v>107.12300343629522</c:v>
                </c:pt>
                <c:pt idx="256">
                  <c:v>107.27776430661623</c:v>
                </c:pt>
                <c:pt idx="257">
                  <c:v>107.56372304652758</c:v>
                </c:pt>
                <c:pt idx="258">
                  <c:v>108.10910355464236</c:v>
                </c:pt>
                <c:pt idx="259">
                  <c:v>108.80878739775068</c:v>
                </c:pt>
                <c:pt idx="260">
                  <c:v>108.74804976211193</c:v>
                </c:pt>
                <c:pt idx="261">
                  <c:v>109.49829111067928</c:v>
                </c:pt>
                <c:pt idx="262">
                  <c:v>109.51705000489045</c:v>
                </c:pt>
                <c:pt idx="263">
                  <c:v>110.05373736716058</c:v>
                </c:pt>
                <c:pt idx="264">
                  <c:v>110.72905752646406</c:v>
                </c:pt>
                <c:pt idx="265">
                  <c:v>111.070149111267</c:v>
                </c:pt>
                <c:pt idx="266">
                  <c:v>110.49136862229548</c:v>
                </c:pt>
                <c:pt idx="267">
                  <c:v>111.29582774856001</c:v>
                </c:pt>
                <c:pt idx="268">
                  <c:v>111.52917007922949</c:v>
                </c:pt>
                <c:pt idx="269">
                  <c:v>111.51281324000838</c:v>
                </c:pt>
                <c:pt idx="270">
                  <c:v>111.77944116856787</c:v>
                </c:pt>
                <c:pt idx="271">
                  <c:v>111.3100113021851</c:v>
                </c:pt>
                <c:pt idx="272">
                  <c:v>111.22708326718401</c:v>
                </c:pt>
                <c:pt idx="273">
                  <c:v>111.59368237122665</c:v>
                </c:pt>
                <c:pt idx="274">
                  <c:v>112.04881430101757</c:v>
                </c:pt>
                <c:pt idx="275">
                  <c:v>112.33157030286473</c:v>
                </c:pt>
                <c:pt idx="276">
                  <c:v>112.3234490753143</c:v>
                </c:pt>
                <c:pt idx="277">
                  <c:v>112.87763711224046</c:v>
                </c:pt>
                <c:pt idx="278">
                  <c:v>113.35335807178487</c:v>
                </c:pt>
                <c:pt idx="279">
                  <c:v>113.2279937600287</c:v>
                </c:pt>
                <c:pt idx="280">
                  <c:v>113.32910876979322</c:v>
                </c:pt>
                <c:pt idx="281">
                  <c:v>113.48455594137519</c:v>
                </c:pt>
                <c:pt idx="282">
                  <c:v>113.14037600262834</c:v>
                </c:pt>
                <c:pt idx="283">
                  <c:v>113.79911055447019</c:v>
                </c:pt>
                <c:pt idx="284">
                  <c:v>114.40316979559444</c:v>
                </c:pt>
                <c:pt idx="285">
                  <c:v>114.27345891149272</c:v>
                </c:pt>
                <c:pt idx="286">
                  <c:v>114.55266902522197</c:v>
                </c:pt>
                <c:pt idx="287">
                  <c:v>114.79253121614011</c:v>
                </c:pt>
                <c:pt idx="288">
                  <c:v>114.36382187393684</c:v>
                </c:pt>
                <c:pt idx="289">
                  <c:v>115.23965630134734</c:v>
                </c:pt>
                <c:pt idx="290">
                  <c:v>116.37273921136523</c:v>
                </c:pt>
                <c:pt idx="291">
                  <c:v>116.44502957970559</c:v>
                </c:pt>
                <c:pt idx="292">
                  <c:v>116.91320122884025</c:v>
                </c:pt>
                <c:pt idx="293">
                  <c:v>117.31594551762984</c:v>
                </c:pt>
                <c:pt idx="294">
                  <c:v>117.63484670422393</c:v>
                </c:pt>
                <c:pt idx="295">
                  <c:v>117.41454409059111</c:v>
                </c:pt>
                <c:pt idx="296">
                  <c:v>117.77462333553864</c:v>
                </c:pt>
                <c:pt idx="297">
                  <c:v>117.78114319463374</c:v>
                </c:pt>
                <c:pt idx="298">
                  <c:v>118.50324620419138</c:v>
                </c:pt>
                <c:pt idx="299">
                  <c:v>118.49215100566374</c:v>
                </c:pt>
                <c:pt idx="300">
                  <c:v>117.5839460487112</c:v>
                </c:pt>
                <c:pt idx="301">
                  <c:v>116.84891770393007</c:v>
                </c:pt>
                <c:pt idx="302">
                  <c:v>116.45120628874699</c:v>
                </c:pt>
                <c:pt idx="303">
                  <c:v>115.78869708170028</c:v>
                </c:pt>
                <c:pt idx="304">
                  <c:v>115.24548985918148</c:v>
                </c:pt>
                <c:pt idx="305">
                  <c:v>114.90153868752162</c:v>
                </c:pt>
                <c:pt idx="306">
                  <c:v>115.65315263861085</c:v>
                </c:pt>
                <c:pt idx="307">
                  <c:v>115.39029936525623</c:v>
                </c:pt>
                <c:pt idx="308">
                  <c:v>115.07894748907188</c:v>
                </c:pt>
                <c:pt idx="309">
                  <c:v>114.55621491333987</c:v>
                </c:pt>
                <c:pt idx="310">
                  <c:v>113.67626267951728</c:v>
                </c:pt>
                <c:pt idx="311">
                  <c:v>113.07632124480514</c:v>
                </c:pt>
                <c:pt idx="312">
                  <c:v>113.70703184060403</c:v>
                </c:pt>
                <c:pt idx="313">
                  <c:v>113.11910067161392</c:v>
                </c:pt>
                <c:pt idx="314">
                  <c:v>112.25424705976434</c:v>
                </c:pt>
                <c:pt idx="315">
                  <c:v>112.59499549336002</c:v>
                </c:pt>
                <c:pt idx="316">
                  <c:v>112.33557372515658</c:v>
                </c:pt>
                <c:pt idx="317">
                  <c:v>112.86974465062346</c:v>
                </c:pt>
                <c:pt idx="318">
                  <c:v>113.05333016121513</c:v>
                </c:pt>
                <c:pt idx="319">
                  <c:v>112.93105420455643</c:v>
                </c:pt>
                <c:pt idx="320">
                  <c:v>112.81495495693915</c:v>
                </c:pt>
                <c:pt idx="321">
                  <c:v>112.91092270897691</c:v>
                </c:pt>
                <c:pt idx="322">
                  <c:v>112.43943393996489</c:v>
                </c:pt>
                <c:pt idx="323">
                  <c:v>113.13248354101135</c:v>
                </c:pt>
                <c:pt idx="324">
                  <c:v>112.93643022937017</c:v>
                </c:pt>
                <c:pt idx="325">
                  <c:v>112.57372016349913</c:v>
                </c:pt>
                <c:pt idx="326">
                  <c:v>113.32270329481838</c:v>
                </c:pt>
                <c:pt idx="327">
                  <c:v>114.44583484059002</c:v>
                </c:pt>
                <c:pt idx="328">
                  <c:v>114.54248889388873</c:v>
                </c:pt>
                <c:pt idx="329">
                  <c:v>114.74357507913642</c:v>
                </c:pt>
                <c:pt idx="330">
                  <c:v>114.54569163195292</c:v>
                </c:pt>
                <c:pt idx="331">
                  <c:v>114.0263905613721</c:v>
                </c:pt>
                <c:pt idx="332">
                  <c:v>114.13516926566662</c:v>
                </c:pt>
                <c:pt idx="333">
                  <c:v>115.57319857458695</c:v>
                </c:pt>
                <c:pt idx="334">
                  <c:v>115.78583749368977</c:v>
                </c:pt>
                <c:pt idx="335">
                  <c:v>115.97090998977005</c:v>
                </c:pt>
                <c:pt idx="336">
                  <c:v>115.92195385391989</c:v>
                </c:pt>
                <c:pt idx="337">
                  <c:v>116.33579334123709</c:v>
                </c:pt>
                <c:pt idx="338">
                  <c:v>116.98972378771296</c:v>
                </c:pt>
                <c:pt idx="339">
                  <c:v>118.31142508192904</c:v>
                </c:pt>
                <c:pt idx="340">
                  <c:v>117.21277160408248</c:v>
                </c:pt>
                <c:pt idx="341">
                  <c:v>118.10187451792369</c:v>
                </c:pt>
                <c:pt idx="342">
                  <c:v>118.33979218917925</c:v>
                </c:pt>
                <c:pt idx="343">
                  <c:v>119.16495472816399</c:v>
                </c:pt>
                <c:pt idx="344">
                  <c:v>119.14928418905028</c:v>
                </c:pt>
                <c:pt idx="345">
                  <c:v>119.0132822117869</c:v>
                </c:pt>
                <c:pt idx="346">
                  <c:v>118.91342542042401</c:v>
                </c:pt>
                <c:pt idx="347">
                  <c:v>118.80899328847502</c:v>
                </c:pt>
                <c:pt idx="348">
                  <c:v>118.12200601234969</c:v>
                </c:pt>
                <c:pt idx="349">
                  <c:v>117.60419192725743</c:v>
                </c:pt>
                <c:pt idx="350">
                  <c:v>117.70061721346917</c:v>
                </c:pt>
                <c:pt idx="351">
                  <c:v>117.10879700630747</c:v>
                </c:pt>
                <c:pt idx="352">
                  <c:v>117.32955715296072</c:v>
                </c:pt>
                <c:pt idx="353">
                  <c:v>117.34923111436629</c:v>
                </c:pt>
                <c:pt idx="354">
                  <c:v>116.9013053449314</c:v>
                </c:pt>
                <c:pt idx="355">
                  <c:v>117.71045419474872</c:v>
                </c:pt>
                <c:pt idx="356">
                  <c:v>117.33344619228586</c:v>
                </c:pt>
                <c:pt idx="357">
                  <c:v>116.41666247360891</c:v>
                </c:pt>
                <c:pt idx="358">
                  <c:v>116.78314719353128</c:v>
                </c:pt>
                <c:pt idx="359">
                  <c:v>116.40030563323425</c:v>
                </c:pt>
                <c:pt idx="360">
                  <c:v>115.8739127852641</c:v>
                </c:pt>
                <c:pt idx="361">
                  <c:v>116.33236183723946</c:v>
                </c:pt>
                <c:pt idx="362">
                  <c:v>111.95238901480585</c:v>
                </c:pt>
                <c:pt idx="363">
                  <c:v>97.179074225897338</c:v>
                </c:pt>
                <c:pt idx="364">
                  <c:v>98.75241921197366</c:v>
                </c:pt>
                <c:pt idx="365">
                  <c:v>104.94948824841978</c:v>
                </c:pt>
                <c:pt idx="366">
                  <c:v>108.94330238952546</c:v>
                </c:pt>
                <c:pt idx="367">
                  <c:v>109.94232784194254</c:v>
                </c:pt>
                <c:pt idx="368">
                  <c:v>109.88948266676724</c:v>
                </c:pt>
                <c:pt idx="369">
                  <c:v>110.75181984181356</c:v>
                </c:pt>
                <c:pt idx="370">
                  <c:v>111.0873066358693</c:v>
                </c:pt>
                <c:pt idx="371">
                  <c:v>112.25367514262366</c:v>
                </c:pt>
                <c:pt idx="372">
                  <c:v>113.54220522307001</c:v>
                </c:pt>
                <c:pt idx="373">
                  <c:v>110.06334558019962</c:v>
                </c:pt>
                <c:pt idx="374">
                  <c:v>113.08192603555233</c:v>
                </c:pt>
                <c:pt idx="375">
                  <c:v>113.26779921586026</c:v>
                </c:pt>
                <c:pt idx="376">
                  <c:v>114.13013639206011</c:v>
                </c:pt>
                <c:pt idx="377">
                  <c:v>114.60345529776799</c:v>
                </c:pt>
                <c:pt idx="378">
                  <c:v>115.3813774523246</c:v>
                </c:pt>
                <c:pt idx="379">
                  <c:v>115.34088569523212</c:v>
                </c:pt>
                <c:pt idx="380">
                  <c:v>114.21169182453933</c:v>
                </c:pt>
                <c:pt idx="381">
                  <c:v>115.93934014560917</c:v>
                </c:pt>
                <c:pt idx="382">
                  <c:v>116.62655618766796</c:v>
                </c:pt>
                <c:pt idx="383">
                  <c:v>116.39515837550751</c:v>
                </c:pt>
                <c:pt idx="384">
                  <c:v>116.83816565545614</c:v>
                </c:pt>
                <c:pt idx="385">
                  <c:v>117.69913022913411</c:v>
                </c:pt>
                <c:pt idx="386">
                  <c:v>118.46893115498675</c:v>
                </c:pt>
                <c:pt idx="387">
                  <c:v>119.268700558852</c:v>
                </c:pt>
                <c:pt idx="388">
                  <c:v>119.14711090230072</c:v>
                </c:pt>
                <c:pt idx="389">
                  <c:v>118.8975261142233</c:v>
                </c:pt>
                <c:pt idx="390">
                  <c:v>119.51062165239944</c:v>
                </c:pt>
                <c:pt idx="391">
                  <c:v>119.38171145252537</c:v>
                </c:pt>
                <c:pt idx="392">
                  <c:v>119.6153969344021</c:v>
                </c:pt>
                <c:pt idx="393">
                  <c:v>119.63678664838326</c:v>
                </c:pt>
                <c:pt idx="394">
                  <c:v>118.94122060937998</c:v>
                </c:pt>
                <c:pt idx="395">
                  <c:v>117.72989938906731</c:v>
                </c:pt>
                <c:pt idx="396">
                  <c:v>117.76066854900051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CC6-4AB0-A790-7BE956325B82}"/>
            </c:ext>
          </c:extLst>
        </c:ser>
        <c:ser>
          <c:idx val="11"/>
          <c:order val="4"/>
          <c:tx>
            <c:v>Japan</c:v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World'!$Q$2:$Q$399</c:f>
              <c:numCache>
                <c:formatCode>0.00</c:formatCode>
                <c:ptCount val="398"/>
                <c:pt idx="0">
                  <c:v>101.30469359386611</c:v>
                </c:pt>
                <c:pt idx="1">
                  <c:v>101.81376240615793</c:v>
                </c:pt>
                <c:pt idx="2">
                  <c:v>103.64641012920373</c:v>
                </c:pt>
                <c:pt idx="3">
                  <c:v>103.85003765432126</c:v>
                </c:pt>
                <c:pt idx="4">
                  <c:v>104.56273399072663</c:v>
                </c:pt>
                <c:pt idx="5">
                  <c:v>104.86817527790092</c:v>
                </c:pt>
                <c:pt idx="6">
                  <c:v>105.78449913942381</c:v>
                </c:pt>
                <c:pt idx="7">
                  <c:v>106.7008230019507</c:v>
                </c:pt>
                <c:pt idx="8">
                  <c:v>105.78449913942381</c:v>
                </c:pt>
                <c:pt idx="9">
                  <c:v>107.9225881506479</c:v>
                </c:pt>
                <c:pt idx="10">
                  <c:v>107.20989181323854</c:v>
                </c:pt>
                <c:pt idx="11">
                  <c:v>107.31170557629929</c:v>
                </c:pt>
                <c:pt idx="12">
                  <c:v>108.02440191270466</c:v>
                </c:pt>
                <c:pt idx="13">
                  <c:v>108.43165696193573</c:v>
                </c:pt>
                <c:pt idx="14">
                  <c:v>107.41351933835607</c:v>
                </c:pt>
                <c:pt idx="15">
                  <c:v>107.82077438758714</c:v>
                </c:pt>
                <c:pt idx="16">
                  <c:v>108.94072577422756</c:v>
                </c:pt>
                <c:pt idx="17">
                  <c:v>105.78449913942381</c:v>
                </c:pt>
                <c:pt idx="18">
                  <c:v>108.12621567476144</c:v>
                </c:pt>
                <c:pt idx="19">
                  <c:v>106.39538171377242</c:v>
                </c:pt>
                <c:pt idx="20">
                  <c:v>106.49719547683317</c:v>
                </c:pt>
                <c:pt idx="21">
                  <c:v>105.78449913942381</c:v>
                </c:pt>
                <c:pt idx="22">
                  <c:v>106.49719547683317</c:v>
                </c:pt>
                <c:pt idx="23">
                  <c:v>105.07180280301846</c:v>
                </c:pt>
                <c:pt idx="24">
                  <c:v>104.35910646661308</c:v>
                </c:pt>
                <c:pt idx="25">
                  <c:v>104.0536651784348</c:v>
                </c:pt>
                <c:pt idx="26">
                  <c:v>102.52645874256331</c:v>
                </c:pt>
                <c:pt idx="27">
                  <c:v>102.01738993127546</c:v>
                </c:pt>
                <c:pt idx="28">
                  <c:v>99.675673395937849</c:v>
                </c:pt>
                <c:pt idx="29">
                  <c:v>101.71194864309719</c:v>
                </c:pt>
                <c:pt idx="30">
                  <c:v>101.50832111898364</c:v>
                </c:pt>
                <c:pt idx="31">
                  <c:v>98.555722009297426</c:v>
                </c:pt>
                <c:pt idx="32">
                  <c:v>102.32283121844976</c:v>
                </c:pt>
                <c:pt idx="33">
                  <c:v>99.16660458364602</c:v>
                </c:pt>
                <c:pt idx="34">
                  <c:v>97.944839434948832</c:v>
                </c:pt>
                <c:pt idx="35">
                  <c:v>97.537584384713767</c:v>
                </c:pt>
                <c:pt idx="36">
                  <c:v>99.573859632877088</c:v>
                </c:pt>
                <c:pt idx="37">
                  <c:v>99.777487157994614</c:v>
                </c:pt>
                <c:pt idx="38">
                  <c:v>96.417632998073358</c:v>
                </c:pt>
                <c:pt idx="39">
                  <c:v>98.250280722123122</c:v>
                </c:pt>
                <c:pt idx="40">
                  <c:v>99.573859632877088</c:v>
                </c:pt>
                <c:pt idx="41">
                  <c:v>97.741211909831293</c:v>
                </c:pt>
                <c:pt idx="42">
                  <c:v>97.639398147774529</c:v>
                </c:pt>
                <c:pt idx="43">
                  <c:v>96.723074285247648</c:v>
                </c:pt>
                <c:pt idx="44">
                  <c:v>97.028515572421952</c:v>
                </c:pt>
                <c:pt idx="45">
                  <c:v>96.214005473959801</c:v>
                </c:pt>
                <c:pt idx="46">
                  <c:v>96.010377948842276</c:v>
                </c:pt>
                <c:pt idx="47">
                  <c:v>95.297681612436904</c:v>
                </c:pt>
                <c:pt idx="48">
                  <c:v>94.890426562201867</c:v>
                </c:pt>
                <c:pt idx="49">
                  <c:v>95.704936661667986</c:v>
                </c:pt>
                <c:pt idx="50">
                  <c:v>96.723074285247648</c:v>
                </c:pt>
                <c:pt idx="51">
                  <c:v>97.639398147774529</c:v>
                </c:pt>
                <c:pt idx="52">
                  <c:v>97.537584384713767</c:v>
                </c:pt>
                <c:pt idx="53">
                  <c:v>98.759349533410969</c:v>
                </c:pt>
                <c:pt idx="54">
                  <c:v>99.777487157994614</c:v>
                </c:pt>
                <c:pt idx="55">
                  <c:v>100.59199725746073</c:v>
                </c:pt>
                <c:pt idx="56">
                  <c:v>99.573859632877088</c:v>
                </c:pt>
                <c:pt idx="57">
                  <c:v>100.59199725746073</c:v>
                </c:pt>
                <c:pt idx="58">
                  <c:v>101.20287983180934</c:v>
                </c:pt>
                <c:pt idx="59">
                  <c:v>101.9155761682147</c:v>
                </c:pt>
                <c:pt idx="60">
                  <c:v>99.879300920051392</c:v>
                </c:pt>
                <c:pt idx="61">
                  <c:v>101.30469359386611</c:v>
                </c:pt>
                <c:pt idx="62">
                  <c:v>102.32283121844976</c:v>
                </c:pt>
                <c:pt idx="63">
                  <c:v>103.54459636714695</c:v>
                </c:pt>
                <c:pt idx="64">
                  <c:v>101.81376240615793</c:v>
                </c:pt>
                <c:pt idx="65">
                  <c:v>101.71194864309719</c:v>
                </c:pt>
                <c:pt idx="66">
                  <c:v>100.28655597028644</c:v>
                </c:pt>
                <c:pt idx="67">
                  <c:v>101.81376240615793</c:v>
                </c:pt>
                <c:pt idx="68">
                  <c:v>100.1847422072257</c:v>
                </c:pt>
                <c:pt idx="69">
                  <c:v>101.71194864309719</c:v>
                </c:pt>
                <c:pt idx="70">
                  <c:v>102.52645874256331</c:v>
                </c:pt>
                <c:pt idx="71">
                  <c:v>103.85003765432126</c:v>
                </c:pt>
                <c:pt idx="72">
                  <c:v>102.32283121844976</c:v>
                </c:pt>
                <c:pt idx="73">
                  <c:v>102.22101745538902</c:v>
                </c:pt>
                <c:pt idx="74">
                  <c:v>102.11920369333224</c:v>
                </c:pt>
                <c:pt idx="75">
                  <c:v>102.42464498050653</c:v>
                </c:pt>
                <c:pt idx="76">
                  <c:v>103.03552755485514</c:v>
                </c:pt>
                <c:pt idx="77">
                  <c:v>103.23915507997265</c:v>
                </c:pt>
                <c:pt idx="78">
                  <c:v>103.85003765432126</c:v>
                </c:pt>
                <c:pt idx="79">
                  <c:v>103.95185141637802</c:v>
                </c:pt>
                <c:pt idx="80">
                  <c:v>105.07180280301846</c:v>
                </c:pt>
                <c:pt idx="81">
                  <c:v>105.68268537736705</c:v>
                </c:pt>
                <c:pt idx="82">
                  <c:v>106.19175418965887</c:v>
                </c:pt>
                <c:pt idx="83">
                  <c:v>107.20989181323854</c:v>
                </c:pt>
                <c:pt idx="84">
                  <c:v>108.83891201217079</c:v>
                </c:pt>
                <c:pt idx="85">
                  <c:v>108.83891201217079</c:v>
                </c:pt>
                <c:pt idx="86">
                  <c:v>109.24616706140186</c:v>
                </c:pt>
                <c:pt idx="87">
                  <c:v>106.49719547683317</c:v>
                </c:pt>
                <c:pt idx="88">
                  <c:v>109.65342211163691</c:v>
                </c:pt>
                <c:pt idx="89">
                  <c:v>109.04253953728831</c:v>
                </c:pt>
                <c:pt idx="90">
                  <c:v>109.34798082446261</c:v>
                </c:pt>
                <c:pt idx="91">
                  <c:v>108.83891201217079</c:v>
                </c:pt>
                <c:pt idx="92">
                  <c:v>108.12621567476144</c:v>
                </c:pt>
                <c:pt idx="93">
                  <c:v>107.41351933835607</c:v>
                </c:pt>
                <c:pt idx="94">
                  <c:v>106.08994042659812</c:v>
                </c:pt>
                <c:pt idx="95">
                  <c:v>105.07180280301846</c:v>
                </c:pt>
                <c:pt idx="96">
                  <c:v>106.6168623263213</c:v>
                </c:pt>
                <c:pt idx="97">
                  <c:v>103.84204909299417</c:v>
                </c:pt>
                <c:pt idx="98">
                  <c:v>101.60085378849659</c:v>
                </c:pt>
                <c:pt idx="99">
                  <c:v>101.38740661716557</c:v>
                </c:pt>
                <c:pt idx="100">
                  <c:v>100.64034151600103</c:v>
                </c:pt>
                <c:pt idx="101">
                  <c:v>100.64034151600103</c:v>
                </c:pt>
                <c:pt idx="102">
                  <c:v>100.42689434366602</c:v>
                </c:pt>
                <c:pt idx="103">
                  <c:v>98.612593382834447</c:v>
                </c:pt>
                <c:pt idx="104">
                  <c:v>99.893276413832496</c:v>
                </c:pt>
                <c:pt idx="105">
                  <c:v>99.359658485002967</c:v>
                </c:pt>
                <c:pt idx="106">
                  <c:v>98.826040555169442</c:v>
                </c:pt>
                <c:pt idx="107">
                  <c:v>98.719316969001952</c:v>
                </c:pt>
                <c:pt idx="108">
                  <c:v>100</c:v>
                </c:pt>
                <c:pt idx="109">
                  <c:v>100</c:v>
                </c:pt>
                <c:pt idx="110">
                  <c:v>101.28068303099806</c:v>
                </c:pt>
                <c:pt idx="111">
                  <c:v>99.573105656333993</c:v>
                </c:pt>
                <c:pt idx="112">
                  <c:v>101.17395944483057</c:v>
                </c:pt>
                <c:pt idx="113">
                  <c:v>100.42689434366602</c:v>
                </c:pt>
                <c:pt idx="114">
                  <c:v>100.96051227349955</c:v>
                </c:pt>
                <c:pt idx="115">
                  <c:v>101.92102454699908</c:v>
                </c:pt>
                <c:pt idx="116">
                  <c:v>102.66808964816363</c:v>
                </c:pt>
                <c:pt idx="117">
                  <c:v>102.56136606199611</c:v>
                </c:pt>
                <c:pt idx="118">
                  <c:v>103.62860192166315</c:v>
                </c:pt>
                <c:pt idx="119">
                  <c:v>103.52187833549566</c:v>
                </c:pt>
                <c:pt idx="120">
                  <c:v>103.41515474932815</c:v>
                </c:pt>
                <c:pt idx="121">
                  <c:v>103.30843116316066</c:v>
                </c:pt>
                <c:pt idx="122">
                  <c:v>104.80256136649372</c:v>
                </c:pt>
                <c:pt idx="123">
                  <c:v>106.40341515499028</c:v>
                </c:pt>
                <c:pt idx="124">
                  <c:v>105.76307363898927</c:v>
                </c:pt>
                <c:pt idx="125">
                  <c:v>107.15048025615482</c:v>
                </c:pt>
                <c:pt idx="126">
                  <c:v>106.93703308482381</c:v>
                </c:pt>
                <c:pt idx="127">
                  <c:v>108.43116328715288</c:v>
                </c:pt>
                <c:pt idx="128">
                  <c:v>106.18996798265529</c:v>
                </c:pt>
                <c:pt idx="129">
                  <c:v>107.79082177215585</c:v>
                </c:pt>
                <c:pt idx="130">
                  <c:v>108.21771611582186</c:v>
                </c:pt>
                <c:pt idx="131">
                  <c:v>109.28495197448493</c:v>
                </c:pt>
                <c:pt idx="132">
                  <c:v>105.22945571015974</c:v>
                </c:pt>
                <c:pt idx="133">
                  <c:v>106.18996798265529</c:v>
                </c:pt>
                <c:pt idx="134">
                  <c:v>104.3756670228277</c:v>
                </c:pt>
                <c:pt idx="135">
                  <c:v>103.62860192166315</c:v>
                </c:pt>
                <c:pt idx="136">
                  <c:v>101.60085378849659</c:v>
                </c:pt>
                <c:pt idx="137">
                  <c:v>100.53361792983353</c:v>
                </c:pt>
                <c:pt idx="138">
                  <c:v>99.146211312667972</c:v>
                </c:pt>
                <c:pt idx="139">
                  <c:v>97.758804695502405</c:v>
                </c:pt>
                <c:pt idx="140">
                  <c:v>95.944503735674814</c:v>
                </c:pt>
                <c:pt idx="141">
                  <c:v>95.944503735674814</c:v>
                </c:pt>
                <c:pt idx="142">
                  <c:v>94.450373532341771</c:v>
                </c:pt>
                <c:pt idx="143">
                  <c:v>95.410885805841289</c:v>
                </c:pt>
                <c:pt idx="144">
                  <c:v>94.877267876007778</c:v>
                </c:pt>
                <c:pt idx="145">
                  <c:v>96.051227321842319</c:v>
                </c:pt>
                <c:pt idx="146">
                  <c:v>96.478121665508326</c:v>
                </c:pt>
                <c:pt idx="147">
                  <c:v>96.371398079340835</c:v>
                </c:pt>
                <c:pt idx="148">
                  <c:v>100.21344717233501</c:v>
                </c:pt>
                <c:pt idx="149">
                  <c:v>99.039487726500468</c:v>
                </c:pt>
                <c:pt idx="150">
                  <c:v>99.786552828668988</c:v>
                </c:pt>
                <c:pt idx="151">
                  <c:v>100.21344717233501</c:v>
                </c:pt>
                <c:pt idx="152">
                  <c:v>100.85378868733204</c:v>
                </c:pt>
                <c:pt idx="153">
                  <c:v>100.85378868733204</c:v>
                </c:pt>
                <c:pt idx="154">
                  <c:v>100.74706510116455</c:v>
                </c:pt>
                <c:pt idx="155">
                  <c:v>100.64034151600103</c:v>
                </c:pt>
                <c:pt idx="156">
                  <c:v>102.0277481321626</c:v>
                </c:pt>
                <c:pt idx="157">
                  <c:v>101.59126578745699</c:v>
                </c:pt>
                <c:pt idx="158">
                  <c:v>102.35510989169579</c:v>
                </c:pt>
                <c:pt idx="159">
                  <c:v>100.93654227039859</c:v>
                </c:pt>
                <c:pt idx="160">
                  <c:v>102.2459893045154</c:v>
                </c:pt>
                <c:pt idx="161">
                  <c:v>101.37302461510419</c:v>
                </c:pt>
                <c:pt idx="162">
                  <c:v>101.8095069598098</c:v>
                </c:pt>
                <c:pt idx="163">
                  <c:v>100.82742168422217</c:v>
                </c:pt>
                <c:pt idx="164">
                  <c:v>103.88279809816541</c:v>
                </c:pt>
                <c:pt idx="165">
                  <c:v>105.08312454710982</c:v>
                </c:pt>
                <c:pt idx="166">
                  <c:v>105.30136571946261</c:v>
                </c:pt>
                <c:pt idx="167">
                  <c:v>104.9740039609334</c:v>
                </c:pt>
                <c:pt idx="168">
                  <c:v>106.82905392693623</c:v>
                </c:pt>
                <c:pt idx="169">
                  <c:v>106.50169216840702</c:v>
                </c:pt>
                <c:pt idx="170">
                  <c:v>105.95608923752501</c:v>
                </c:pt>
                <c:pt idx="171">
                  <c:v>107.81113920352783</c:v>
                </c:pt>
                <c:pt idx="172">
                  <c:v>107.92025978970422</c:v>
                </c:pt>
                <c:pt idx="173">
                  <c:v>108.24762154823343</c:v>
                </c:pt>
                <c:pt idx="174">
                  <c:v>109.77530975570704</c:v>
                </c:pt>
                <c:pt idx="175">
                  <c:v>108.24762154823343</c:v>
                </c:pt>
                <c:pt idx="176">
                  <c:v>108.57498330676263</c:v>
                </c:pt>
                <c:pt idx="177">
                  <c:v>106.50169216840702</c:v>
                </c:pt>
                <c:pt idx="178">
                  <c:v>107.81113920352783</c:v>
                </c:pt>
                <c:pt idx="179">
                  <c:v>106.39257158223062</c:v>
                </c:pt>
                <c:pt idx="180">
                  <c:v>108.90234506529183</c:v>
                </c:pt>
                <c:pt idx="181">
                  <c:v>108.90234506529183</c:v>
                </c:pt>
                <c:pt idx="182">
                  <c:v>109.22970682382105</c:v>
                </c:pt>
                <c:pt idx="183">
                  <c:v>109.66618916953063</c:v>
                </c:pt>
                <c:pt idx="184">
                  <c:v>108.79322447911544</c:v>
                </c:pt>
                <c:pt idx="185">
                  <c:v>109.22970682382105</c:v>
                </c:pt>
                <c:pt idx="186">
                  <c:v>108.57498330676263</c:v>
                </c:pt>
                <c:pt idx="187">
                  <c:v>108.57498330676263</c:v>
                </c:pt>
                <c:pt idx="188">
                  <c:v>109.44794799717782</c:v>
                </c:pt>
                <c:pt idx="189">
                  <c:v>108.46586272058623</c:v>
                </c:pt>
                <c:pt idx="190">
                  <c:v>110.64827444511825</c:v>
                </c:pt>
                <c:pt idx="191">
                  <c:v>111.08475678982386</c:v>
                </c:pt>
                <c:pt idx="192">
                  <c:v>111.41211854935705</c:v>
                </c:pt>
                <c:pt idx="193">
                  <c:v>111.19387737600026</c:v>
                </c:pt>
                <c:pt idx="194">
                  <c:v>111.95772148023904</c:v>
                </c:pt>
                <c:pt idx="195">
                  <c:v>114.03101261859467</c:v>
                </c:pt>
                <c:pt idx="196">
                  <c:v>112.28508323876827</c:v>
                </c:pt>
                <c:pt idx="197">
                  <c:v>113.81277144624185</c:v>
                </c:pt>
                <c:pt idx="198">
                  <c:v>114.24925379094748</c:v>
                </c:pt>
                <c:pt idx="199">
                  <c:v>114.57661554947667</c:v>
                </c:pt>
                <c:pt idx="200">
                  <c:v>114.46749496330028</c:v>
                </c:pt>
                <c:pt idx="201">
                  <c:v>114.90397730900986</c:v>
                </c:pt>
                <c:pt idx="202">
                  <c:v>115.99518317077388</c:v>
                </c:pt>
                <c:pt idx="203">
                  <c:v>116.10430375695027</c:v>
                </c:pt>
                <c:pt idx="204">
                  <c:v>114.90397730900986</c:v>
                </c:pt>
                <c:pt idx="205">
                  <c:v>115.55870082606826</c:v>
                </c:pt>
                <c:pt idx="206">
                  <c:v>115.55870082606826</c:v>
                </c:pt>
                <c:pt idx="207">
                  <c:v>115.23133906753907</c:v>
                </c:pt>
                <c:pt idx="208">
                  <c:v>116.54078610165588</c:v>
                </c:pt>
                <c:pt idx="209">
                  <c:v>116.54078610165588</c:v>
                </c:pt>
                <c:pt idx="210">
                  <c:v>116.64990668883627</c:v>
                </c:pt>
                <c:pt idx="211">
                  <c:v>119.5961625166031</c:v>
                </c:pt>
                <c:pt idx="212">
                  <c:v>117.85023313677669</c:v>
                </c:pt>
                <c:pt idx="213">
                  <c:v>119.3779213442503</c:v>
                </c:pt>
                <c:pt idx="214">
                  <c:v>118.1775948953059</c:v>
                </c:pt>
                <c:pt idx="215">
                  <c:v>118.83231841336828</c:v>
                </c:pt>
                <c:pt idx="216">
                  <c:v>119.63951790973601</c:v>
                </c:pt>
                <c:pt idx="217">
                  <c:v>119.94866395147685</c:v>
                </c:pt>
                <c:pt idx="218">
                  <c:v>118.71207978652147</c:v>
                </c:pt>
                <c:pt idx="219">
                  <c:v>118.19683638495871</c:v>
                </c:pt>
                <c:pt idx="220">
                  <c:v>118.81512846743639</c:v>
                </c:pt>
                <c:pt idx="221">
                  <c:v>115.620619375137</c:v>
                </c:pt>
                <c:pt idx="222">
                  <c:v>115.620619375137</c:v>
                </c:pt>
                <c:pt idx="223">
                  <c:v>111.39562348071607</c:v>
                </c:pt>
                <c:pt idx="224">
                  <c:v>112.83830500549337</c:v>
                </c:pt>
                <c:pt idx="225">
                  <c:v>110.36513667658659</c:v>
                </c:pt>
                <c:pt idx="226">
                  <c:v>103.25477773160708</c:v>
                </c:pt>
                <c:pt idx="227">
                  <c:v>94.907834620668211</c:v>
                </c:pt>
                <c:pt idx="228">
                  <c:v>87.282232274125946</c:v>
                </c:pt>
                <c:pt idx="229">
                  <c:v>79.965775967316574</c:v>
                </c:pt>
                <c:pt idx="230">
                  <c:v>80.687116729705224</c:v>
                </c:pt>
                <c:pt idx="231">
                  <c:v>84.190771862741485</c:v>
                </c:pt>
                <c:pt idx="232">
                  <c:v>87.282232274125946</c:v>
                </c:pt>
                <c:pt idx="233">
                  <c:v>88.724913798903259</c:v>
                </c:pt>
                <c:pt idx="234">
                  <c:v>89.755400603032726</c:v>
                </c:pt>
                <c:pt idx="235">
                  <c:v>91.09503344789907</c:v>
                </c:pt>
                <c:pt idx="236">
                  <c:v>93.877347817542713</c:v>
                </c:pt>
                <c:pt idx="237">
                  <c:v>96.453564826360449</c:v>
                </c:pt>
                <c:pt idx="238">
                  <c:v>98.411489753704473</c:v>
                </c:pt>
                <c:pt idx="239">
                  <c:v>99.23587919700806</c:v>
                </c:pt>
                <c:pt idx="240">
                  <c:v>101.50295016508893</c:v>
                </c:pt>
                <c:pt idx="241">
                  <c:v>101.8120962058258</c:v>
                </c:pt>
                <c:pt idx="242">
                  <c:v>102.12124224756664</c:v>
                </c:pt>
                <c:pt idx="243">
                  <c:v>103.35782641151803</c:v>
                </c:pt>
                <c:pt idx="244">
                  <c:v>102.94563168986623</c:v>
                </c:pt>
                <c:pt idx="245">
                  <c:v>102.32733960738855</c:v>
                </c:pt>
                <c:pt idx="246">
                  <c:v>103.56392377234394</c:v>
                </c:pt>
                <c:pt idx="247">
                  <c:v>104.07916717390668</c:v>
                </c:pt>
                <c:pt idx="248">
                  <c:v>105.41880001877301</c:v>
                </c:pt>
                <c:pt idx="249">
                  <c:v>102.43038828830349</c:v>
                </c:pt>
                <c:pt idx="250">
                  <c:v>104.18221585482162</c:v>
                </c:pt>
                <c:pt idx="251">
                  <c:v>104.49136189555847</c:v>
                </c:pt>
                <c:pt idx="252">
                  <c:v>105.21270265794713</c:v>
                </c:pt>
                <c:pt idx="253">
                  <c:v>105.62489737959892</c:v>
                </c:pt>
                <c:pt idx="254">
                  <c:v>88.931011159729138</c:v>
                </c:pt>
                <c:pt idx="255">
                  <c:v>90.579790045332331</c:v>
                </c:pt>
                <c:pt idx="256">
                  <c:v>96.556613507275387</c:v>
                </c:pt>
                <c:pt idx="257">
                  <c:v>100.47246336095947</c:v>
                </c:pt>
                <c:pt idx="258">
                  <c:v>101.39990148417401</c:v>
                </c:pt>
                <c:pt idx="259">
                  <c:v>102.94563168986623</c:v>
                </c:pt>
                <c:pt idx="260">
                  <c:v>102.32733960738855</c:v>
                </c:pt>
                <c:pt idx="261">
                  <c:v>103.97611849399573</c:v>
                </c:pt>
                <c:pt idx="262">
                  <c:v>101.91514488674073</c:v>
                </c:pt>
                <c:pt idx="263">
                  <c:v>103.97611849399573</c:v>
                </c:pt>
                <c:pt idx="264">
                  <c:v>104.28526453473258</c:v>
                </c:pt>
                <c:pt idx="265">
                  <c:v>104.07916717390668</c:v>
                </c:pt>
                <c:pt idx="266">
                  <c:v>103.87306981308079</c:v>
                </c:pt>
                <c:pt idx="267">
                  <c:v>103.35782641151803</c:v>
                </c:pt>
                <c:pt idx="268">
                  <c:v>101.50295016508893</c:v>
                </c:pt>
                <c:pt idx="269">
                  <c:v>100.7816094027003</c:v>
                </c:pt>
                <c:pt idx="270">
                  <c:v>100.26636600013357</c:v>
                </c:pt>
                <c:pt idx="271">
                  <c:v>99.029781836182153</c:v>
                </c:pt>
                <c:pt idx="272">
                  <c:v>96.86575954801225</c:v>
                </c:pt>
                <c:pt idx="273">
                  <c:v>97.174905589753081</c:v>
                </c:pt>
                <c:pt idx="274">
                  <c:v>96.453564826360449</c:v>
                </c:pt>
                <c:pt idx="275">
                  <c:v>97.793197671226778</c:v>
                </c:pt>
                <c:pt idx="276">
                  <c:v>95.771661594841419</c:v>
                </c:pt>
                <c:pt idx="277">
                  <c:v>97.377894913225418</c:v>
                </c:pt>
                <c:pt idx="278">
                  <c:v>98.281401154439934</c:v>
                </c:pt>
                <c:pt idx="279">
                  <c:v>98.482180319488933</c:v>
                </c:pt>
                <c:pt idx="280">
                  <c:v>99.988024055850431</c:v>
                </c:pt>
                <c:pt idx="281">
                  <c:v>98.984128231609418</c:v>
                </c:pt>
                <c:pt idx="282">
                  <c:v>100.48997196696693</c:v>
                </c:pt>
                <c:pt idx="283">
                  <c:v>100.79114071403845</c:v>
                </c:pt>
                <c:pt idx="284">
                  <c:v>101.59425737323045</c:v>
                </c:pt>
                <c:pt idx="285">
                  <c:v>101.89542612030193</c:v>
                </c:pt>
                <c:pt idx="286">
                  <c:v>102.29698445039995</c:v>
                </c:pt>
                <c:pt idx="287">
                  <c:v>102.29698445039995</c:v>
                </c:pt>
                <c:pt idx="288">
                  <c:v>104.00360735080645</c:v>
                </c:pt>
                <c:pt idx="289">
                  <c:v>103.30088027464093</c:v>
                </c:pt>
                <c:pt idx="290">
                  <c:v>104.70633442797593</c:v>
                </c:pt>
                <c:pt idx="291">
                  <c:v>100.18880321989543</c:v>
                </c:pt>
                <c:pt idx="292">
                  <c:v>102.29698445039995</c:v>
                </c:pt>
                <c:pt idx="293">
                  <c:v>100.99191987908745</c:v>
                </c:pt>
                <c:pt idx="294">
                  <c:v>100.79114071403845</c:v>
                </c:pt>
                <c:pt idx="295">
                  <c:v>99.887634472823933</c:v>
                </c:pt>
                <c:pt idx="296">
                  <c:v>100.99191987908745</c:v>
                </c:pt>
                <c:pt idx="297">
                  <c:v>100.99191987908745</c:v>
                </c:pt>
                <c:pt idx="298">
                  <c:v>100.99191987908745</c:v>
                </c:pt>
                <c:pt idx="299">
                  <c:v>100.59036154999342</c:v>
                </c:pt>
                <c:pt idx="300">
                  <c:v>103.10010110959193</c:v>
                </c:pt>
                <c:pt idx="301">
                  <c:v>100.18880321989543</c:v>
                </c:pt>
                <c:pt idx="302">
                  <c:v>99.686855308778931</c:v>
                </c:pt>
                <c:pt idx="303">
                  <c:v>100.08841363787293</c:v>
                </c:pt>
                <c:pt idx="304">
                  <c:v>100.08841363787293</c:v>
                </c:pt>
                <c:pt idx="305">
                  <c:v>100.89153029706493</c:v>
                </c:pt>
                <c:pt idx="306">
                  <c:v>100.79114071403845</c:v>
                </c:pt>
                <c:pt idx="307">
                  <c:v>99.184907396658417</c:v>
                </c:pt>
                <c:pt idx="308">
                  <c:v>100.89153029706493</c:v>
                </c:pt>
                <c:pt idx="309">
                  <c:v>100.99191987908745</c:v>
                </c:pt>
                <c:pt idx="310">
                  <c:v>100.38958238494443</c:v>
                </c:pt>
                <c:pt idx="311">
                  <c:v>98.482180319488933</c:v>
                </c:pt>
                <c:pt idx="312">
                  <c:v>100.69075113201593</c:v>
                </c:pt>
                <c:pt idx="313">
                  <c:v>99.887634472823933</c:v>
                </c:pt>
                <c:pt idx="314">
                  <c:v>100.28919280292192</c:v>
                </c:pt>
                <c:pt idx="315">
                  <c:v>99.586465725752433</c:v>
                </c:pt>
                <c:pt idx="316">
                  <c:v>99.084517813631933</c:v>
                </c:pt>
                <c:pt idx="317">
                  <c:v>99.586465725752433</c:v>
                </c:pt>
                <c:pt idx="318">
                  <c:v>100.08841363787293</c:v>
                </c:pt>
                <c:pt idx="319">
                  <c:v>100.99191987908745</c:v>
                </c:pt>
                <c:pt idx="320">
                  <c:v>101.39347820918543</c:v>
                </c:pt>
                <c:pt idx="321">
                  <c:v>101.49386779120793</c:v>
                </c:pt>
                <c:pt idx="322">
                  <c:v>102.49776361544893</c:v>
                </c:pt>
                <c:pt idx="323">
                  <c:v>101.89542612030193</c:v>
                </c:pt>
                <c:pt idx="324">
                  <c:v>101.09230946211393</c:v>
                </c:pt>
                <c:pt idx="325">
                  <c:v>101.79503653827943</c:v>
                </c:pt>
                <c:pt idx="326">
                  <c:v>101.89542612030193</c:v>
                </c:pt>
                <c:pt idx="327">
                  <c:v>104.20438651585545</c:v>
                </c:pt>
                <c:pt idx="328">
                  <c:v>102.59815319747145</c:v>
                </c:pt>
                <c:pt idx="329">
                  <c:v>103.40126985666343</c:v>
                </c:pt>
                <c:pt idx="330">
                  <c:v>102.89932194454295</c:v>
                </c:pt>
                <c:pt idx="331">
                  <c:v>104.20438651585545</c:v>
                </c:pt>
                <c:pt idx="332">
                  <c:v>102.99971152656545</c:v>
                </c:pt>
                <c:pt idx="333">
                  <c:v>103.60204902171243</c:v>
                </c:pt>
                <c:pt idx="334">
                  <c:v>104.40516567990045</c:v>
                </c:pt>
                <c:pt idx="335">
                  <c:v>105.91100941626195</c:v>
                </c:pt>
                <c:pt idx="336">
                  <c:v>101.69464695625693</c:v>
                </c:pt>
                <c:pt idx="337">
                  <c:v>104.20438651585545</c:v>
                </c:pt>
                <c:pt idx="338">
                  <c:v>105.30867192211895</c:v>
                </c:pt>
                <c:pt idx="339">
                  <c:v>104.70633442797593</c:v>
                </c:pt>
                <c:pt idx="340">
                  <c:v>105.00750317504745</c:v>
                </c:pt>
                <c:pt idx="341">
                  <c:v>104.00360735080645</c:v>
                </c:pt>
                <c:pt idx="342">
                  <c:v>104.20438651585545</c:v>
                </c:pt>
                <c:pt idx="343">
                  <c:v>104.00360735080645</c:v>
                </c:pt>
                <c:pt idx="344">
                  <c:v>103.70243860373495</c:v>
                </c:pt>
                <c:pt idx="345">
                  <c:v>105.71023025121295</c:v>
                </c:pt>
                <c:pt idx="346">
                  <c:v>104.50555526292695</c:v>
                </c:pt>
                <c:pt idx="347">
                  <c:v>104.80672400999845</c:v>
                </c:pt>
                <c:pt idx="348">
                  <c:v>102.79893236252043</c:v>
                </c:pt>
                <c:pt idx="349">
                  <c:v>103.30088027464093</c:v>
                </c:pt>
                <c:pt idx="350">
                  <c:v>102.89932194454295</c:v>
                </c:pt>
                <c:pt idx="351">
                  <c:v>103.10010110959193</c:v>
                </c:pt>
                <c:pt idx="352">
                  <c:v>104.30477609787795</c:v>
                </c:pt>
                <c:pt idx="353">
                  <c:v>101.79503653827943</c:v>
                </c:pt>
                <c:pt idx="354">
                  <c:v>102.19659486837742</c:v>
                </c:pt>
                <c:pt idx="355">
                  <c:v>100.89153029706493</c:v>
                </c:pt>
                <c:pt idx="356">
                  <c:v>102.89932194454295</c:v>
                </c:pt>
                <c:pt idx="357">
                  <c:v>98.682959484537918</c:v>
                </c:pt>
                <c:pt idx="358">
                  <c:v>98.080621990394917</c:v>
                </c:pt>
                <c:pt idx="359">
                  <c:v>98.181011572417432</c:v>
                </c:pt>
                <c:pt idx="360">
                  <c:v>98.482180319488933</c:v>
                </c:pt>
                <c:pt idx="361">
                  <c:v>98.783349066560433</c:v>
                </c:pt>
                <c:pt idx="362">
                  <c:v>96.675167837059902</c:v>
                </c:pt>
                <c:pt idx="363">
                  <c:v>87.439326256853889</c:v>
                </c:pt>
                <c:pt idx="364">
                  <c:v>78.605043007749828</c:v>
                </c:pt>
                <c:pt idx="365">
                  <c:v>82.419847137656859</c:v>
                </c:pt>
                <c:pt idx="366">
                  <c:v>87.740495004929372</c:v>
                </c:pt>
                <c:pt idx="367">
                  <c:v>90.250234564527872</c:v>
                </c:pt>
                <c:pt idx="368">
                  <c:v>92.358415794028403</c:v>
                </c:pt>
                <c:pt idx="369">
                  <c:v>94.065038694434918</c:v>
                </c:pt>
                <c:pt idx="370">
                  <c:v>94.366207441506418</c:v>
                </c:pt>
                <c:pt idx="371">
                  <c:v>94.466597024532902</c:v>
                </c:pt>
                <c:pt idx="372">
                  <c:v>96.574778254033419</c:v>
                </c:pt>
                <c:pt idx="373">
                  <c:v>96.474388672010903</c:v>
                </c:pt>
                <c:pt idx="374">
                  <c:v>97.679063660296919</c:v>
                </c:pt>
                <c:pt idx="375">
                  <c:v>98.883738649586917</c:v>
                </c:pt>
                <c:pt idx="376">
                  <c:v>92.960753288171418</c:v>
                </c:pt>
                <c:pt idx="377">
                  <c:v>99.084517813631933</c:v>
                </c:pt>
                <c:pt idx="378">
                  <c:v>98.582569902515417</c:v>
                </c:pt>
                <c:pt idx="379">
                  <c:v>96.173219924939417</c:v>
                </c:pt>
                <c:pt idx="380">
                  <c:v>90.451013728572903</c:v>
                </c:pt>
                <c:pt idx="381">
                  <c:v>92.559194959077388</c:v>
                </c:pt>
                <c:pt idx="382">
                  <c:v>97.478284496251916</c:v>
                </c:pt>
                <c:pt idx="383">
                  <c:v>97.377894913225418</c:v>
                </c:pt>
                <c:pt idx="384">
                  <c:v>95.269713683724902</c:v>
                </c:pt>
                <c:pt idx="385">
                  <c:v>97.478284496251916</c:v>
                </c:pt>
                <c:pt idx="386">
                  <c:v>97.076726166153918</c:v>
                </c:pt>
                <c:pt idx="387">
                  <c:v>95.771661594841419</c:v>
                </c:pt>
                <c:pt idx="388">
                  <c:v>89.045559575237888</c:v>
                </c:pt>
                <c:pt idx="389">
                  <c:v>96.875947001104933</c:v>
                </c:pt>
                <c:pt idx="390">
                  <c:v>97.578674078274418</c:v>
                </c:pt>
                <c:pt idx="391">
                  <c:v>100.08841363787293</c:v>
                </c:pt>
                <c:pt idx="392">
                  <c:v>98.783349066560433</c:v>
                </c:pt>
                <c:pt idx="393">
                  <c:v>95.671272012818918</c:v>
                </c:pt>
                <c:pt idx="394">
                  <c:v>96.373999089988402</c:v>
                </c:pt>
                <c:pt idx="395">
                  <c:v>95.972440759890418</c:v>
                </c:pt>
                <c:pt idx="39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CC6-4AB0-A790-7BE956325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Table13456789101112131415161734[[#Headers],[USA]:[mom]]</c:f>
          <c:strCache>
            <c:ptCount val="2"/>
            <c:pt idx="0">
              <c:v>USA</c:v>
            </c:pt>
            <c:pt idx="1">
              <c:v>mom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'Per country'!$G$2</c:f>
              <c:strCache>
                <c:ptCount val="1"/>
                <c:pt idx="0">
                  <c:v>United States Industrial Production mom</c:v>
                </c:pt>
              </c:strCache>
            </c:strRef>
          </c:tx>
          <c:spPr>
            <a:solidFill>
              <a:srgbClr val="00B050"/>
            </a:solidFill>
            <a:ln>
              <a:noFill/>
              <a:prstDash val="solid"/>
            </a:ln>
          </c:spPr>
          <c:invertIfNegative val="1"/>
          <c:cat>
            <c:numRef>
              <c:f>'Per country'!$A$5:$A$393</c:f>
              <c:numCache>
                <c:formatCode>mmm\-yy</c:formatCode>
                <c:ptCount val="389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  <c:pt idx="347">
                  <c:v>43770</c:v>
                </c:pt>
                <c:pt idx="348">
                  <c:v>43800</c:v>
                </c:pt>
                <c:pt idx="349">
                  <c:v>43831</c:v>
                </c:pt>
                <c:pt idx="350">
                  <c:v>43862</c:v>
                </c:pt>
                <c:pt idx="351">
                  <c:v>43891</c:v>
                </c:pt>
                <c:pt idx="352">
                  <c:v>43922</c:v>
                </c:pt>
                <c:pt idx="353">
                  <c:v>43952</c:v>
                </c:pt>
                <c:pt idx="354">
                  <c:v>43983</c:v>
                </c:pt>
                <c:pt idx="355">
                  <c:v>44013</c:v>
                </c:pt>
                <c:pt idx="356">
                  <c:v>44044</c:v>
                </c:pt>
                <c:pt idx="357">
                  <c:v>44075</c:v>
                </c:pt>
                <c:pt idx="358">
                  <c:v>44105</c:v>
                </c:pt>
                <c:pt idx="359">
                  <c:v>44136</c:v>
                </c:pt>
                <c:pt idx="360">
                  <c:v>44166</c:v>
                </c:pt>
                <c:pt idx="361">
                  <c:v>44197</c:v>
                </c:pt>
                <c:pt idx="362">
                  <c:v>44228</c:v>
                </c:pt>
                <c:pt idx="363">
                  <c:v>44256</c:v>
                </c:pt>
                <c:pt idx="364">
                  <c:v>44287</c:v>
                </c:pt>
                <c:pt idx="365">
                  <c:v>44317</c:v>
                </c:pt>
                <c:pt idx="366">
                  <c:v>44348</c:v>
                </c:pt>
                <c:pt idx="367">
                  <c:v>44378</c:v>
                </c:pt>
                <c:pt idx="368">
                  <c:v>44409</c:v>
                </c:pt>
                <c:pt idx="369">
                  <c:v>44440</c:v>
                </c:pt>
                <c:pt idx="370">
                  <c:v>44470</c:v>
                </c:pt>
                <c:pt idx="371">
                  <c:v>44501</c:v>
                </c:pt>
                <c:pt idx="372">
                  <c:v>44531</c:v>
                </c:pt>
                <c:pt idx="373">
                  <c:v>44562</c:v>
                </c:pt>
                <c:pt idx="374">
                  <c:v>44593</c:v>
                </c:pt>
                <c:pt idx="375">
                  <c:v>44621</c:v>
                </c:pt>
                <c:pt idx="376">
                  <c:v>44652</c:v>
                </c:pt>
                <c:pt idx="377">
                  <c:v>44682</c:v>
                </c:pt>
                <c:pt idx="378">
                  <c:v>44713</c:v>
                </c:pt>
                <c:pt idx="379">
                  <c:v>44743</c:v>
                </c:pt>
                <c:pt idx="380">
                  <c:v>44774</c:v>
                </c:pt>
                <c:pt idx="381">
                  <c:v>44805</c:v>
                </c:pt>
                <c:pt idx="382">
                  <c:v>44835</c:v>
                </c:pt>
                <c:pt idx="383">
                  <c:v>44866</c:v>
                </c:pt>
                <c:pt idx="384">
                  <c:v>44896</c:v>
                </c:pt>
                <c:pt idx="385">
                  <c:v>44927</c:v>
                </c:pt>
              </c:numCache>
            </c:numRef>
          </c:cat>
          <c:val>
            <c:numRef>
              <c:f>'Per country'!$C$5:$C$393</c:f>
              <c:numCache>
                <c:formatCode>0.0%</c:formatCode>
                <c:ptCount val="389"/>
                <c:pt idx="1">
                  <c:v>-3.424785746154394E-3</c:v>
                </c:pt>
                <c:pt idx="2">
                  <c:v>-7.2700129422701536E-3</c:v>
                </c:pt>
                <c:pt idx="3">
                  <c:v>-5.6154263890811785E-3</c:v>
                </c:pt>
                <c:pt idx="4">
                  <c:v>2.6556271963590252E-3</c:v>
                </c:pt>
                <c:pt idx="5">
                  <c:v>9.998646838075189E-3</c:v>
                </c:pt>
                <c:pt idx="6">
                  <c:v>7.9765897984188355E-3</c:v>
                </c:pt>
                <c:pt idx="7">
                  <c:v>2.6680801331775386E-3</c:v>
                </c:pt>
                <c:pt idx="8">
                  <c:v>1.8106306044766534E-4</c:v>
                </c:pt>
                <c:pt idx="9">
                  <c:v>8.3629528102411501E-3</c:v>
                </c:pt>
                <c:pt idx="10">
                  <c:v>-1.0034383128839513E-3</c:v>
                </c:pt>
                <c:pt idx="11">
                  <c:v>-1.2868463939534349E-3</c:v>
                </c:pt>
                <c:pt idx="12">
                  <c:v>-4.3732036118965525E-3</c:v>
                </c:pt>
                <c:pt idx="13">
                  <c:v>-5.2186120751153923E-3</c:v>
                </c:pt>
                <c:pt idx="14">
                  <c:v>7.0124953012065732E-3</c:v>
                </c:pt>
                <c:pt idx="15">
                  <c:v>8.3135468565035519E-3</c:v>
                </c:pt>
                <c:pt idx="16">
                  <c:v>7.6219536483695003E-3</c:v>
                </c:pt>
                <c:pt idx="17">
                  <c:v>3.2264406505552595E-3</c:v>
                </c:pt>
                <c:pt idx="18">
                  <c:v>5.3890804875492495E-4</c:v>
                </c:pt>
                <c:pt idx="19">
                  <c:v>8.9511642612795494E-3</c:v>
                </c:pt>
                <c:pt idx="20">
                  <c:v>-5.5544335992377125E-3</c:v>
                </c:pt>
                <c:pt idx="21">
                  <c:v>3.1422134887691953E-3</c:v>
                </c:pt>
                <c:pt idx="22">
                  <c:v>6.8092973157431293E-3</c:v>
                </c:pt>
                <c:pt idx="23">
                  <c:v>4.033942476025466E-3</c:v>
                </c:pt>
                <c:pt idx="24">
                  <c:v>1.578839506544786E-3</c:v>
                </c:pt>
                <c:pt idx="25">
                  <c:v>3.994351796887145E-3</c:v>
                </c:pt>
                <c:pt idx="26">
                  <c:v>4.7349391298444161E-3</c:v>
                </c:pt>
                <c:pt idx="27">
                  <c:v>-9.6649533241608158E-4</c:v>
                </c:pt>
                <c:pt idx="28">
                  <c:v>2.8684540730944839E-3</c:v>
                </c:pt>
                <c:pt idx="29">
                  <c:v>-3.9997484781024726E-3</c:v>
                </c:pt>
                <c:pt idx="30">
                  <c:v>2.3882371171714983E-3</c:v>
                </c:pt>
                <c:pt idx="31">
                  <c:v>2.4117336195662838E-3</c:v>
                </c:pt>
                <c:pt idx="32">
                  <c:v>-9.3172365994750915E-4</c:v>
                </c:pt>
                <c:pt idx="33">
                  <c:v>5.1169882295149524E-3</c:v>
                </c:pt>
                <c:pt idx="34">
                  <c:v>7.4319147967207098E-3</c:v>
                </c:pt>
                <c:pt idx="35">
                  <c:v>4.756480336795715E-3</c:v>
                </c:pt>
                <c:pt idx="36">
                  <c:v>5.6475880871943813E-3</c:v>
                </c:pt>
                <c:pt idx="37">
                  <c:v>3.1872247132682871E-3</c:v>
                </c:pt>
                <c:pt idx="38">
                  <c:v>7.1432413795949432E-4</c:v>
                </c:pt>
                <c:pt idx="39">
                  <c:v>9.99489279359384E-3</c:v>
                </c:pt>
                <c:pt idx="40">
                  <c:v>5.9127503488234983E-3</c:v>
                </c:pt>
                <c:pt idx="41">
                  <c:v>4.6991624638935544E-3</c:v>
                </c:pt>
                <c:pt idx="42">
                  <c:v>6.5410347184075334E-3</c:v>
                </c:pt>
                <c:pt idx="43">
                  <c:v>1.2514498514618944E-3</c:v>
                </c:pt>
                <c:pt idx="44">
                  <c:v>6.6036352572965773E-3</c:v>
                </c:pt>
                <c:pt idx="45">
                  <c:v>3.1179154719218646E-3</c:v>
                </c:pt>
                <c:pt idx="46">
                  <c:v>8.0739073055045209E-3</c:v>
                </c:pt>
                <c:pt idx="47">
                  <c:v>6.7770504473865876E-3</c:v>
                </c:pt>
                <c:pt idx="48">
                  <c:v>9.7345107657060299E-3</c:v>
                </c:pt>
                <c:pt idx="49">
                  <c:v>2.0889039779543404E-3</c:v>
                </c:pt>
                <c:pt idx="50">
                  <c:v>-1.3439674711839937E-3</c:v>
                </c:pt>
                <c:pt idx="51">
                  <c:v>1.5532499761205596E-3</c:v>
                </c:pt>
                <c:pt idx="52">
                  <c:v>-1.6264236456348989E-3</c:v>
                </c:pt>
                <c:pt idx="53">
                  <c:v>4.6418772654345216E-3</c:v>
                </c:pt>
                <c:pt idx="54">
                  <c:v>3.3030979666571385E-3</c:v>
                </c:pt>
                <c:pt idx="55">
                  <c:v>-4.2324612981749611E-3</c:v>
                </c:pt>
                <c:pt idx="56">
                  <c:v>1.3150837246219299E-2</c:v>
                </c:pt>
                <c:pt idx="57">
                  <c:v>4.0091598568068633E-3</c:v>
                </c:pt>
                <c:pt idx="58">
                  <c:v>-1.5338202649820653E-3</c:v>
                </c:pt>
                <c:pt idx="59">
                  <c:v>2.4122234052663775E-3</c:v>
                </c:pt>
                <c:pt idx="60">
                  <c:v>3.491639268212604E-3</c:v>
                </c:pt>
                <c:pt idx="61">
                  <c:v>-5.4113249476382911E-3</c:v>
                </c:pt>
                <c:pt idx="62">
                  <c:v>1.4296102520168151E-2</c:v>
                </c:pt>
                <c:pt idx="63">
                  <c:v>-1.5205909887696556E-3</c:v>
                </c:pt>
                <c:pt idx="64">
                  <c:v>1.0049555545677307E-2</c:v>
                </c:pt>
                <c:pt idx="65">
                  <c:v>7.4783008251877213E-3</c:v>
                </c:pt>
                <c:pt idx="66">
                  <c:v>7.4681413519367698E-3</c:v>
                </c:pt>
                <c:pt idx="67">
                  <c:v>7.9436878817621461E-6</c:v>
                </c:pt>
                <c:pt idx="68">
                  <c:v>5.0389038893094203E-3</c:v>
                </c:pt>
                <c:pt idx="69">
                  <c:v>6.4587178207596053E-3</c:v>
                </c:pt>
                <c:pt idx="70">
                  <c:v>-1.3219341166037494E-4</c:v>
                </c:pt>
                <c:pt idx="71">
                  <c:v>8.8240953696590851E-3</c:v>
                </c:pt>
                <c:pt idx="72">
                  <c:v>6.3204579863866848E-3</c:v>
                </c:pt>
                <c:pt idx="73">
                  <c:v>1.8077656547635078E-3</c:v>
                </c:pt>
                <c:pt idx="74">
                  <c:v>1.1809072708336081E-2</c:v>
                </c:pt>
                <c:pt idx="75">
                  <c:v>6.2344171370142679E-3</c:v>
                </c:pt>
                <c:pt idx="76">
                  <c:v>8.3689308314458964E-4</c:v>
                </c:pt>
                <c:pt idx="77">
                  <c:v>5.559043206934209E-3</c:v>
                </c:pt>
                <c:pt idx="78">
                  <c:v>4.6703614140647899E-3</c:v>
                </c:pt>
                <c:pt idx="79">
                  <c:v>8.3645702359506999E-3</c:v>
                </c:pt>
                <c:pt idx="80">
                  <c:v>9.9889397515398239E-3</c:v>
                </c:pt>
                <c:pt idx="81">
                  <c:v>9.2959530907518982E-3</c:v>
                </c:pt>
                <c:pt idx="82">
                  <c:v>8.744465534243755E-3</c:v>
                </c:pt>
                <c:pt idx="83">
                  <c:v>7.9704910964866829E-3</c:v>
                </c:pt>
                <c:pt idx="84">
                  <c:v>4.5183803637857149E-3</c:v>
                </c:pt>
                <c:pt idx="85">
                  <c:v>4.4909109998399564E-3</c:v>
                </c:pt>
                <c:pt idx="86">
                  <c:v>1.6574448052195207E-3</c:v>
                </c:pt>
                <c:pt idx="87">
                  <c:v>4.1071650303951997E-4</c:v>
                </c:pt>
                <c:pt idx="88">
                  <c:v>3.6239428692587073E-3</c:v>
                </c:pt>
                <c:pt idx="89">
                  <c:v>6.2727299558214466E-3</c:v>
                </c:pt>
                <c:pt idx="90">
                  <c:v>-6.0098688364453121E-3</c:v>
                </c:pt>
                <c:pt idx="91">
                  <c:v>-4.0131248649854694E-3</c:v>
                </c:pt>
                <c:pt idx="92">
                  <c:v>2.0593779614195198E-2</c:v>
                </c:pt>
                <c:pt idx="93">
                  <c:v>-8.7771779195472703E-4</c:v>
                </c:pt>
                <c:pt idx="94">
                  <c:v>6.9211460553604129E-3</c:v>
                </c:pt>
                <c:pt idx="95">
                  <c:v>-8.551628399565864E-4</c:v>
                </c:pt>
                <c:pt idx="96">
                  <c:v>4.2725528735458665E-3</c:v>
                </c:pt>
                <c:pt idx="97">
                  <c:v>4.1567457242260063E-3</c:v>
                </c:pt>
                <c:pt idx="98">
                  <c:v>5.7283254817061154E-3</c:v>
                </c:pt>
                <c:pt idx="99">
                  <c:v>2.0938061500766973E-3</c:v>
                </c:pt>
                <c:pt idx="100">
                  <c:v>2.2755620562728818E-3</c:v>
                </c:pt>
                <c:pt idx="101">
                  <c:v>6.0932662647399244E-3</c:v>
                </c:pt>
                <c:pt idx="102">
                  <c:v>-5.7288402117841185E-4</c:v>
                </c:pt>
                <c:pt idx="103">
                  <c:v>5.789557859513318E-3</c:v>
                </c:pt>
                <c:pt idx="104">
                  <c:v>4.4674897727327309E-3</c:v>
                </c:pt>
                <c:pt idx="105">
                  <c:v>-4.2113054275226998E-3</c:v>
                </c:pt>
                <c:pt idx="106">
                  <c:v>1.2977272695427701E-2</c:v>
                </c:pt>
                <c:pt idx="107">
                  <c:v>5.2225380280186175E-3</c:v>
                </c:pt>
                <c:pt idx="108">
                  <c:v>7.864563299675241E-3</c:v>
                </c:pt>
                <c:pt idx="109">
                  <c:v>-5.9227491307116214E-4</c:v>
                </c:pt>
                <c:pt idx="110">
                  <c:v>3.6725343599987022E-3</c:v>
                </c:pt>
                <c:pt idx="111">
                  <c:v>3.7971958194450909E-3</c:v>
                </c:pt>
                <c:pt idx="112">
                  <c:v>6.2332226184270631E-3</c:v>
                </c:pt>
                <c:pt idx="113">
                  <c:v>2.95842699018436E-3</c:v>
                </c:pt>
                <c:pt idx="114">
                  <c:v>5.8822267281660821E-4</c:v>
                </c:pt>
                <c:pt idx="115">
                  <c:v>-1.8966538224920793E-3</c:v>
                </c:pt>
                <c:pt idx="116">
                  <c:v>-2.6870163401034181E-3</c:v>
                </c:pt>
                <c:pt idx="117">
                  <c:v>3.9303804307428327E-3</c:v>
                </c:pt>
                <c:pt idx="118">
                  <c:v>-3.4201172846706068E-3</c:v>
                </c:pt>
                <c:pt idx="119">
                  <c:v>3.6623677637883013E-5</c:v>
                </c:pt>
                <c:pt idx="120">
                  <c:v>-3.2970879847241561E-3</c:v>
                </c:pt>
                <c:pt idx="121">
                  <c:v>-5.435875044048499E-3</c:v>
                </c:pt>
                <c:pt idx="122">
                  <c:v>-6.7640692604521973E-3</c:v>
                </c:pt>
                <c:pt idx="123">
                  <c:v>-2.546825823325776E-3</c:v>
                </c:pt>
                <c:pt idx="124">
                  <c:v>-3.272823394524932E-3</c:v>
                </c:pt>
                <c:pt idx="125">
                  <c:v>-5.5206670110508563E-3</c:v>
                </c:pt>
                <c:pt idx="126">
                  <c:v>-5.6697095400453567E-3</c:v>
                </c:pt>
                <c:pt idx="127">
                  <c:v>-5.9401797914556964E-3</c:v>
                </c:pt>
                <c:pt idx="128">
                  <c:v>-1.2168528001069059E-3</c:v>
                </c:pt>
                <c:pt idx="129">
                  <c:v>-5.2936501933766398E-3</c:v>
                </c:pt>
                <c:pt idx="130">
                  <c:v>-3.0682450719240351E-3</c:v>
                </c:pt>
                <c:pt idx="131">
                  <c:v>-5.7914337831706242E-3</c:v>
                </c:pt>
                <c:pt idx="132">
                  <c:v>-3.4332578638471918E-4</c:v>
                </c:pt>
                <c:pt idx="133">
                  <c:v>6.9632640395331097E-3</c:v>
                </c:pt>
                <c:pt idx="134">
                  <c:v>-1.0164299945917849E-4</c:v>
                </c:pt>
                <c:pt idx="135">
                  <c:v>7.6070579009886565E-3</c:v>
                </c:pt>
                <c:pt idx="136">
                  <c:v>4.8111360009749204E-3</c:v>
                </c:pt>
                <c:pt idx="137">
                  <c:v>4.3307091048661759E-3</c:v>
                </c:pt>
                <c:pt idx="138">
                  <c:v>8.1908669682324593E-3</c:v>
                </c:pt>
                <c:pt idx="139">
                  <c:v>-2.2916448159406735E-4</c:v>
                </c:pt>
                <c:pt idx="140">
                  <c:v>-1.2882436994809527E-3</c:v>
                </c:pt>
                <c:pt idx="141">
                  <c:v>1.0736338444509864E-3</c:v>
                </c:pt>
                <c:pt idx="142">
                  <c:v>-2.6034978531266242E-3</c:v>
                </c:pt>
                <c:pt idx="143">
                  <c:v>5.4637139246341577E-3</c:v>
                </c:pt>
                <c:pt idx="144">
                  <c:v>-5.3900593807307585E-3</c:v>
                </c:pt>
                <c:pt idx="145">
                  <c:v>8.2615129072467347E-3</c:v>
                </c:pt>
                <c:pt idx="146">
                  <c:v>1.0839603500819553E-3</c:v>
                </c:pt>
                <c:pt idx="147">
                  <c:v>-2.9494714194453504E-3</c:v>
                </c:pt>
                <c:pt idx="148">
                  <c:v>-6.3435417119376506E-3</c:v>
                </c:pt>
                <c:pt idx="149">
                  <c:v>-2.3869697885781969E-4</c:v>
                </c:pt>
                <c:pt idx="150">
                  <c:v>1.3286216342429692E-3</c:v>
                </c:pt>
                <c:pt idx="151">
                  <c:v>5.2047744757420652E-3</c:v>
                </c:pt>
                <c:pt idx="152">
                  <c:v>-2.3742222205286535E-3</c:v>
                </c:pt>
                <c:pt idx="153">
                  <c:v>6.6057425093294904E-3</c:v>
                </c:pt>
                <c:pt idx="154">
                  <c:v>1.2488340043785636E-3</c:v>
                </c:pt>
                <c:pt idx="155">
                  <c:v>6.7366029719887286E-3</c:v>
                </c:pt>
                <c:pt idx="156">
                  <c:v>8.3427085131150731E-4</c:v>
                </c:pt>
                <c:pt idx="157">
                  <c:v>1.6638989207289278E-3</c:v>
                </c:pt>
                <c:pt idx="158">
                  <c:v>6.0818100871217464E-3</c:v>
                </c:pt>
                <c:pt idx="159">
                  <c:v>-3.9658508704206816E-3</c:v>
                </c:pt>
                <c:pt idx="160">
                  <c:v>4.0615550742303741E-3</c:v>
                </c:pt>
                <c:pt idx="161">
                  <c:v>7.1900197972325384E-3</c:v>
                </c:pt>
                <c:pt idx="162">
                  <c:v>-7.6277756495551265E-3</c:v>
                </c:pt>
                <c:pt idx="163">
                  <c:v>7.32376846057637E-3</c:v>
                </c:pt>
                <c:pt idx="164">
                  <c:v>9.0694566092455557E-4</c:v>
                </c:pt>
                <c:pt idx="165">
                  <c:v>1.0672837023117721E-3</c:v>
                </c:pt>
                <c:pt idx="166">
                  <c:v>8.8148936259902378E-3</c:v>
                </c:pt>
                <c:pt idx="167">
                  <c:v>2.3937198943331673E-3</c:v>
                </c:pt>
                <c:pt idx="168">
                  <c:v>7.7491510161256548E-3</c:v>
                </c:pt>
                <c:pt idx="169">
                  <c:v>3.6031097251926205E-3</c:v>
                </c:pt>
                <c:pt idx="170">
                  <c:v>7.2991863760268989E-3</c:v>
                </c:pt>
                <c:pt idx="171">
                  <c:v>-1.4281471241050696E-3</c:v>
                </c:pt>
                <c:pt idx="172">
                  <c:v>1.9711744196315465E-3</c:v>
                </c:pt>
                <c:pt idx="173">
                  <c:v>1.1543127971076399E-3</c:v>
                </c:pt>
                <c:pt idx="174">
                  <c:v>4.106723141929238E-3</c:v>
                </c:pt>
                <c:pt idx="175">
                  <c:v>-3.0033954016320894E-3</c:v>
                </c:pt>
                <c:pt idx="176">
                  <c:v>3.345782837153631E-3</c:v>
                </c:pt>
                <c:pt idx="177">
                  <c:v>-1.929598456335321E-2</c:v>
                </c:pt>
                <c:pt idx="178">
                  <c:v>1.2080175107273538E-2</c:v>
                </c:pt>
                <c:pt idx="179">
                  <c:v>1.1052031077249721E-2</c:v>
                </c:pt>
                <c:pt idx="180">
                  <c:v>4.6902257585702996E-3</c:v>
                </c:pt>
                <c:pt idx="181">
                  <c:v>1.8587625993336414E-3</c:v>
                </c:pt>
                <c:pt idx="182">
                  <c:v>3.6658235141742967E-4</c:v>
                </c:pt>
                <c:pt idx="183">
                  <c:v>2.3798763094883724E-3</c:v>
                </c:pt>
                <c:pt idx="184">
                  <c:v>3.0698396065367206E-3</c:v>
                </c:pt>
                <c:pt idx="185">
                  <c:v>1.2047400363219043E-4</c:v>
                </c:pt>
                <c:pt idx="186">
                  <c:v>3.2240627450301146E-3</c:v>
                </c:pt>
                <c:pt idx="187">
                  <c:v>-7.184161790752899E-4</c:v>
                </c:pt>
                <c:pt idx="188">
                  <c:v>4.2671481152072744E-3</c:v>
                </c:pt>
                <c:pt idx="189">
                  <c:v>-2.0501054183865394E-3</c:v>
                </c:pt>
                <c:pt idx="190">
                  <c:v>-1.037737375431865E-3</c:v>
                </c:pt>
                <c:pt idx="191">
                  <c:v>-5.4462166254250785E-4</c:v>
                </c:pt>
                <c:pt idx="192">
                  <c:v>1.0235384586691489E-2</c:v>
                </c:pt>
                <c:pt idx="193">
                  <c:v>-3.8866586048229932E-3</c:v>
                </c:pt>
                <c:pt idx="194">
                  <c:v>9.719963177279389E-3</c:v>
                </c:pt>
                <c:pt idx="195">
                  <c:v>1.9246831181501478E-3</c:v>
                </c:pt>
                <c:pt idx="196">
                  <c:v>6.8592476424523888E-3</c:v>
                </c:pt>
                <c:pt idx="197">
                  <c:v>6.9306550635496651E-4</c:v>
                </c:pt>
                <c:pt idx="198">
                  <c:v>2.557844144561563E-4</c:v>
                </c:pt>
                <c:pt idx="199">
                  <c:v>-1.0956575964059304E-3</c:v>
                </c:pt>
                <c:pt idx="200">
                  <c:v>2.0913189660668545E-3</c:v>
                </c:pt>
                <c:pt idx="201">
                  <c:v>2.483908140914425E-3</c:v>
                </c:pt>
                <c:pt idx="202">
                  <c:v>-2.9305709469762673E-3</c:v>
                </c:pt>
                <c:pt idx="203">
                  <c:v>5.7957964705551476E-3</c:v>
                </c:pt>
                <c:pt idx="204">
                  <c:v>-1.0848478121197743E-4</c:v>
                </c:pt>
                <c:pt idx="205">
                  <c:v>-1.3566955991112927E-3</c:v>
                </c:pt>
                <c:pt idx="206">
                  <c:v>-3.9278212708003871E-3</c:v>
                </c:pt>
                <c:pt idx="207">
                  <c:v>-3.6229712276657899E-3</c:v>
                </c:pt>
                <c:pt idx="208">
                  <c:v>-6.6549242274830198E-3</c:v>
                </c:pt>
                <c:pt idx="209">
                  <c:v>-5.7970410243338693E-3</c:v>
                </c:pt>
                <c:pt idx="210">
                  <c:v>-2.254845463975929E-3</c:v>
                </c:pt>
                <c:pt idx="211">
                  <c:v>-4.2016091866048169E-3</c:v>
                </c:pt>
                <c:pt idx="212">
                  <c:v>-1.5655168190401771E-2</c:v>
                </c:pt>
                <c:pt idx="213">
                  <c:v>-4.3683317892518413E-2</c:v>
                </c:pt>
                <c:pt idx="214">
                  <c:v>9.8869830239463555E-3</c:v>
                </c:pt>
                <c:pt idx="215">
                  <c:v>-1.3099397891455486E-2</c:v>
                </c:pt>
                <c:pt idx="216">
                  <c:v>-2.8144902532640185E-2</c:v>
                </c:pt>
                <c:pt idx="217">
                  <c:v>-2.4802052072440871E-2</c:v>
                </c:pt>
                <c:pt idx="218">
                  <c:v>-6.0168444562639133E-3</c:v>
                </c:pt>
                <c:pt idx="219">
                  <c:v>-1.5758051309748285E-2</c:v>
                </c:pt>
                <c:pt idx="220">
                  <c:v>-7.978019715287929E-3</c:v>
                </c:pt>
                <c:pt idx="221">
                  <c:v>-1.0024481772366802E-2</c:v>
                </c:pt>
                <c:pt idx="222">
                  <c:v>-3.1929749858992272E-3</c:v>
                </c:pt>
                <c:pt idx="223">
                  <c:v>1.1582988803530921E-2</c:v>
                </c:pt>
                <c:pt idx="224">
                  <c:v>1.0782985701725038E-2</c:v>
                </c:pt>
                <c:pt idx="225">
                  <c:v>8.4055438248023511E-3</c:v>
                </c:pt>
                <c:pt idx="226">
                  <c:v>2.1439650175179466E-3</c:v>
                </c:pt>
                <c:pt idx="227">
                  <c:v>4.1759567240272581E-3</c:v>
                </c:pt>
                <c:pt idx="228">
                  <c:v>3.6103300497786735E-3</c:v>
                </c:pt>
                <c:pt idx="229">
                  <c:v>1.0900831676891496E-2</c:v>
                </c:pt>
                <c:pt idx="230">
                  <c:v>3.5350069932806693E-3</c:v>
                </c:pt>
                <c:pt idx="231">
                  <c:v>7.1054386742138301E-3</c:v>
                </c:pt>
                <c:pt idx="232">
                  <c:v>3.6507889016989563E-3</c:v>
                </c:pt>
                <c:pt idx="233">
                  <c:v>1.3695647372787946E-2</c:v>
                </c:pt>
                <c:pt idx="234">
                  <c:v>2.3508091980397774E-3</c:v>
                </c:pt>
                <c:pt idx="235">
                  <c:v>3.7529085099030691E-3</c:v>
                </c:pt>
                <c:pt idx="236">
                  <c:v>3.6987787364660663E-3</c:v>
                </c:pt>
                <c:pt idx="237">
                  <c:v>2.7187820550262014E-3</c:v>
                </c:pt>
                <c:pt idx="238">
                  <c:v>-2.724332048887868E-3</c:v>
                </c:pt>
                <c:pt idx="239">
                  <c:v>6.8456320973449974E-4</c:v>
                </c:pt>
                <c:pt idx="240">
                  <c:v>9.6776769262499965E-3</c:v>
                </c:pt>
                <c:pt idx="241">
                  <c:v>-2.0817726323861438E-3</c:v>
                </c:pt>
                <c:pt idx="242">
                  <c:v>-4.0073121086646145E-3</c:v>
                </c:pt>
                <c:pt idx="243">
                  <c:v>1.0460716664161693E-2</c:v>
                </c:pt>
                <c:pt idx="244">
                  <c:v>-3.4635765814672284E-3</c:v>
                </c:pt>
                <c:pt idx="245">
                  <c:v>1.4447024948572341E-3</c:v>
                </c:pt>
                <c:pt idx="246">
                  <c:v>2.6655919030344529E-3</c:v>
                </c:pt>
                <c:pt idx="247">
                  <c:v>5.0703015167936254E-3</c:v>
                </c:pt>
                <c:pt idx="248">
                  <c:v>6.4720159552026828E-3</c:v>
                </c:pt>
                <c:pt idx="249">
                  <c:v>-5.5820524326504807E-4</c:v>
                </c:pt>
                <c:pt idx="250">
                  <c:v>6.8988947407195448E-3</c:v>
                </c:pt>
                <c:pt idx="251">
                  <c:v>1.7131677600539175E-4</c:v>
                </c:pt>
                <c:pt idx="252">
                  <c:v>4.9004914051844969E-3</c:v>
                </c:pt>
                <c:pt idx="253">
                  <c:v>6.1362764723790096E-3</c:v>
                </c:pt>
                <c:pt idx="254">
                  <c:v>3.0804162197569812E-3</c:v>
                </c:pt>
                <c:pt idx="255">
                  <c:v>-5.2109454574667171E-3</c:v>
                </c:pt>
                <c:pt idx="256">
                  <c:v>7.2807418017826466E-3</c:v>
                </c:pt>
                <c:pt idx="257">
                  <c:v>2.0965954914020013E-3</c:v>
                </c:pt>
                <c:pt idx="258">
                  <c:v>-1.4665974120927911E-4</c:v>
                </c:pt>
                <c:pt idx="259">
                  <c:v>2.3910071032430986E-3</c:v>
                </c:pt>
                <c:pt idx="260">
                  <c:v>-4.1996082774724084E-3</c:v>
                </c:pt>
                <c:pt idx="261">
                  <c:v>-7.4501865583289598E-4</c:v>
                </c:pt>
                <c:pt idx="262">
                  <c:v>3.2959517886665666E-3</c:v>
                </c:pt>
                <c:pt idx="263">
                  <c:v>4.0784739791710082E-3</c:v>
                </c:pt>
                <c:pt idx="264">
                  <c:v>2.523507308944239E-3</c:v>
                </c:pt>
                <c:pt idx="265">
                  <c:v>-7.2296928891256136E-5</c:v>
                </c:pt>
                <c:pt idx="266">
                  <c:v>4.9338587934080694E-3</c:v>
                </c:pt>
                <c:pt idx="267">
                  <c:v>4.2144836808674065E-3</c:v>
                </c:pt>
                <c:pt idx="268">
                  <c:v>-1.1059602810953729E-3</c:v>
                </c:pt>
                <c:pt idx="269">
                  <c:v>8.9302129629556602E-4</c:v>
                </c:pt>
                <c:pt idx="270">
                  <c:v>1.3716438192215275E-3</c:v>
                </c:pt>
                <c:pt idx="271">
                  <c:v>-3.0328350487148631E-3</c:v>
                </c:pt>
                <c:pt idx="272">
                  <c:v>5.8222764950554432E-3</c:v>
                </c:pt>
                <c:pt idx="273">
                  <c:v>5.3081191775669482E-3</c:v>
                </c:pt>
                <c:pt idx="274">
                  <c:v>-1.1338049840180814E-3</c:v>
                </c:pt>
                <c:pt idx="275">
                  <c:v>2.4433505066606127E-3</c:v>
                </c:pt>
                <c:pt idx="276">
                  <c:v>2.0939031186197952E-3</c:v>
                </c:pt>
                <c:pt idx="277">
                  <c:v>-3.7346449081784271E-3</c:v>
                </c:pt>
                <c:pt idx="278">
                  <c:v>7.6583172288167177E-3</c:v>
                </c:pt>
                <c:pt idx="279">
                  <c:v>9.8324044550682447E-3</c:v>
                </c:pt>
                <c:pt idx="280">
                  <c:v>6.2119675819477733E-4</c:v>
                </c:pt>
                <c:pt idx="281">
                  <c:v>4.020537852276589E-3</c:v>
                </c:pt>
                <c:pt idx="282">
                  <c:v>3.4448144825088346E-3</c:v>
                </c:pt>
                <c:pt idx="283">
                  <c:v>2.7183106711284066E-3</c:v>
                </c:pt>
                <c:pt idx="284">
                  <c:v>-1.8727666146983344E-3</c:v>
                </c:pt>
                <c:pt idx="285">
                  <c:v>3.0667346003551252E-3</c:v>
                </c:pt>
                <c:pt idx="286">
                  <c:v>5.5358776877826759E-5</c:v>
                </c:pt>
                <c:pt idx="287">
                  <c:v>6.1308881028974945E-3</c:v>
                </c:pt>
                <c:pt idx="288">
                  <c:v>-9.3627802469785286E-5</c:v>
                </c:pt>
                <c:pt idx="289">
                  <c:v>-7.6646845317977835E-3</c:v>
                </c:pt>
                <c:pt idx="290">
                  <c:v>-6.2510943838933542E-3</c:v>
                </c:pt>
                <c:pt idx="291">
                  <c:v>-3.4036379882507939E-3</c:v>
                </c:pt>
                <c:pt idx="292">
                  <c:v>-5.6891570998757E-3</c:v>
                </c:pt>
                <c:pt idx="293">
                  <c:v>-4.6913665686686657E-3</c:v>
                </c:pt>
                <c:pt idx="294">
                  <c:v>-2.984508739388758E-3</c:v>
                </c:pt>
                <c:pt idx="295">
                  <c:v>6.5413741162620425E-3</c:v>
                </c:pt>
                <c:pt idx="296">
                  <c:v>-2.2727722276276886E-3</c:v>
                </c:pt>
                <c:pt idx="297">
                  <c:v>-2.6982500079907245E-3</c:v>
                </c:pt>
                <c:pt idx="298">
                  <c:v>-4.542382313512585E-3</c:v>
                </c:pt>
                <c:pt idx="299">
                  <c:v>-7.6814010875644861E-3</c:v>
                </c:pt>
                <c:pt idx="300">
                  <c:v>-5.2776315879025214E-3</c:v>
                </c:pt>
                <c:pt idx="301">
                  <c:v>5.5777424385200468E-3</c:v>
                </c:pt>
                <c:pt idx="302">
                  <c:v>-5.1705788065444513E-3</c:v>
                </c:pt>
                <c:pt idx="303">
                  <c:v>-7.6455135049230899E-3</c:v>
                </c:pt>
                <c:pt idx="304">
                  <c:v>3.0355059387130886E-3</c:v>
                </c:pt>
                <c:pt idx="305">
                  <c:v>-2.3040257434775481E-3</c:v>
                </c:pt>
                <c:pt idx="306">
                  <c:v>4.7551359534050951E-3</c:v>
                </c:pt>
                <c:pt idx="307">
                  <c:v>1.6265254356686643E-3</c:v>
                </c:pt>
                <c:pt idx="308">
                  <c:v>-1.0815776632525941E-3</c:v>
                </c:pt>
                <c:pt idx="309">
                  <c:v>-1.0280542268470275E-3</c:v>
                </c:pt>
                <c:pt idx="310">
                  <c:v>8.5066516291555866E-4</c:v>
                </c:pt>
                <c:pt idx="311">
                  <c:v>-4.1757587104949093E-3</c:v>
                </c:pt>
                <c:pt idx="312">
                  <c:v>6.1637592503045813E-3</c:v>
                </c:pt>
                <c:pt idx="313">
                  <c:v>-1.7329533084112633E-3</c:v>
                </c:pt>
                <c:pt idx="314">
                  <c:v>-3.2116303404879612E-3</c:v>
                </c:pt>
                <c:pt idx="315">
                  <c:v>6.6532680116767346E-3</c:v>
                </c:pt>
                <c:pt idx="316">
                  <c:v>9.9109138161813434E-3</c:v>
                </c:pt>
                <c:pt idx="317">
                  <c:v>8.4453971988879663E-4</c:v>
                </c:pt>
                <c:pt idx="318">
                  <c:v>1.7555597681657761E-3</c:v>
                </c:pt>
                <c:pt idx="319">
                  <c:v>-1.7245710450195164E-3</c:v>
                </c:pt>
                <c:pt idx="320">
                  <c:v>-4.5335713913133516E-3</c:v>
                </c:pt>
                <c:pt idx="321">
                  <c:v>9.5397831816819466E-4</c:v>
                </c:pt>
                <c:pt idx="322">
                  <c:v>1.2599353189489841E-2</c:v>
                </c:pt>
                <c:pt idx="323">
                  <c:v>1.8398635819149747E-3</c:v>
                </c:pt>
                <c:pt idx="324">
                  <c:v>1.5984035706470856E-3</c:v>
                </c:pt>
                <c:pt idx="325">
                  <c:v>-4.2214151682073986E-4</c:v>
                </c:pt>
                <c:pt idx="326">
                  <c:v>3.5699837136865084E-3</c:v>
                </c:pt>
                <c:pt idx="327">
                  <c:v>5.6210597589493256E-3</c:v>
                </c:pt>
                <c:pt idx="328">
                  <c:v>1.1297584534983651E-2</c:v>
                </c:pt>
                <c:pt idx="329">
                  <c:v>-9.2861148201517051E-3</c:v>
                </c:pt>
                <c:pt idx="330">
                  <c:v>7.5853757374187356E-3</c:v>
                </c:pt>
                <c:pt idx="331">
                  <c:v>2.0145122355315031E-3</c:v>
                </c:pt>
                <c:pt idx="332">
                  <c:v>6.9728239649570253E-3</c:v>
                </c:pt>
                <c:pt idx="333">
                  <c:v>-1.3150291668771638E-4</c:v>
                </c:pt>
                <c:pt idx="334">
                  <c:v>-1.1414418323117336E-3</c:v>
                </c:pt>
                <c:pt idx="335">
                  <c:v>-8.3903905099599343E-4</c:v>
                </c:pt>
                <c:pt idx="336">
                  <c:v>-8.7821986104386616E-4</c:v>
                </c:pt>
                <c:pt idx="337">
                  <c:v>-5.7822834543955655E-3</c:v>
                </c:pt>
                <c:pt idx="338">
                  <c:v>-4.3837224118773209E-3</c:v>
                </c:pt>
                <c:pt idx="339">
                  <c:v>8.1991368361575376E-4</c:v>
                </c:pt>
                <c:pt idx="340">
                  <c:v>-5.0281826992320151E-3</c:v>
                </c:pt>
                <c:pt idx="341">
                  <c:v>1.8850859397125345E-3</c:v>
                </c:pt>
                <c:pt idx="342">
                  <c:v>1.6768120397762216E-4</c:v>
                </c:pt>
                <c:pt idx="343">
                  <c:v>-3.8170319922960676E-3</c:v>
                </c:pt>
                <c:pt idx="344">
                  <c:v>6.921640844213213E-3</c:v>
                </c:pt>
                <c:pt idx="345">
                  <c:v>-3.2028421353222938E-3</c:v>
                </c:pt>
                <c:pt idx="346">
                  <c:v>-7.8134900868293191E-3</c:v>
                </c:pt>
                <c:pt idx="347">
                  <c:v>3.1480435200198034E-3</c:v>
                </c:pt>
                <c:pt idx="348">
                  <c:v>-3.2782260925250627E-3</c:v>
                </c:pt>
                <c:pt idx="349">
                  <c:v>-4.5222634520288565E-3</c:v>
                </c:pt>
                <c:pt idx="350">
                  <c:v>3.9564474950022745E-3</c:v>
                </c:pt>
                <c:pt idx="351">
                  <c:v>-3.7650510599635527E-2</c:v>
                </c:pt>
                <c:pt idx="352">
                  <c:v>-0.13196069256686171</c:v>
                </c:pt>
                <c:pt idx="353">
                  <c:v>1.6190162322590122E-2</c:v>
                </c:pt>
                <c:pt idx="354">
                  <c:v>6.275359212359162E-2</c:v>
                </c:pt>
                <c:pt idx="355">
                  <c:v>3.8054631878262711E-2</c:v>
                </c:pt>
                <c:pt idx="356">
                  <c:v>9.1701410780176875E-3</c:v>
                </c:pt>
                <c:pt idx="357">
                  <c:v>-4.806626911818286E-4</c:v>
                </c:pt>
                <c:pt idx="358">
                  <c:v>7.8473130832847609E-3</c:v>
                </c:pt>
                <c:pt idx="359">
                  <c:v>3.0291763560627242E-3</c:v>
                </c:pt>
                <c:pt idx="360">
                  <c:v>1.0499565990717385E-2</c:v>
                </c:pt>
                <c:pt idx="361">
                  <c:v>1.147873402638446E-2</c:v>
                </c:pt>
                <c:pt idx="362">
                  <c:v>-3.063935244198988E-2</c:v>
                </c:pt>
                <c:pt idx="363">
                  <c:v>2.7425846810672921E-2</c:v>
                </c:pt>
                <c:pt idx="364">
                  <c:v>1.6437037007089427E-3</c:v>
                </c:pt>
                <c:pt idx="365">
                  <c:v>7.6132597452206758E-3</c:v>
                </c:pt>
                <c:pt idx="366">
                  <c:v>4.147186016513071E-3</c:v>
                </c:pt>
                <c:pt idx="367">
                  <c:v>6.787946772943052E-3</c:v>
                </c:pt>
                <c:pt idx="368">
                  <c:v>-3.5093840952992605E-4</c:v>
                </c:pt>
                <c:pt idx="369">
                  <c:v>-9.7900572194015607E-3</c:v>
                </c:pt>
                <c:pt idx="370">
                  <c:v>1.5126720333711392E-2</c:v>
                </c:pt>
                <c:pt idx="371">
                  <c:v>5.9273758259768602E-3</c:v>
                </c:pt>
                <c:pt idx="372">
                  <c:v>-1.984091957479314E-3</c:v>
                </c:pt>
                <c:pt idx="373">
                  <c:v>3.8060627789983448E-3</c:v>
                </c:pt>
                <c:pt idx="374">
                  <c:v>7.3688641793373064E-3</c:v>
                </c:pt>
                <c:pt idx="375">
                  <c:v>6.540413037496676E-3</c:v>
                </c:pt>
                <c:pt idx="376">
                  <c:v>6.7508788681393634E-3</c:v>
                </c:pt>
                <c:pt idx="377">
                  <c:v>-1.0194598916694426E-3</c:v>
                </c:pt>
                <c:pt idx="378">
                  <c:v>-2.0947615614623958E-3</c:v>
                </c:pt>
                <c:pt idx="379">
                  <c:v>5.1565037407687213E-3</c:v>
                </c:pt>
                <c:pt idx="380">
                  <c:v>-1.0786505675537022E-3</c:v>
                </c:pt>
                <c:pt idx="381">
                  <c:v>1.9574646655125005E-3</c:v>
                </c:pt>
                <c:pt idx="382">
                  <c:v>1.7882074155462017E-4</c:v>
                </c:pt>
                <c:pt idx="383">
                  <c:v>-5.8139812886112644E-3</c:v>
                </c:pt>
                <c:pt idx="384">
                  <c:v>-1.0184200347925016E-2</c:v>
                </c:pt>
                <c:pt idx="385">
                  <c:v>2.6135382849109396E-4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4BBC-43FB-98BF-01004E88EA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3554296"/>
        <c:axId val="1253554624"/>
      </c:bar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'Per country'!$G$3</c:f>
              <c:strCache>
                <c:ptCount val="1"/>
                <c:pt idx="0">
                  <c:v>United States Industrial Production yoy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prstDash val="solid"/>
              <a:round/>
            </a:ln>
          </c:spPr>
          <c:marker>
            <c:symbol val="none"/>
          </c:marker>
          <c:cat>
            <c:numRef>
              <c:f>'Per country'!$A$5:$A$400</c:f>
              <c:numCache>
                <c:formatCode>mmm\-yy</c:formatCode>
                <c:ptCount val="396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  <c:pt idx="347">
                  <c:v>43770</c:v>
                </c:pt>
                <c:pt idx="348">
                  <c:v>43800</c:v>
                </c:pt>
                <c:pt idx="349">
                  <c:v>43831</c:v>
                </c:pt>
                <c:pt idx="350">
                  <c:v>43862</c:v>
                </c:pt>
                <c:pt idx="351">
                  <c:v>43891</c:v>
                </c:pt>
                <c:pt idx="352">
                  <c:v>43922</c:v>
                </c:pt>
                <c:pt idx="353">
                  <c:v>43952</c:v>
                </c:pt>
                <c:pt idx="354">
                  <c:v>43983</c:v>
                </c:pt>
                <c:pt idx="355">
                  <c:v>44013</c:v>
                </c:pt>
                <c:pt idx="356">
                  <c:v>44044</c:v>
                </c:pt>
                <c:pt idx="357">
                  <c:v>44075</c:v>
                </c:pt>
                <c:pt idx="358">
                  <c:v>44105</c:v>
                </c:pt>
                <c:pt idx="359">
                  <c:v>44136</c:v>
                </c:pt>
                <c:pt idx="360">
                  <c:v>44166</c:v>
                </c:pt>
                <c:pt idx="361">
                  <c:v>44197</c:v>
                </c:pt>
                <c:pt idx="362">
                  <c:v>44228</c:v>
                </c:pt>
                <c:pt idx="363">
                  <c:v>44256</c:v>
                </c:pt>
                <c:pt idx="364">
                  <c:v>44287</c:v>
                </c:pt>
                <c:pt idx="365">
                  <c:v>44317</c:v>
                </c:pt>
                <c:pt idx="366">
                  <c:v>44348</c:v>
                </c:pt>
                <c:pt idx="367">
                  <c:v>44378</c:v>
                </c:pt>
                <c:pt idx="368">
                  <c:v>44409</c:v>
                </c:pt>
                <c:pt idx="369">
                  <c:v>44440</c:v>
                </c:pt>
                <c:pt idx="370">
                  <c:v>44470</c:v>
                </c:pt>
                <c:pt idx="371">
                  <c:v>44501</c:v>
                </c:pt>
                <c:pt idx="372">
                  <c:v>44531</c:v>
                </c:pt>
                <c:pt idx="373">
                  <c:v>44562</c:v>
                </c:pt>
                <c:pt idx="374">
                  <c:v>44593</c:v>
                </c:pt>
                <c:pt idx="375">
                  <c:v>44621</c:v>
                </c:pt>
                <c:pt idx="376">
                  <c:v>44652</c:v>
                </c:pt>
                <c:pt idx="377">
                  <c:v>44682</c:v>
                </c:pt>
                <c:pt idx="378">
                  <c:v>44713</c:v>
                </c:pt>
                <c:pt idx="379">
                  <c:v>44743</c:v>
                </c:pt>
                <c:pt idx="380">
                  <c:v>44774</c:v>
                </c:pt>
                <c:pt idx="381">
                  <c:v>44805</c:v>
                </c:pt>
                <c:pt idx="382">
                  <c:v>44835</c:v>
                </c:pt>
                <c:pt idx="383">
                  <c:v>44866</c:v>
                </c:pt>
                <c:pt idx="384">
                  <c:v>44896</c:v>
                </c:pt>
                <c:pt idx="385">
                  <c:v>44927</c:v>
                </c:pt>
              </c:numCache>
            </c:numRef>
          </c:cat>
          <c:val>
            <c:numRef>
              <c:f>'Per country'!$D$5:$D$400</c:f>
              <c:numCache>
                <c:formatCode>0.0%</c:formatCode>
                <c:ptCount val="396"/>
                <c:pt idx="12">
                  <c:v>8.724739363744528E-3</c:v>
                </c:pt>
                <c:pt idx="13">
                  <c:v>6.9090439999984054E-3</c:v>
                </c:pt>
                <c:pt idx="14">
                  <c:v>2.1395547791411472E-2</c:v>
                </c:pt>
                <c:pt idx="15">
                  <c:v>3.5702880825232895E-2</c:v>
                </c:pt>
                <c:pt idx="16">
                  <c:v>4.0832896030801057E-2</c:v>
                </c:pt>
                <c:pt idx="17">
                  <c:v>3.3853941157206913E-2</c:v>
                </c:pt>
                <c:pt idx="18">
                  <c:v>2.6225314988913805E-2</c:v>
                </c:pt>
                <c:pt idx="19">
                  <c:v>3.265601734817003E-2</c:v>
                </c:pt>
                <c:pt idx="20">
                  <c:v>2.6734294415342932E-2</c:v>
                </c:pt>
                <c:pt idx="21">
                  <c:v>2.1418438563420659E-2</c:v>
                </c:pt>
                <c:pt idx="22">
                  <c:v>2.9406526343446895E-2</c:v>
                </c:pt>
                <c:pt idx="23">
                  <c:v>3.4890838598948058E-2</c:v>
                </c:pt>
                <c:pt idx="24">
                  <c:v>4.1077609502028239E-2</c:v>
                </c:pt>
                <c:pt idx="25">
                  <c:v>5.0719336338414522E-2</c:v>
                </c:pt>
                <c:pt idx="26">
                  <c:v>4.8342928577822318E-2</c:v>
                </c:pt>
                <c:pt idx="27">
                  <c:v>3.869447484437042E-2</c:v>
                </c:pt>
                <c:pt idx="28">
                  <c:v>3.3794389324066011E-2</c:v>
                </c:pt>
                <c:pt idx="29">
                  <c:v>2.6348020812729075E-2</c:v>
                </c:pt>
                <c:pt idx="30">
                  <c:v>2.8245053715629749E-2</c:v>
                </c:pt>
                <c:pt idx="31">
                  <c:v>2.1580571380271838E-2</c:v>
                </c:pt>
                <c:pt idx="32">
                  <c:v>2.6329419201271815E-2</c:v>
                </c:pt>
                <c:pt idx="33">
                  <c:v>2.8349840020443759E-2</c:v>
                </c:pt>
                <c:pt idx="34">
                  <c:v>2.8985778314482409E-2</c:v>
                </c:pt>
                <c:pt idx="35">
                  <c:v>2.9726272387016327E-2</c:v>
                </c:pt>
                <c:pt idx="36">
                  <c:v>3.3909365263954938E-2</c:v>
                </c:pt>
                <c:pt idx="37">
                  <c:v>3.3078189023552598E-2</c:v>
                </c:pt>
                <c:pt idx="38">
                  <c:v>2.89441537742413E-2</c:v>
                </c:pt>
                <c:pt idx="39">
                  <c:v>4.0233721318085718E-2</c:v>
                </c:pt>
                <c:pt idx="40">
                  <c:v>4.3391443181640885E-2</c:v>
                </c:pt>
                <c:pt idx="41">
                  <c:v>5.2504261404336137E-2</c:v>
                </c:pt>
                <c:pt idx="42">
                  <c:v>5.6864684851264231E-2</c:v>
                </c:pt>
                <c:pt idx="43">
                  <c:v>5.5641372216556913E-2</c:v>
                </c:pt>
                <c:pt idx="44">
                  <c:v>6.3603427279184388E-2</c:v>
                </c:pt>
                <c:pt idx="45">
                  <c:v>6.1488031100176664E-2</c:v>
                </c:pt>
                <c:pt idx="46">
                  <c:v>6.216447121897864E-2</c:v>
                </c:pt>
                <c:pt idx="47">
                  <c:v>6.4300489075123465E-2</c:v>
                </c:pt>
                <c:pt idx="48">
                  <c:v>6.8625775444899978E-2</c:v>
                </c:pt>
                <c:pt idx="49">
                  <c:v>6.7455810538501235E-2</c:v>
                </c:pt>
                <c:pt idx="50">
                  <c:v>6.5260243547036884E-2</c:v>
                </c:pt>
                <c:pt idx="51">
                  <c:v>5.6356687154978539E-2</c:v>
                </c:pt>
                <c:pt idx="52">
                  <c:v>4.8439442978573263E-2</c:v>
                </c:pt>
                <c:pt idx="53">
                  <c:v>4.8379663828946005E-2</c:v>
                </c:pt>
                <c:pt idx="54">
                  <c:v>4.5007136603318149E-2</c:v>
                </c:pt>
                <c:pt idx="55">
                  <c:v>3.9283573068185001E-2</c:v>
                </c:pt>
                <c:pt idx="56">
                  <c:v>4.6043333552168816E-2</c:v>
                </c:pt>
                <c:pt idx="57">
                  <c:v>4.6972716063432375E-2</c:v>
                </c:pt>
                <c:pt idx="58">
                  <c:v>3.6994252622634873E-2</c:v>
                </c:pt>
                <c:pt idx="59">
                  <c:v>3.2498420547043619E-2</c:v>
                </c:pt>
                <c:pt idx="60">
                  <c:v>2.611480694157009E-2</c:v>
                </c:pt>
                <c:pt idx="61">
                  <c:v>1.8434753878961412E-2</c:v>
                </c:pt>
                <c:pt idx="62">
                  <c:v>3.4384580759752661E-2</c:v>
                </c:pt>
                <c:pt idx="63">
                  <c:v>3.1209978013602195E-2</c:v>
                </c:pt>
                <c:pt idx="64">
                  <c:v>4.3269978929418397E-2</c:v>
                </c:pt>
                <c:pt idx="65">
                  <c:v>4.6215461906370582E-2</c:v>
                </c:pt>
                <c:pt idx="66">
                  <c:v>5.0558648724014811E-2</c:v>
                </c:pt>
                <c:pt idx="67">
                  <c:v>5.5032377741132614E-2</c:v>
                </c:pt>
                <c:pt idx="68">
                  <c:v>4.6585113994225838E-2</c:v>
                </c:pt>
                <c:pt idx="69">
                  <c:v>4.9138547770970042E-2</c:v>
                </c:pt>
                <c:pt idx="70">
                  <c:v>5.0611307481069553E-2</c:v>
                </c:pt>
                <c:pt idx="71">
                  <c:v>5.7331482106462543E-2</c:v>
                </c:pt>
                <c:pt idx="72">
                  <c:v>6.0312074042513611E-2</c:v>
                </c:pt>
                <c:pt idx="73">
                  <c:v>6.8008209260351768E-2</c:v>
                </c:pt>
                <c:pt idx="74">
                  <c:v>6.5389478645975704E-2</c:v>
                </c:pt>
                <c:pt idx="75">
                  <c:v>7.3664165123692865E-2</c:v>
                </c:pt>
                <c:pt idx="76">
                  <c:v>6.3871273777824367E-2</c:v>
                </c:pt>
                <c:pt idx="77">
                  <c:v>6.1844586904899405E-2</c:v>
                </c:pt>
                <c:pt idx="78">
                  <c:v>5.8895801369712245E-2</c:v>
                </c:pt>
                <c:pt idx="79">
                  <c:v>6.7744527843555849E-2</c:v>
                </c:pt>
                <c:pt idx="80">
                  <c:v>7.3003402583700222E-2</c:v>
                </c:pt>
                <c:pt idx="81">
                  <c:v>7.6028229180884491E-2</c:v>
                </c:pt>
                <c:pt idx="82">
                  <c:v>8.5581027604502896E-2</c:v>
                </c:pt>
                <c:pt idx="83">
                  <c:v>8.4662476384036123E-2</c:v>
                </c:pt>
                <c:pt idx="84">
                  <c:v>8.272010707090717E-2</c:v>
                </c:pt>
                <c:pt idx="85">
                  <c:v>8.5619960231267986E-2</c:v>
                </c:pt>
                <c:pt idx="86">
                  <c:v>7.4727776935298584E-2</c:v>
                </c:pt>
                <c:pt idx="87">
                  <c:v>6.8507662885039344E-2</c:v>
                </c:pt>
                <c:pt idx="88">
                  <c:v>7.1483156768094719E-2</c:v>
                </c:pt>
                <c:pt idx="89">
                  <c:v>7.2243632580835118E-2</c:v>
                </c:pt>
                <c:pt idx="90">
                  <c:v>6.084505915771915E-2</c:v>
                </c:pt>
                <c:pt idx="91">
                  <c:v>4.782316501429807E-2</c:v>
                </c:pt>
                <c:pt idx="92">
                  <c:v>5.8825262593793275E-2</c:v>
                </c:pt>
                <c:pt idx="93">
                  <c:v>4.8152337857557778E-2</c:v>
                </c:pt>
                <c:pt idx="94">
                  <c:v>4.6257788108092092E-2</c:v>
                </c:pt>
                <c:pt idx="95">
                  <c:v>3.7096895752894453E-2</c:v>
                </c:pt>
                <c:pt idx="96">
                  <c:v>3.6843095591541364E-2</c:v>
                </c:pt>
                <c:pt idx="97">
                  <c:v>3.6498167673316706E-2</c:v>
                </c:pt>
                <c:pt idx="98">
                  <c:v>4.0710646084851476E-2</c:v>
                </c:pt>
                <c:pt idx="99">
                  <c:v>4.2461536279340371E-2</c:v>
                </c:pt>
                <c:pt idx="100">
                  <c:v>4.1060976693469774E-2</c:v>
                </c:pt>
                <c:pt idx="101">
                  <c:v>4.0875308693178687E-2</c:v>
                </c:pt>
                <c:pt idx="102">
                  <c:v>4.6568748769214886E-2</c:v>
                </c:pt>
                <c:pt idx="103">
                  <c:v>5.6869267430336379E-2</c:v>
                </c:pt>
                <c:pt idx="104">
                  <c:v>4.0169792603477791E-2</c:v>
                </c:pt>
                <c:pt idx="105">
                  <c:v>3.6699249286346339E-2</c:v>
                </c:pt>
                <c:pt idx="106">
                  <c:v>4.2934476310762817E-2</c:v>
                </c:pt>
                <c:pt idx="107">
                  <c:v>4.9278545294727215E-2</c:v>
                </c:pt>
                <c:pt idx="108">
                  <c:v>5.3031529943992149E-2</c:v>
                </c:pt>
                <c:pt idx="109">
                  <c:v>4.8051362765189932E-2</c:v>
                </c:pt>
                <c:pt idx="110">
                  <c:v>4.5909059886692333E-2</c:v>
                </c:pt>
                <c:pt idx="111">
                  <c:v>4.7686928063080385E-2</c:v>
                </c:pt>
                <c:pt idx="112">
                  <c:v>5.1823903355756352E-2</c:v>
                </c:pt>
                <c:pt idx="113">
                  <c:v>4.854657411331182E-2</c:v>
                </c:pt>
                <c:pt idx="114">
                  <c:v>4.9764746430936146E-2</c:v>
                </c:pt>
                <c:pt idx="115">
                  <c:v>4.1742477762183552E-2</c:v>
                </c:pt>
                <c:pt idx="116">
                  <c:v>3.4322473629608843E-2</c:v>
                </c:pt>
                <c:pt idx="117">
                  <c:v>4.2779216211981566E-2</c:v>
                </c:pt>
                <c:pt idx="118">
                  <c:v>2.5899412555705228E-2</c:v>
                </c:pt>
                <c:pt idx="119">
                  <c:v>2.0606826800458757E-2</c:v>
                </c:pt>
                <c:pt idx="120">
                  <c:v>9.304060621311951E-3</c:v>
                </c:pt>
                <c:pt idx="121">
                  <c:v>4.4124981913776342E-3</c:v>
                </c:pt>
                <c:pt idx="122">
                  <c:v>-6.0317998801389166E-3</c:v>
                </c:pt>
                <c:pt idx="123">
                  <c:v>-1.2313702041300792E-2</c:v>
                </c:pt>
                <c:pt idx="124">
                  <c:v>-2.1644532293879325E-2</c:v>
                </c:pt>
                <c:pt idx="125">
                  <c:v>-2.9915630830034134E-2</c:v>
                </c:pt>
                <c:pt idx="126">
                  <c:v>-3.5982784215875731E-2</c:v>
                </c:pt>
                <c:pt idx="127">
                  <c:v>-3.9888220122367389E-2</c:v>
                </c:pt>
                <c:pt idx="128">
                  <c:v>-3.8472895789661607E-2</c:v>
                </c:pt>
                <c:pt idx="129">
                  <c:v>-4.7307328563129136E-2</c:v>
                </c:pt>
                <c:pt idx="130">
                  <c:v>-4.6970952037594056E-2</c:v>
                </c:pt>
                <c:pt idx="131">
                  <c:v>-5.2525056679200627E-2</c:v>
                </c:pt>
                <c:pt idx="132">
                  <c:v>-4.9717183201841021E-2</c:v>
                </c:pt>
                <c:pt idx="133">
                  <c:v>-3.7870095097049465E-2</c:v>
                </c:pt>
                <c:pt idx="134">
                  <c:v>-3.1416321782446098E-2</c:v>
                </c:pt>
                <c:pt idx="135">
                  <c:v>-2.1556324039687075E-2</c:v>
                </c:pt>
                <c:pt idx="136">
                  <c:v>-1.3620653042750263E-2</c:v>
                </c:pt>
                <c:pt idx="137">
                  <c:v>-3.849515908464067E-3</c:v>
                </c:pt>
                <c:pt idx="138">
                  <c:v>1.0036433389250489E-2</c:v>
                </c:pt>
                <c:pt idx="139">
                  <c:v>1.5839236618329703E-2</c:v>
                </c:pt>
                <c:pt idx="140">
                  <c:v>1.5766626585886782E-2</c:v>
                </c:pt>
                <c:pt idx="141">
                  <c:v>2.2268721027000667E-2</c:v>
                </c:pt>
                <c:pt idx="142">
                  <c:v>2.2745279770979249E-2</c:v>
                </c:pt>
                <c:pt idx="143">
                  <c:v>3.4323483361685392E-2</c:v>
                </c:pt>
                <c:pt idx="144">
                  <c:v>2.9101735530102375E-2</c:v>
                </c:pt>
                <c:pt idx="145">
                  <c:v>3.042852689442133E-2</c:v>
                </c:pt>
                <c:pt idx="146">
                  <c:v>3.1650330595162986E-2</c:v>
                </c:pt>
                <c:pt idx="147">
                  <c:v>2.0841903959039294E-2</c:v>
                </c:pt>
                <c:pt idx="148">
                  <c:v>9.5092643947340648E-3</c:v>
                </c:pt>
                <c:pt idx="149">
                  <c:v>4.9162974243101955E-3</c:v>
                </c:pt>
                <c:pt idx="150">
                  <c:v>-1.9236595709233824E-3</c:v>
                </c:pt>
                <c:pt idx="151">
                  <c:v>3.501069492953369E-3</c:v>
                </c:pt>
                <c:pt idx="152">
                  <c:v>2.4098831717323525E-3</c:v>
                </c:pt>
                <c:pt idx="153">
                  <c:v>7.9493761850063915E-3</c:v>
                </c:pt>
                <c:pt idx="154">
                  <c:v>1.1842467332079804E-2</c:v>
                </c:pt>
                <c:pt idx="155">
                  <c:v>1.3123431703521826E-2</c:v>
                </c:pt>
                <c:pt idx="156">
                  <c:v>1.946362050237533E-2</c:v>
                </c:pt>
                <c:pt idx="157">
                  <c:v>1.2792704916220941E-2</c:v>
                </c:pt>
                <c:pt idx="158">
                  <c:v>1.7849009836111211E-2</c:v>
                </c:pt>
                <c:pt idx="159">
                  <c:v>1.6811428702419019E-2</c:v>
                </c:pt>
                <c:pt idx="160">
                  <c:v>2.7458993301514387E-2</c:v>
                </c:pt>
                <c:pt idx="161">
                  <c:v>3.5093517499659374E-2</c:v>
                </c:pt>
                <c:pt idx="162">
                  <c:v>2.5835109652013435E-2</c:v>
                </c:pt>
                <c:pt idx="163">
                  <c:v>2.7997592841489085E-2</c:v>
                </c:pt>
                <c:pt idx="164">
                  <c:v>3.1378652913283185E-2</c:v>
                </c:pt>
                <c:pt idx="165">
                  <c:v>2.5703890747355348E-2</c:v>
                </c:pt>
                <c:pt idx="166">
                  <c:v>3.3454748004762773E-2</c:v>
                </c:pt>
                <c:pt idx="167">
                  <c:v>2.8996607590097076E-2</c:v>
                </c:pt>
                <c:pt idx="168">
                  <c:v>3.6106064608823506E-2</c:v>
                </c:pt>
                <c:pt idx="169">
                  <c:v>3.8111955084885074E-2</c:v>
                </c:pt>
                <c:pt idx="170">
                  <c:v>3.9368088399967943E-2</c:v>
                </c:pt>
                <c:pt idx="171">
                  <c:v>4.2016198702248708E-2</c:v>
                </c:pt>
                <c:pt idx="172">
                  <c:v>3.9846799333716217E-2</c:v>
                </c:pt>
                <c:pt idx="173">
                  <c:v>3.3615392665231253E-2</c:v>
                </c:pt>
                <c:pt idx="174">
                  <c:v>4.5837579339217192E-2</c:v>
                </c:pt>
                <c:pt idx="175">
                  <c:v>3.5115568806697688E-2</c:v>
                </c:pt>
                <c:pt idx="176">
                  <c:v>3.7637759647557827E-2</c:v>
                </c:pt>
                <c:pt idx="177">
                  <c:v>1.6530590922453254E-2</c:v>
                </c:pt>
                <c:pt idx="178">
                  <c:v>1.9820846185999792E-2</c:v>
                </c:pt>
                <c:pt idx="179">
                  <c:v>2.8629686526733835E-2</c:v>
                </c:pt>
                <c:pt idx="180">
                  <c:v>2.5507380419489571E-2</c:v>
                </c:pt>
                <c:pt idx="181">
                  <c:v>2.3724961817706114E-2</c:v>
                </c:pt>
                <c:pt idx="182">
                  <c:v>1.6679309556312097E-2</c:v>
                </c:pt>
                <c:pt idx="183">
                  <c:v>2.0556385226019765E-2</c:v>
                </c:pt>
                <c:pt idx="184">
                  <c:v>2.1675429166950574E-2</c:v>
                </c:pt>
                <c:pt idx="185">
                  <c:v>2.0620399308404154E-2</c:v>
                </c:pt>
                <c:pt idx="186">
                  <c:v>1.972322255818976E-2</c:v>
                </c:pt>
                <c:pt idx="187">
                  <c:v>2.2060288066294242E-2</c:v>
                </c:pt>
                <c:pt idx="188">
                  <c:v>2.2998838741056613E-2</c:v>
                </c:pt>
                <c:pt idx="189">
                  <c:v>4.0988480937549907E-2</c:v>
                </c:pt>
                <c:pt idx="190">
                  <c:v>2.7495878153392193E-2</c:v>
                </c:pt>
                <c:pt idx="191">
                  <c:v>1.5710616342665115E-2</c:v>
                </c:pt>
                <c:pt idx="192">
                  <c:v>2.1316599706120664E-2</c:v>
                </c:pt>
                <c:pt idx="193">
                  <c:v>1.5459592444054718E-2</c:v>
                </c:pt>
                <c:pt idx="194">
                  <c:v>2.4954092209409022E-2</c:v>
                </c:pt>
                <c:pt idx="195">
                  <c:v>2.4488647785359228E-2</c:v>
                </c:pt>
                <c:pt idx="196">
                  <c:v>2.8358972025339414E-2</c:v>
                </c:pt>
                <c:pt idx="197">
                  <c:v>2.8947730704354618E-2</c:v>
                </c:pt>
                <c:pt idx="198">
                  <c:v>2.5903342749797342E-2</c:v>
                </c:pt>
                <c:pt idx="199">
                  <c:v>2.5516051282277883E-2</c:v>
                </c:pt>
                <c:pt idx="200">
                  <c:v>2.3294184599215392E-2</c:v>
                </c:pt>
                <c:pt idx="201">
                  <c:v>2.7943345577454499E-2</c:v>
                </c:pt>
                <c:pt idx="202">
                  <c:v>2.5995598653518973E-2</c:v>
                </c:pt>
                <c:pt idx="203">
                  <c:v>3.2504384577511189E-2</c:v>
                </c:pt>
                <c:pt idx="204">
                  <c:v>2.193250139186452E-2</c:v>
                </c:pt>
                <c:pt idx="205">
                  <c:v>2.4528040790257277E-2</c:v>
                </c:pt>
                <c:pt idx="206">
                  <c:v>1.0680104360714822E-2</c:v>
                </c:pt>
                <c:pt idx="207">
                  <c:v>5.0839712704142193E-3</c:v>
                </c:pt>
                <c:pt idx="208">
                  <c:v>-8.4063726513104193E-3</c:v>
                </c:pt>
                <c:pt idx="209">
                  <c:v>-1.4837463760539548E-2</c:v>
                </c:pt>
                <c:pt idx="210">
                  <c:v>-1.7310209769244335E-2</c:v>
                </c:pt>
                <c:pt idx="211">
                  <c:v>-2.036574450572887E-2</c:v>
                </c:pt>
                <c:pt idx="212">
                  <c:v>-3.7714529396015391E-2</c:v>
                </c:pt>
                <c:pt idx="213">
                  <c:v>-8.2030503417433481E-2</c:v>
                </c:pt>
                <c:pt idx="214">
                  <c:v>-7.0229797044074199E-2</c:v>
                </c:pt>
                <c:pt idx="215">
                  <c:v>-8.7696750831818132E-2</c:v>
                </c:pt>
                <c:pt idx="216">
                  <c:v>-0.11327724093535475</c:v>
                </c:pt>
                <c:pt idx="217">
                  <c:v>-0.13409501549777184</c:v>
                </c:pt>
                <c:pt idx="218">
                  <c:v>-0.13591104412266666</c:v>
                </c:pt>
                <c:pt idx="219">
                  <c:v>-0.14643496064705136</c:v>
                </c:pt>
                <c:pt idx="220">
                  <c:v>-0.14757187477655223</c:v>
                </c:pt>
                <c:pt idx="221">
                  <c:v>-0.15119647613063766</c:v>
                </c:pt>
                <c:pt idx="222">
                  <c:v>-0.15199456333801142</c:v>
                </c:pt>
                <c:pt idx="223">
                  <c:v>-0.13855266080568718</c:v>
                </c:pt>
                <c:pt idx="224">
                  <c:v>-0.11541536522837084</c:v>
                </c:pt>
                <c:pt idx="225">
                  <c:v>-6.7233620017836671E-2</c:v>
                </c:pt>
                <c:pt idx="226">
                  <c:v>-7.4385337979748126E-2</c:v>
                </c:pt>
                <c:pt idx="227">
                  <c:v>-5.8182772605356599E-2</c:v>
                </c:pt>
                <c:pt idx="228">
                  <c:v>-2.7409023325258557E-2</c:v>
                </c:pt>
                <c:pt idx="229">
                  <c:v>8.1984168356464514E-3</c:v>
                </c:pt>
                <c:pt idx="230">
                  <c:v>1.7886872274322535E-2</c:v>
                </c:pt>
                <c:pt idx="231">
                  <c:v>4.1531918433978257E-2</c:v>
                </c:pt>
                <c:pt idx="232">
                  <c:v>5.3741098864109278E-2</c:v>
                </c:pt>
                <c:pt idx="233">
                  <c:v>7.8989071657782614E-2</c:v>
                </c:pt>
                <c:pt idx="234">
                  <c:v>8.498991474976908E-2</c:v>
                </c:pt>
                <c:pt idx="235">
                  <c:v>7.6591633793784031E-2</c:v>
                </c:pt>
                <c:pt idx="236">
                  <c:v>6.9046198167395212E-2</c:v>
                </c:pt>
                <c:pt idx="237">
                  <c:v>6.301746192423241E-2</c:v>
                </c:pt>
                <c:pt idx="238">
                  <c:v>5.7853448596732665E-2</c:v>
                </c:pt>
                <c:pt idx="239">
                  <c:v>5.4175425193790455E-2</c:v>
                </c:pt>
                <c:pt idx="240">
                  <c:v>6.0548464392166511E-2</c:v>
                </c:pt>
                <c:pt idx="241">
                  <c:v>4.6928254938806077E-2</c:v>
                </c:pt>
                <c:pt idx="242">
                  <c:v>3.9059802995859483E-2</c:v>
                </c:pt>
                <c:pt idx="243">
                  <c:v>4.2521540320822296E-2</c:v>
                </c:pt>
                <c:pt idx="244">
                  <c:v>3.5131640024891636E-2</c:v>
                </c:pt>
                <c:pt idx="245">
                  <c:v>2.2621632019812984E-2</c:v>
                </c:pt>
                <c:pt idx="246">
                  <c:v>2.2942780664139233E-2</c:v>
                </c:pt>
                <c:pt idx="247">
                  <c:v>2.4285359753346246E-2</c:v>
                </c:pt>
                <c:pt idx="248">
                  <c:v>2.7115478054228266E-2</c:v>
                </c:pt>
                <c:pt idx="249">
                  <c:v>2.3758759863945735E-2</c:v>
                </c:pt>
                <c:pt idx="250">
                  <c:v>3.3637535653450845E-2</c:v>
                </c:pt>
                <c:pt idx="251">
                  <c:v>3.310738779422831E-2</c:v>
                </c:pt>
                <c:pt idx="252">
                  <c:v>2.8219347018977142E-2</c:v>
                </c:pt>
                <c:pt idx="253">
                  <c:v>3.6686931689277703E-2</c:v>
                </c:pt>
                <c:pt idx="254">
                  <c:v>4.4064250240676756E-2</c:v>
                </c:pt>
                <c:pt idx="255">
                  <c:v>2.7871416721072104E-2</c:v>
                </c:pt>
                <c:pt idx="256">
                  <c:v>3.8953578395011297E-2</c:v>
                </c:pt>
                <c:pt idx="257">
                  <c:v>3.9629887890486722E-2</c:v>
                </c:pt>
                <c:pt idx="258">
                  <c:v>3.6713959703427029E-2</c:v>
                </c:pt>
                <c:pt idx="259">
                  <c:v>3.3950310318412516E-2</c:v>
                </c:pt>
                <c:pt idx="260">
                  <c:v>2.2987333691085195E-2</c:v>
                </c:pt>
                <c:pt idx="261">
                  <c:v>2.2796119199332793E-2</c:v>
                </c:pt>
                <c:pt idx="262">
                  <c:v>1.9136291893627689E-2</c:v>
                </c:pt>
                <c:pt idx="263">
                  <c:v>2.3117535543680755E-2</c:v>
                </c:pt>
                <c:pt idx="264">
                  <c:v>2.0697460987670533E-2</c:v>
                </c:pt>
                <c:pt idx="265">
                  <c:v>1.4399034765279857E-2</c:v>
                </c:pt>
                <c:pt idx="266">
                  <c:v>1.6273391324637343E-2</c:v>
                </c:pt>
                <c:pt idx="267">
                  <c:v>2.590238029608297E-2</c:v>
                </c:pt>
                <c:pt idx="268">
                  <c:v>1.7360632923579547E-2</c:v>
                </c:pt>
                <c:pt idx="269">
                  <c:v>1.6138725763717852E-2</c:v>
                </c:pt>
                <c:pt idx="270">
                  <c:v>1.7681759109807745E-2</c:v>
                </c:pt>
                <c:pt idx="271">
                  <c:v>1.2175180156860307E-2</c:v>
                </c:pt>
                <c:pt idx="272">
                  <c:v>2.23618632606878E-2</c:v>
                </c:pt>
                <c:pt idx="273">
                  <c:v>2.8554974518040607E-2</c:v>
                </c:pt>
                <c:pt idx="274">
                  <c:v>2.4013693995252747E-2</c:v>
                </c:pt>
                <c:pt idx="275">
                  <c:v>2.2346106380722881E-2</c:v>
                </c:pt>
                <c:pt idx="276">
                  <c:v>2.1908007754545041E-2</c:v>
                </c:pt>
                <c:pt idx="277">
                  <c:v>1.816515443052719E-2</c:v>
                </c:pt>
                <c:pt idx="278">
                  <c:v>2.0925483997846165E-2</c:v>
                </c:pt>
                <c:pt idx="279">
                  <c:v>2.6636891848128917E-2</c:v>
                </c:pt>
                <c:pt idx="280">
                  <c:v>2.8412018201920592E-2</c:v>
                </c:pt>
                <c:pt idx="281">
                  <c:v>3.1625524086026681E-2</c:v>
                </c:pt>
                <c:pt idx="282">
                  <c:v>3.3761330292677812E-2</c:v>
                </c:pt>
                <c:pt idx="283">
                  <c:v>3.9724728345353628E-2</c:v>
                </c:pt>
                <c:pt idx="284">
                  <c:v>3.1770314535018954E-2</c:v>
                </c:pt>
                <c:pt idx="285">
                  <c:v>2.9469931173830448E-2</c:v>
                </c:pt>
                <c:pt idx="286">
                  <c:v>3.0695529097949141E-2</c:v>
                </c:pt>
                <c:pt idx="287">
                  <c:v>3.4486993734729826E-2</c:v>
                </c:pt>
                <c:pt idx="288">
                  <c:v>3.2228749992085429E-2</c:v>
                </c:pt>
                <c:pt idx="289">
                  <c:v>2.8156842977177656E-2</c:v>
                </c:pt>
                <c:pt idx="290">
                  <c:v>1.3964475895125745E-2</c:v>
                </c:pt>
                <c:pt idx="291">
                  <c:v>6.7427369943775552E-4</c:v>
                </c:pt>
                <c:pt idx="292">
                  <c:v>-5.6364148849827461E-3</c:v>
                </c:pt>
                <c:pt idx="293">
                  <c:v>-1.4264525751839402E-2</c:v>
                </c:pt>
                <c:pt idx="294">
                  <c:v>-2.0580380778207077E-2</c:v>
                </c:pt>
                <c:pt idx="295">
                  <c:v>-1.6846148238674225E-2</c:v>
                </c:pt>
                <c:pt idx="296">
                  <c:v>-1.7240153177046479E-2</c:v>
                </c:pt>
                <c:pt idx="297">
                  <c:v>-2.2888426811494098E-2</c:v>
                </c:pt>
                <c:pt idx="298">
                  <c:v>-2.7380684155566919E-2</c:v>
                </c:pt>
                <c:pt idx="299">
                  <c:v>-4.0732922340007471E-2</c:v>
                </c:pt>
                <c:pt idx="300">
                  <c:v>-4.5706232141905626E-2</c:v>
                </c:pt>
                <c:pt idx="301">
                  <c:v>-3.2971458590963516E-2</c:v>
                </c:pt>
                <c:pt idx="302">
                  <c:v>-3.1919996398825916E-2</c:v>
                </c:pt>
                <c:pt idx="303">
                  <c:v>-3.6040495953095247E-2</c:v>
                </c:pt>
                <c:pt idx="304">
                  <c:v>-2.7582153257038385E-2</c:v>
                </c:pt>
                <c:pt idx="305">
                  <c:v>-2.524971812415849E-2</c:v>
                </c:pt>
                <c:pt idx="306">
                  <c:v>-1.7682914085456074E-2</c:v>
                </c:pt>
                <c:pt idx="307">
                  <c:v>-2.2479477801349356E-2</c:v>
                </c:pt>
                <c:pt idx="308">
                  <c:v>-2.1312408185330221E-2</c:v>
                </c:pt>
                <c:pt idx="309">
                  <c:v>-1.9673385806276297E-2</c:v>
                </c:pt>
                <c:pt idx="310">
                  <c:v>-1.4362312909933365E-2</c:v>
                </c:pt>
                <c:pt idx="311">
                  <c:v>-1.0880272718318772E-2</c:v>
                </c:pt>
                <c:pt idx="312">
                  <c:v>4.9667601128104677E-4</c:v>
                </c:pt>
                <c:pt idx="313">
                  <c:v>-6.777079647229638E-3</c:v>
                </c:pt>
                <c:pt idx="314">
                  <c:v>-4.8212945901863263E-3</c:v>
                </c:pt>
                <c:pt idx="315">
                  <c:v>9.5181809422782305E-3</c:v>
                </c:pt>
                <c:pt idx="316">
                  <c:v>1.6438024968340112E-2</c:v>
                </c:pt>
                <c:pt idx="317">
                  <c:v>1.9645737281154121E-2</c:v>
                </c:pt>
                <c:pt idx="318">
                  <c:v>1.660170698811447E-2</c:v>
                </c:pt>
                <c:pt idx="319">
                  <c:v>1.3200508721058123E-2</c:v>
                </c:pt>
                <c:pt idx="320">
                  <c:v>9.6991599390511864E-3</c:v>
                </c:pt>
                <c:pt idx="321">
                  <c:v>1.1702476052322875E-2</c:v>
                </c:pt>
                <c:pt idx="322">
                  <c:v>2.3578550256576597E-2</c:v>
                </c:pt>
                <c:pt idx="323">
                  <c:v>2.9761832094526916E-2</c:v>
                </c:pt>
                <c:pt idx="324">
                  <c:v>2.5089402794996038E-2</c:v>
                </c:pt>
                <c:pt idx="325">
                  <c:v>2.6435434682026061E-2</c:v>
                </c:pt>
                <c:pt idx="326">
                  <c:v>3.3418751483685817E-2</c:v>
                </c:pt>
                <c:pt idx="327">
                  <c:v>3.2359098276666838E-2</c:v>
                </c:pt>
                <c:pt idx="328">
                  <c:v>3.3776591753848895E-2</c:v>
                </c:pt>
                <c:pt idx="329">
                  <c:v>2.3312595491682336E-2</c:v>
                </c:pt>
                <c:pt idx="330">
                  <c:v>2.9267864771261618E-2</c:v>
                </c:pt>
                <c:pt idx="331">
                  <c:v>3.3123031544627354E-2</c:v>
                </c:pt>
                <c:pt idx="332">
                  <c:v>4.5064691967305462E-2</c:v>
                </c:pt>
                <c:pt idx="333">
                  <c:v>4.3931375014764816E-2</c:v>
                </c:pt>
                <c:pt idx="334">
                  <c:v>2.9765409970719359E-2</c:v>
                </c:pt>
                <c:pt idx="335">
                  <c:v>2.7011834905151362E-2</c:v>
                </c:pt>
                <c:pt idx="336">
                  <c:v>2.4472372416111353E-2</c:v>
                </c:pt>
                <c:pt idx="337">
                  <c:v>1.897873599682608E-2</c:v>
                </c:pt>
                <c:pt idx="338">
                  <c:v>1.0902909152816503E-2</c:v>
                </c:pt>
                <c:pt idx="339">
                  <c:v>6.076545894288749E-3</c:v>
                </c:pt>
                <c:pt idx="340">
                  <c:v>-1.0164936098003764E-2</c:v>
                </c:pt>
                <c:pt idx="341">
                  <c:v>9.963551520879891E-4</c:v>
                </c:pt>
                <c:pt idx="342">
                  <c:v>-6.3728319861949042E-3</c:v>
                </c:pt>
                <c:pt idx="343">
                  <c:v>-1.2155563379292278E-2</c:v>
                </c:pt>
                <c:pt idx="344">
                  <c:v>-1.2205774228952131E-2</c:v>
                </c:pt>
                <c:pt idx="345">
                  <c:v>-1.5240024387249305E-2</c:v>
                </c:pt>
                <c:pt idx="346">
                  <c:v>-2.1817898724591469E-2</c:v>
                </c:pt>
                <c:pt idx="347">
                  <c:v>-1.7914530839230457E-2</c:v>
                </c:pt>
                <c:pt idx="348">
                  <c:v>-2.0273613878642502E-2</c:v>
                </c:pt>
                <c:pt idx="349">
                  <c:v>-1.9031959437351188E-2</c:v>
                </c:pt>
                <c:pt idx="350">
                  <c:v>-1.0814496228201213E-2</c:v>
                </c:pt>
                <c:pt idx="351">
                  <c:v>-4.8837706502744875E-2</c:v>
                </c:pt>
                <c:pt idx="352">
                  <c:v>-0.17018126127054928</c:v>
                </c:pt>
                <c:pt idx="353">
                  <c:v>-0.15833297586530848</c:v>
                </c:pt>
                <c:pt idx="354">
                  <c:v>-0.10566530984648678</c:v>
                </c:pt>
                <c:pt idx="355">
                  <c:v>-6.8074543153516548E-2</c:v>
                </c:pt>
                <c:pt idx="356">
                  <c:v>-6.5993512691353839E-2</c:v>
                </c:pt>
                <c:pt idx="357">
                  <c:v>-6.3442809932638108E-2</c:v>
                </c:pt>
                <c:pt idx="358">
                  <c:v>-4.8660067308488077E-2</c:v>
                </c:pt>
                <c:pt idx="359">
                  <c:v>-4.8772795514946371E-2</c:v>
                </c:pt>
                <c:pt idx="360">
                  <c:v>-3.5623879748874605E-2</c:v>
                </c:pt>
                <c:pt idx="361">
                  <c:v>-2.0122799913688687E-2</c:v>
                </c:pt>
                <c:pt idx="362">
                  <c:v>-5.3888841918389108E-2</c:v>
                </c:pt>
                <c:pt idx="363">
                  <c:v>1.0089440972957775E-2</c:v>
                </c:pt>
                <c:pt idx="364">
                  <c:v>0.16555750420675877</c:v>
                </c:pt>
                <c:pt idx="365">
                  <c:v>0.15571990339880118</c:v>
                </c:pt>
                <c:pt idx="366">
                  <c:v>9.1986794890289214E-2</c:v>
                </c:pt>
                <c:pt idx="367">
                  <c:v>5.9095648117769406E-2</c:v>
                </c:pt>
                <c:pt idx="368">
                  <c:v>4.9103543278169841E-2</c:v>
                </c:pt>
                <c:pt idx="369">
                  <c:v>3.9332327834128662E-2</c:v>
                </c:pt>
                <c:pt idx="370">
                  <c:v>4.6839142789752146E-2</c:v>
                </c:pt>
                <c:pt idx="371">
                  <c:v>4.9863928828121198E-2</c:v>
                </c:pt>
                <c:pt idx="372">
                  <c:v>3.6893965632945926E-2</c:v>
                </c:pt>
                <c:pt idx="373">
                  <c:v>2.902850465085419E-2</c:v>
                </c:pt>
                <c:pt idx="374">
                  <c:v>6.9376272442768269E-2</c:v>
                </c:pt>
                <c:pt idx="375">
                  <c:v>4.7638073636460505E-2</c:v>
                </c:pt>
                <c:pt idx="376">
                  <c:v>5.2979764633331677E-2</c:v>
                </c:pt>
                <c:pt idx="377">
                  <c:v>4.3958367779446922E-2</c:v>
                </c:pt>
                <c:pt idx="378">
                  <c:v>3.7468947208426195E-2</c:v>
                </c:pt>
                <c:pt idx="379">
                  <c:v>3.578778734706152E-2</c:v>
                </c:pt>
                <c:pt idx="380">
                  <c:v>3.5033767366503786E-2</c:v>
                </c:pt>
                <c:pt idx="381">
                  <c:v>4.7313064219067454E-2</c:v>
                </c:pt>
                <c:pt idx="382">
                  <c:v>3.1891215683394772E-2</c:v>
                </c:pt>
                <c:pt idx="383">
                  <c:v>1.9846804170290451E-2</c:v>
                </c:pt>
                <c:pt idx="384">
                  <c:v>1.1467324175579051E-2</c:v>
                </c:pt>
                <c:pt idx="385">
                  <c:v>7.895561252345782E-3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D2-43F6-8BBD-37E2FBD39B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3554296"/>
        <c:axId val="1253554624"/>
      </c:line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Table13456789101112131415161734[[#Headers],[USA]]</c:f>
          <c:strCache>
            <c:ptCount val="1"/>
            <c:pt idx="0">
              <c:v>USA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'Per country'!$G$4</c:f>
              <c:strCache>
                <c:ptCount val="1"/>
                <c:pt idx="0">
                  <c:v>United States Industrial Production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'Per country'!$A$5:$A$391</c:f>
              <c:numCache>
                <c:formatCode>mmm\-yy</c:formatCode>
                <c:ptCount val="387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  <c:pt idx="347">
                  <c:v>43770</c:v>
                </c:pt>
                <c:pt idx="348">
                  <c:v>43800</c:v>
                </c:pt>
                <c:pt idx="349">
                  <c:v>43831</c:v>
                </c:pt>
                <c:pt idx="350">
                  <c:v>43862</c:v>
                </c:pt>
                <c:pt idx="351">
                  <c:v>43891</c:v>
                </c:pt>
                <c:pt idx="352">
                  <c:v>43922</c:v>
                </c:pt>
                <c:pt idx="353">
                  <c:v>43952</c:v>
                </c:pt>
                <c:pt idx="354">
                  <c:v>43983</c:v>
                </c:pt>
                <c:pt idx="355">
                  <c:v>44013</c:v>
                </c:pt>
                <c:pt idx="356">
                  <c:v>44044</c:v>
                </c:pt>
                <c:pt idx="357">
                  <c:v>44075</c:v>
                </c:pt>
                <c:pt idx="358">
                  <c:v>44105</c:v>
                </c:pt>
                <c:pt idx="359">
                  <c:v>44136</c:v>
                </c:pt>
                <c:pt idx="360">
                  <c:v>44166</c:v>
                </c:pt>
                <c:pt idx="361">
                  <c:v>44197</c:v>
                </c:pt>
                <c:pt idx="362">
                  <c:v>44228</c:v>
                </c:pt>
                <c:pt idx="363">
                  <c:v>44256</c:v>
                </c:pt>
                <c:pt idx="364">
                  <c:v>44287</c:v>
                </c:pt>
                <c:pt idx="365">
                  <c:v>44317</c:v>
                </c:pt>
                <c:pt idx="366">
                  <c:v>44348</c:v>
                </c:pt>
                <c:pt idx="367">
                  <c:v>44378</c:v>
                </c:pt>
                <c:pt idx="368">
                  <c:v>44409</c:v>
                </c:pt>
                <c:pt idx="369">
                  <c:v>44440</c:v>
                </c:pt>
                <c:pt idx="370">
                  <c:v>44470</c:v>
                </c:pt>
                <c:pt idx="371">
                  <c:v>44501</c:v>
                </c:pt>
                <c:pt idx="372">
                  <c:v>44531</c:v>
                </c:pt>
                <c:pt idx="373">
                  <c:v>44562</c:v>
                </c:pt>
                <c:pt idx="374">
                  <c:v>44593</c:v>
                </c:pt>
                <c:pt idx="375">
                  <c:v>44621</c:v>
                </c:pt>
                <c:pt idx="376">
                  <c:v>44652</c:v>
                </c:pt>
                <c:pt idx="377">
                  <c:v>44682</c:v>
                </c:pt>
                <c:pt idx="378">
                  <c:v>44713</c:v>
                </c:pt>
                <c:pt idx="379">
                  <c:v>44743</c:v>
                </c:pt>
                <c:pt idx="380">
                  <c:v>44774</c:v>
                </c:pt>
                <c:pt idx="381">
                  <c:v>44805</c:v>
                </c:pt>
                <c:pt idx="382">
                  <c:v>44835</c:v>
                </c:pt>
                <c:pt idx="383">
                  <c:v>44866</c:v>
                </c:pt>
                <c:pt idx="384">
                  <c:v>44896</c:v>
                </c:pt>
                <c:pt idx="385">
                  <c:v>44927</c:v>
                </c:pt>
              </c:numCache>
            </c:numRef>
          </c:cat>
          <c:val>
            <c:numRef>
              <c:f>'Per country'!$B$5:$B$391</c:f>
              <c:numCache>
                <c:formatCode>0.00</c:formatCode>
                <c:ptCount val="387"/>
                <c:pt idx="0">
                  <c:v>60.917503302</c:v>
                </c:pt>
                <c:pt idx="1">
                  <c:v>60.708873904999997</c:v>
                </c:pt>
                <c:pt idx="2">
                  <c:v>60.267519606</c:v>
                </c:pt>
                <c:pt idx="3">
                  <c:v>59.929091786000001</c:v>
                </c:pt>
                <c:pt idx="4">
                  <c:v>60.088241111999999</c:v>
                </c:pt>
                <c:pt idx="5">
                  <c:v>60.689042213999997</c:v>
                </c:pt>
                <c:pt idx="6">
                  <c:v>61.173133808999999</c:v>
                </c:pt>
                <c:pt idx="7">
                  <c:v>61.336348632000004</c:v>
                </c:pt>
                <c:pt idx="8">
                  <c:v>61.347454378999998</c:v>
                </c:pt>
                <c:pt idx="9">
                  <c:v>61.860500244999997</c:v>
                </c:pt>
                <c:pt idx="10">
                  <c:v>61.798427048999997</c:v>
                </c:pt>
                <c:pt idx="11">
                  <c:v>61.718901965999997</c:v>
                </c:pt>
                <c:pt idx="12">
                  <c:v>61.448992640999997</c:v>
                </c:pt>
                <c:pt idx="13">
                  <c:v>61.128314185999997</c:v>
                </c:pt>
                <c:pt idx="14">
                  <c:v>61.556976202000001</c:v>
                </c:pt>
                <c:pt idx="15">
                  <c:v>62.068733008000002</c:v>
                </c:pt>
                <c:pt idx="16">
                  <c:v>62.541818014</c:v>
                </c:pt>
                <c:pt idx="17">
                  <c:v>62.743605477999999</c:v>
                </c:pt>
                <c:pt idx="18">
                  <c:v>62.777418511999997</c:v>
                </c:pt>
                <c:pt idx="19">
                  <c:v>63.339349497000001</c:v>
                </c:pt>
                <c:pt idx="20">
                  <c:v>62.987535286000004</c:v>
                </c:pt>
                <c:pt idx="21">
                  <c:v>63.185455568999998</c:v>
                </c:pt>
                <c:pt idx="22">
                  <c:v>63.615704121999997</c:v>
                </c:pt>
                <c:pt idx="23">
                  <c:v>63.872326213000001</c:v>
                </c:pt>
                <c:pt idx="24">
                  <c:v>63.973170365000001</c:v>
                </c:pt>
                <c:pt idx="25">
                  <c:v>64.228701713000007</c:v>
                </c:pt>
                <c:pt idx="26">
                  <c:v>64.532820705999995</c:v>
                </c:pt>
                <c:pt idx="27">
                  <c:v>64.470450036000003</c:v>
                </c:pt>
                <c:pt idx="28">
                  <c:v>64.655380561000001</c:v>
                </c:pt>
                <c:pt idx="29">
                  <c:v>64.396775301000005</c:v>
                </c:pt>
                <c:pt idx="30">
                  <c:v>64.550570070000006</c:v>
                </c:pt>
                <c:pt idx="31">
                  <c:v>64.706248849999994</c:v>
                </c:pt>
                <c:pt idx="32">
                  <c:v>64.645960506999998</c:v>
                </c:pt>
                <c:pt idx="33">
                  <c:v>64.976753126000006</c:v>
                </c:pt>
                <c:pt idx="34">
                  <c:v>65.459654818999994</c:v>
                </c:pt>
                <c:pt idx="35">
                  <c:v>65.771012380000002</c:v>
                </c:pt>
                <c:pt idx="36">
                  <c:v>66.142459966000004</c:v>
                </c:pt>
                <c:pt idx="37">
                  <c:v>66.353270848999998</c:v>
                </c:pt>
                <c:pt idx="38">
                  <c:v>66.400668592000002</c:v>
                </c:pt>
                <c:pt idx="39">
                  <c:v>67.064336155999996</c:v>
                </c:pt>
                <c:pt idx="40">
                  <c:v>67.460870833000001</c:v>
                </c:pt>
                <c:pt idx="41">
                  <c:v>67.777880425000006</c:v>
                </c:pt>
                <c:pt idx="42">
                  <c:v>68.221217894000006</c:v>
                </c:pt>
                <c:pt idx="43">
                  <c:v>68.306593327000002</c:v>
                </c:pt>
                <c:pt idx="44">
                  <c:v>68.757665154999998</c:v>
                </c:pt>
                <c:pt idx="45">
                  <c:v>68.972045742999995</c:v>
                </c:pt>
                <c:pt idx="46">
                  <c:v>69.528919646999995</c:v>
                </c:pt>
                <c:pt idx="47">
                  <c:v>70.000120643000002</c:v>
                </c:pt>
                <c:pt idx="48">
                  <c:v>70.681537571000007</c:v>
                </c:pt>
                <c:pt idx="49">
                  <c:v>70.829184515999998</c:v>
                </c:pt>
                <c:pt idx="50">
                  <c:v>70.733992396000005</c:v>
                </c:pt>
                <c:pt idx="51">
                  <c:v>70.843859968000004</c:v>
                </c:pt>
                <c:pt idx="52">
                  <c:v>70.728637839000001</c:v>
                </c:pt>
                <c:pt idx="53">
                  <c:v>71.056951495000007</c:v>
                </c:pt>
                <c:pt idx="54">
                  <c:v>71.291659566999996</c:v>
                </c:pt>
                <c:pt idx="55">
                  <c:v>70.989920377000004</c:v>
                </c:pt>
                <c:pt idx="56">
                  <c:v>71.923497265999998</c:v>
                </c:pt>
                <c:pt idx="57">
                  <c:v>72.211850064000004</c:v>
                </c:pt>
                <c:pt idx="58">
                  <c:v>72.101090064999994</c:v>
                </c:pt>
                <c:pt idx="59">
                  <c:v>72.275014002000006</c:v>
                </c:pt>
                <c:pt idx="60">
                  <c:v>72.527372279000005</c:v>
                </c:pt>
                <c:pt idx="61">
                  <c:v>72.134903100000002</c:v>
                </c:pt>
                <c:pt idx="62">
                  <c:v>73.166151069999998</c:v>
                </c:pt>
                <c:pt idx="63">
                  <c:v>73.054895279999997</c:v>
                </c:pt>
                <c:pt idx="64">
                  <c:v>73.789064507999996</c:v>
                </c:pt>
                <c:pt idx="65">
                  <c:v>74.340881330000002</c:v>
                </c:pt>
                <c:pt idx="66">
                  <c:v>74.896069539999999</c:v>
                </c:pt>
                <c:pt idx="67">
                  <c:v>74.896664490999996</c:v>
                </c:pt>
                <c:pt idx="68">
                  <c:v>75.274061584999998</c:v>
                </c:pt>
                <c:pt idx="69">
                  <c:v>75.760235507999994</c:v>
                </c:pt>
                <c:pt idx="70">
                  <c:v>75.750220503999998</c:v>
                </c:pt>
                <c:pt idx="71">
                  <c:v>76.418647673999999</c:v>
                </c:pt>
                <c:pt idx="72">
                  <c:v>76.901648526000002</c:v>
                </c:pt>
                <c:pt idx="73">
                  <c:v>77.040668685</c:v>
                </c:pt>
                <c:pt idx="74">
                  <c:v>77.950447542999996</c:v>
                </c:pt>
                <c:pt idx="75">
                  <c:v>78.436423149000007</c:v>
                </c:pt>
                <c:pt idx="76">
                  <c:v>78.502066049000007</c:v>
                </c:pt>
                <c:pt idx="77">
                  <c:v>78.938462426000001</c:v>
                </c:pt>
                <c:pt idx="78">
                  <c:v>79.307133574999995</c:v>
                </c:pt>
                <c:pt idx="79">
                  <c:v>79.970503664000006</c:v>
                </c:pt>
                <c:pt idx="80">
                  <c:v>80.769324206999997</c:v>
                </c:pt>
                <c:pt idx="81">
                  <c:v>81.520152056000001</c:v>
                </c:pt>
                <c:pt idx="82">
                  <c:v>82.233002216000003</c:v>
                </c:pt>
                <c:pt idx="83">
                  <c:v>82.888439628</c:v>
                </c:pt>
                <c:pt idx="84">
                  <c:v>83.262961125999993</c:v>
                </c:pt>
                <c:pt idx="85">
                  <c:v>83.636887673999993</c:v>
                </c:pt>
                <c:pt idx="86">
                  <c:v>83.775511198999993</c:v>
                </c:pt>
                <c:pt idx="87">
                  <c:v>83.809919183999995</c:v>
                </c:pt>
                <c:pt idx="88">
                  <c:v>84.113641543</c:v>
                </c:pt>
                <c:pt idx="89">
                  <c:v>84.641263702000003</c:v>
                </c:pt>
                <c:pt idx="90">
                  <c:v>84.132580809000004</c:v>
                </c:pt>
                <c:pt idx="91">
                  <c:v>83.794946257000007</c:v>
                </c:pt>
                <c:pt idx="92">
                  <c:v>85.520600912999996</c:v>
                </c:pt>
                <c:pt idx="93">
                  <c:v>85.445537959999996</c:v>
                </c:pt>
                <c:pt idx="94">
                  <c:v>86.036919007999998</c:v>
                </c:pt>
                <c:pt idx="95">
                  <c:v>85.963343432000002</c:v>
                </c:pt>
                <c:pt idx="96">
                  <c:v>86.330626362000004</c:v>
                </c:pt>
                <c:pt idx="97">
                  <c:v>86.689480824</c:v>
                </c:pt>
                <c:pt idx="98">
                  <c:v>87.186066385999993</c:v>
                </c:pt>
                <c:pt idx="99">
                  <c:v>87.368617107999995</c:v>
                </c:pt>
                <c:pt idx="100">
                  <c:v>87.567429817999994</c:v>
                </c:pt>
                <c:pt idx="101">
                  <c:v>88.101001483999994</c:v>
                </c:pt>
                <c:pt idx="102">
                  <c:v>88.050529827999995</c:v>
                </c:pt>
                <c:pt idx="103">
                  <c:v>88.560303465000004</c:v>
                </c:pt>
                <c:pt idx="104">
                  <c:v>88.955945714999999</c:v>
                </c:pt>
                <c:pt idx="105">
                  <c:v>88.581325058000004</c:v>
                </c:pt>
                <c:pt idx="106">
                  <c:v>89.730869068999993</c:v>
                </c:pt>
                <c:pt idx="107">
                  <c:v>90.199491945000005</c:v>
                </c:pt>
                <c:pt idx="108">
                  <c:v>90.908871559000005</c:v>
                </c:pt>
                <c:pt idx="109">
                  <c:v>90.855028515000001</c:v>
                </c:pt>
                <c:pt idx="110">
                  <c:v>91.188696729</c:v>
                </c:pt>
                <c:pt idx="111">
                  <c:v>91.534958067000005</c:v>
                </c:pt>
                <c:pt idx="112">
                  <c:v>92.105515838000002</c:v>
                </c:pt>
                <c:pt idx="113">
                  <c:v>92.378003281999995</c:v>
                </c:pt>
                <c:pt idx="114">
                  <c:v>92.432342117999994</c:v>
                </c:pt>
                <c:pt idx="115">
                  <c:v>92.257029962999994</c:v>
                </c:pt>
                <c:pt idx="116">
                  <c:v>92.009133816000002</c:v>
                </c:pt>
                <c:pt idx="117">
                  <c:v>92.370764715000007</c:v>
                </c:pt>
                <c:pt idx="118">
                  <c:v>92.054845865999994</c:v>
                </c:pt>
                <c:pt idx="119">
                  <c:v>92.058217252999995</c:v>
                </c:pt>
                <c:pt idx="120">
                  <c:v>91.754693211000003</c:v>
                </c:pt>
                <c:pt idx="121">
                  <c:v>91.255926164000002</c:v>
                </c:pt>
                <c:pt idx="122">
                  <c:v>90.638664758999994</c:v>
                </c:pt>
                <c:pt idx="123">
                  <c:v>90.407823867000005</c:v>
                </c:pt>
                <c:pt idx="124">
                  <c:v>90.111935025999998</c:v>
                </c:pt>
                <c:pt idx="125">
                  <c:v>89.614457039000001</c:v>
                </c:pt>
                <c:pt idx="126">
                  <c:v>89.106369096999998</c:v>
                </c:pt>
                <c:pt idx="127">
                  <c:v>88.577061244000006</c:v>
                </c:pt>
                <c:pt idx="128">
                  <c:v>88.469275999000004</c:v>
                </c:pt>
                <c:pt idx="129">
                  <c:v>88.000950599000006</c:v>
                </c:pt>
                <c:pt idx="130">
                  <c:v>87.730942115999994</c:v>
                </c:pt>
                <c:pt idx="131">
                  <c:v>87.222854174000005</c:v>
                </c:pt>
                <c:pt idx="132">
                  <c:v>87.192908318999997</c:v>
                </c:pt>
                <c:pt idx="133">
                  <c:v>87.800055561999997</c:v>
                </c:pt>
                <c:pt idx="134">
                  <c:v>87.791131300999993</c:v>
                </c:pt>
                <c:pt idx="135">
                  <c:v>88.458963519999998</c:v>
                </c:pt>
                <c:pt idx="136">
                  <c:v>88.884551623999997</c:v>
                </c:pt>
                <c:pt idx="137">
                  <c:v>89.269484761000001</c:v>
                </c:pt>
                <c:pt idx="138">
                  <c:v>90.000679235000007</c:v>
                </c:pt>
                <c:pt idx="139">
                  <c:v>89.980054276000004</c:v>
                </c:pt>
                <c:pt idx="140">
                  <c:v>89.864138037999993</c:v>
                </c:pt>
                <c:pt idx="141">
                  <c:v>89.960619218000005</c:v>
                </c:pt>
                <c:pt idx="142">
                  <c:v>89.726406939</c:v>
                </c:pt>
                <c:pt idx="143">
                  <c:v>90.216646358000006</c:v>
                </c:pt>
                <c:pt idx="144">
                  <c:v>89.730373276999998</c:v>
                </c:pt>
                <c:pt idx="145">
                  <c:v>90.471681914000001</c:v>
                </c:pt>
                <c:pt idx="146">
                  <c:v>90.569749630000004</c:v>
                </c:pt>
                <c:pt idx="147">
                  <c:v>90.302616741999998</c:v>
                </c:pt>
                <c:pt idx="148">
                  <c:v>89.729778326000002</c:v>
                </c:pt>
                <c:pt idx="149">
                  <c:v>89.708360099000004</c:v>
                </c:pt>
                <c:pt idx="150">
                  <c:v>89.827548566999994</c:v>
                </c:pt>
                <c:pt idx="151">
                  <c:v>90.295080698999996</c:v>
                </c:pt>
                <c:pt idx="152">
                  <c:v>90.080700112000002</c:v>
                </c:pt>
                <c:pt idx="153">
                  <c:v>90.675750022000003</c:v>
                </c:pt>
                <c:pt idx="154">
                  <c:v>90.788988982000006</c:v>
                </c:pt>
                <c:pt idx="155">
                  <c:v>91.400598355</c:v>
                </c:pt>
                <c:pt idx="156">
                  <c:v>91.476851210000007</c:v>
                </c:pt>
                <c:pt idx="157">
                  <c:v>91.629059444000006</c:v>
                </c:pt>
                <c:pt idx="158">
                  <c:v>92.186329982000004</c:v>
                </c:pt>
                <c:pt idx="159">
                  <c:v>91.820732745000001</c:v>
                </c:pt>
                <c:pt idx="160">
                  <c:v>92.193667708000007</c:v>
                </c:pt>
                <c:pt idx="161">
                  <c:v>92.856542004000005</c:v>
                </c:pt>
                <c:pt idx="162">
                  <c:v>92.148253134000001</c:v>
                </c:pt>
                <c:pt idx="163">
                  <c:v>92.823125603999998</c:v>
                </c:pt>
                <c:pt idx="164">
                  <c:v>92.907311135</c:v>
                </c:pt>
                <c:pt idx="165">
                  <c:v>93.006469593999995</c:v>
                </c:pt>
                <c:pt idx="166">
                  <c:v>93.82631173</c:v>
                </c:pt>
                <c:pt idx="167">
                  <c:v>94.050905639000007</c:v>
                </c:pt>
                <c:pt idx="168">
                  <c:v>94.779720310000002</c:v>
                </c:pt>
                <c:pt idx="169">
                  <c:v>95.121222041999999</c:v>
                </c:pt>
                <c:pt idx="170">
                  <c:v>95.815529569999995</c:v>
                </c:pt>
                <c:pt idx="171">
                  <c:v>95.678690896999996</c:v>
                </c:pt>
                <c:pt idx="172">
                  <c:v>95.867290284999996</c:v>
                </c:pt>
                <c:pt idx="173">
                  <c:v>95.977951125000004</c:v>
                </c:pt>
                <c:pt idx="174">
                  <c:v>96.372105997999995</c:v>
                </c:pt>
                <c:pt idx="175">
                  <c:v>96.082662458000001</c:v>
                </c:pt>
                <c:pt idx="176">
                  <c:v>96.404134181000003</c:v>
                </c:pt>
                <c:pt idx="177">
                  <c:v>94.543921495999996</c:v>
                </c:pt>
                <c:pt idx="178">
                  <c:v>95.686028622999999</c:v>
                </c:pt>
                <c:pt idx="179">
                  <c:v>96.743553585000001</c:v>
                </c:pt>
                <c:pt idx="180">
                  <c:v>97.197302691999994</c:v>
                </c:pt>
                <c:pt idx="181">
                  <c:v>97.377969402999994</c:v>
                </c:pt>
                <c:pt idx="182">
                  <c:v>97.413666448000001</c:v>
                </c:pt>
                <c:pt idx="183">
                  <c:v>97.645498924999998</c:v>
                </c:pt>
                <c:pt idx="184">
                  <c:v>97.945254945000002</c:v>
                </c:pt>
                <c:pt idx="185">
                  <c:v>97.957054802000002</c:v>
                </c:pt>
                <c:pt idx="186">
                  <c:v>98.272874493000003</c:v>
                </c:pt>
                <c:pt idx="187">
                  <c:v>98.202273669999997</c:v>
                </c:pt>
                <c:pt idx="188">
                  <c:v>98.621317317000006</c:v>
                </c:pt>
                <c:pt idx="189">
                  <c:v>98.419133220000006</c:v>
                </c:pt>
                <c:pt idx="190">
                  <c:v>98.317000007000004</c:v>
                </c:pt>
                <c:pt idx="191">
                  <c:v>98.263454439</c:v>
                </c:pt>
                <c:pt idx="192">
                  <c:v>99.269218686000002</c:v>
                </c:pt>
                <c:pt idx="193">
                  <c:v>98.883393123000005</c:v>
                </c:pt>
                <c:pt idx="194">
                  <c:v>99.844536063000007</c:v>
                </c:pt>
                <c:pt idx="195">
                  <c:v>100.036705156</c:v>
                </c:pt>
                <c:pt idx="196">
                  <c:v>100.72288168999999</c:v>
                </c:pt>
                <c:pt idx="197">
                  <c:v>100.79268924500001</c:v>
                </c:pt>
                <c:pt idx="198">
                  <c:v>100.818470444</c:v>
                </c:pt>
                <c:pt idx="199">
                  <c:v>100.708007921</c:v>
                </c:pt>
                <c:pt idx="200">
                  <c:v>100.918620488</c:v>
                </c:pt>
                <c:pt idx="201">
                  <c:v>101.169293071</c:v>
                </c:pt>
                <c:pt idx="202">
                  <c:v>100.87280928</c:v>
                </c:pt>
                <c:pt idx="203">
                  <c:v>101.457447552</c:v>
                </c:pt>
                <c:pt idx="204">
                  <c:v>101.446440963</c:v>
                </c:pt>
                <c:pt idx="205">
                  <c:v>101.30880902299999</c:v>
                </c:pt>
                <c:pt idx="206">
                  <c:v>100.910886128</c:v>
                </c:pt>
                <c:pt idx="207">
                  <c:v>100.545288891</c:v>
                </c:pt>
                <c:pt idx="208">
                  <c:v>99.876167612000003</c:v>
                </c:pt>
                <c:pt idx="209">
                  <c:v>99.297181370999994</c:v>
                </c:pt>
                <c:pt idx="210">
                  <c:v>99.073281571999999</c:v>
                </c:pt>
                <c:pt idx="211">
                  <c:v>98.657014361999998</c:v>
                </c:pt>
                <c:pt idx="212">
                  <c:v>97.112522209000005</c:v>
                </c:pt>
                <c:pt idx="213">
                  <c:v>92.870325030000004</c:v>
                </c:pt>
                <c:pt idx="214">
                  <c:v>93.788532356999994</c:v>
                </c:pt>
                <c:pt idx="215">
                  <c:v>92.559959054000004</c:v>
                </c:pt>
                <c:pt idx="216">
                  <c:v>89.954868028000007</c:v>
                </c:pt>
                <c:pt idx="217">
                  <c:v>87.723802707000004</c:v>
                </c:pt>
                <c:pt idx="218">
                  <c:v>87.195982231000002</c:v>
                </c:pt>
                <c:pt idx="219">
                  <c:v>85.821943469000004</c:v>
                </c:pt>
                <c:pt idx="220">
                  <c:v>85.137254311999996</c:v>
                </c:pt>
                <c:pt idx="221">
                  <c:v>84.283797457999995</c:v>
                </c:pt>
                <c:pt idx="222">
                  <c:v>84.014681401000004</c:v>
                </c:pt>
                <c:pt idx="223">
                  <c:v>84.987822515000005</c:v>
                </c:pt>
                <c:pt idx="224">
                  <c:v>85.904244989999995</c:v>
                </c:pt>
                <c:pt idx="225">
                  <c:v>86.626316885999998</c:v>
                </c:pt>
                <c:pt idx="226">
                  <c:v>86.812040679000006</c:v>
                </c:pt>
                <c:pt idx="227">
                  <c:v>87.174564004000004</c:v>
                </c:pt>
                <c:pt idx="228">
                  <c:v>87.489292952</c:v>
                </c:pt>
                <c:pt idx="229">
                  <c:v>88.442999008000001</c:v>
                </c:pt>
                <c:pt idx="230">
                  <c:v>88.755645627999996</c:v>
                </c:pt>
                <c:pt idx="231">
                  <c:v>89.386293425000005</c:v>
                </c:pt>
                <c:pt idx="232">
                  <c:v>89.712623913000002</c:v>
                </c:pt>
                <c:pt idx="233">
                  <c:v>90.941296374999993</c:v>
                </c:pt>
                <c:pt idx="234">
                  <c:v>91.155082011000005</c:v>
                </c:pt>
                <c:pt idx="235">
                  <c:v>91.497178693999999</c:v>
                </c:pt>
                <c:pt idx="236">
                  <c:v>91.835606513000002</c:v>
                </c:pt>
                <c:pt idx="237">
                  <c:v>92.085287511999994</c:v>
                </c:pt>
                <c:pt idx="238">
                  <c:v>91.834416611999998</c:v>
                </c:pt>
                <c:pt idx="239">
                  <c:v>91.897283075000004</c:v>
                </c:pt>
                <c:pt idx="240">
                  <c:v>92.786635290999996</c:v>
                </c:pt>
                <c:pt idx="241">
                  <c:v>92.593474612999998</c:v>
                </c:pt>
                <c:pt idx="242">
                  <c:v>92.222423660999993</c:v>
                </c:pt>
                <c:pt idx="243">
                  <c:v>93.187136304999996</c:v>
                </c:pt>
                <c:pt idx="244">
                  <c:v>92.864375522000003</c:v>
                </c:pt>
                <c:pt idx="245">
                  <c:v>92.998536916999996</c:v>
                </c:pt>
                <c:pt idx="246">
                  <c:v>93.246433064000001</c:v>
                </c:pt>
                <c:pt idx="247">
                  <c:v>93.719220594999996</c:v>
                </c:pt>
                <c:pt idx="248">
                  <c:v>94.325772885999996</c:v>
                </c:pt>
                <c:pt idx="249">
                  <c:v>94.273119745000002</c:v>
                </c:pt>
                <c:pt idx="250">
                  <c:v>94.923500075000007</c:v>
                </c:pt>
                <c:pt idx="251">
                  <c:v>94.939762063000003</c:v>
                </c:pt>
                <c:pt idx="252">
                  <c:v>95.405013550999996</c:v>
                </c:pt>
                <c:pt idx="253">
                  <c:v>95.990445090999998</c:v>
                </c:pt>
                <c:pt idx="254">
                  <c:v>96.286135615000006</c:v>
                </c:pt>
                <c:pt idx="255">
                  <c:v>95.784393813999998</c:v>
                </c:pt>
                <c:pt idx="256">
                  <c:v>96.481775253999999</c:v>
                </c:pt>
                <c:pt idx="257">
                  <c:v>96.684058508999996</c:v>
                </c:pt>
                <c:pt idx="258">
                  <c:v>96.669878850000003</c:v>
                </c:pt>
                <c:pt idx="259">
                  <c:v>96.901017217000003</c:v>
                </c:pt>
                <c:pt idx="260">
                  <c:v>96.494070902999994</c:v>
                </c:pt>
                <c:pt idx="261">
                  <c:v>96.422181019999996</c:v>
                </c:pt>
                <c:pt idx="262">
                  <c:v>96.739983879999997</c:v>
                </c:pt>
                <c:pt idx="263">
                  <c:v>97.134535387</c:v>
                </c:pt>
                <c:pt idx="264">
                  <c:v>97.379655096999997</c:v>
                </c:pt>
                <c:pt idx="265">
                  <c:v>97.372614846999994</c:v>
                </c:pt>
                <c:pt idx="266">
                  <c:v>97.853037579000002</c:v>
                </c:pt>
                <c:pt idx="267">
                  <c:v>98.265437609000003</c:v>
                </c:pt>
                <c:pt idx="268">
                  <c:v>98.156759937999993</c:v>
                </c:pt>
                <c:pt idx="269">
                  <c:v>98.244416014999999</c:v>
                </c:pt>
                <c:pt idx="270">
                  <c:v>98.379172361000002</c:v>
                </c:pt>
                <c:pt idx="271">
                  <c:v>98.080804559000001</c:v>
                </c:pt>
                <c:pt idx="272">
                  <c:v>98.651858121999993</c:v>
                </c:pt>
                <c:pt idx="273">
                  <c:v>99.175513941999995</c:v>
                </c:pt>
                <c:pt idx="274">
                  <c:v>99.063068250000001</c:v>
                </c:pt>
                <c:pt idx="275">
                  <c:v>99.305114047999993</c:v>
                </c:pt>
                <c:pt idx="276">
                  <c:v>99.513049335999995</c:v>
                </c:pt>
                <c:pt idx="277">
                  <c:v>99.141403432999994</c:v>
                </c:pt>
                <c:pt idx="278">
                  <c:v>99.900659751000006</c:v>
                </c:pt>
                <c:pt idx="279">
                  <c:v>100.882923443</c:v>
                </c:pt>
                <c:pt idx="280">
                  <c:v>100.945591588</c:v>
                </c:pt>
                <c:pt idx="281">
                  <c:v>101.35144716000001</c:v>
                </c:pt>
                <c:pt idx="282">
                  <c:v>101.700584093</c:v>
                </c:pt>
                <c:pt idx="283">
                  <c:v>101.977037876</c:v>
                </c:pt>
                <c:pt idx="284">
                  <c:v>101.786058684</c:v>
                </c:pt>
                <c:pt idx="285">
                  <c:v>102.098209512</c:v>
                </c:pt>
                <c:pt idx="286">
                  <c:v>102.103861544</c:v>
                </c:pt>
                <c:pt idx="287">
                  <c:v>102.729848894</c:v>
                </c:pt>
                <c:pt idx="288">
                  <c:v>102.720230524</c:v>
                </c:pt>
                <c:pt idx="289">
                  <c:v>101.932912362</c:v>
                </c:pt>
                <c:pt idx="290">
                  <c:v>101.295720106</c:v>
                </c:pt>
                <c:pt idx="291">
                  <c:v>100.950946145</c:v>
                </c:pt>
                <c:pt idx="292">
                  <c:v>100.37662035300001</c:v>
                </c:pt>
                <c:pt idx="293">
                  <c:v>99.905716831999996</c:v>
                </c:pt>
                <c:pt idx="294">
                  <c:v>99.607547346999993</c:v>
                </c:pt>
                <c:pt idx="295">
                  <c:v>100.25911757900001</c:v>
                </c:pt>
                <c:pt idx="296">
                  <c:v>100.03125144099999</c:v>
                </c:pt>
                <c:pt idx="297">
                  <c:v>99.761342115999994</c:v>
                </c:pt>
                <c:pt idx="298">
                  <c:v>99.308187959999998</c:v>
                </c:pt>
                <c:pt idx="299">
                  <c:v>98.545361936999996</c:v>
                </c:pt>
                <c:pt idx="300">
                  <c:v>98.025275821999998</c:v>
                </c:pt>
                <c:pt idx="301">
                  <c:v>98.572035563</c:v>
                </c:pt>
                <c:pt idx="302">
                  <c:v>98.062361085000006</c:v>
                </c:pt>
                <c:pt idx="303">
                  <c:v>97.312623978999994</c:v>
                </c:pt>
                <c:pt idx="304">
                  <c:v>97.608017027000002</c:v>
                </c:pt>
                <c:pt idx="305">
                  <c:v>97.383125643</c:v>
                </c:pt>
                <c:pt idx="306">
                  <c:v>97.846195644999995</c:v>
                </c:pt>
                <c:pt idx="307">
                  <c:v>98.005344971</c:v>
                </c:pt>
                <c:pt idx="308">
                  <c:v>97.899344579000001</c:v>
                </c:pt>
                <c:pt idx="309">
                  <c:v>97.798698744000006</c:v>
                </c:pt>
                <c:pt idx="310">
                  <c:v>97.881892690000001</c:v>
                </c:pt>
                <c:pt idx="311">
                  <c:v>97.473161524000005</c:v>
                </c:pt>
                <c:pt idx="312">
                  <c:v>98.073962624999993</c:v>
                </c:pt>
                <c:pt idx="313">
                  <c:v>97.904005026999997</c:v>
                </c:pt>
                <c:pt idx="314">
                  <c:v>97.589573553999998</c:v>
                </c:pt>
                <c:pt idx="315">
                  <c:v>98.238863142</c:v>
                </c:pt>
                <c:pt idx="316">
                  <c:v>99.212500047999995</c:v>
                </c:pt>
                <c:pt idx="317">
                  <c:v>99.296288945000001</c:v>
                </c:pt>
                <c:pt idx="318">
                  <c:v>99.470609515000007</c:v>
                </c:pt>
                <c:pt idx="319">
                  <c:v>99.299065381999995</c:v>
                </c:pt>
                <c:pt idx="320">
                  <c:v>98.848885980000006</c:v>
                </c:pt>
                <c:pt idx="321">
                  <c:v>98.943185674000006</c:v>
                </c:pt>
                <c:pt idx="322">
                  <c:v>100.189805816</c:v>
                </c:pt>
                <c:pt idx="323">
                  <c:v>100.37414139099999</c:v>
                </c:pt>
                <c:pt idx="324">
                  <c:v>100.534579777</c:v>
                </c:pt>
                <c:pt idx="325">
                  <c:v>100.49213995700001</c:v>
                </c:pt>
                <c:pt idx="326">
                  <c:v>100.85089526</c:v>
                </c:pt>
                <c:pt idx="327">
                  <c:v>101.417784169</c:v>
                </c:pt>
                <c:pt idx="328">
                  <c:v>102.56356015900001</c:v>
                </c:pt>
                <c:pt idx="329">
                  <c:v>101.61114316299999</c:v>
                </c:pt>
                <c:pt idx="330">
                  <c:v>102.381901863</c:v>
                </c:pt>
                <c:pt idx="331">
                  <c:v>102.588151457</c:v>
                </c:pt>
                <c:pt idx="332">
                  <c:v>103.30348057800001</c:v>
                </c:pt>
                <c:pt idx="333">
                  <c:v>103.28989586900001</c:v>
                </c:pt>
                <c:pt idx="334">
                  <c:v>103.17199646100001</c:v>
                </c:pt>
                <c:pt idx="335">
                  <c:v>103.08543112700001</c:v>
                </c:pt>
                <c:pt idx="336">
                  <c:v>102.99489945400001</c:v>
                </c:pt>
                <c:pt idx="337">
                  <c:v>102.39935375100001</c:v>
                </c:pt>
                <c:pt idx="338">
                  <c:v>101.95046340899999</c:v>
                </c:pt>
                <c:pt idx="339">
                  <c:v>102.034053989</c:v>
                </c:pt>
                <c:pt idx="340">
                  <c:v>101.52100812400001</c:v>
                </c:pt>
                <c:pt idx="341">
                  <c:v>101.712383949</c:v>
                </c:pt>
                <c:pt idx="342">
                  <c:v>101.729439204</c:v>
                </c:pt>
                <c:pt idx="343">
                  <c:v>101.34113468</c:v>
                </c:pt>
                <c:pt idx="344">
                  <c:v>102.042581617</c:v>
                </c:pt>
                <c:pt idx="345">
                  <c:v>101.715755337</c:v>
                </c:pt>
                <c:pt idx="346">
                  <c:v>100.921000291</c:v>
                </c:pt>
                <c:pt idx="347">
                  <c:v>101.238703992</c:v>
                </c:pt>
                <c:pt idx="348">
                  <c:v>100.906820631</c:v>
                </c:pt>
                <c:pt idx="349">
                  <c:v>100.450493404</c:v>
                </c:pt>
                <c:pt idx="350">
                  <c:v>100.847920507</c:v>
                </c:pt>
                <c:pt idx="351">
                  <c:v>97.050944806999993</c:v>
                </c:pt>
                <c:pt idx="352">
                  <c:v>84.244034916000004</c:v>
                </c:pt>
                <c:pt idx="353">
                  <c:v>85.607959515999994</c:v>
                </c:pt>
                <c:pt idx="354">
                  <c:v>90.980166490000002</c:v>
                </c:pt>
                <c:pt idx="355">
                  <c:v>94.442383234000005</c:v>
                </c:pt>
                <c:pt idx="356">
                  <c:v>95.308433211999997</c:v>
                </c:pt>
                <c:pt idx="357">
                  <c:v>95.262622003999994</c:v>
                </c:pt>
                <c:pt idx="358">
                  <c:v>96.010177623999994</c:v>
                </c:pt>
                <c:pt idx="359">
                  <c:v>96.301009383999997</c:v>
                </c:pt>
                <c:pt idx="360">
                  <c:v>97.312128186999999</c:v>
                </c:pt>
                <c:pt idx="361">
                  <c:v>98.429148224000002</c:v>
                </c:pt>
                <c:pt idx="362">
                  <c:v>95.413342861000004</c:v>
                </c:pt>
                <c:pt idx="363">
                  <c:v>98.030134586000003</c:v>
                </c:pt>
                <c:pt idx="364">
                  <c:v>98.191267081000007</c:v>
                </c:pt>
                <c:pt idx="365">
                  <c:v>98.938822701999996</c:v>
                </c:pt>
                <c:pt idx="366">
                  <c:v>99.349140403999996</c:v>
                </c:pt>
                <c:pt idx="367">
                  <c:v>100.02351708099999</c:v>
                </c:pt>
                <c:pt idx="368">
                  <c:v>99.988414986999999</c:v>
                </c:pt>
                <c:pt idx="369">
                  <c:v>99.009522683</c:v>
                </c:pt>
                <c:pt idx="370">
                  <c:v>100.507212043</c:v>
                </c:pt>
                <c:pt idx="371">
                  <c:v>101.102956062</c:v>
                </c:pt>
                <c:pt idx="372">
                  <c:v>100.90235850000001</c:v>
                </c:pt>
                <c:pt idx="373">
                  <c:v>101.286399211</c:v>
                </c:pt>
                <c:pt idx="374">
                  <c:v>102.03276493</c:v>
                </c:pt>
                <c:pt idx="375">
                  <c:v>102.700101356</c:v>
                </c:pt>
                <c:pt idx="376">
                  <c:v>103.3934173</c:v>
                </c:pt>
                <c:pt idx="377">
                  <c:v>103.288011858</c:v>
                </c:pt>
                <c:pt idx="378">
                  <c:v>103.07164810099999</c:v>
                </c:pt>
                <c:pt idx="379">
                  <c:v>103.60313744</c:v>
                </c:pt>
                <c:pt idx="380">
                  <c:v>103.491385857</c:v>
                </c:pt>
                <c:pt idx="381">
                  <c:v>103.69396658799999</c:v>
                </c:pt>
                <c:pt idx="382">
                  <c:v>103.71250922</c:v>
                </c:pt>
                <c:pt idx="383">
                  <c:v>103.109526632</c:v>
                </c:pt>
                <c:pt idx="384">
                  <c:v>102.059438555</c:v>
                </c:pt>
                <c:pt idx="385">
                  <c:v>102.08611218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1C-4A70-B4BA-C0FD821E6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3554296"/>
        <c:axId val="1253554624"/>
      </c:line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Table13456789101112131415161734[[#Headers],[USA]:[mom]]</c:f>
          <c:strCache>
            <c:ptCount val="2"/>
            <c:pt idx="0">
              <c:v>USA</c:v>
            </c:pt>
            <c:pt idx="1">
              <c:v>mom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'Per country'!$G$2</c:f>
              <c:strCache>
                <c:ptCount val="1"/>
                <c:pt idx="0">
                  <c:v>United States Industrial Production mom</c:v>
                </c:pt>
              </c:strCache>
            </c:strRef>
          </c:tx>
          <c:spPr>
            <a:solidFill>
              <a:srgbClr val="00B050"/>
            </a:solidFill>
            <a:ln>
              <a:noFill/>
              <a:prstDash val="solid"/>
            </a:ln>
          </c:spPr>
          <c:invertIfNegative val="1"/>
          <c:cat>
            <c:numRef>
              <c:f>'Per country'!$A$300:$A$395</c:f>
              <c:numCache>
                <c:formatCode>mmm\-yy</c:formatCode>
                <c:ptCount val="96"/>
                <c:pt idx="0">
                  <c:v>42186</c:v>
                </c:pt>
                <c:pt idx="1">
                  <c:v>42217</c:v>
                </c:pt>
                <c:pt idx="2">
                  <c:v>42248</c:v>
                </c:pt>
                <c:pt idx="3">
                  <c:v>42278</c:v>
                </c:pt>
                <c:pt idx="4">
                  <c:v>42309</c:v>
                </c:pt>
                <c:pt idx="5">
                  <c:v>42339</c:v>
                </c:pt>
                <c:pt idx="6">
                  <c:v>42370</c:v>
                </c:pt>
                <c:pt idx="7">
                  <c:v>42401</c:v>
                </c:pt>
                <c:pt idx="8">
                  <c:v>42430</c:v>
                </c:pt>
                <c:pt idx="9">
                  <c:v>42461</c:v>
                </c:pt>
                <c:pt idx="10">
                  <c:v>42491</c:v>
                </c:pt>
                <c:pt idx="11">
                  <c:v>42522</c:v>
                </c:pt>
                <c:pt idx="12">
                  <c:v>42552</c:v>
                </c:pt>
                <c:pt idx="13">
                  <c:v>42583</c:v>
                </c:pt>
                <c:pt idx="14">
                  <c:v>42614</c:v>
                </c:pt>
                <c:pt idx="15">
                  <c:v>42644</c:v>
                </c:pt>
                <c:pt idx="16">
                  <c:v>42675</c:v>
                </c:pt>
                <c:pt idx="17">
                  <c:v>42705</c:v>
                </c:pt>
                <c:pt idx="18">
                  <c:v>42736</c:v>
                </c:pt>
                <c:pt idx="19">
                  <c:v>42767</c:v>
                </c:pt>
                <c:pt idx="20">
                  <c:v>42795</c:v>
                </c:pt>
                <c:pt idx="21">
                  <c:v>42826</c:v>
                </c:pt>
                <c:pt idx="22">
                  <c:v>42856</c:v>
                </c:pt>
                <c:pt idx="23">
                  <c:v>42887</c:v>
                </c:pt>
                <c:pt idx="24">
                  <c:v>42917</c:v>
                </c:pt>
                <c:pt idx="25">
                  <c:v>42948</c:v>
                </c:pt>
                <c:pt idx="26">
                  <c:v>42979</c:v>
                </c:pt>
                <c:pt idx="27">
                  <c:v>43009</c:v>
                </c:pt>
                <c:pt idx="28">
                  <c:v>43040</c:v>
                </c:pt>
                <c:pt idx="29">
                  <c:v>43070</c:v>
                </c:pt>
                <c:pt idx="30">
                  <c:v>43101</c:v>
                </c:pt>
                <c:pt idx="31">
                  <c:v>43132</c:v>
                </c:pt>
                <c:pt idx="32">
                  <c:v>43160</c:v>
                </c:pt>
                <c:pt idx="33">
                  <c:v>43191</c:v>
                </c:pt>
                <c:pt idx="34">
                  <c:v>43221</c:v>
                </c:pt>
                <c:pt idx="35">
                  <c:v>43252</c:v>
                </c:pt>
                <c:pt idx="36">
                  <c:v>43282</c:v>
                </c:pt>
                <c:pt idx="37">
                  <c:v>43313</c:v>
                </c:pt>
                <c:pt idx="38">
                  <c:v>43344</c:v>
                </c:pt>
                <c:pt idx="39">
                  <c:v>43374</c:v>
                </c:pt>
                <c:pt idx="40">
                  <c:v>43405</c:v>
                </c:pt>
                <c:pt idx="41">
                  <c:v>43435</c:v>
                </c:pt>
                <c:pt idx="42">
                  <c:v>43466</c:v>
                </c:pt>
                <c:pt idx="43">
                  <c:v>43497</c:v>
                </c:pt>
                <c:pt idx="44">
                  <c:v>43525</c:v>
                </c:pt>
                <c:pt idx="45">
                  <c:v>43556</c:v>
                </c:pt>
                <c:pt idx="46">
                  <c:v>43586</c:v>
                </c:pt>
                <c:pt idx="47">
                  <c:v>43617</c:v>
                </c:pt>
                <c:pt idx="48">
                  <c:v>43647</c:v>
                </c:pt>
                <c:pt idx="49">
                  <c:v>43678</c:v>
                </c:pt>
                <c:pt idx="50">
                  <c:v>43709</c:v>
                </c:pt>
                <c:pt idx="51">
                  <c:v>43739</c:v>
                </c:pt>
                <c:pt idx="52">
                  <c:v>43770</c:v>
                </c:pt>
                <c:pt idx="53">
                  <c:v>43800</c:v>
                </c:pt>
                <c:pt idx="54">
                  <c:v>43831</c:v>
                </c:pt>
                <c:pt idx="55">
                  <c:v>43862</c:v>
                </c:pt>
                <c:pt idx="56">
                  <c:v>43891</c:v>
                </c:pt>
                <c:pt idx="57">
                  <c:v>43922</c:v>
                </c:pt>
                <c:pt idx="58">
                  <c:v>43952</c:v>
                </c:pt>
                <c:pt idx="59">
                  <c:v>43983</c:v>
                </c:pt>
                <c:pt idx="60">
                  <c:v>44013</c:v>
                </c:pt>
                <c:pt idx="61">
                  <c:v>44044</c:v>
                </c:pt>
                <c:pt idx="62">
                  <c:v>44075</c:v>
                </c:pt>
                <c:pt idx="63">
                  <c:v>44105</c:v>
                </c:pt>
                <c:pt idx="64">
                  <c:v>44136</c:v>
                </c:pt>
                <c:pt idx="65">
                  <c:v>44166</c:v>
                </c:pt>
                <c:pt idx="66">
                  <c:v>44197</c:v>
                </c:pt>
                <c:pt idx="67">
                  <c:v>44228</c:v>
                </c:pt>
                <c:pt idx="68">
                  <c:v>44256</c:v>
                </c:pt>
                <c:pt idx="69">
                  <c:v>44287</c:v>
                </c:pt>
                <c:pt idx="70">
                  <c:v>44317</c:v>
                </c:pt>
                <c:pt idx="71">
                  <c:v>44348</c:v>
                </c:pt>
                <c:pt idx="72">
                  <c:v>44378</c:v>
                </c:pt>
                <c:pt idx="73">
                  <c:v>44409</c:v>
                </c:pt>
                <c:pt idx="74">
                  <c:v>44440</c:v>
                </c:pt>
                <c:pt idx="75">
                  <c:v>44470</c:v>
                </c:pt>
                <c:pt idx="76">
                  <c:v>44501</c:v>
                </c:pt>
                <c:pt idx="77">
                  <c:v>44531</c:v>
                </c:pt>
                <c:pt idx="78">
                  <c:v>44562</c:v>
                </c:pt>
                <c:pt idx="79">
                  <c:v>44593</c:v>
                </c:pt>
                <c:pt idx="80">
                  <c:v>44621</c:v>
                </c:pt>
                <c:pt idx="81">
                  <c:v>44652</c:v>
                </c:pt>
                <c:pt idx="82">
                  <c:v>44682</c:v>
                </c:pt>
                <c:pt idx="83">
                  <c:v>44713</c:v>
                </c:pt>
                <c:pt idx="84">
                  <c:v>44743</c:v>
                </c:pt>
                <c:pt idx="85">
                  <c:v>44774</c:v>
                </c:pt>
                <c:pt idx="86">
                  <c:v>44805</c:v>
                </c:pt>
                <c:pt idx="87">
                  <c:v>44835</c:v>
                </c:pt>
                <c:pt idx="88">
                  <c:v>44866</c:v>
                </c:pt>
                <c:pt idx="89">
                  <c:v>44896</c:v>
                </c:pt>
                <c:pt idx="90">
                  <c:v>44927</c:v>
                </c:pt>
              </c:numCache>
            </c:numRef>
          </c:cat>
          <c:val>
            <c:numRef>
              <c:f>'Per country'!$C$300:$C$395</c:f>
              <c:numCache>
                <c:formatCode>0.0%</c:formatCode>
                <c:ptCount val="96"/>
                <c:pt idx="0">
                  <c:v>6.5413741162620425E-3</c:v>
                </c:pt>
                <c:pt idx="1">
                  <c:v>-2.2727722276276886E-3</c:v>
                </c:pt>
                <c:pt idx="2">
                  <c:v>-2.6982500079907245E-3</c:v>
                </c:pt>
                <c:pt idx="3">
                  <c:v>-4.542382313512585E-3</c:v>
                </c:pt>
                <c:pt idx="4">
                  <c:v>-7.6814010875644861E-3</c:v>
                </c:pt>
                <c:pt idx="5">
                  <c:v>-5.2776315879025214E-3</c:v>
                </c:pt>
                <c:pt idx="6">
                  <c:v>5.5777424385200468E-3</c:v>
                </c:pt>
                <c:pt idx="7">
                  <c:v>-5.1705788065444513E-3</c:v>
                </c:pt>
                <c:pt idx="8">
                  <c:v>-7.6455135049230899E-3</c:v>
                </c:pt>
                <c:pt idx="9">
                  <c:v>3.0355059387130886E-3</c:v>
                </c:pt>
                <c:pt idx="10">
                  <c:v>-2.3040257434775481E-3</c:v>
                </c:pt>
                <c:pt idx="11">
                  <c:v>4.7551359534050951E-3</c:v>
                </c:pt>
                <c:pt idx="12">
                  <c:v>1.6265254356686643E-3</c:v>
                </c:pt>
                <c:pt idx="13">
                  <c:v>-1.0815776632525941E-3</c:v>
                </c:pt>
                <c:pt idx="14">
                  <c:v>-1.0280542268470275E-3</c:v>
                </c:pt>
                <c:pt idx="15">
                  <c:v>8.5066516291555866E-4</c:v>
                </c:pt>
                <c:pt idx="16">
                  <c:v>-4.1757587104949093E-3</c:v>
                </c:pt>
                <c:pt idx="17">
                  <c:v>6.1637592503045813E-3</c:v>
                </c:pt>
                <c:pt idx="18">
                  <c:v>-1.7329533084112633E-3</c:v>
                </c:pt>
                <c:pt idx="19">
                  <c:v>-3.2116303404879612E-3</c:v>
                </c:pt>
                <c:pt idx="20">
                  <c:v>6.6532680116767346E-3</c:v>
                </c:pt>
                <c:pt idx="21">
                  <c:v>9.9109138161813434E-3</c:v>
                </c:pt>
                <c:pt idx="22">
                  <c:v>8.4453971988879663E-4</c:v>
                </c:pt>
                <c:pt idx="23">
                  <c:v>1.7555597681657761E-3</c:v>
                </c:pt>
                <c:pt idx="24">
                  <c:v>-1.7245710450195164E-3</c:v>
                </c:pt>
                <c:pt idx="25">
                  <c:v>-4.5335713913133516E-3</c:v>
                </c:pt>
                <c:pt idx="26">
                  <c:v>9.5397831816819466E-4</c:v>
                </c:pt>
                <c:pt idx="27">
                  <c:v>1.2599353189489841E-2</c:v>
                </c:pt>
                <c:pt idx="28">
                  <c:v>1.8398635819149747E-3</c:v>
                </c:pt>
                <c:pt idx="29">
                  <c:v>1.5984035706470856E-3</c:v>
                </c:pt>
                <c:pt idx="30">
                  <c:v>-4.2214151682073986E-4</c:v>
                </c:pt>
                <c:pt idx="31">
                  <c:v>3.5699837136865084E-3</c:v>
                </c:pt>
                <c:pt idx="32">
                  <c:v>5.6210597589493256E-3</c:v>
                </c:pt>
                <c:pt idx="33">
                  <c:v>1.1297584534983651E-2</c:v>
                </c:pt>
                <c:pt idx="34">
                  <c:v>-9.2861148201517051E-3</c:v>
                </c:pt>
                <c:pt idx="35">
                  <c:v>7.5853757374187356E-3</c:v>
                </c:pt>
                <c:pt idx="36">
                  <c:v>2.0145122355315031E-3</c:v>
                </c:pt>
                <c:pt idx="37">
                  <c:v>6.9728239649570253E-3</c:v>
                </c:pt>
                <c:pt idx="38">
                  <c:v>-1.3150291668771638E-4</c:v>
                </c:pt>
                <c:pt idx="39">
                  <c:v>-1.1414418323117336E-3</c:v>
                </c:pt>
                <c:pt idx="40">
                  <c:v>-8.3903905099599343E-4</c:v>
                </c:pt>
                <c:pt idx="41">
                  <c:v>-8.7821986104386616E-4</c:v>
                </c:pt>
                <c:pt idx="42">
                  <c:v>-5.7822834543955655E-3</c:v>
                </c:pt>
                <c:pt idx="43">
                  <c:v>-4.3837224118773209E-3</c:v>
                </c:pt>
                <c:pt idx="44">
                  <c:v>8.1991368361575376E-4</c:v>
                </c:pt>
                <c:pt idx="45">
                  <c:v>-5.0281826992320151E-3</c:v>
                </c:pt>
                <c:pt idx="46">
                  <c:v>1.8850859397125345E-3</c:v>
                </c:pt>
                <c:pt idx="47">
                  <c:v>1.6768120397762216E-4</c:v>
                </c:pt>
                <c:pt idx="48">
                  <c:v>-3.8170319922960676E-3</c:v>
                </c:pt>
                <c:pt idx="49">
                  <c:v>6.921640844213213E-3</c:v>
                </c:pt>
                <c:pt idx="50">
                  <c:v>-3.2028421353222938E-3</c:v>
                </c:pt>
                <c:pt idx="51">
                  <c:v>-7.8134900868293191E-3</c:v>
                </c:pt>
                <c:pt idx="52">
                  <c:v>3.1480435200198034E-3</c:v>
                </c:pt>
                <c:pt idx="53">
                  <c:v>-3.2782260925250627E-3</c:v>
                </c:pt>
                <c:pt idx="54">
                  <c:v>-4.5222634520288565E-3</c:v>
                </c:pt>
                <c:pt idx="55">
                  <c:v>3.9564474950022745E-3</c:v>
                </c:pt>
                <c:pt idx="56">
                  <c:v>-3.7650510599635527E-2</c:v>
                </c:pt>
                <c:pt idx="57">
                  <c:v>-0.13196069256686171</c:v>
                </c:pt>
                <c:pt idx="58">
                  <c:v>1.6190162322590122E-2</c:v>
                </c:pt>
                <c:pt idx="59">
                  <c:v>6.275359212359162E-2</c:v>
                </c:pt>
                <c:pt idx="60">
                  <c:v>3.8054631878262711E-2</c:v>
                </c:pt>
                <c:pt idx="61">
                  <c:v>9.1701410780176875E-3</c:v>
                </c:pt>
                <c:pt idx="62">
                  <c:v>-4.806626911818286E-4</c:v>
                </c:pt>
                <c:pt idx="63">
                  <c:v>7.8473130832847609E-3</c:v>
                </c:pt>
                <c:pt idx="64">
                  <c:v>3.0291763560627242E-3</c:v>
                </c:pt>
                <c:pt idx="65">
                  <c:v>1.0499565990717385E-2</c:v>
                </c:pt>
                <c:pt idx="66">
                  <c:v>1.147873402638446E-2</c:v>
                </c:pt>
                <c:pt idx="67">
                  <c:v>-3.063935244198988E-2</c:v>
                </c:pt>
                <c:pt idx="68">
                  <c:v>2.7425846810672921E-2</c:v>
                </c:pt>
                <c:pt idx="69">
                  <c:v>1.6437037007089427E-3</c:v>
                </c:pt>
                <c:pt idx="70">
                  <c:v>7.6132597452206758E-3</c:v>
                </c:pt>
                <c:pt idx="71">
                  <c:v>4.147186016513071E-3</c:v>
                </c:pt>
                <c:pt idx="72">
                  <c:v>6.787946772943052E-3</c:v>
                </c:pt>
                <c:pt idx="73">
                  <c:v>-3.5093840952992605E-4</c:v>
                </c:pt>
                <c:pt idx="74">
                  <c:v>-9.7900572194015607E-3</c:v>
                </c:pt>
                <c:pt idx="75">
                  <c:v>1.5126720333711392E-2</c:v>
                </c:pt>
                <c:pt idx="76">
                  <c:v>5.9273758259768602E-3</c:v>
                </c:pt>
                <c:pt idx="77">
                  <c:v>-1.984091957479314E-3</c:v>
                </c:pt>
                <c:pt idx="78">
                  <c:v>3.8060627789983448E-3</c:v>
                </c:pt>
                <c:pt idx="79">
                  <c:v>7.3688641793373064E-3</c:v>
                </c:pt>
                <c:pt idx="80">
                  <c:v>6.540413037496676E-3</c:v>
                </c:pt>
                <c:pt idx="81">
                  <c:v>6.7508788681393634E-3</c:v>
                </c:pt>
                <c:pt idx="82">
                  <c:v>-1.0194598916694426E-3</c:v>
                </c:pt>
                <c:pt idx="83">
                  <c:v>-2.0947615614623958E-3</c:v>
                </c:pt>
                <c:pt idx="84">
                  <c:v>5.1565037407687213E-3</c:v>
                </c:pt>
                <c:pt idx="85">
                  <c:v>-1.0786505675537022E-3</c:v>
                </c:pt>
                <c:pt idx="86">
                  <c:v>1.9574646655125005E-3</c:v>
                </c:pt>
                <c:pt idx="87">
                  <c:v>1.7882074155462017E-4</c:v>
                </c:pt>
                <c:pt idx="88">
                  <c:v>-5.8139812886112644E-3</c:v>
                </c:pt>
                <c:pt idx="89">
                  <c:v>-1.0184200347925016E-2</c:v>
                </c:pt>
                <c:pt idx="90">
                  <c:v>2.6135382849109396E-4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DC0F-484F-AF96-38203FB3CB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3554296"/>
        <c:axId val="1253554624"/>
      </c:bar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China Industrial Production YoY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China!$B$7</c:f>
              <c:strCache>
                <c:ptCount val="1"/>
                <c:pt idx="0">
                  <c:v>China Industrial Production YoY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cat>
            <c:numRef>
              <c:f>China!$A$8:$A$389</c:f>
              <c:numCache>
                <c:formatCode>m/d/yyyy</c:formatCode>
                <c:ptCount val="382"/>
                <c:pt idx="0">
                  <c:v>32963</c:v>
                </c:pt>
                <c:pt idx="1">
                  <c:v>32993</c:v>
                </c:pt>
                <c:pt idx="2">
                  <c:v>33024</c:v>
                </c:pt>
                <c:pt idx="3">
                  <c:v>33054</c:v>
                </c:pt>
                <c:pt idx="4">
                  <c:v>33085</c:v>
                </c:pt>
                <c:pt idx="5">
                  <c:v>33116</c:v>
                </c:pt>
                <c:pt idx="6">
                  <c:v>33146</c:v>
                </c:pt>
                <c:pt idx="7">
                  <c:v>33177</c:v>
                </c:pt>
                <c:pt idx="8">
                  <c:v>33207</c:v>
                </c:pt>
                <c:pt idx="9">
                  <c:v>33238</c:v>
                </c:pt>
                <c:pt idx="10">
                  <c:v>33269</c:v>
                </c:pt>
                <c:pt idx="11">
                  <c:v>33297</c:v>
                </c:pt>
                <c:pt idx="12">
                  <c:v>33328</c:v>
                </c:pt>
                <c:pt idx="13">
                  <c:v>33358</c:v>
                </c:pt>
                <c:pt idx="14">
                  <c:v>33389</c:v>
                </c:pt>
                <c:pt idx="15">
                  <c:v>33419</c:v>
                </c:pt>
                <c:pt idx="16">
                  <c:v>33450</c:v>
                </c:pt>
                <c:pt idx="17">
                  <c:v>33481</c:v>
                </c:pt>
                <c:pt idx="18">
                  <c:v>33511</c:v>
                </c:pt>
                <c:pt idx="19">
                  <c:v>33542</c:v>
                </c:pt>
                <c:pt idx="20">
                  <c:v>33572</c:v>
                </c:pt>
                <c:pt idx="21">
                  <c:v>33603</c:v>
                </c:pt>
                <c:pt idx="22">
                  <c:v>33634</c:v>
                </c:pt>
                <c:pt idx="23">
                  <c:v>33663</c:v>
                </c:pt>
                <c:pt idx="24">
                  <c:v>33694</c:v>
                </c:pt>
                <c:pt idx="25">
                  <c:v>33724</c:v>
                </c:pt>
                <c:pt idx="26">
                  <c:v>33755</c:v>
                </c:pt>
                <c:pt idx="27">
                  <c:v>33785</c:v>
                </c:pt>
                <c:pt idx="28">
                  <c:v>33816</c:v>
                </c:pt>
                <c:pt idx="29">
                  <c:v>33847</c:v>
                </c:pt>
                <c:pt idx="30">
                  <c:v>33877</c:v>
                </c:pt>
                <c:pt idx="31">
                  <c:v>33908</c:v>
                </c:pt>
                <c:pt idx="32">
                  <c:v>33938</c:v>
                </c:pt>
                <c:pt idx="33">
                  <c:v>33969</c:v>
                </c:pt>
                <c:pt idx="34">
                  <c:v>34000</c:v>
                </c:pt>
                <c:pt idx="35">
                  <c:v>34028</c:v>
                </c:pt>
                <c:pt idx="36">
                  <c:v>34059</c:v>
                </c:pt>
                <c:pt idx="37">
                  <c:v>34089</c:v>
                </c:pt>
                <c:pt idx="38">
                  <c:v>34120</c:v>
                </c:pt>
                <c:pt idx="39">
                  <c:v>34150</c:v>
                </c:pt>
                <c:pt idx="40">
                  <c:v>34181</c:v>
                </c:pt>
                <c:pt idx="41">
                  <c:v>34212</c:v>
                </c:pt>
                <c:pt idx="42">
                  <c:v>34242</c:v>
                </c:pt>
                <c:pt idx="43">
                  <c:v>34273</c:v>
                </c:pt>
                <c:pt idx="44">
                  <c:v>34303</c:v>
                </c:pt>
                <c:pt idx="45">
                  <c:v>34334</c:v>
                </c:pt>
                <c:pt idx="46">
                  <c:v>34365</c:v>
                </c:pt>
                <c:pt idx="47">
                  <c:v>34393</c:v>
                </c:pt>
                <c:pt idx="48">
                  <c:v>34424</c:v>
                </c:pt>
                <c:pt idx="49">
                  <c:v>34454</c:v>
                </c:pt>
                <c:pt idx="50">
                  <c:v>34485</c:v>
                </c:pt>
                <c:pt idx="51">
                  <c:v>34515</c:v>
                </c:pt>
                <c:pt idx="52">
                  <c:v>34546</c:v>
                </c:pt>
                <c:pt idx="53">
                  <c:v>34577</c:v>
                </c:pt>
                <c:pt idx="54">
                  <c:v>34607</c:v>
                </c:pt>
                <c:pt idx="55">
                  <c:v>34638</c:v>
                </c:pt>
                <c:pt idx="56">
                  <c:v>34668</c:v>
                </c:pt>
                <c:pt idx="57">
                  <c:v>34699</c:v>
                </c:pt>
                <c:pt idx="58">
                  <c:v>34730</c:v>
                </c:pt>
                <c:pt idx="59">
                  <c:v>34758</c:v>
                </c:pt>
                <c:pt idx="60">
                  <c:v>34789</c:v>
                </c:pt>
                <c:pt idx="61">
                  <c:v>34819</c:v>
                </c:pt>
                <c:pt idx="62">
                  <c:v>34850</c:v>
                </c:pt>
                <c:pt idx="63">
                  <c:v>34880</c:v>
                </c:pt>
                <c:pt idx="64">
                  <c:v>34911</c:v>
                </c:pt>
                <c:pt idx="65">
                  <c:v>34942</c:v>
                </c:pt>
                <c:pt idx="66">
                  <c:v>34972</c:v>
                </c:pt>
                <c:pt idx="67">
                  <c:v>35003</c:v>
                </c:pt>
                <c:pt idx="68">
                  <c:v>35033</c:v>
                </c:pt>
                <c:pt idx="69">
                  <c:v>35064</c:v>
                </c:pt>
                <c:pt idx="70">
                  <c:v>35095</c:v>
                </c:pt>
                <c:pt idx="71">
                  <c:v>35124</c:v>
                </c:pt>
                <c:pt idx="72">
                  <c:v>35155</c:v>
                </c:pt>
                <c:pt idx="73">
                  <c:v>35185</c:v>
                </c:pt>
                <c:pt idx="74">
                  <c:v>35216</c:v>
                </c:pt>
                <c:pt idx="75">
                  <c:v>35246</c:v>
                </c:pt>
                <c:pt idx="76">
                  <c:v>35277</c:v>
                </c:pt>
                <c:pt idx="77">
                  <c:v>35308</c:v>
                </c:pt>
                <c:pt idx="78">
                  <c:v>35338</c:v>
                </c:pt>
                <c:pt idx="79">
                  <c:v>35369</c:v>
                </c:pt>
                <c:pt idx="80">
                  <c:v>35399</c:v>
                </c:pt>
                <c:pt idx="81">
                  <c:v>35430</c:v>
                </c:pt>
                <c:pt idx="82">
                  <c:v>35461</c:v>
                </c:pt>
                <c:pt idx="83">
                  <c:v>35489</c:v>
                </c:pt>
                <c:pt idx="84">
                  <c:v>35520</c:v>
                </c:pt>
                <c:pt idx="85">
                  <c:v>35550</c:v>
                </c:pt>
                <c:pt idx="86">
                  <c:v>35581</c:v>
                </c:pt>
                <c:pt idx="87">
                  <c:v>35611</c:v>
                </c:pt>
                <c:pt idx="88">
                  <c:v>35642</c:v>
                </c:pt>
                <c:pt idx="89">
                  <c:v>35673</c:v>
                </c:pt>
                <c:pt idx="90">
                  <c:v>35703</c:v>
                </c:pt>
                <c:pt idx="91">
                  <c:v>35734</c:v>
                </c:pt>
                <c:pt idx="92">
                  <c:v>35764</c:v>
                </c:pt>
                <c:pt idx="93">
                  <c:v>35795</c:v>
                </c:pt>
                <c:pt idx="94">
                  <c:v>35826</c:v>
                </c:pt>
                <c:pt idx="95">
                  <c:v>35854</c:v>
                </c:pt>
                <c:pt idx="96">
                  <c:v>35885</c:v>
                </c:pt>
                <c:pt idx="97">
                  <c:v>35915</c:v>
                </c:pt>
                <c:pt idx="98">
                  <c:v>35946</c:v>
                </c:pt>
                <c:pt idx="99">
                  <c:v>35976</c:v>
                </c:pt>
                <c:pt idx="100">
                  <c:v>36007</c:v>
                </c:pt>
                <c:pt idx="101">
                  <c:v>36038</c:v>
                </c:pt>
                <c:pt idx="102">
                  <c:v>36068</c:v>
                </c:pt>
                <c:pt idx="103">
                  <c:v>36099</c:v>
                </c:pt>
                <c:pt idx="104">
                  <c:v>36129</c:v>
                </c:pt>
                <c:pt idx="105">
                  <c:v>36160</c:v>
                </c:pt>
                <c:pt idx="106">
                  <c:v>36191</c:v>
                </c:pt>
                <c:pt idx="107">
                  <c:v>36219</c:v>
                </c:pt>
                <c:pt idx="108">
                  <c:v>36250</c:v>
                </c:pt>
                <c:pt idx="109">
                  <c:v>36280</c:v>
                </c:pt>
                <c:pt idx="110">
                  <c:v>36311</c:v>
                </c:pt>
                <c:pt idx="111">
                  <c:v>36341</c:v>
                </c:pt>
                <c:pt idx="112">
                  <c:v>36372</c:v>
                </c:pt>
                <c:pt idx="113">
                  <c:v>36403</c:v>
                </c:pt>
                <c:pt idx="114">
                  <c:v>36433</c:v>
                </c:pt>
                <c:pt idx="115">
                  <c:v>36464</c:v>
                </c:pt>
                <c:pt idx="116">
                  <c:v>36494</c:v>
                </c:pt>
                <c:pt idx="117">
                  <c:v>36525</c:v>
                </c:pt>
                <c:pt idx="118">
                  <c:v>36556</c:v>
                </c:pt>
                <c:pt idx="119">
                  <c:v>36585</c:v>
                </c:pt>
                <c:pt idx="120">
                  <c:v>36616</c:v>
                </c:pt>
                <c:pt idx="121">
                  <c:v>36646</c:v>
                </c:pt>
                <c:pt idx="122">
                  <c:v>36677</c:v>
                </c:pt>
                <c:pt idx="123">
                  <c:v>36707</c:v>
                </c:pt>
                <c:pt idx="124">
                  <c:v>36738</c:v>
                </c:pt>
                <c:pt idx="125">
                  <c:v>36769</c:v>
                </c:pt>
                <c:pt idx="126">
                  <c:v>36799</c:v>
                </c:pt>
                <c:pt idx="127">
                  <c:v>36830</c:v>
                </c:pt>
                <c:pt idx="128">
                  <c:v>36860</c:v>
                </c:pt>
                <c:pt idx="129">
                  <c:v>36891</c:v>
                </c:pt>
                <c:pt idx="130">
                  <c:v>36922</c:v>
                </c:pt>
                <c:pt idx="131">
                  <c:v>36950</c:v>
                </c:pt>
                <c:pt idx="132">
                  <c:v>36981</c:v>
                </c:pt>
                <c:pt idx="133">
                  <c:v>37011</c:v>
                </c:pt>
                <c:pt idx="134">
                  <c:v>37042</c:v>
                </c:pt>
                <c:pt idx="135">
                  <c:v>37072</c:v>
                </c:pt>
                <c:pt idx="136">
                  <c:v>37103</c:v>
                </c:pt>
                <c:pt idx="137">
                  <c:v>37134</c:v>
                </c:pt>
                <c:pt idx="138">
                  <c:v>37164</c:v>
                </c:pt>
                <c:pt idx="139">
                  <c:v>37195</c:v>
                </c:pt>
                <c:pt idx="140">
                  <c:v>37225</c:v>
                </c:pt>
                <c:pt idx="141">
                  <c:v>37256</c:v>
                </c:pt>
                <c:pt idx="142">
                  <c:v>37287</c:v>
                </c:pt>
                <c:pt idx="143">
                  <c:v>37315</c:v>
                </c:pt>
                <c:pt idx="144">
                  <c:v>37346</c:v>
                </c:pt>
                <c:pt idx="145">
                  <c:v>37376</c:v>
                </c:pt>
                <c:pt idx="146">
                  <c:v>37407</c:v>
                </c:pt>
                <c:pt idx="147">
                  <c:v>37437</c:v>
                </c:pt>
                <c:pt idx="148">
                  <c:v>37468</c:v>
                </c:pt>
                <c:pt idx="149">
                  <c:v>37499</c:v>
                </c:pt>
                <c:pt idx="150">
                  <c:v>37529</c:v>
                </c:pt>
                <c:pt idx="151">
                  <c:v>37560</c:v>
                </c:pt>
                <c:pt idx="152">
                  <c:v>37590</c:v>
                </c:pt>
                <c:pt idx="153">
                  <c:v>37621</c:v>
                </c:pt>
                <c:pt idx="154">
                  <c:v>37652</c:v>
                </c:pt>
                <c:pt idx="155">
                  <c:v>37680</c:v>
                </c:pt>
                <c:pt idx="156">
                  <c:v>37711</c:v>
                </c:pt>
                <c:pt idx="157">
                  <c:v>37741</c:v>
                </c:pt>
                <c:pt idx="158">
                  <c:v>37772</c:v>
                </c:pt>
                <c:pt idx="159">
                  <c:v>37802</c:v>
                </c:pt>
                <c:pt idx="160">
                  <c:v>37833</c:v>
                </c:pt>
                <c:pt idx="161">
                  <c:v>37864</c:v>
                </c:pt>
                <c:pt idx="162">
                  <c:v>37894</c:v>
                </c:pt>
                <c:pt idx="163">
                  <c:v>37925</c:v>
                </c:pt>
                <c:pt idx="164">
                  <c:v>37955</c:v>
                </c:pt>
                <c:pt idx="165">
                  <c:v>37986</c:v>
                </c:pt>
                <c:pt idx="166">
                  <c:v>38017</c:v>
                </c:pt>
                <c:pt idx="167">
                  <c:v>38046</c:v>
                </c:pt>
                <c:pt idx="168">
                  <c:v>38077</c:v>
                </c:pt>
                <c:pt idx="169">
                  <c:v>38107</c:v>
                </c:pt>
                <c:pt idx="170">
                  <c:v>38138</c:v>
                </c:pt>
                <c:pt idx="171">
                  <c:v>38168</c:v>
                </c:pt>
                <c:pt idx="172">
                  <c:v>38199</c:v>
                </c:pt>
                <c:pt idx="173">
                  <c:v>38230</c:v>
                </c:pt>
                <c:pt idx="174">
                  <c:v>38260</c:v>
                </c:pt>
                <c:pt idx="175">
                  <c:v>38291</c:v>
                </c:pt>
                <c:pt idx="176">
                  <c:v>38321</c:v>
                </c:pt>
                <c:pt idx="177">
                  <c:v>38352</c:v>
                </c:pt>
                <c:pt idx="178">
                  <c:v>38383</c:v>
                </c:pt>
                <c:pt idx="179">
                  <c:v>38411</c:v>
                </c:pt>
                <c:pt idx="180">
                  <c:v>38442</c:v>
                </c:pt>
                <c:pt idx="181">
                  <c:v>38472</c:v>
                </c:pt>
                <c:pt idx="182">
                  <c:v>38503</c:v>
                </c:pt>
                <c:pt idx="183">
                  <c:v>38533</c:v>
                </c:pt>
                <c:pt idx="184">
                  <c:v>38564</c:v>
                </c:pt>
                <c:pt idx="185">
                  <c:v>38595</c:v>
                </c:pt>
                <c:pt idx="186">
                  <c:v>38625</c:v>
                </c:pt>
                <c:pt idx="187">
                  <c:v>38656</c:v>
                </c:pt>
                <c:pt idx="188">
                  <c:v>38686</c:v>
                </c:pt>
                <c:pt idx="189">
                  <c:v>38717</c:v>
                </c:pt>
                <c:pt idx="190">
                  <c:v>38776</c:v>
                </c:pt>
                <c:pt idx="191">
                  <c:v>38807</c:v>
                </c:pt>
                <c:pt idx="192">
                  <c:v>38837</c:v>
                </c:pt>
                <c:pt idx="193">
                  <c:v>38868</c:v>
                </c:pt>
                <c:pt idx="194">
                  <c:v>38898</c:v>
                </c:pt>
                <c:pt idx="195">
                  <c:v>38929</c:v>
                </c:pt>
                <c:pt idx="196">
                  <c:v>38960</c:v>
                </c:pt>
                <c:pt idx="197">
                  <c:v>38990</c:v>
                </c:pt>
                <c:pt idx="198">
                  <c:v>39021</c:v>
                </c:pt>
                <c:pt idx="199">
                  <c:v>39051</c:v>
                </c:pt>
                <c:pt idx="200">
                  <c:v>39082</c:v>
                </c:pt>
                <c:pt idx="201">
                  <c:v>39141</c:v>
                </c:pt>
                <c:pt idx="202">
                  <c:v>39172</c:v>
                </c:pt>
                <c:pt idx="203">
                  <c:v>39202</c:v>
                </c:pt>
                <c:pt idx="204">
                  <c:v>39233</c:v>
                </c:pt>
                <c:pt idx="205">
                  <c:v>39263</c:v>
                </c:pt>
                <c:pt idx="206">
                  <c:v>39294</c:v>
                </c:pt>
                <c:pt idx="207">
                  <c:v>39325</c:v>
                </c:pt>
                <c:pt idx="208">
                  <c:v>39355</c:v>
                </c:pt>
                <c:pt idx="209">
                  <c:v>39386</c:v>
                </c:pt>
                <c:pt idx="210">
                  <c:v>39416</c:v>
                </c:pt>
                <c:pt idx="211">
                  <c:v>39447</c:v>
                </c:pt>
                <c:pt idx="212">
                  <c:v>39507</c:v>
                </c:pt>
                <c:pt idx="213">
                  <c:v>39538</c:v>
                </c:pt>
                <c:pt idx="214">
                  <c:v>39568</c:v>
                </c:pt>
                <c:pt idx="215">
                  <c:v>39599</c:v>
                </c:pt>
                <c:pt idx="216">
                  <c:v>39629</c:v>
                </c:pt>
                <c:pt idx="217">
                  <c:v>39660</c:v>
                </c:pt>
                <c:pt idx="218">
                  <c:v>39691</c:v>
                </c:pt>
                <c:pt idx="219">
                  <c:v>39721</c:v>
                </c:pt>
                <c:pt idx="220">
                  <c:v>39752</c:v>
                </c:pt>
                <c:pt idx="221">
                  <c:v>39782</c:v>
                </c:pt>
                <c:pt idx="222">
                  <c:v>39813</c:v>
                </c:pt>
                <c:pt idx="223">
                  <c:v>39872</c:v>
                </c:pt>
                <c:pt idx="224">
                  <c:v>39903</c:v>
                </c:pt>
                <c:pt idx="225">
                  <c:v>39933</c:v>
                </c:pt>
                <c:pt idx="226">
                  <c:v>39964</c:v>
                </c:pt>
                <c:pt idx="227">
                  <c:v>39994</c:v>
                </c:pt>
                <c:pt idx="228">
                  <c:v>40025</c:v>
                </c:pt>
                <c:pt idx="229">
                  <c:v>40056</c:v>
                </c:pt>
                <c:pt idx="230">
                  <c:v>40086</c:v>
                </c:pt>
                <c:pt idx="231">
                  <c:v>40117</c:v>
                </c:pt>
                <c:pt idx="232">
                  <c:v>40147</c:v>
                </c:pt>
                <c:pt idx="233">
                  <c:v>40178</c:v>
                </c:pt>
                <c:pt idx="234">
                  <c:v>40237</c:v>
                </c:pt>
                <c:pt idx="235">
                  <c:v>40268</c:v>
                </c:pt>
                <c:pt idx="236">
                  <c:v>40298</c:v>
                </c:pt>
                <c:pt idx="237">
                  <c:v>40329</c:v>
                </c:pt>
                <c:pt idx="238">
                  <c:v>40359</c:v>
                </c:pt>
                <c:pt idx="239">
                  <c:v>40390</c:v>
                </c:pt>
                <c:pt idx="240">
                  <c:v>40421</c:v>
                </c:pt>
                <c:pt idx="241">
                  <c:v>40451</c:v>
                </c:pt>
                <c:pt idx="242">
                  <c:v>40482</c:v>
                </c:pt>
                <c:pt idx="243">
                  <c:v>40512</c:v>
                </c:pt>
                <c:pt idx="244">
                  <c:v>40543</c:v>
                </c:pt>
                <c:pt idx="245">
                  <c:v>40602</c:v>
                </c:pt>
                <c:pt idx="246">
                  <c:v>40633</c:v>
                </c:pt>
                <c:pt idx="247">
                  <c:v>40663</c:v>
                </c:pt>
                <c:pt idx="248">
                  <c:v>40694</c:v>
                </c:pt>
                <c:pt idx="249">
                  <c:v>40724</c:v>
                </c:pt>
                <c:pt idx="250">
                  <c:v>40755</c:v>
                </c:pt>
                <c:pt idx="251">
                  <c:v>40786</c:v>
                </c:pt>
                <c:pt idx="252">
                  <c:v>40816</c:v>
                </c:pt>
                <c:pt idx="253">
                  <c:v>40847</c:v>
                </c:pt>
                <c:pt idx="254">
                  <c:v>40877</c:v>
                </c:pt>
                <c:pt idx="255">
                  <c:v>40908</c:v>
                </c:pt>
                <c:pt idx="256">
                  <c:v>40968</c:v>
                </c:pt>
                <c:pt idx="257">
                  <c:v>40999</c:v>
                </c:pt>
                <c:pt idx="258">
                  <c:v>41029</c:v>
                </c:pt>
                <c:pt idx="259">
                  <c:v>41060</c:v>
                </c:pt>
                <c:pt idx="260">
                  <c:v>41090</c:v>
                </c:pt>
                <c:pt idx="261">
                  <c:v>41121</c:v>
                </c:pt>
                <c:pt idx="262">
                  <c:v>41152</c:v>
                </c:pt>
                <c:pt idx="263">
                  <c:v>41182</c:v>
                </c:pt>
                <c:pt idx="264">
                  <c:v>41213</c:v>
                </c:pt>
                <c:pt idx="265">
                  <c:v>41243</c:v>
                </c:pt>
                <c:pt idx="266">
                  <c:v>41274</c:v>
                </c:pt>
                <c:pt idx="267">
                  <c:v>41333</c:v>
                </c:pt>
                <c:pt idx="268">
                  <c:v>41364</c:v>
                </c:pt>
                <c:pt idx="269">
                  <c:v>41394</c:v>
                </c:pt>
                <c:pt idx="270">
                  <c:v>41425</c:v>
                </c:pt>
                <c:pt idx="271">
                  <c:v>41455</c:v>
                </c:pt>
                <c:pt idx="272">
                  <c:v>41486</c:v>
                </c:pt>
                <c:pt idx="273">
                  <c:v>41517</c:v>
                </c:pt>
                <c:pt idx="274">
                  <c:v>41547</c:v>
                </c:pt>
                <c:pt idx="275">
                  <c:v>41578</c:v>
                </c:pt>
                <c:pt idx="276">
                  <c:v>41608</c:v>
                </c:pt>
                <c:pt idx="277">
                  <c:v>41639</c:v>
                </c:pt>
                <c:pt idx="278">
                  <c:v>41698</c:v>
                </c:pt>
                <c:pt idx="279">
                  <c:v>41729</c:v>
                </c:pt>
                <c:pt idx="280">
                  <c:v>41759</c:v>
                </c:pt>
                <c:pt idx="281">
                  <c:v>41790</c:v>
                </c:pt>
                <c:pt idx="282">
                  <c:v>41820</c:v>
                </c:pt>
                <c:pt idx="283">
                  <c:v>41851</c:v>
                </c:pt>
                <c:pt idx="284">
                  <c:v>41882</c:v>
                </c:pt>
                <c:pt idx="285">
                  <c:v>41912</c:v>
                </c:pt>
                <c:pt idx="286">
                  <c:v>41943</c:v>
                </c:pt>
                <c:pt idx="287">
                  <c:v>41973</c:v>
                </c:pt>
                <c:pt idx="288">
                  <c:v>42004</c:v>
                </c:pt>
                <c:pt idx="289">
                  <c:v>42063</c:v>
                </c:pt>
                <c:pt idx="290">
                  <c:v>42094</c:v>
                </c:pt>
                <c:pt idx="291">
                  <c:v>42124</c:v>
                </c:pt>
                <c:pt idx="292">
                  <c:v>42155</c:v>
                </c:pt>
                <c:pt idx="293">
                  <c:v>42185</c:v>
                </c:pt>
                <c:pt idx="294">
                  <c:v>42216</c:v>
                </c:pt>
                <c:pt idx="295">
                  <c:v>42247</c:v>
                </c:pt>
                <c:pt idx="296">
                  <c:v>42277</c:v>
                </c:pt>
                <c:pt idx="297">
                  <c:v>42308</c:v>
                </c:pt>
                <c:pt idx="298">
                  <c:v>42338</c:v>
                </c:pt>
                <c:pt idx="299">
                  <c:v>42369</c:v>
                </c:pt>
                <c:pt idx="300">
                  <c:v>42400</c:v>
                </c:pt>
                <c:pt idx="301">
                  <c:v>42460</c:v>
                </c:pt>
                <c:pt idx="302">
                  <c:v>42490</c:v>
                </c:pt>
                <c:pt idx="303">
                  <c:v>42521</c:v>
                </c:pt>
                <c:pt idx="304">
                  <c:v>42551</c:v>
                </c:pt>
                <c:pt idx="305">
                  <c:v>42582</c:v>
                </c:pt>
                <c:pt idx="306">
                  <c:v>42613</c:v>
                </c:pt>
                <c:pt idx="307">
                  <c:v>42643</c:v>
                </c:pt>
                <c:pt idx="308">
                  <c:v>42674</c:v>
                </c:pt>
                <c:pt idx="309">
                  <c:v>42704</c:v>
                </c:pt>
                <c:pt idx="310">
                  <c:v>42735</c:v>
                </c:pt>
                <c:pt idx="311">
                  <c:v>42766</c:v>
                </c:pt>
                <c:pt idx="312">
                  <c:v>42825</c:v>
                </c:pt>
                <c:pt idx="313">
                  <c:v>42855</c:v>
                </c:pt>
                <c:pt idx="314">
                  <c:v>42886</c:v>
                </c:pt>
                <c:pt idx="315">
                  <c:v>42916</c:v>
                </c:pt>
                <c:pt idx="316">
                  <c:v>42947</c:v>
                </c:pt>
                <c:pt idx="317">
                  <c:v>42978</c:v>
                </c:pt>
                <c:pt idx="318">
                  <c:v>43008</c:v>
                </c:pt>
                <c:pt idx="319">
                  <c:v>43039</c:v>
                </c:pt>
                <c:pt idx="320">
                  <c:v>43069</c:v>
                </c:pt>
                <c:pt idx="321">
                  <c:v>43100</c:v>
                </c:pt>
                <c:pt idx="322">
                  <c:v>43159</c:v>
                </c:pt>
                <c:pt idx="323">
                  <c:v>43190</c:v>
                </c:pt>
                <c:pt idx="324">
                  <c:v>43220</c:v>
                </c:pt>
                <c:pt idx="325">
                  <c:v>43251</c:v>
                </c:pt>
                <c:pt idx="326">
                  <c:v>43281</c:v>
                </c:pt>
                <c:pt idx="327">
                  <c:v>43312</c:v>
                </c:pt>
                <c:pt idx="328">
                  <c:v>43343</c:v>
                </c:pt>
                <c:pt idx="329">
                  <c:v>43373</c:v>
                </c:pt>
                <c:pt idx="330">
                  <c:v>43404</c:v>
                </c:pt>
                <c:pt idx="331">
                  <c:v>43434</c:v>
                </c:pt>
                <c:pt idx="332">
                  <c:v>43465</c:v>
                </c:pt>
                <c:pt idx="333">
                  <c:v>43496</c:v>
                </c:pt>
                <c:pt idx="334">
                  <c:v>43524</c:v>
                </c:pt>
                <c:pt idx="335">
                  <c:v>43555</c:v>
                </c:pt>
                <c:pt idx="336">
                  <c:v>43585</c:v>
                </c:pt>
                <c:pt idx="337">
                  <c:v>43616</c:v>
                </c:pt>
                <c:pt idx="338">
                  <c:v>43646</c:v>
                </c:pt>
                <c:pt idx="339">
                  <c:v>43677</c:v>
                </c:pt>
                <c:pt idx="340">
                  <c:v>43708</c:v>
                </c:pt>
                <c:pt idx="341">
                  <c:v>43738</c:v>
                </c:pt>
                <c:pt idx="342">
                  <c:v>43769</c:v>
                </c:pt>
                <c:pt idx="343">
                  <c:v>43799</c:v>
                </c:pt>
                <c:pt idx="344">
                  <c:v>43830</c:v>
                </c:pt>
                <c:pt idx="345">
                  <c:v>43890</c:v>
                </c:pt>
                <c:pt idx="346">
                  <c:v>43921</c:v>
                </c:pt>
                <c:pt idx="347">
                  <c:v>43951</c:v>
                </c:pt>
                <c:pt idx="348">
                  <c:v>43982</c:v>
                </c:pt>
                <c:pt idx="349">
                  <c:v>44012</c:v>
                </c:pt>
                <c:pt idx="350">
                  <c:v>44043</c:v>
                </c:pt>
                <c:pt idx="351">
                  <c:v>44074</c:v>
                </c:pt>
                <c:pt idx="352">
                  <c:v>44104</c:v>
                </c:pt>
                <c:pt idx="353">
                  <c:v>44135</c:v>
                </c:pt>
                <c:pt idx="354">
                  <c:v>44165</c:v>
                </c:pt>
                <c:pt idx="355">
                  <c:v>44196</c:v>
                </c:pt>
                <c:pt idx="356">
                  <c:v>44227</c:v>
                </c:pt>
                <c:pt idx="357">
                  <c:v>44255</c:v>
                </c:pt>
                <c:pt idx="358">
                  <c:v>44286</c:v>
                </c:pt>
                <c:pt idx="359">
                  <c:v>44316</c:v>
                </c:pt>
                <c:pt idx="360">
                  <c:v>44347</c:v>
                </c:pt>
                <c:pt idx="361">
                  <c:v>44377</c:v>
                </c:pt>
                <c:pt idx="362">
                  <c:v>44408</c:v>
                </c:pt>
                <c:pt idx="363">
                  <c:v>44439</c:v>
                </c:pt>
                <c:pt idx="364">
                  <c:v>44469</c:v>
                </c:pt>
                <c:pt idx="365">
                  <c:v>44500</c:v>
                </c:pt>
                <c:pt idx="366">
                  <c:v>44530</c:v>
                </c:pt>
                <c:pt idx="367">
                  <c:v>44561</c:v>
                </c:pt>
                <c:pt idx="368">
                  <c:v>44592</c:v>
                </c:pt>
                <c:pt idx="369">
                  <c:v>44620</c:v>
                </c:pt>
                <c:pt idx="370">
                  <c:v>44651</c:v>
                </c:pt>
                <c:pt idx="371">
                  <c:v>44681</c:v>
                </c:pt>
                <c:pt idx="372">
                  <c:v>44712</c:v>
                </c:pt>
                <c:pt idx="373">
                  <c:v>44742</c:v>
                </c:pt>
                <c:pt idx="374">
                  <c:v>44773</c:v>
                </c:pt>
                <c:pt idx="375">
                  <c:v>44804</c:v>
                </c:pt>
                <c:pt idx="376">
                  <c:v>44834</c:v>
                </c:pt>
                <c:pt idx="377">
                  <c:v>44865</c:v>
                </c:pt>
                <c:pt idx="378">
                  <c:v>44895</c:v>
                </c:pt>
                <c:pt idx="379">
                  <c:v>44926</c:v>
                </c:pt>
                <c:pt idx="380">
                  <c:v>44957</c:v>
                </c:pt>
              </c:numCache>
            </c:numRef>
          </c:cat>
          <c:val>
            <c:numRef>
              <c:f>China!$B$8:$B$389</c:f>
              <c:numCache>
                <c:formatCode>0.0%</c:formatCode>
                <c:ptCount val="382"/>
                <c:pt idx="0">
                  <c:v>0.05</c:v>
                </c:pt>
                <c:pt idx="1">
                  <c:v>8.0000000000000002E-3</c:v>
                </c:pt>
                <c:pt idx="2">
                  <c:v>1.7000000000000001E-2</c:v>
                </c:pt>
                <c:pt idx="3">
                  <c:v>3.3000000000000002E-2</c:v>
                </c:pt>
                <c:pt idx="4">
                  <c:v>0.05</c:v>
                </c:pt>
                <c:pt idx="5">
                  <c:v>2.5000000000000001E-2</c:v>
                </c:pt>
                <c:pt idx="6">
                  <c:v>4.2000000000000003E-2</c:v>
                </c:pt>
                <c:pt idx="7">
                  <c:v>6.7000000000000004E-2</c:v>
                </c:pt>
                <c:pt idx="8">
                  <c:v>0.109</c:v>
                </c:pt>
                <c:pt idx="9">
                  <c:v>0.126</c:v>
                </c:pt>
                <c:pt idx="10">
                  <c:v>0.126</c:v>
                </c:pt>
                <c:pt idx="11">
                  <c:v>0.23499999999999999</c:v>
                </c:pt>
                <c:pt idx="12">
                  <c:v>9.1999999999999998E-2</c:v>
                </c:pt>
                <c:pt idx="13">
                  <c:v>0.109</c:v>
                </c:pt>
                <c:pt idx="14">
                  <c:v>0.109</c:v>
                </c:pt>
                <c:pt idx="15">
                  <c:v>0.109</c:v>
                </c:pt>
                <c:pt idx="16">
                  <c:v>9.1999999999999998E-2</c:v>
                </c:pt>
                <c:pt idx="17">
                  <c:v>0.109</c:v>
                </c:pt>
                <c:pt idx="18">
                  <c:v>0.11799999999999999</c:v>
                </c:pt>
                <c:pt idx="19">
                  <c:v>0.126</c:v>
                </c:pt>
                <c:pt idx="20">
                  <c:v>0.11799999999999999</c:v>
                </c:pt>
                <c:pt idx="21">
                  <c:v>7.5999999999999998E-2</c:v>
                </c:pt>
                <c:pt idx="22">
                  <c:v>0.05</c:v>
                </c:pt>
                <c:pt idx="23">
                  <c:v>0.109</c:v>
                </c:pt>
                <c:pt idx="24">
                  <c:v>0.185</c:v>
                </c:pt>
                <c:pt idx="25">
                  <c:v>0.16800000000000001</c:v>
                </c:pt>
                <c:pt idx="26">
                  <c:v>0.151</c:v>
                </c:pt>
                <c:pt idx="27">
                  <c:v>0.14299999999999999</c:v>
                </c:pt>
                <c:pt idx="28">
                  <c:v>0.16800000000000001</c:v>
                </c:pt>
                <c:pt idx="29">
                  <c:v>0.193</c:v>
                </c:pt>
                <c:pt idx="30">
                  <c:v>0.17599999999999999</c:v>
                </c:pt>
                <c:pt idx="31">
                  <c:v>0.17599999999999999</c:v>
                </c:pt>
                <c:pt idx="32">
                  <c:v>0.185</c:v>
                </c:pt>
                <c:pt idx="33">
                  <c:v>0.218</c:v>
                </c:pt>
                <c:pt idx="34">
                  <c:v>0.26900000000000002</c:v>
                </c:pt>
                <c:pt idx="35">
                  <c:v>8.4000000000000005E-2</c:v>
                </c:pt>
                <c:pt idx="36">
                  <c:v>0.27700000000000002</c:v>
                </c:pt>
                <c:pt idx="37">
                  <c:v>0.218</c:v>
                </c:pt>
                <c:pt idx="38">
                  <c:v>0.21</c:v>
                </c:pt>
                <c:pt idx="39">
                  <c:v>0.22700000000000001</c:v>
                </c:pt>
                <c:pt idx="40">
                  <c:v>0.252</c:v>
                </c:pt>
                <c:pt idx="41">
                  <c:v>0.21</c:v>
                </c:pt>
                <c:pt idx="42">
                  <c:v>0.193</c:v>
                </c:pt>
                <c:pt idx="43">
                  <c:v>0.16</c:v>
                </c:pt>
                <c:pt idx="44">
                  <c:v>0.13400000000000001</c:v>
                </c:pt>
                <c:pt idx="45">
                  <c:v>0.16</c:v>
                </c:pt>
                <c:pt idx="46">
                  <c:v>0.252</c:v>
                </c:pt>
                <c:pt idx="47">
                  <c:v>0.27700000000000002</c:v>
                </c:pt>
                <c:pt idx="48">
                  <c:v>3.4000000000000002E-2</c:v>
                </c:pt>
                <c:pt idx="49">
                  <c:v>0.16</c:v>
                </c:pt>
                <c:pt idx="50">
                  <c:v>0.16800000000000001</c:v>
                </c:pt>
                <c:pt idx="51">
                  <c:v>0.17599999999999999</c:v>
                </c:pt>
                <c:pt idx="52">
                  <c:v>0.151</c:v>
                </c:pt>
                <c:pt idx="53">
                  <c:v>0.151</c:v>
                </c:pt>
                <c:pt idx="54">
                  <c:v>0.29399999999999998</c:v>
                </c:pt>
                <c:pt idx="55">
                  <c:v>0.218</c:v>
                </c:pt>
                <c:pt idx="56">
                  <c:v>0.24399999999999999</c:v>
                </c:pt>
                <c:pt idx="57">
                  <c:v>0.23499999999999999</c:v>
                </c:pt>
                <c:pt idx="58">
                  <c:v>0.185</c:v>
                </c:pt>
                <c:pt idx="59">
                  <c:v>0.114</c:v>
                </c:pt>
                <c:pt idx="60">
                  <c:v>0.155</c:v>
                </c:pt>
                <c:pt idx="61">
                  <c:v>0.16400000000000001</c:v>
                </c:pt>
                <c:pt idx="62">
                  <c:v>0.154</c:v>
                </c:pt>
                <c:pt idx="63">
                  <c:v>0.13100000000000001</c:v>
                </c:pt>
                <c:pt idx="64">
                  <c:v>0.13900000000000001</c:v>
                </c:pt>
                <c:pt idx="65">
                  <c:v>0.13600000000000001</c:v>
                </c:pt>
                <c:pt idx="66">
                  <c:v>0.11799999999999999</c:v>
                </c:pt>
                <c:pt idx="67">
                  <c:v>0.114</c:v>
                </c:pt>
                <c:pt idx="68">
                  <c:v>0.129</c:v>
                </c:pt>
                <c:pt idx="69">
                  <c:v>0.121</c:v>
                </c:pt>
                <c:pt idx="70">
                  <c:v>0.14899999999999999</c:v>
                </c:pt>
                <c:pt idx="71">
                  <c:v>0.16900000000000001</c:v>
                </c:pt>
                <c:pt idx="72">
                  <c:v>0.122</c:v>
                </c:pt>
                <c:pt idx="73">
                  <c:v>0.122</c:v>
                </c:pt>
                <c:pt idx="74">
                  <c:v>0.13700000000000001</c:v>
                </c:pt>
                <c:pt idx="75">
                  <c:v>0.13100000000000001</c:v>
                </c:pt>
                <c:pt idx="76">
                  <c:v>0.13800000000000001</c:v>
                </c:pt>
                <c:pt idx="77">
                  <c:v>0.122</c:v>
                </c:pt>
                <c:pt idx="78">
                  <c:v>0.106</c:v>
                </c:pt>
                <c:pt idx="79">
                  <c:v>0.13700000000000001</c:v>
                </c:pt>
                <c:pt idx="80">
                  <c:v>0.13300000000000001</c:v>
                </c:pt>
                <c:pt idx="81">
                  <c:v>0.13400000000000001</c:v>
                </c:pt>
                <c:pt idx="82">
                  <c:v>0.14000000000000001</c:v>
                </c:pt>
                <c:pt idx="83">
                  <c:v>0.10299999999999999</c:v>
                </c:pt>
                <c:pt idx="84">
                  <c:v>0.104</c:v>
                </c:pt>
                <c:pt idx="85">
                  <c:v>0.13500000000000001</c:v>
                </c:pt>
                <c:pt idx="86">
                  <c:v>0.11899999999999999</c:v>
                </c:pt>
                <c:pt idx="87">
                  <c:v>0.11899999999999999</c:v>
                </c:pt>
                <c:pt idx="88">
                  <c:v>0.121</c:v>
                </c:pt>
                <c:pt idx="89">
                  <c:v>8.4000000000000005E-2</c:v>
                </c:pt>
                <c:pt idx="90">
                  <c:v>0.109</c:v>
                </c:pt>
                <c:pt idx="91">
                  <c:v>0.111</c:v>
                </c:pt>
                <c:pt idx="92">
                  <c:v>0.11799999999999999</c:v>
                </c:pt>
                <c:pt idx="93">
                  <c:v>0.11600000000000001</c:v>
                </c:pt>
                <c:pt idx="94">
                  <c:v>9.1999999999999998E-2</c:v>
                </c:pt>
                <c:pt idx="95">
                  <c:v>1.7999999999999999E-2</c:v>
                </c:pt>
                <c:pt idx="96">
                  <c:v>9.5000000000000001E-2</c:v>
                </c:pt>
                <c:pt idx="97">
                  <c:v>0.09</c:v>
                </c:pt>
                <c:pt idx="98">
                  <c:v>7.1999999999999995E-2</c:v>
                </c:pt>
                <c:pt idx="99">
                  <c:v>0.08</c:v>
                </c:pt>
                <c:pt idx="100">
                  <c:v>7.9000000000000001E-2</c:v>
                </c:pt>
                <c:pt idx="101">
                  <c:v>7.5999999999999998E-2</c:v>
                </c:pt>
                <c:pt idx="102">
                  <c:v>7.9000000000000001E-2</c:v>
                </c:pt>
                <c:pt idx="103">
                  <c:v>0.10199999999999999</c:v>
                </c:pt>
                <c:pt idx="104">
                  <c:v>0.106</c:v>
                </c:pt>
                <c:pt idx="105">
                  <c:v>0.11</c:v>
                </c:pt>
                <c:pt idx="106">
                  <c:v>0.115</c:v>
                </c:pt>
                <c:pt idx="107">
                  <c:v>0.17899999999999999</c:v>
                </c:pt>
                <c:pt idx="108">
                  <c:v>2.1000000000000001E-2</c:v>
                </c:pt>
                <c:pt idx="109">
                  <c:v>0.09</c:v>
                </c:pt>
                <c:pt idx="110">
                  <c:v>9.0999999999999998E-2</c:v>
                </c:pt>
                <c:pt idx="111">
                  <c:v>8.8999999999999996E-2</c:v>
                </c:pt>
                <c:pt idx="112">
                  <c:v>9.0999999999999998E-2</c:v>
                </c:pt>
                <c:pt idx="113">
                  <c:v>9.2999999999999999E-2</c:v>
                </c:pt>
                <c:pt idx="114">
                  <c:v>9.5000000000000001E-2</c:v>
                </c:pt>
                <c:pt idx="115">
                  <c:v>8.2000000000000003E-2</c:v>
                </c:pt>
                <c:pt idx="116">
                  <c:v>7.0000000000000007E-2</c:v>
                </c:pt>
                <c:pt idx="117">
                  <c:v>7.5999999999999998E-2</c:v>
                </c:pt>
                <c:pt idx="118">
                  <c:v>7.3999999999999996E-2</c:v>
                </c:pt>
                <c:pt idx="119">
                  <c:v>8.8999999999999996E-2</c:v>
                </c:pt>
                <c:pt idx="120">
                  <c:v>0.12</c:v>
                </c:pt>
                <c:pt idx="121">
                  <c:v>0.11899999999999999</c:v>
                </c:pt>
                <c:pt idx="122">
                  <c:v>0.114</c:v>
                </c:pt>
                <c:pt idx="123">
                  <c:v>0.115</c:v>
                </c:pt>
                <c:pt idx="124">
                  <c:v>0.122</c:v>
                </c:pt>
                <c:pt idx="125">
                  <c:v>0.128</c:v>
                </c:pt>
                <c:pt idx="126">
                  <c:v>0.128</c:v>
                </c:pt>
                <c:pt idx="127">
                  <c:v>0.12</c:v>
                </c:pt>
                <c:pt idx="128">
                  <c:v>0.114</c:v>
                </c:pt>
                <c:pt idx="129">
                  <c:v>0.106</c:v>
                </c:pt>
                <c:pt idx="130">
                  <c:v>0.104</c:v>
                </c:pt>
                <c:pt idx="131">
                  <c:v>2.3E-2</c:v>
                </c:pt>
                <c:pt idx="132">
                  <c:v>0.19</c:v>
                </c:pt>
                <c:pt idx="133">
                  <c:v>0.121</c:v>
                </c:pt>
                <c:pt idx="134">
                  <c:v>0.115</c:v>
                </c:pt>
                <c:pt idx="135">
                  <c:v>0.10199999999999999</c:v>
                </c:pt>
                <c:pt idx="136">
                  <c:v>0.10100000000000001</c:v>
                </c:pt>
                <c:pt idx="137">
                  <c:v>8.1000000000000003E-2</c:v>
                </c:pt>
                <c:pt idx="138">
                  <c:v>8.1000000000000003E-2</c:v>
                </c:pt>
                <c:pt idx="139">
                  <c:v>9.5000000000000001E-2</c:v>
                </c:pt>
                <c:pt idx="140">
                  <c:v>8.7999999999999995E-2</c:v>
                </c:pt>
                <c:pt idx="141">
                  <c:v>7.9000000000000001E-2</c:v>
                </c:pt>
                <c:pt idx="142">
                  <c:v>8.6999999999999994E-2</c:v>
                </c:pt>
                <c:pt idx="143">
                  <c:v>0.186</c:v>
                </c:pt>
                <c:pt idx="144">
                  <c:v>2.7E-2</c:v>
                </c:pt>
                <c:pt idx="145">
                  <c:v>0.109</c:v>
                </c:pt>
                <c:pt idx="146">
                  <c:v>0.121</c:v>
                </c:pt>
                <c:pt idx="147">
                  <c:v>0.129</c:v>
                </c:pt>
                <c:pt idx="148">
                  <c:v>0.124</c:v>
                </c:pt>
                <c:pt idx="149">
                  <c:v>0.128</c:v>
                </c:pt>
                <c:pt idx="150">
                  <c:v>0.127</c:v>
                </c:pt>
                <c:pt idx="151">
                  <c:v>0.13800000000000001</c:v>
                </c:pt>
                <c:pt idx="152">
                  <c:v>0.14199999999999999</c:v>
                </c:pt>
                <c:pt idx="153">
                  <c:v>0.14499999999999999</c:v>
                </c:pt>
                <c:pt idx="154">
                  <c:v>0.14899999999999999</c:v>
                </c:pt>
                <c:pt idx="155">
                  <c:v>0.14799999999999999</c:v>
                </c:pt>
                <c:pt idx="156">
                  <c:v>0.19800000000000001</c:v>
                </c:pt>
                <c:pt idx="157">
                  <c:v>0.16900000000000001</c:v>
                </c:pt>
                <c:pt idx="158">
                  <c:v>0.14899999999999999</c:v>
                </c:pt>
                <c:pt idx="159">
                  <c:v>0.13700000000000001</c:v>
                </c:pt>
                <c:pt idx="160">
                  <c:v>0.16900000000000001</c:v>
                </c:pt>
                <c:pt idx="161">
                  <c:v>0.16500000000000001</c:v>
                </c:pt>
                <c:pt idx="162">
                  <c:v>0.17100000000000001</c:v>
                </c:pt>
                <c:pt idx="163">
                  <c:v>0.16300000000000001</c:v>
                </c:pt>
                <c:pt idx="164">
                  <c:v>0.17199999999999999</c:v>
                </c:pt>
                <c:pt idx="165">
                  <c:v>0.17899999999999999</c:v>
                </c:pt>
                <c:pt idx="166">
                  <c:v>0.18099999999999999</c:v>
                </c:pt>
                <c:pt idx="167">
                  <c:v>7.1999999999999995E-2</c:v>
                </c:pt>
                <c:pt idx="168">
                  <c:v>0.23200000000000001</c:v>
                </c:pt>
                <c:pt idx="169">
                  <c:v>0.19400000000000001</c:v>
                </c:pt>
                <c:pt idx="170">
                  <c:v>0.191</c:v>
                </c:pt>
                <c:pt idx="171">
                  <c:v>0.17499999999999999</c:v>
                </c:pt>
                <c:pt idx="172">
                  <c:v>0.16200000000000001</c:v>
                </c:pt>
                <c:pt idx="173">
                  <c:v>0.155</c:v>
                </c:pt>
                <c:pt idx="174">
                  <c:v>0.159</c:v>
                </c:pt>
                <c:pt idx="175">
                  <c:v>0.161</c:v>
                </c:pt>
                <c:pt idx="176">
                  <c:v>0.157</c:v>
                </c:pt>
                <c:pt idx="177">
                  <c:v>0.14799999999999999</c:v>
                </c:pt>
                <c:pt idx="178">
                  <c:v>0.14399999999999999</c:v>
                </c:pt>
                <c:pt idx="179">
                  <c:v>0.20899999999999999</c:v>
                </c:pt>
                <c:pt idx="180">
                  <c:v>7.5999999999999998E-2</c:v>
                </c:pt>
                <c:pt idx="181">
                  <c:v>0.151</c:v>
                </c:pt>
                <c:pt idx="182">
                  <c:v>0.16</c:v>
                </c:pt>
                <c:pt idx="183">
                  <c:v>0.16600000000000001</c:v>
                </c:pt>
                <c:pt idx="184">
                  <c:v>0.16800000000000001</c:v>
                </c:pt>
                <c:pt idx="185">
                  <c:v>0.161</c:v>
                </c:pt>
                <c:pt idx="186">
                  <c:v>0.16</c:v>
                </c:pt>
                <c:pt idx="187">
                  <c:v>0.16500000000000001</c:v>
                </c:pt>
                <c:pt idx="188">
                  <c:v>0.161</c:v>
                </c:pt>
                <c:pt idx="189">
                  <c:v>0.16600000000000001</c:v>
                </c:pt>
                <c:pt idx="190">
                  <c:v>0.16500000000000001</c:v>
                </c:pt>
                <c:pt idx="191">
                  <c:v>0.20100000000000001</c:v>
                </c:pt>
                <c:pt idx="192">
                  <c:v>0.17799999999999999</c:v>
                </c:pt>
                <c:pt idx="193">
                  <c:v>0.16600000000000001</c:v>
                </c:pt>
                <c:pt idx="194">
                  <c:v>0.17899999999999999</c:v>
                </c:pt>
                <c:pt idx="195">
                  <c:v>0.19500000000000001</c:v>
                </c:pt>
                <c:pt idx="196">
                  <c:v>0.16700000000000001</c:v>
                </c:pt>
                <c:pt idx="197">
                  <c:v>0.157</c:v>
                </c:pt>
                <c:pt idx="198">
                  <c:v>0.161</c:v>
                </c:pt>
                <c:pt idx="199">
                  <c:v>0.14699999999999999</c:v>
                </c:pt>
                <c:pt idx="200">
                  <c:v>0.14899999999999999</c:v>
                </c:pt>
                <c:pt idx="201">
                  <c:v>0.14699999999999999</c:v>
                </c:pt>
                <c:pt idx="202">
                  <c:v>0.126</c:v>
                </c:pt>
                <c:pt idx="203">
                  <c:v>0.17599999999999999</c:v>
                </c:pt>
                <c:pt idx="204">
                  <c:v>0.17399999999999999</c:v>
                </c:pt>
                <c:pt idx="205">
                  <c:v>0.18099999999999999</c:v>
                </c:pt>
                <c:pt idx="206">
                  <c:v>0.19400000000000001</c:v>
                </c:pt>
                <c:pt idx="207">
                  <c:v>0.18</c:v>
                </c:pt>
                <c:pt idx="208">
                  <c:v>0.17499999999999999</c:v>
                </c:pt>
                <c:pt idx="209">
                  <c:v>0.189</c:v>
                </c:pt>
                <c:pt idx="210">
                  <c:v>0.17899999999999999</c:v>
                </c:pt>
                <c:pt idx="211">
                  <c:v>0.17299999999999999</c:v>
                </c:pt>
                <c:pt idx="212">
                  <c:v>0.17399999999999999</c:v>
                </c:pt>
                <c:pt idx="213">
                  <c:v>0.154</c:v>
                </c:pt>
                <c:pt idx="214">
                  <c:v>0.17799999999999999</c:v>
                </c:pt>
                <c:pt idx="215">
                  <c:v>0.157</c:v>
                </c:pt>
                <c:pt idx="216">
                  <c:v>0.16</c:v>
                </c:pt>
                <c:pt idx="217">
                  <c:v>0.16</c:v>
                </c:pt>
                <c:pt idx="218">
                  <c:v>0.14699999999999999</c:v>
                </c:pt>
                <c:pt idx="219">
                  <c:v>0.128</c:v>
                </c:pt>
                <c:pt idx="220">
                  <c:v>0.114</c:v>
                </c:pt>
                <c:pt idx="221">
                  <c:v>8.2000000000000003E-2</c:v>
                </c:pt>
                <c:pt idx="222">
                  <c:v>5.3999999999999999E-2</c:v>
                </c:pt>
                <c:pt idx="223">
                  <c:v>5.7000000000000002E-2</c:v>
                </c:pt>
                <c:pt idx="224">
                  <c:v>0.11</c:v>
                </c:pt>
                <c:pt idx="225">
                  <c:v>8.3000000000000004E-2</c:v>
                </c:pt>
                <c:pt idx="226">
                  <c:v>7.2999999999999995E-2</c:v>
                </c:pt>
                <c:pt idx="227">
                  <c:v>8.8999999999999996E-2</c:v>
                </c:pt>
                <c:pt idx="228">
                  <c:v>0.107</c:v>
                </c:pt>
                <c:pt idx="229">
                  <c:v>0.108</c:v>
                </c:pt>
                <c:pt idx="230">
                  <c:v>0.123</c:v>
                </c:pt>
                <c:pt idx="231">
                  <c:v>0.13900000000000001</c:v>
                </c:pt>
                <c:pt idx="232">
                  <c:v>0.161</c:v>
                </c:pt>
                <c:pt idx="233">
                  <c:v>0.192</c:v>
                </c:pt>
                <c:pt idx="234">
                  <c:v>0.185</c:v>
                </c:pt>
                <c:pt idx="235">
                  <c:v>0.128</c:v>
                </c:pt>
                <c:pt idx="236">
                  <c:v>0.18099999999999999</c:v>
                </c:pt>
                <c:pt idx="237">
                  <c:v>0.17799999999999999</c:v>
                </c:pt>
                <c:pt idx="238">
                  <c:v>0.16500000000000001</c:v>
                </c:pt>
                <c:pt idx="239">
                  <c:v>0.13700000000000001</c:v>
                </c:pt>
                <c:pt idx="240">
                  <c:v>0.13400000000000001</c:v>
                </c:pt>
                <c:pt idx="241">
                  <c:v>0.13900000000000001</c:v>
                </c:pt>
                <c:pt idx="242">
                  <c:v>0.13300000000000001</c:v>
                </c:pt>
                <c:pt idx="243">
                  <c:v>0.13100000000000001</c:v>
                </c:pt>
                <c:pt idx="244">
                  <c:v>0.13300000000000001</c:v>
                </c:pt>
                <c:pt idx="245">
                  <c:v>0.13500000000000001</c:v>
                </c:pt>
                <c:pt idx="246">
                  <c:v>0.14099999999999999</c:v>
                </c:pt>
                <c:pt idx="247">
                  <c:v>0.14799999999999999</c:v>
                </c:pt>
                <c:pt idx="248">
                  <c:v>0.13400000000000001</c:v>
                </c:pt>
                <c:pt idx="249">
                  <c:v>0.13300000000000001</c:v>
                </c:pt>
                <c:pt idx="250">
                  <c:v>0.151</c:v>
                </c:pt>
                <c:pt idx="251">
                  <c:v>0.14000000000000001</c:v>
                </c:pt>
                <c:pt idx="252">
                  <c:v>0.13500000000000001</c:v>
                </c:pt>
                <c:pt idx="253">
                  <c:v>0.13800000000000001</c:v>
                </c:pt>
                <c:pt idx="254">
                  <c:v>0.13200000000000001</c:v>
                </c:pt>
                <c:pt idx="255">
                  <c:v>0.124</c:v>
                </c:pt>
                <c:pt idx="256">
                  <c:v>0.128</c:v>
                </c:pt>
                <c:pt idx="257">
                  <c:v>0.114</c:v>
                </c:pt>
                <c:pt idx="258">
                  <c:v>0.11899999999999999</c:v>
                </c:pt>
                <c:pt idx="259">
                  <c:v>9.2999999999999999E-2</c:v>
                </c:pt>
                <c:pt idx="260">
                  <c:v>9.6000000000000002E-2</c:v>
                </c:pt>
                <c:pt idx="261">
                  <c:v>9.5000000000000001E-2</c:v>
                </c:pt>
                <c:pt idx="262">
                  <c:v>9.1999999999999998E-2</c:v>
                </c:pt>
                <c:pt idx="263">
                  <c:v>8.8999999999999996E-2</c:v>
                </c:pt>
                <c:pt idx="264">
                  <c:v>9.1999999999999998E-2</c:v>
                </c:pt>
                <c:pt idx="265">
                  <c:v>9.6000000000000002E-2</c:v>
                </c:pt>
                <c:pt idx="266">
                  <c:v>0.10100000000000001</c:v>
                </c:pt>
                <c:pt idx="267">
                  <c:v>0.10299999999999999</c:v>
                </c:pt>
                <c:pt idx="268">
                  <c:v>9.9000000000000005E-2</c:v>
                </c:pt>
                <c:pt idx="269">
                  <c:v>8.8999999999999996E-2</c:v>
                </c:pt>
                <c:pt idx="270">
                  <c:v>9.2999999999999999E-2</c:v>
                </c:pt>
                <c:pt idx="271">
                  <c:v>9.1999999999999998E-2</c:v>
                </c:pt>
                <c:pt idx="272">
                  <c:v>8.8999999999999996E-2</c:v>
                </c:pt>
                <c:pt idx="273">
                  <c:v>9.7000000000000003E-2</c:v>
                </c:pt>
                <c:pt idx="274">
                  <c:v>0.104</c:v>
                </c:pt>
                <c:pt idx="275">
                  <c:v>0.10199999999999999</c:v>
                </c:pt>
                <c:pt idx="276">
                  <c:v>0.10299999999999999</c:v>
                </c:pt>
                <c:pt idx="277">
                  <c:v>0.1</c:v>
                </c:pt>
                <c:pt idx="278">
                  <c:v>9.7000000000000003E-2</c:v>
                </c:pt>
                <c:pt idx="279">
                  <c:v>8.5999999999999993E-2</c:v>
                </c:pt>
                <c:pt idx="280">
                  <c:v>8.7999999999999995E-2</c:v>
                </c:pt>
                <c:pt idx="281">
                  <c:v>8.6999999999999994E-2</c:v>
                </c:pt>
                <c:pt idx="282">
                  <c:v>8.7999999999999995E-2</c:v>
                </c:pt>
                <c:pt idx="283">
                  <c:v>9.1999999999999998E-2</c:v>
                </c:pt>
                <c:pt idx="284">
                  <c:v>0.09</c:v>
                </c:pt>
                <c:pt idx="285">
                  <c:v>6.9000000000000006E-2</c:v>
                </c:pt>
                <c:pt idx="286">
                  <c:v>0.08</c:v>
                </c:pt>
                <c:pt idx="287">
                  <c:v>7.6999999999999999E-2</c:v>
                </c:pt>
                <c:pt idx="288">
                  <c:v>7.1999999999999995E-2</c:v>
                </c:pt>
                <c:pt idx="289">
                  <c:v>7.9000000000000001E-2</c:v>
                </c:pt>
                <c:pt idx="290">
                  <c:v>6.8000000000000005E-2</c:v>
                </c:pt>
                <c:pt idx="291">
                  <c:v>5.6000000000000001E-2</c:v>
                </c:pt>
                <c:pt idx="292">
                  <c:v>5.8999999999999997E-2</c:v>
                </c:pt>
                <c:pt idx="293">
                  <c:v>6.0999999999999999E-2</c:v>
                </c:pt>
                <c:pt idx="294">
                  <c:v>6.8000000000000005E-2</c:v>
                </c:pt>
                <c:pt idx="295">
                  <c:v>0.06</c:v>
                </c:pt>
                <c:pt idx="296">
                  <c:v>6.0999999999999999E-2</c:v>
                </c:pt>
                <c:pt idx="297">
                  <c:v>5.7000000000000002E-2</c:v>
                </c:pt>
                <c:pt idx="298">
                  <c:v>5.6000000000000001E-2</c:v>
                </c:pt>
                <c:pt idx="299">
                  <c:v>6.2E-2</c:v>
                </c:pt>
                <c:pt idx="300">
                  <c:v>5.8999999999999997E-2</c:v>
                </c:pt>
                <c:pt idx="301">
                  <c:v>5.3999999999999999E-2</c:v>
                </c:pt>
                <c:pt idx="302">
                  <c:v>6.8000000000000005E-2</c:v>
                </c:pt>
                <c:pt idx="303">
                  <c:v>0.06</c:v>
                </c:pt>
                <c:pt idx="304">
                  <c:v>0.06</c:v>
                </c:pt>
                <c:pt idx="305">
                  <c:v>6.2E-2</c:v>
                </c:pt>
                <c:pt idx="306">
                  <c:v>0.06</c:v>
                </c:pt>
                <c:pt idx="307">
                  <c:v>6.3E-2</c:v>
                </c:pt>
                <c:pt idx="308">
                  <c:v>6.0999999999999999E-2</c:v>
                </c:pt>
                <c:pt idx="309">
                  <c:v>6.0999999999999999E-2</c:v>
                </c:pt>
                <c:pt idx="310">
                  <c:v>6.2E-2</c:v>
                </c:pt>
                <c:pt idx="311">
                  <c:v>0.06</c:v>
                </c:pt>
                <c:pt idx="312">
                  <c:v>6.3E-2</c:v>
                </c:pt>
                <c:pt idx="313">
                  <c:v>7.5999999999999998E-2</c:v>
                </c:pt>
                <c:pt idx="314">
                  <c:v>6.5000000000000002E-2</c:v>
                </c:pt>
                <c:pt idx="315">
                  <c:v>6.5000000000000002E-2</c:v>
                </c:pt>
                <c:pt idx="316">
                  <c:v>7.5999999999999998E-2</c:v>
                </c:pt>
                <c:pt idx="317">
                  <c:v>6.4000000000000001E-2</c:v>
                </c:pt>
                <c:pt idx="318">
                  <c:v>0.06</c:v>
                </c:pt>
                <c:pt idx="319">
                  <c:v>6.6000000000000003E-2</c:v>
                </c:pt>
                <c:pt idx="320">
                  <c:v>6.2E-2</c:v>
                </c:pt>
                <c:pt idx="321">
                  <c:v>6.0999999999999999E-2</c:v>
                </c:pt>
                <c:pt idx="322">
                  <c:v>6.2E-2</c:v>
                </c:pt>
                <c:pt idx="323">
                  <c:v>7.1999999999999995E-2</c:v>
                </c:pt>
                <c:pt idx="324">
                  <c:v>0.06</c:v>
                </c:pt>
                <c:pt idx="325">
                  <c:v>7.0000000000000007E-2</c:v>
                </c:pt>
                <c:pt idx="326">
                  <c:v>6.8000000000000005E-2</c:v>
                </c:pt>
                <c:pt idx="327">
                  <c:v>0.06</c:v>
                </c:pt>
                <c:pt idx="328">
                  <c:v>0.06</c:v>
                </c:pt>
                <c:pt idx="329">
                  <c:v>6.0999999999999999E-2</c:v>
                </c:pt>
                <c:pt idx="330">
                  <c:v>5.8000000000000003E-2</c:v>
                </c:pt>
                <c:pt idx="331">
                  <c:v>5.8999999999999997E-2</c:v>
                </c:pt>
                <c:pt idx="332">
                  <c:v>5.3999999999999999E-2</c:v>
                </c:pt>
                <c:pt idx="333">
                  <c:v>5.7000000000000002E-2</c:v>
                </c:pt>
                <c:pt idx="334">
                  <c:v>5.2999999999999999E-2</c:v>
                </c:pt>
                <c:pt idx="335">
                  <c:v>8.5000000000000006E-2</c:v>
                </c:pt>
                <c:pt idx="336">
                  <c:v>5.3999999999999999E-2</c:v>
                </c:pt>
                <c:pt idx="337">
                  <c:v>5.3999999999999999E-2</c:v>
                </c:pt>
                <c:pt idx="338">
                  <c:v>0.05</c:v>
                </c:pt>
                <c:pt idx="339">
                  <c:v>6.3E-2</c:v>
                </c:pt>
                <c:pt idx="340">
                  <c:v>4.8000000000000001E-2</c:v>
                </c:pt>
                <c:pt idx="341">
                  <c:v>4.3999999999999997E-2</c:v>
                </c:pt>
                <c:pt idx="342">
                  <c:v>5.8000000000000003E-2</c:v>
                </c:pt>
                <c:pt idx="343">
                  <c:v>4.7E-2</c:v>
                </c:pt>
                <c:pt idx="344">
                  <c:v>6.2E-2</c:v>
                </c:pt>
                <c:pt idx="345">
                  <c:v>6.9000000000000006E-2</c:v>
                </c:pt>
                <c:pt idx="346">
                  <c:v>-0.13500000000000001</c:v>
                </c:pt>
                <c:pt idx="347">
                  <c:v>-1.0999999999999999E-2</c:v>
                </c:pt>
                <c:pt idx="348">
                  <c:v>3.9E-2</c:v>
                </c:pt>
                <c:pt idx="349">
                  <c:v>4.3999999999999997E-2</c:v>
                </c:pt>
                <c:pt idx="350">
                  <c:v>4.8000000000000001E-2</c:v>
                </c:pt>
                <c:pt idx="351">
                  <c:v>4.8000000000000001E-2</c:v>
                </c:pt>
                <c:pt idx="352">
                  <c:v>5.6000000000000001E-2</c:v>
                </c:pt>
                <c:pt idx="353">
                  <c:v>6.9000000000000006E-2</c:v>
                </c:pt>
                <c:pt idx="354">
                  <c:v>6.9000000000000006E-2</c:v>
                </c:pt>
                <c:pt idx="355">
                  <c:v>7.0000000000000007E-2</c:v>
                </c:pt>
                <c:pt idx="356">
                  <c:v>3.7999999999999999E-2</c:v>
                </c:pt>
                <c:pt idx="357">
                  <c:v>0.35099999999999998</c:v>
                </c:pt>
                <c:pt idx="358">
                  <c:v>0.14099999999999999</c:v>
                </c:pt>
                <c:pt idx="359">
                  <c:v>9.8000000000000004E-2</c:v>
                </c:pt>
                <c:pt idx="360">
                  <c:v>8.7999999999999995E-2</c:v>
                </c:pt>
                <c:pt idx="361">
                  <c:v>8.3000000000000004E-2</c:v>
                </c:pt>
                <c:pt idx="362">
                  <c:v>6.4000000000000001E-2</c:v>
                </c:pt>
                <c:pt idx="363">
                  <c:v>5.2999999999999999E-2</c:v>
                </c:pt>
                <c:pt idx="364">
                  <c:v>3.1E-2</c:v>
                </c:pt>
                <c:pt idx="365">
                  <c:v>3.5000000000000003E-2</c:v>
                </c:pt>
                <c:pt idx="366">
                  <c:v>3.7999999999999999E-2</c:v>
                </c:pt>
                <c:pt idx="367">
                  <c:v>4.2999999999999997E-2</c:v>
                </c:pt>
                <c:pt idx="368">
                  <c:v>#N/A</c:v>
                </c:pt>
                <c:pt idx="369">
                  <c:v>7.4999999999999997E-2</c:v>
                </c:pt>
                <c:pt idx="370">
                  <c:v>0.05</c:v>
                </c:pt>
                <c:pt idx="371">
                  <c:v>#N/A</c:v>
                </c:pt>
                <c:pt idx="372">
                  <c:v>6.9999999999999993E-3</c:v>
                </c:pt>
                <c:pt idx="373">
                  <c:v>3.9E-2</c:v>
                </c:pt>
                <c:pt idx="374">
                  <c:v>3.7999999999999999E-2</c:v>
                </c:pt>
                <c:pt idx="375">
                  <c:v>4.2000000000000003E-2</c:v>
                </c:pt>
                <c:pt idx="376">
                  <c:v>6.3E-2</c:v>
                </c:pt>
                <c:pt idx="377">
                  <c:v>0.05</c:v>
                </c:pt>
                <c:pt idx="378">
                  <c:v>2.1999999999999999E-2</c:v>
                </c:pt>
                <c:pt idx="379">
                  <c:v>1.2999999999999999E-2</c:v>
                </c:pt>
                <c:pt idx="38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14-445A-90BE-70AD32B386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100"/>
      </c:areaChart>
      <c:catAx>
        <c:axId val="1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</c:scaling>
        <c:delete val="0"/>
        <c:axPos val="l"/>
        <c:majorGridlines/>
        <c:numFmt formatCode="0.0%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Table3[[#Headers],[China Industrial Production YoY]]</c:f>
          <c:strCache>
            <c:ptCount val="1"/>
            <c:pt idx="0">
              <c:v>China Industrial Production YoY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China!$C$7</c:f>
              <c:strCache>
                <c:ptCount val="1"/>
                <c:pt idx="0">
                  <c:v>HSBC China PMI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Ref>
              <c:f>China!$A$8:$A$389</c:f>
              <c:numCache>
                <c:formatCode>m/d/yyyy</c:formatCode>
                <c:ptCount val="382"/>
                <c:pt idx="0">
                  <c:v>32963</c:v>
                </c:pt>
                <c:pt idx="1">
                  <c:v>32993</c:v>
                </c:pt>
                <c:pt idx="2">
                  <c:v>33024</c:v>
                </c:pt>
                <c:pt idx="3">
                  <c:v>33054</c:v>
                </c:pt>
                <c:pt idx="4">
                  <c:v>33085</c:v>
                </c:pt>
                <c:pt idx="5">
                  <c:v>33116</c:v>
                </c:pt>
                <c:pt idx="6">
                  <c:v>33146</c:v>
                </c:pt>
                <c:pt idx="7">
                  <c:v>33177</c:v>
                </c:pt>
                <c:pt idx="8">
                  <c:v>33207</c:v>
                </c:pt>
                <c:pt idx="9">
                  <c:v>33238</c:v>
                </c:pt>
                <c:pt idx="10">
                  <c:v>33269</c:v>
                </c:pt>
                <c:pt idx="11">
                  <c:v>33297</c:v>
                </c:pt>
                <c:pt idx="12">
                  <c:v>33328</c:v>
                </c:pt>
                <c:pt idx="13">
                  <c:v>33358</c:v>
                </c:pt>
                <c:pt idx="14">
                  <c:v>33389</c:v>
                </c:pt>
                <c:pt idx="15">
                  <c:v>33419</c:v>
                </c:pt>
                <c:pt idx="16">
                  <c:v>33450</c:v>
                </c:pt>
                <c:pt idx="17">
                  <c:v>33481</c:v>
                </c:pt>
                <c:pt idx="18">
                  <c:v>33511</c:v>
                </c:pt>
                <c:pt idx="19">
                  <c:v>33542</c:v>
                </c:pt>
                <c:pt idx="20">
                  <c:v>33572</c:v>
                </c:pt>
                <c:pt idx="21">
                  <c:v>33603</c:v>
                </c:pt>
                <c:pt idx="22">
                  <c:v>33634</c:v>
                </c:pt>
                <c:pt idx="23">
                  <c:v>33663</c:v>
                </c:pt>
                <c:pt idx="24">
                  <c:v>33694</c:v>
                </c:pt>
                <c:pt idx="25">
                  <c:v>33724</c:v>
                </c:pt>
                <c:pt idx="26">
                  <c:v>33755</c:v>
                </c:pt>
                <c:pt idx="27">
                  <c:v>33785</c:v>
                </c:pt>
                <c:pt idx="28">
                  <c:v>33816</c:v>
                </c:pt>
                <c:pt idx="29">
                  <c:v>33847</c:v>
                </c:pt>
                <c:pt idx="30">
                  <c:v>33877</c:v>
                </c:pt>
                <c:pt idx="31">
                  <c:v>33908</c:v>
                </c:pt>
                <c:pt idx="32">
                  <c:v>33938</c:v>
                </c:pt>
                <c:pt idx="33">
                  <c:v>33969</c:v>
                </c:pt>
                <c:pt idx="34">
                  <c:v>34000</c:v>
                </c:pt>
                <c:pt idx="35">
                  <c:v>34028</c:v>
                </c:pt>
                <c:pt idx="36">
                  <c:v>34059</c:v>
                </c:pt>
                <c:pt idx="37">
                  <c:v>34089</c:v>
                </c:pt>
                <c:pt idx="38">
                  <c:v>34120</c:v>
                </c:pt>
                <c:pt idx="39">
                  <c:v>34150</c:v>
                </c:pt>
                <c:pt idx="40">
                  <c:v>34181</c:v>
                </c:pt>
                <c:pt idx="41">
                  <c:v>34212</c:v>
                </c:pt>
                <c:pt idx="42">
                  <c:v>34242</c:v>
                </c:pt>
                <c:pt idx="43">
                  <c:v>34273</c:v>
                </c:pt>
                <c:pt idx="44">
                  <c:v>34303</c:v>
                </c:pt>
                <c:pt idx="45">
                  <c:v>34334</c:v>
                </c:pt>
                <c:pt idx="46">
                  <c:v>34365</c:v>
                </c:pt>
                <c:pt idx="47">
                  <c:v>34393</c:v>
                </c:pt>
                <c:pt idx="48">
                  <c:v>34424</c:v>
                </c:pt>
                <c:pt idx="49">
                  <c:v>34454</c:v>
                </c:pt>
                <c:pt idx="50">
                  <c:v>34485</c:v>
                </c:pt>
                <c:pt idx="51">
                  <c:v>34515</c:v>
                </c:pt>
                <c:pt idx="52">
                  <c:v>34546</c:v>
                </c:pt>
                <c:pt idx="53">
                  <c:v>34577</c:v>
                </c:pt>
                <c:pt idx="54">
                  <c:v>34607</c:v>
                </c:pt>
                <c:pt idx="55">
                  <c:v>34638</c:v>
                </c:pt>
                <c:pt idx="56">
                  <c:v>34668</c:v>
                </c:pt>
                <c:pt idx="57">
                  <c:v>34699</c:v>
                </c:pt>
                <c:pt idx="58">
                  <c:v>34730</c:v>
                </c:pt>
                <c:pt idx="59">
                  <c:v>34758</c:v>
                </c:pt>
                <c:pt idx="60">
                  <c:v>34789</c:v>
                </c:pt>
                <c:pt idx="61">
                  <c:v>34819</c:v>
                </c:pt>
                <c:pt idx="62">
                  <c:v>34850</c:v>
                </c:pt>
                <c:pt idx="63">
                  <c:v>34880</c:v>
                </c:pt>
                <c:pt idx="64">
                  <c:v>34911</c:v>
                </c:pt>
                <c:pt idx="65">
                  <c:v>34942</c:v>
                </c:pt>
                <c:pt idx="66">
                  <c:v>34972</c:v>
                </c:pt>
                <c:pt idx="67">
                  <c:v>35003</c:v>
                </c:pt>
                <c:pt idx="68">
                  <c:v>35033</c:v>
                </c:pt>
                <c:pt idx="69">
                  <c:v>35064</c:v>
                </c:pt>
                <c:pt idx="70">
                  <c:v>35095</c:v>
                </c:pt>
                <c:pt idx="71">
                  <c:v>35124</c:v>
                </c:pt>
                <c:pt idx="72">
                  <c:v>35155</c:v>
                </c:pt>
                <c:pt idx="73">
                  <c:v>35185</c:v>
                </c:pt>
                <c:pt idx="74">
                  <c:v>35216</c:v>
                </c:pt>
                <c:pt idx="75">
                  <c:v>35246</c:v>
                </c:pt>
                <c:pt idx="76">
                  <c:v>35277</c:v>
                </c:pt>
                <c:pt idx="77">
                  <c:v>35308</c:v>
                </c:pt>
                <c:pt idx="78">
                  <c:v>35338</c:v>
                </c:pt>
                <c:pt idx="79">
                  <c:v>35369</c:v>
                </c:pt>
                <c:pt idx="80">
                  <c:v>35399</c:v>
                </c:pt>
                <c:pt idx="81">
                  <c:v>35430</c:v>
                </c:pt>
                <c:pt idx="82">
                  <c:v>35461</c:v>
                </c:pt>
                <c:pt idx="83">
                  <c:v>35489</c:v>
                </c:pt>
                <c:pt idx="84">
                  <c:v>35520</c:v>
                </c:pt>
                <c:pt idx="85">
                  <c:v>35550</c:v>
                </c:pt>
                <c:pt idx="86">
                  <c:v>35581</c:v>
                </c:pt>
                <c:pt idx="87">
                  <c:v>35611</c:v>
                </c:pt>
                <c:pt idx="88">
                  <c:v>35642</c:v>
                </c:pt>
                <c:pt idx="89">
                  <c:v>35673</c:v>
                </c:pt>
                <c:pt idx="90">
                  <c:v>35703</c:v>
                </c:pt>
                <c:pt idx="91">
                  <c:v>35734</c:v>
                </c:pt>
                <c:pt idx="92">
                  <c:v>35764</c:v>
                </c:pt>
                <c:pt idx="93">
                  <c:v>35795</c:v>
                </c:pt>
                <c:pt idx="94">
                  <c:v>35826</c:v>
                </c:pt>
                <c:pt idx="95">
                  <c:v>35854</c:v>
                </c:pt>
                <c:pt idx="96">
                  <c:v>35885</c:v>
                </c:pt>
                <c:pt idx="97">
                  <c:v>35915</c:v>
                </c:pt>
                <c:pt idx="98">
                  <c:v>35946</c:v>
                </c:pt>
                <c:pt idx="99">
                  <c:v>35976</c:v>
                </c:pt>
                <c:pt idx="100">
                  <c:v>36007</c:v>
                </c:pt>
                <c:pt idx="101">
                  <c:v>36038</c:v>
                </c:pt>
                <c:pt idx="102">
                  <c:v>36068</c:v>
                </c:pt>
                <c:pt idx="103">
                  <c:v>36099</c:v>
                </c:pt>
                <c:pt idx="104">
                  <c:v>36129</c:v>
                </c:pt>
                <c:pt idx="105">
                  <c:v>36160</c:v>
                </c:pt>
                <c:pt idx="106">
                  <c:v>36191</c:v>
                </c:pt>
                <c:pt idx="107">
                  <c:v>36219</c:v>
                </c:pt>
                <c:pt idx="108">
                  <c:v>36250</c:v>
                </c:pt>
                <c:pt idx="109">
                  <c:v>36280</c:v>
                </c:pt>
                <c:pt idx="110">
                  <c:v>36311</c:v>
                </c:pt>
                <c:pt idx="111">
                  <c:v>36341</c:v>
                </c:pt>
                <c:pt idx="112">
                  <c:v>36372</c:v>
                </c:pt>
                <c:pt idx="113">
                  <c:v>36403</c:v>
                </c:pt>
                <c:pt idx="114">
                  <c:v>36433</c:v>
                </c:pt>
                <c:pt idx="115">
                  <c:v>36464</c:v>
                </c:pt>
                <c:pt idx="116">
                  <c:v>36494</c:v>
                </c:pt>
                <c:pt idx="117">
                  <c:v>36525</c:v>
                </c:pt>
                <c:pt idx="118">
                  <c:v>36556</c:v>
                </c:pt>
                <c:pt idx="119">
                  <c:v>36585</c:v>
                </c:pt>
                <c:pt idx="120">
                  <c:v>36616</c:v>
                </c:pt>
                <c:pt idx="121">
                  <c:v>36646</c:v>
                </c:pt>
                <c:pt idx="122">
                  <c:v>36677</c:v>
                </c:pt>
                <c:pt idx="123">
                  <c:v>36707</c:v>
                </c:pt>
                <c:pt idx="124">
                  <c:v>36738</c:v>
                </c:pt>
                <c:pt idx="125">
                  <c:v>36769</c:v>
                </c:pt>
                <c:pt idx="126">
                  <c:v>36799</c:v>
                </c:pt>
                <c:pt idx="127">
                  <c:v>36830</c:v>
                </c:pt>
                <c:pt idx="128">
                  <c:v>36860</c:v>
                </c:pt>
                <c:pt idx="129">
                  <c:v>36891</c:v>
                </c:pt>
                <c:pt idx="130">
                  <c:v>36922</c:v>
                </c:pt>
                <c:pt idx="131">
                  <c:v>36950</c:v>
                </c:pt>
                <c:pt idx="132">
                  <c:v>36981</c:v>
                </c:pt>
                <c:pt idx="133">
                  <c:v>37011</c:v>
                </c:pt>
                <c:pt idx="134">
                  <c:v>37042</c:v>
                </c:pt>
                <c:pt idx="135">
                  <c:v>37072</c:v>
                </c:pt>
                <c:pt idx="136">
                  <c:v>37103</c:v>
                </c:pt>
                <c:pt idx="137">
                  <c:v>37134</c:v>
                </c:pt>
                <c:pt idx="138">
                  <c:v>37164</c:v>
                </c:pt>
                <c:pt idx="139">
                  <c:v>37195</c:v>
                </c:pt>
                <c:pt idx="140">
                  <c:v>37225</c:v>
                </c:pt>
                <c:pt idx="141">
                  <c:v>37256</c:v>
                </c:pt>
                <c:pt idx="142">
                  <c:v>37287</c:v>
                </c:pt>
                <c:pt idx="143">
                  <c:v>37315</c:v>
                </c:pt>
                <c:pt idx="144">
                  <c:v>37346</c:v>
                </c:pt>
                <c:pt idx="145">
                  <c:v>37376</c:v>
                </c:pt>
                <c:pt idx="146">
                  <c:v>37407</c:v>
                </c:pt>
                <c:pt idx="147">
                  <c:v>37437</c:v>
                </c:pt>
                <c:pt idx="148">
                  <c:v>37468</c:v>
                </c:pt>
                <c:pt idx="149">
                  <c:v>37499</c:v>
                </c:pt>
                <c:pt idx="150">
                  <c:v>37529</c:v>
                </c:pt>
                <c:pt idx="151">
                  <c:v>37560</c:v>
                </c:pt>
                <c:pt idx="152">
                  <c:v>37590</c:v>
                </c:pt>
                <c:pt idx="153">
                  <c:v>37621</c:v>
                </c:pt>
                <c:pt idx="154">
                  <c:v>37652</c:v>
                </c:pt>
                <c:pt idx="155">
                  <c:v>37680</c:v>
                </c:pt>
                <c:pt idx="156">
                  <c:v>37711</c:v>
                </c:pt>
                <c:pt idx="157">
                  <c:v>37741</c:v>
                </c:pt>
                <c:pt idx="158">
                  <c:v>37772</c:v>
                </c:pt>
                <c:pt idx="159">
                  <c:v>37802</c:v>
                </c:pt>
                <c:pt idx="160">
                  <c:v>37833</c:v>
                </c:pt>
                <c:pt idx="161">
                  <c:v>37864</c:v>
                </c:pt>
                <c:pt idx="162">
                  <c:v>37894</c:v>
                </c:pt>
                <c:pt idx="163">
                  <c:v>37925</c:v>
                </c:pt>
                <c:pt idx="164">
                  <c:v>37955</c:v>
                </c:pt>
                <c:pt idx="165">
                  <c:v>37986</c:v>
                </c:pt>
                <c:pt idx="166">
                  <c:v>38017</c:v>
                </c:pt>
                <c:pt idx="167">
                  <c:v>38046</c:v>
                </c:pt>
                <c:pt idx="168">
                  <c:v>38077</c:v>
                </c:pt>
                <c:pt idx="169">
                  <c:v>38107</c:v>
                </c:pt>
                <c:pt idx="170">
                  <c:v>38138</c:v>
                </c:pt>
                <c:pt idx="171">
                  <c:v>38168</c:v>
                </c:pt>
                <c:pt idx="172">
                  <c:v>38199</c:v>
                </c:pt>
                <c:pt idx="173">
                  <c:v>38230</c:v>
                </c:pt>
                <c:pt idx="174">
                  <c:v>38260</c:v>
                </c:pt>
                <c:pt idx="175">
                  <c:v>38291</c:v>
                </c:pt>
                <c:pt idx="176">
                  <c:v>38321</c:v>
                </c:pt>
                <c:pt idx="177">
                  <c:v>38352</c:v>
                </c:pt>
                <c:pt idx="178">
                  <c:v>38383</c:v>
                </c:pt>
                <c:pt idx="179">
                  <c:v>38411</c:v>
                </c:pt>
                <c:pt idx="180">
                  <c:v>38442</c:v>
                </c:pt>
                <c:pt idx="181">
                  <c:v>38472</c:v>
                </c:pt>
                <c:pt idx="182">
                  <c:v>38503</c:v>
                </c:pt>
                <c:pt idx="183">
                  <c:v>38533</c:v>
                </c:pt>
                <c:pt idx="184">
                  <c:v>38564</c:v>
                </c:pt>
                <c:pt idx="185">
                  <c:v>38595</c:v>
                </c:pt>
                <c:pt idx="186">
                  <c:v>38625</c:v>
                </c:pt>
                <c:pt idx="187">
                  <c:v>38656</c:v>
                </c:pt>
                <c:pt idx="188">
                  <c:v>38686</c:v>
                </c:pt>
                <c:pt idx="189">
                  <c:v>38717</c:v>
                </c:pt>
                <c:pt idx="190">
                  <c:v>38776</c:v>
                </c:pt>
                <c:pt idx="191">
                  <c:v>38807</c:v>
                </c:pt>
                <c:pt idx="192">
                  <c:v>38837</c:v>
                </c:pt>
                <c:pt idx="193">
                  <c:v>38868</c:v>
                </c:pt>
                <c:pt idx="194">
                  <c:v>38898</c:v>
                </c:pt>
                <c:pt idx="195">
                  <c:v>38929</c:v>
                </c:pt>
                <c:pt idx="196">
                  <c:v>38960</c:v>
                </c:pt>
                <c:pt idx="197">
                  <c:v>38990</c:v>
                </c:pt>
                <c:pt idx="198">
                  <c:v>39021</c:v>
                </c:pt>
                <c:pt idx="199">
                  <c:v>39051</c:v>
                </c:pt>
                <c:pt idx="200">
                  <c:v>39082</c:v>
                </c:pt>
                <c:pt idx="201">
                  <c:v>39141</c:v>
                </c:pt>
                <c:pt idx="202">
                  <c:v>39172</c:v>
                </c:pt>
                <c:pt idx="203">
                  <c:v>39202</c:v>
                </c:pt>
                <c:pt idx="204">
                  <c:v>39233</c:v>
                </c:pt>
                <c:pt idx="205">
                  <c:v>39263</c:v>
                </c:pt>
                <c:pt idx="206">
                  <c:v>39294</c:v>
                </c:pt>
                <c:pt idx="207">
                  <c:v>39325</c:v>
                </c:pt>
                <c:pt idx="208">
                  <c:v>39355</c:v>
                </c:pt>
                <c:pt idx="209">
                  <c:v>39386</c:v>
                </c:pt>
                <c:pt idx="210">
                  <c:v>39416</c:v>
                </c:pt>
                <c:pt idx="211">
                  <c:v>39447</c:v>
                </c:pt>
                <c:pt idx="212">
                  <c:v>39507</c:v>
                </c:pt>
                <c:pt idx="213">
                  <c:v>39538</c:v>
                </c:pt>
                <c:pt idx="214">
                  <c:v>39568</c:v>
                </c:pt>
                <c:pt idx="215">
                  <c:v>39599</c:v>
                </c:pt>
                <c:pt idx="216">
                  <c:v>39629</c:v>
                </c:pt>
                <c:pt idx="217">
                  <c:v>39660</c:v>
                </c:pt>
                <c:pt idx="218">
                  <c:v>39691</c:v>
                </c:pt>
                <c:pt idx="219">
                  <c:v>39721</c:v>
                </c:pt>
                <c:pt idx="220">
                  <c:v>39752</c:v>
                </c:pt>
                <c:pt idx="221">
                  <c:v>39782</c:v>
                </c:pt>
                <c:pt idx="222">
                  <c:v>39813</c:v>
                </c:pt>
                <c:pt idx="223">
                  <c:v>39872</c:v>
                </c:pt>
                <c:pt idx="224">
                  <c:v>39903</c:v>
                </c:pt>
                <c:pt idx="225">
                  <c:v>39933</c:v>
                </c:pt>
                <c:pt idx="226">
                  <c:v>39964</c:v>
                </c:pt>
                <c:pt idx="227">
                  <c:v>39994</c:v>
                </c:pt>
                <c:pt idx="228">
                  <c:v>40025</c:v>
                </c:pt>
                <c:pt idx="229">
                  <c:v>40056</c:v>
                </c:pt>
                <c:pt idx="230">
                  <c:v>40086</c:v>
                </c:pt>
                <c:pt idx="231">
                  <c:v>40117</c:v>
                </c:pt>
                <c:pt idx="232">
                  <c:v>40147</c:v>
                </c:pt>
                <c:pt idx="233">
                  <c:v>40178</c:v>
                </c:pt>
                <c:pt idx="234">
                  <c:v>40237</c:v>
                </c:pt>
                <c:pt idx="235">
                  <c:v>40268</c:v>
                </c:pt>
                <c:pt idx="236">
                  <c:v>40298</c:v>
                </c:pt>
                <c:pt idx="237">
                  <c:v>40329</c:v>
                </c:pt>
                <c:pt idx="238">
                  <c:v>40359</c:v>
                </c:pt>
                <c:pt idx="239">
                  <c:v>40390</c:v>
                </c:pt>
                <c:pt idx="240">
                  <c:v>40421</c:v>
                </c:pt>
                <c:pt idx="241">
                  <c:v>40451</c:v>
                </c:pt>
                <c:pt idx="242">
                  <c:v>40482</c:v>
                </c:pt>
                <c:pt idx="243">
                  <c:v>40512</c:v>
                </c:pt>
                <c:pt idx="244">
                  <c:v>40543</c:v>
                </c:pt>
                <c:pt idx="245">
                  <c:v>40602</c:v>
                </c:pt>
                <c:pt idx="246">
                  <c:v>40633</c:v>
                </c:pt>
                <c:pt idx="247">
                  <c:v>40663</c:v>
                </c:pt>
                <c:pt idx="248">
                  <c:v>40694</c:v>
                </c:pt>
                <c:pt idx="249">
                  <c:v>40724</c:v>
                </c:pt>
                <c:pt idx="250">
                  <c:v>40755</c:v>
                </c:pt>
                <c:pt idx="251">
                  <c:v>40786</c:v>
                </c:pt>
                <c:pt idx="252">
                  <c:v>40816</c:v>
                </c:pt>
                <c:pt idx="253">
                  <c:v>40847</c:v>
                </c:pt>
                <c:pt idx="254">
                  <c:v>40877</c:v>
                </c:pt>
                <c:pt idx="255">
                  <c:v>40908</c:v>
                </c:pt>
                <c:pt idx="256">
                  <c:v>40968</c:v>
                </c:pt>
                <c:pt idx="257">
                  <c:v>40999</c:v>
                </c:pt>
                <c:pt idx="258">
                  <c:v>41029</c:v>
                </c:pt>
                <c:pt idx="259">
                  <c:v>41060</c:v>
                </c:pt>
                <c:pt idx="260">
                  <c:v>41090</c:v>
                </c:pt>
                <c:pt idx="261">
                  <c:v>41121</c:v>
                </c:pt>
                <c:pt idx="262">
                  <c:v>41152</c:v>
                </c:pt>
                <c:pt idx="263">
                  <c:v>41182</c:v>
                </c:pt>
                <c:pt idx="264">
                  <c:v>41213</c:v>
                </c:pt>
                <c:pt idx="265">
                  <c:v>41243</c:v>
                </c:pt>
                <c:pt idx="266">
                  <c:v>41274</c:v>
                </c:pt>
                <c:pt idx="267">
                  <c:v>41333</c:v>
                </c:pt>
                <c:pt idx="268">
                  <c:v>41364</c:v>
                </c:pt>
                <c:pt idx="269">
                  <c:v>41394</c:v>
                </c:pt>
                <c:pt idx="270">
                  <c:v>41425</c:v>
                </c:pt>
                <c:pt idx="271">
                  <c:v>41455</c:v>
                </c:pt>
                <c:pt idx="272">
                  <c:v>41486</c:v>
                </c:pt>
                <c:pt idx="273">
                  <c:v>41517</c:v>
                </c:pt>
                <c:pt idx="274">
                  <c:v>41547</c:v>
                </c:pt>
                <c:pt idx="275">
                  <c:v>41578</c:v>
                </c:pt>
                <c:pt idx="276">
                  <c:v>41608</c:v>
                </c:pt>
                <c:pt idx="277">
                  <c:v>41639</c:v>
                </c:pt>
                <c:pt idx="278">
                  <c:v>41698</c:v>
                </c:pt>
                <c:pt idx="279">
                  <c:v>41729</c:v>
                </c:pt>
                <c:pt idx="280">
                  <c:v>41759</c:v>
                </c:pt>
                <c:pt idx="281">
                  <c:v>41790</c:v>
                </c:pt>
                <c:pt idx="282">
                  <c:v>41820</c:v>
                </c:pt>
                <c:pt idx="283">
                  <c:v>41851</c:v>
                </c:pt>
                <c:pt idx="284">
                  <c:v>41882</c:v>
                </c:pt>
                <c:pt idx="285">
                  <c:v>41912</c:v>
                </c:pt>
                <c:pt idx="286">
                  <c:v>41943</c:v>
                </c:pt>
                <c:pt idx="287">
                  <c:v>41973</c:v>
                </c:pt>
                <c:pt idx="288">
                  <c:v>42004</c:v>
                </c:pt>
                <c:pt idx="289">
                  <c:v>42063</c:v>
                </c:pt>
                <c:pt idx="290">
                  <c:v>42094</c:v>
                </c:pt>
                <c:pt idx="291">
                  <c:v>42124</c:v>
                </c:pt>
                <c:pt idx="292">
                  <c:v>42155</c:v>
                </c:pt>
                <c:pt idx="293">
                  <c:v>42185</c:v>
                </c:pt>
                <c:pt idx="294">
                  <c:v>42216</c:v>
                </c:pt>
                <c:pt idx="295">
                  <c:v>42247</c:v>
                </c:pt>
                <c:pt idx="296">
                  <c:v>42277</c:v>
                </c:pt>
                <c:pt idx="297">
                  <c:v>42308</c:v>
                </c:pt>
                <c:pt idx="298">
                  <c:v>42338</c:v>
                </c:pt>
                <c:pt idx="299">
                  <c:v>42369</c:v>
                </c:pt>
                <c:pt idx="300">
                  <c:v>42400</c:v>
                </c:pt>
                <c:pt idx="301">
                  <c:v>42460</c:v>
                </c:pt>
                <c:pt idx="302">
                  <c:v>42490</c:v>
                </c:pt>
                <c:pt idx="303">
                  <c:v>42521</c:v>
                </c:pt>
                <c:pt idx="304">
                  <c:v>42551</c:v>
                </c:pt>
                <c:pt idx="305">
                  <c:v>42582</c:v>
                </c:pt>
                <c:pt idx="306">
                  <c:v>42613</c:v>
                </c:pt>
                <c:pt idx="307">
                  <c:v>42643</c:v>
                </c:pt>
                <c:pt idx="308">
                  <c:v>42674</c:v>
                </c:pt>
                <c:pt idx="309">
                  <c:v>42704</c:v>
                </c:pt>
                <c:pt idx="310">
                  <c:v>42735</c:v>
                </c:pt>
                <c:pt idx="311">
                  <c:v>42766</c:v>
                </c:pt>
                <c:pt idx="312">
                  <c:v>42825</c:v>
                </c:pt>
                <c:pt idx="313">
                  <c:v>42855</c:v>
                </c:pt>
                <c:pt idx="314">
                  <c:v>42886</c:v>
                </c:pt>
                <c:pt idx="315">
                  <c:v>42916</c:v>
                </c:pt>
                <c:pt idx="316">
                  <c:v>42947</c:v>
                </c:pt>
                <c:pt idx="317">
                  <c:v>42978</c:v>
                </c:pt>
                <c:pt idx="318">
                  <c:v>43008</c:v>
                </c:pt>
                <c:pt idx="319">
                  <c:v>43039</c:v>
                </c:pt>
                <c:pt idx="320">
                  <c:v>43069</c:v>
                </c:pt>
                <c:pt idx="321">
                  <c:v>43100</c:v>
                </c:pt>
                <c:pt idx="322">
                  <c:v>43159</c:v>
                </c:pt>
                <c:pt idx="323">
                  <c:v>43190</c:v>
                </c:pt>
                <c:pt idx="324">
                  <c:v>43220</c:v>
                </c:pt>
                <c:pt idx="325">
                  <c:v>43251</c:v>
                </c:pt>
                <c:pt idx="326">
                  <c:v>43281</c:v>
                </c:pt>
                <c:pt idx="327">
                  <c:v>43312</c:v>
                </c:pt>
                <c:pt idx="328">
                  <c:v>43343</c:v>
                </c:pt>
                <c:pt idx="329">
                  <c:v>43373</c:v>
                </c:pt>
                <c:pt idx="330">
                  <c:v>43404</c:v>
                </c:pt>
                <c:pt idx="331">
                  <c:v>43434</c:v>
                </c:pt>
                <c:pt idx="332">
                  <c:v>43465</c:v>
                </c:pt>
                <c:pt idx="333">
                  <c:v>43496</c:v>
                </c:pt>
                <c:pt idx="334">
                  <c:v>43524</c:v>
                </c:pt>
                <c:pt idx="335">
                  <c:v>43555</c:v>
                </c:pt>
                <c:pt idx="336">
                  <c:v>43585</c:v>
                </c:pt>
                <c:pt idx="337">
                  <c:v>43616</c:v>
                </c:pt>
                <c:pt idx="338">
                  <c:v>43646</c:v>
                </c:pt>
                <c:pt idx="339">
                  <c:v>43677</c:v>
                </c:pt>
                <c:pt idx="340">
                  <c:v>43708</c:v>
                </c:pt>
                <c:pt idx="341">
                  <c:v>43738</c:v>
                </c:pt>
                <c:pt idx="342">
                  <c:v>43769</c:v>
                </c:pt>
                <c:pt idx="343">
                  <c:v>43799</c:v>
                </c:pt>
                <c:pt idx="344">
                  <c:v>43830</c:v>
                </c:pt>
                <c:pt idx="345">
                  <c:v>43890</c:v>
                </c:pt>
                <c:pt idx="346">
                  <c:v>43921</c:v>
                </c:pt>
                <c:pt idx="347">
                  <c:v>43951</c:v>
                </c:pt>
                <c:pt idx="348">
                  <c:v>43982</c:v>
                </c:pt>
                <c:pt idx="349">
                  <c:v>44012</c:v>
                </c:pt>
                <c:pt idx="350">
                  <c:v>44043</c:v>
                </c:pt>
                <c:pt idx="351">
                  <c:v>44074</c:v>
                </c:pt>
                <c:pt idx="352">
                  <c:v>44104</c:v>
                </c:pt>
                <c:pt idx="353">
                  <c:v>44135</c:v>
                </c:pt>
                <c:pt idx="354">
                  <c:v>44165</c:v>
                </c:pt>
                <c:pt idx="355">
                  <c:v>44196</c:v>
                </c:pt>
                <c:pt idx="356">
                  <c:v>44227</c:v>
                </c:pt>
                <c:pt idx="357">
                  <c:v>44255</c:v>
                </c:pt>
                <c:pt idx="358">
                  <c:v>44286</c:v>
                </c:pt>
                <c:pt idx="359">
                  <c:v>44316</c:v>
                </c:pt>
                <c:pt idx="360">
                  <c:v>44347</c:v>
                </c:pt>
                <c:pt idx="361">
                  <c:v>44377</c:v>
                </c:pt>
                <c:pt idx="362">
                  <c:v>44408</c:v>
                </c:pt>
                <c:pt idx="363">
                  <c:v>44439</c:v>
                </c:pt>
                <c:pt idx="364">
                  <c:v>44469</c:v>
                </c:pt>
                <c:pt idx="365">
                  <c:v>44500</c:v>
                </c:pt>
                <c:pt idx="366">
                  <c:v>44530</c:v>
                </c:pt>
                <c:pt idx="367">
                  <c:v>44561</c:v>
                </c:pt>
                <c:pt idx="368">
                  <c:v>44592</c:v>
                </c:pt>
                <c:pt idx="369">
                  <c:v>44620</c:v>
                </c:pt>
                <c:pt idx="370">
                  <c:v>44651</c:v>
                </c:pt>
                <c:pt idx="371">
                  <c:v>44681</c:v>
                </c:pt>
                <c:pt idx="372">
                  <c:v>44712</c:v>
                </c:pt>
                <c:pt idx="373">
                  <c:v>44742</c:v>
                </c:pt>
                <c:pt idx="374">
                  <c:v>44773</c:v>
                </c:pt>
                <c:pt idx="375">
                  <c:v>44804</c:v>
                </c:pt>
                <c:pt idx="376">
                  <c:v>44834</c:v>
                </c:pt>
                <c:pt idx="377">
                  <c:v>44865</c:v>
                </c:pt>
                <c:pt idx="378">
                  <c:v>44895</c:v>
                </c:pt>
                <c:pt idx="379">
                  <c:v>44926</c:v>
                </c:pt>
                <c:pt idx="380">
                  <c:v>44957</c:v>
                </c:pt>
              </c:numCache>
            </c:numRef>
          </c:cat>
          <c:val>
            <c:numRef>
              <c:f>China!$C$8:$C$389</c:f>
              <c:numCache>
                <c:formatCode>0.00</c:formatCode>
                <c:ptCount val="382"/>
                <c:pt idx="178">
                  <c:v>52.1</c:v>
                </c:pt>
                <c:pt idx="179">
                  <c:v>52.9</c:v>
                </c:pt>
                <c:pt idx="180">
                  <c:v>55.2</c:v>
                </c:pt>
                <c:pt idx="181">
                  <c:v>54.4</c:v>
                </c:pt>
                <c:pt idx="182">
                  <c:v>53.3</c:v>
                </c:pt>
                <c:pt idx="183">
                  <c:v>51</c:v>
                </c:pt>
                <c:pt idx="184">
                  <c:v>51.5</c:v>
                </c:pt>
                <c:pt idx="185">
                  <c:v>50.6</c:v>
                </c:pt>
                <c:pt idx="186">
                  <c:v>50.9</c:v>
                </c:pt>
                <c:pt idx="187">
                  <c:v>50.1</c:v>
                </c:pt>
                <c:pt idx="188">
                  <c:v>49.8</c:v>
                </c:pt>
                <c:pt idx="189">
                  <c:v>50.1</c:v>
                </c:pt>
                <c:pt idx="190">
                  <c:v>50.7</c:v>
                </c:pt>
                <c:pt idx="191">
                  <c:v>51</c:v>
                </c:pt>
                <c:pt idx="192">
                  <c:v>52.7</c:v>
                </c:pt>
                <c:pt idx="193">
                  <c:v>52.8</c:v>
                </c:pt>
                <c:pt idx="194">
                  <c:v>52.9</c:v>
                </c:pt>
                <c:pt idx="195">
                  <c:v>53</c:v>
                </c:pt>
                <c:pt idx="196">
                  <c:v>52.6</c:v>
                </c:pt>
                <c:pt idx="197">
                  <c:v>52.4</c:v>
                </c:pt>
                <c:pt idx="198">
                  <c:v>52.1</c:v>
                </c:pt>
                <c:pt idx="199">
                  <c:v>53</c:v>
                </c:pt>
                <c:pt idx="200">
                  <c:v>52.4</c:v>
                </c:pt>
                <c:pt idx="201">
                  <c:v>53</c:v>
                </c:pt>
                <c:pt idx="202">
                  <c:v>52.3</c:v>
                </c:pt>
                <c:pt idx="203">
                  <c:v>53.3</c:v>
                </c:pt>
                <c:pt idx="204">
                  <c:v>54.1</c:v>
                </c:pt>
                <c:pt idx="205">
                  <c:v>55</c:v>
                </c:pt>
                <c:pt idx="206">
                  <c:v>53.2</c:v>
                </c:pt>
                <c:pt idx="207">
                  <c:v>53.4</c:v>
                </c:pt>
                <c:pt idx="208">
                  <c:v>55</c:v>
                </c:pt>
                <c:pt idx="209">
                  <c:v>55.2</c:v>
                </c:pt>
                <c:pt idx="210">
                  <c:v>52.8</c:v>
                </c:pt>
                <c:pt idx="211">
                  <c:v>53.3</c:v>
                </c:pt>
                <c:pt idx="212">
                  <c:v>52.8</c:v>
                </c:pt>
                <c:pt idx="213">
                  <c:v>54.4</c:v>
                </c:pt>
                <c:pt idx="214">
                  <c:v>55.4</c:v>
                </c:pt>
                <c:pt idx="215">
                  <c:v>54.7</c:v>
                </c:pt>
                <c:pt idx="216">
                  <c:v>53.3</c:v>
                </c:pt>
                <c:pt idx="217">
                  <c:v>53.3</c:v>
                </c:pt>
                <c:pt idx="218">
                  <c:v>49.2</c:v>
                </c:pt>
                <c:pt idx="219">
                  <c:v>47.7</c:v>
                </c:pt>
                <c:pt idx="220">
                  <c:v>45.2</c:v>
                </c:pt>
                <c:pt idx="221">
                  <c:v>40.9</c:v>
                </c:pt>
                <c:pt idx="222">
                  <c:v>41.2</c:v>
                </c:pt>
                <c:pt idx="223">
                  <c:v>45.1</c:v>
                </c:pt>
                <c:pt idx="224">
                  <c:v>44.8</c:v>
                </c:pt>
                <c:pt idx="225">
                  <c:v>50.1</c:v>
                </c:pt>
                <c:pt idx="226">
                  <c:v>51.2</c:v>
                </c:pt>
                <c:pt idx="227">
                  <c:v>51.8</c:v>
                </c:pt>
                <c:pt idx="228">
                  <c:v>52.8</c:v>
                </c:pt>
                <c:pt idx="229">
                  <c:v>55.1</c:v>
                </c:pt>
                <c:pt idx="230">
                  <c:v>55</c:v>
                </c:pt>
                <c:pt idx="231">
                  <c:v>55.4</c:v>
                </c:pt>
                <c:pt idx="232">
                  <c:v>55.7</c:v>
                </c:pt>
                <c:pt idx="233">
                  <c:v>56.1</c:v>
                </c:pt>
                <c:pt idx="234">
                  <c:v>55.8</c:v>
                </c:pt>
                <c:pt idx="235">
                  <c:v>57</c:v>
                </c:pt>
                <c:pt idx="236">
                  <c:v>55.4</c:v>
                </c:pt>
                <c:pt idx="237">
                  <c:v>52.7</c:v>
                </c:pt>
                <c:pt idx="238">
                  <c:v>50.4</c:v>
                </c:pt>
                <c:pt idx="239">
                  <c:v>49.4</c:v>
                </c:pt>
                <c:pt idx="240">
                  <c:v>51.9</c:v>
                </c:pt>
                <c:pt idx="241">
                  <c:v>52.9</c:v>
                </c:pt>
                <c:pt idx="242">
                  <c:v>54.8</c:v>
                </c:pt>
                <c:pt idx="243">
                  <c:v>55.3</c:v>
                </c:pt>
                <c:pt idx="244">
                  <c:v>54.4</c:v>
                </c:pt>
                <c:pt idx="245">
                  <c:v>51.7</c:v>
                </c:pt>
                <c:pt idx="246">
                  <c:v>51.8</c:v>
                </c:pt>
                <c:pt idx="247">
                  <c:v>51.8</c:v>
                </c:pt>
                <c:pt idx="248">
                  <c:v>51.6</c:v>
                </c:pt>
                <c:pt idx="249">
                  <c:v>50.1</c:v>
                </c:pt>
                <c:pt idx="250">
                  <c:v>49.3</c:v>
                </c:pt>
                <c:pt idx="251">
                  <c:v>49.9</c:v>
                </c:pt>
                <c:pt idx="252">
                  <c:v>49.9</c:v>
                </c:pt>
                <c:pt idx="253">
                  <c:v>51</c:v>
                </c:pt>
                <c:pt idx="254">
                  <c:v>47.7</c:v>
                </c:pt>
                <c:pt idx="255">
                  <c:v>48.7</c:v>
                </c:pt>
                <c:pt idx="256">
                  <c:v>49.6</c:v>
                </c:pt>
                <c:pt idx="257">
                  <c:v>48.3</c:v>
                </c:pt>
                <c:pt idx="258">
                  <c:v>49.3</c:v>
                </c:pt>
                <c:pt idx="259">
                  <c:v>48.4</c:v>
                </c:pt>
                <c:pt idx="260">
                  <c:v>48.2</c:v>
                </c:pt>
                <c:pt idx="261">
                  <c:v>49.3</c:v>
                </c:pt>
                <c:pt idx="262">
                  <c:v>47.7</c:v>
                </c:pt>
                <c:pt idx="263">
                  <c:v>47.9</c:v>
                </c:pt>
                <c:pt idx="264">
                  <c:v>49.5</c:v>
                </c:pt>
                <c:pt idx="265">
                  <c:v>50.5</c:v>
                </c:pt>
                <c:pt idx="266">
                  <c:v>51.5</c:v>
                </c:pt>
                <c:pt idx="267">
                  <c:v>50.4</c:v>
                </c:pt>
                <c:pt idx="268">
                  <c:v>51.6</c:v>
                </c:pt>
                <c:pt idx="269">
                  <c:v>50.4</c:v>
                </c:pt>
                <c:pt idx="270">
                  <c:v>49.2</c:v>
                </c:pt>
                <c:pt idx="271">
                  <c:v>48.2</c:v>
                </c:pt>
                <c:pt idx="272">
                  <c:v>47.7</c:v>
                </c:pt>
                <c:pt idx="273">
                  <c:v>50.1</c:v>
                </c:pt>
                <c:pt idx="274">
                  <c:v>50.2</c:v>
                </c:pt>
                <c:pt idx="275">
                  <c:v>50.9</c:v>
                </c:pt>
                <c:pt idx="276">
                  <c:v>50.8</c:v>
                </c:pt>
                <c:pt idx="277">
                  <c:v>50.5</c:v>
                </c:pt>
                <c:pt idx="278">
                  <c:v>48.5</c:v>
                </c:pt>
                <c:pt idx="279">
                  <c:v>48</c:v>
                </c:pt>
                <c:pt idx="280">
                  <c:v>48.1</c:v>
                </c:pt>
                <c:pt idx="281">
                  <c:v>49.4</c:v>
                </c:pt>
                <c:pt idx="282">
                  <c:v>50.7</c:v>
                </c:pt>
                <c:pt idx="283">
                  <c:v>51.7</c:v>
                </c:pt>
                <c:pt idx="284">
                  <c:v>50.2</c:v>
                </c:pt>
                <c:pt idx="285">
                  <c:v>51.1</c:v>
                </c:pt>
                <c:pt idx="286">
                  <c:v>50.8</c:v>
                </c:pt>
                <c:pt idx="287">
                  <c:v>50.3</c:v>
                </c:pt>
                <c:pt idx="288">
                  <c:v>50.1</c:v>
                </c:pt>
                <c:pt idx="289">
                  <c:v>49.9</c:v>
                </c:pt>
                <c:pt idx="290">
                  <c:v>50.1</c:v>
                </c:pt>
                <c:pt idx="291">
                  <c:v>50.1</c:v>
                </c:pt>
                <c:pt idx="292">
                  <c:v>50.2</c:v>
                </c:pt>
                <c:pt idx="293">
                  <c:v>50.2</c:v>
                </c:pt>
                <c:pt idx="294">
                  <c:v>50</c:v>
                </c:pt>
                <c:pt idx="295">
                  <c:v>47.3</c:v>
                </c:pt>
                <c:pt idx="296">
                  <c:v>47.2</c:v>
                </c:pt>
                <c:pt idx="297">
                  <c:v>48.3</c:v>
                </c:pt>
                <c:pt idx="298">
                  <c:v>48.6</c:v>
                </c:pt>
                <c:pt idx="299">
                  <c:v>48.2</c:v>
                </c:pt>
                <c:pt idx="300">
                  <c:v>48.4</c:v>
                </c:pt>
                <c:pt idx="301">
                  <c:v>49.7</c:v>
                </c:pt>
                <c:pt idx="302">
                  <c:v>49.4</c:v>
                </c:pt>
                <c:pt idx="303">
                  <c:v>49.2</c:v>
                </c:pt>
                <c:pt idx="304">
                  <c:v>48.6</c:v>
                </c:pt>
                <c:pt idx="305">
                  <c:v>50.6</c:v>
                </c:pt>
                <c:pt idx="306">
                  <c:v>50</c:v>
                </c:pt>
                <c:pt idx="307">
                  <c:v>50.1</c:v>
                </c:pt>
                <c:pt idx="308">
                  <c:v>51.2</c:v>
                </c:pt>
                <c:pt idx="309">
                  <c:v>50.9</c:v>
                </c:pt>
                <c:pt idx="310">
                  <c:v>51.9</c:v>
                </c:pt>
                <c:pt idx="311">
                  <c:v>51</c:v>
                </c:pt>
                <c:pt idx="312">
                  <c:v>51.2</c:v>
                </c:pt>
                <c:pt idx="313">
                  <c:v>50.3</c:v>
                </c:pt>
                <c:pt idx="314">
                  <c:v>49.6</c:v>
                </c:pt>
                <c:pt idx="315">
                  <c:v>50.4</c:v>
                </c:pt>
                <c:pt idx="316">
                  <c:v>51.1</c:v>
                </c:pt>
                <c:pt idx="317">
                  <c:v>51.6</c:v>
                </c:pt>
                <c:pt idx="318">
                  <c:v>51</c:v>
                </c:pt>
                <c:pt idx="319">
                  <c:v>51</c:v>
                </c:pt>
                <c:pt idx="320">
                  <c:v>50.8</c:v>
                </c:pt>
                <c:pt idx="321">
                  <c:v>51.5</c:v>
                </c:pt>
                <c:pt idx="322">
                  <c:v>51.5</c:v>
                </c:pt>
                <c:pt idx="323">
                  <c:v>51</c:v>
                </c:pt>
                <c:pt idx="324">
                  <c:v>51.1</c:v>
                </c:pt>
                <c:pt idx="325">
                  <c:v>51.1</c:v>
                </c:pt>
                <c:pt idx="326">
                  <c:v>51</c:v>
                </c:pt>
                <c:pt idx="327">
                  <c:v>50.8</c:v>
                </c:pt>
                <c:pt idx="328">
                  <c:v>50.6</c:v>
                </c:pt>
                <c:pt idx="329">
                  <c:v>50</c:v>
                </c:pt>
                <c:pt idx="330">
                  <c:v>50.1</c:v>
                </c:pt>
                <c:pt idx="331">
                  <c:v>50.2</c:v>
                </c:pt>
                <c:pt idx="332">
                  <c:v>49.7</c:v>
                </c:pt>
                <c:pt idx="333">
                  <c:v>48.3</c:v>
                </c:pt>
                <c:pt idx="334">
                  <c:v>49.9</c:v>
                </c:pt>
                <c:pt idx="335">
                  <c:v>50.8</c:v>
                </c:pt>
                <c:pt idx="336">
                  <c:v>50.2</c:v>
                </c:pt>
                <c:pt idx="337">
                  <c:v>50.2</c:v>
                </c:pt>
                <c:pt idx="338">
                  <c:v>49.4</c:v>
                </c:pt>
                <c:pt idx="339">
                  <c:v>49.9</c:v>
                </c:pt>
                <c:pt idx="340">
                  <c:v>50.4</c:v>
                </c:pt>
                <c:pt idx="341">
                  <c:v>51.4</c:v>
                </c:pt>
                <c:pt idx="342">
                  <c:v>51.7</c:v>
                </c:pt>
                <c:pt idx="343">
                  <c:v>51.8</c:v>
                </c:pt>
                <c:pt idx="344">
                  <c:v>51.5</c:v>
                </c:pt>
                <c:pt idx="345">
                  <c:v>51.1</c:v>
                </c:pt>
                <c:pt idx="346">
                  <c:v>40.299999999999997</c:v>
                </c:pt>
                <c:pt idx="347">
                  <c:v>50.1</c:v>
                </c:pt>
                <c:pt idx="348">
                  <c:v>49.4</c:v>
                </c:pt>
                <c:pt idx="349">
                  <c:v>50.7</c:v>
                </c:pt>
                <c:pt idx="350">
                  <c:v>51.2</c:v>
                </c:pt>
                <c:pt idx="351">
                  <c:v>52.8</c:v>
                </c:pt>
                <c:pt idx="352">
                  <c:v>53.1</c:v>
                </c:pt>
                <c:pt idx="353">
                  <c:v>53</c:v>
                </c:pt>
                <c:pt idx="354">
                  <c:v>53.6</c:v>
                </c:pt>
                <c:pt idx="355">
                  <c:v>49.9</c:v>
                </c:pt>
                <c:pt idx="356">
                  <c:v>51.5</c:v>
                </c:pt>
                <c:pt idx="357">
                  <c:v>50.9</c:v>
                </c:pt>
                <c:pt idx="358">
                  <c:v>50.6</c:v>
                </c:pt>
                <c:pt idx="359">
                  <c:v>51.9</c:v>
                </c:pt>
                <c:pt idx="360">
                  <c:v>52</c:v>
                </c:pt>
                <c:pt idx="361">
                  <c:v>51.3</c:v>
                </c:pt>
                <c:pt idx="362">
                  <c:v>50.3</c:v>
                </c:pt>
                <c:pt idx="363">
                  <c:v>49.2</c:v>
                </c:pt>
                <c:pt idx="364">
                  <c:v>50</c:v>
                </c:pt>
                <c:pt idx="365">
                  <c:v>50.6</c:v>
                </c:pt>
                <c:pt idx="366">
                  <c:v>49.9</c:v>
                </c:pt>
                <c:pt idx="367">
                  <c:v>50.9</c:v>
                </c:pt>
                <c:pt idx="368">
                  <c:v>#N/A</c:v>
                </c:pt>
                <c:pt idx="369">
                  <c:v>50.4</c:v>
                </c:pt>
                <c:pt idx="370">
                  <c:v>48.1</c:v>
                </c:pt>
                <c:pt idx="371">
                  <c:v>#N/A</c:v>
                </c:pt>
                <c:pt idx="372">
                  <c:v>48.1</c:v>
                </c:pt>
                <c:pt idx="373">
                  <c:v>51.7</c:v>
                </c:pt>
                <c:pt idx="374">
                  <c:v>50.4</c:v>
                </c:pt>
                <c:pt idx="375">
                  <c:v>49.5</c:v>
                </c:pt>
                <c:pt idx="376">
                  <c:v>48.1</c:v>
                </c:pt>
                <c:pt idx="377">
                  <c:v>49.2</c:v>
                </c:pt>
                <c:pt idx="378">
                  <c:v>49.4</c:v>
                </c:pt>
                <c:pt idx="379">
                  <c:v>49</c:v>
                </c:pt>
                <c:pt idx="380">
                  <c:v>49.2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51-40D6-9AFB-7259F4995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8813407"/>
        <c:axId val="1028810079"/>
      </c:lineChart>
      <c:lineChart>
        <c:grouping val="standard"/>
        <c:varyColors val="0"/>
        <c:ser>
          <c:idx val="2"/>
          <c:order val="1"/>
          <c:tx>
            <c:strRef>
              <c:f>China!$B$7</c:f>
              <c:strCache>
                <c:ptCount val="1"/>
                <c:pt idx="0">
                  <c:v>China Industrial Production YoY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China!$A$8:$A$389</c:f>
              <c:numCache>
                <c:formatCode>m/d/yyyy</c:formatCode>
                <c:ptCount val="382"/>
                <c:pt idx="0">
                  <c:v>32963</c:v>
                </c:pt>
                <c:pt idx="1">
                  <c:v>32993</c:v>
                </c:pt>
                <c:pt idx="2">
                  <c:v>33024</c:v>
                </c:pt>
                <c:pt idx="3">
                  <c:v>33054</c:v>
                </c:pt>
                <c:pt idx="4">
                  <c:v>33085</c:v>
                </c:pt>
                <c:pt idx="5">
                  <c:v>33116</c:v>
                </c:pt>
                <c:pt idx="6">
                  <c:v>33146</c:v>
                </c:pt>
                <c:pt idx="7">
                  <c:v>33177</c:v>
                </c:pt>
                <c:pt idx="8">
                  <c:v>33207</c:v>
                </c:pt>
                <c:pt idx="9">
                  <c:v>33238</c:v>
                </c:pt>
                <c:pt idx="10">
                  <c:v>33269</c:v>
                </c:pt>
                <c:pt idx="11">
                  <c:v>33297</c:v>
                </c:pt>
                <c:pt idx="12">
                  <c:v>33328</c:v>
                </c:pt>
                <c:pt idx="13">
                  <c:v>33358</c:v>
                </c:pt>
                <c:pt idx="14">
                  <c:v>33389</c:v>
                </c:pt>
                <c:pt idx="15">
                  <c:v>33419</c:v>
                </c:pt>
                <c:pt idx="16">
                  <c:v>33450</c:v>
                </c:pt>
                <c:pt idx="17">
                  <c:v>33481</c:v>
                </c:pt>
                <c:pt idx="18">
                  <c:v>33511</c:v>
                </c:pt>
                <c:pt idx="19">
                  <c:v>33542</c:v>
                </c:pt>
                <c:pt idx="20">
                  <c:v>33572</c:v>
                </c:pt>
                <c:pt idx="21">
                  <c:v>33603</c:v>
                </c:pt>
                <c:pt idx="22">
                  <c:v>33634</c:v>
                </c:pt>
                <c:pt idx="23">
                  <c:v>33663</c:v>
                </c:pt>
                <c:pt idx="24">
                  <c:v>33694</c:v>
                </c:pt>
                <c:pt idx="25">
                  <c:v>33724</c:v>
                </c:pt>
                <c:pt idx="26">
                  <c:v>33755</c:v>
                </c:pt>
                <c:pt idx="27">
                  <c:v>33785</c:v>
                </c:pt>
                <c:pt idx="28">
                  <c:v>33816</c:v>
                </c:pt>
                <c:pt idx="29">
                  <c:v>33847</c:v>
                </c:pt>
                <c:pt idx="30">
                  <c:v>33877</c:v>
                </c:pt>
                <c:pt idx="31">
                  <c:v>33908</c:v>
                </c:pt>
                <c:pt idx="32">
                  <c:v>33938</c:v>
                </c:pt>
                <c:pt idx="33">
                  <c:v>33969</c:v>
                </c:pt>
                <c:pt idx="34">
                  <c:v>34000</c:v>
                </c:pt>
                <c:pt idx="35">
                  <c:v>34028</c:v>
                </c:pt>
                <c:pt idx="36">
                  <c:v>34059</c:v>
                </c:pt>
                <c:pt idx="37">
                  <c:v>34089</c:v>
                </c:pt>
                <c:pt idx="38">
                  <c:v>34120</c:v>
                </c:pt>
                <c:pt idx="39">
                  <c:v>34150</c:v>
                </c:pt>
                <c:pt idx="40">
                  <c:v>34181</c:v>
                </c:pt>
                <c:pt idx="41">
                  <c:v>34212</c:v>
                </c:pt>
                <c:pt idx="42">
                  <c:v>34242</c:v>
                </c:pt>
                <c:pt idx="43">
                  <c:v>34273</c:v>
                </c:pt>
                <c:pt idx="44">
                  <c:v>34303</c:v>
                </c:pt>
                <c:pt idx="45">
                  <c:v>34334</c:v>
                </c:pt>
                <c:pt idx="46">
                  <c:v>34365</c:v>
                </c:pt>
                <c:pt idx="47">
                  <c:v>34393</c:v>
                </c:pt>
                <c:pt idx="48">
                  <c:v>34424</c:v>
                </c:pt>
                <c:pt idx="49">
                  <c:v>34454</c:v>
                </c:pt>
                <c:pt idx="50">
                  <c:v>34485</c:v>
                </c:pt>
                <c:pt idx="51">
                  <c:v>34515</c:v>
                </c:pt>
                <c:pt idx="52">
                  <c:v>34546</c:v>
                </c:pt>
                <c:pt idx="53">
                  <c:v>34577</c:v>
                </c:pt>
                <c:pt idx="54">
                  <c:v>34607</c:v>
                </c:pt>
                <c:pt idx="55">
                  <c:v>34638</c:v>
                </c:pt>
                <c:pt idx="56">
                  <c:v>34668</c:v>
                </c:pt>
                <c:pt idx="57">
                  <c:v>34699</c:v>
                </c:pt>
                <c:pt idx="58">
                  <c:v>34730</c:v>
                </c:pt>
                <c:pt idx="59">
                  <c:v>34758</c:v>
                </c:pt>
                <c:pt idx="60">
                  <c:v>34789</c:v>
                </c:pt>
                <c:pt idx="61">
                  <c:v>34819</c:v>
                </c:pt>
                <c:pt idx="62">
                  <c:v>34850</c:v>
                </c:pt>
                <c:pt idx="63">
                  <c:v>34880</c:v>
                </c:pt>
                <c:pt idx="64">
                  <c:v>34911</c:v>
                </c:pt>
                <c:pt idx="65">
                  <c:v>34942</c:v>
                </c:pt>
                <c:pt idx="66">
                  <c:v>34972</c:v>
                </c:pt>
                <c:pt idx="67">
                  <c:v>35003</c:v>
                </c:pt>
                <c:pt idx="68">
                  <c:v>35033</c:v>
                </c:pt>
                <c:pt idx="69">
                  <c:v>35064</c:v>
                </c:pt>
                <c:pt idx="70">
                  <c:v>35095</c:v>
                </c:pt>
                <c:pt idx="71">
                  <c:v>35124</c:v>
                </c:pt>
                <c:pt idx="72">
                  <c:v>35155</c:v>
                </c:pt>
                <c:pt idx="73">
                  <c:v>35185</c:v>
                </c:pt>
                <c:pt idx="74">
                  <c:v>35216</c:v>
                </c:pt>
                <c:pt idx="75">
                  <c:v>35246</c:v>
                </c:pt>
                <c:pt idx="76">
                  <c:v>35277</c:v>
                </c:pt>
                <c:pt idx="77">
                  <c:v>35308</c:v>
                </c:pt>
                <c:pt idx="78">
                  <c:v>35338</c:v>
                </c:pt>
                <c:pt idx="79">
                  <c:v>35369</c:v>
                </c:pt>
                <c:pt idx="80">
                  <c:v>35399</c:v>
                </c:pt>
                <c:pt idx="81">
                  <c:v>35430</c:v>
                </c:pt>
                <c:pt idx="82">
                  <c:v>35461</c:v>
                </c:pt>
                <c:pt idx="83">
                  <c:v>35489</c:v>
                </c:pt>
                <c:pt idx="84">
                  <c:v>35520</c:v>
                </c:pt>
                <c:pt idx="85">
                  <c:v>35550</c:v>
                </c:pt>
                <c:pt idx="86">
                  <c:v>35581</c:v>
                </c:pt>
                <c:pt idx="87">
                  <c:v>35611</c:v>
                </c:pt>
                <c:pt idx="88">
                  <c:v>35642</c:v>
                </c:pt>
                <c:pt idx="89">
                  <c:v>35673</c:v>
                </c:pt>
                <c:pt idx="90">
                  <c:v>35703</c:v>
                </c:pt>
                <c:pt idx="91">
                  <c:v>35734</c:v>
                </c:pt>
                <c:pt idx="92">
                  <c:v>35764</c:v>
                </c:pt>
                <c:pt idx="93">
                  <c:v>35795</c:v>
                </c:pt>
                <c:pt idx="94">
                  <c:v>35826</c:v>
                </c:pt>
                <c:pt idx="95">
                  <c:v>35854</c:v>
                </c:pt>
                <c:pt idx="96">
                  <c:v>35885</c:v>
                </c:pt>
                <c:pt idx="97">
                  <c:v>35915</c:v>
                </c:pt>
                <c:pt idx="98">
                  <c:v>35946</c:v>
                </c:pt>
                <c:pt idx="99">
                  <c:v>35976</c:v>
                </c:pt>
                <c:pt idx="100">
                  <c:v>36007</c:v>
                </c:pt>
                <c:pt idx="101">
                  <c:v>36038</c:v>
                </c:pt>
                <c:pt idx="102">
                  <c:v>36068</c:v>
                </c:pt>
                <c:pt idx="103">
                  <c:v>36099</c:v>
                </c:pt>
                <c:pt idx="104">
                  <c:v>36129</c:v>
                </c:pt>
                <c:pt idx="105">
                  <c:v>36160</c:v>
                </c:pt>
                <c:pt idx="106">
                  <c:v>36191</c:v>
                </c:pt>
                <c:pt idx="107">
                  <c:v>36219</c:v>
                </c:pt>
                <c:pt idx="108">
                  <c:v>36250</c:v>
                </c:pt>
                <c:pt idx="109">
                  <c:v>36280</c:v>
                </c:pt>
                <c:pt idx="110">
                  <c:v>36311</c:v>
                </c:pt>
                <c:pt idx="111">
                  <c:v>36341</c:v>
                </c:pt>
                <c:pt idx="112">
                  <c:v>36372</c:v>
                </c:pt>
                <c:pt idx="113">
                  <c:v>36403</c:v>
                </c:pt>
                <c:pt idx="114">
                  <c:v>36433</c:v>
                </c:pt>
                <c:pt idx="115">
                  <c:v>36464</c:v>
                </c:pt>
                <c:pt idx="116">
                  <c:v>36494</c:v>
                </c:pt>
                <c:pt idx="117">
                  <c:v>36525</c:v>
                </c:pt>
                <c:pt idx="118">
                  <c:v>36556</c:v>
                </c:pt>
                <c:pt idx="119">
                  <c:v>36585</c:v>
                </c:pt>
                <c:pt idx="120">
                  <c:v>36616</c:v>
                </c:pt>
                <c:pt idx="121">
                  <c:v>36646</c:v>
                </c:pt>
                <c:pt idx="122">
                  <c:v>36677</c:v>
                </c:pt>
                <c:pt idx="123">
                  <c:v>36707</c:v>
                </c:pt>
                <c:pt idx="124">
                  <c:v>36738</c:v>
                </c:pt>
                <c:pt idx="125">
                  <c:v>36769</c:v>
                </c:pt>
                <c:pt idx="126">
                  <c:v>36799</c:v>
                </c:pt>
                <c:pt idx="127">
                  <c:v>36830</c:v>
                </c:pt>
                <c:pt idx="128">
                  <c:v>36860</c:v>
                </c:pt>
                <c:pt idx="129">
                  <c:v>36891</c:v>
                </c:pt>
                <c:pt idx="130">
                  <c:v>36922</c:v>
                </c:pt>
                <c:pt idx="131">
                  <c:v>36950</c:v>
                </c:pt>
                <c:pt idx="132">
                  <c:v>36981</c:v>
                </c:pt>
                <c:pt idx="133">
                  <c:v>37011</c:v>
                </c:pt>
                <c:pt idx="134">
                  <c:v>37042</c:v>
                </c:pt>
                <c:pt idx="135">
                  <c:v>37072</c:v>
                </c:pt>
                <c:pt idx="136">
                  <c:v>37103</c:v>
                </c:pt>
                <c:pt idx="137">
                  <c:v>37134</c:v>
                </c:pt>
                <c:pt idx="138">
                  <c:v>37164</c:v>
                </c:pt>
                <c:pt idx="139">
                  <c:v>37195</c:v>
                </c:pt>
                <c:pt idx="140">
                  <c:v>37225</c:v>
                </c:pt>
                <c:pt idx="141">
                  <c:v>37256</c:v>
                </c:pt>
                <c:pt idx="142">
                  <c:v>37287</c:v>
                </c:pt>
                <c:pt idx="143">
                  <c:v>37315</c:v>
                </c:pt>
                <c:pt idx="144">
                  <c:v>37346</c:v>
                </c:pt>
                <c:pt idx="145">
                  <c:v>37376</c:v>
                </c:pt>
                <c:pt idx="146">
                  <c:v>37407</c:v>
                </c:pt>
                <c:pt idx="147">
                  <c:v>37437</c:v>
                </c:pt>
                <c:pt idx="148">
                  <c:v>37468</c:v>
                </c:pt>
                <c:pt idx="149">
                  <c:v>37499</c:v>
                </c:pt>
                <c:pt idx="150">
                  <c:v>37529</c:v>
                </c:pt>
                <c:pt idx="151">
                  <c:v>37560</c:v>
                </c:pt>
                <c:pt idx="152">
                  <c:v>37590</c:v>
                </c:pt>
                <c:pt idx="153">
                  <c:v>37621</c:v>
                </c:pt>
                <c:pt idx="154">
                  <c:v>37652</c:v>
                </c:pt>
                <c:pt idx="155">
                  <c:v>37680</c:v>
                </c:pt>
                <c:pt idx="156">
                  <c:v>37711</c:v>
                </c:pt>
                <c:pt idx="157">
                  <c:v>37741</c:v>
                </c:pt>
                <c:pt idx="158">
                  <c:v>37772</c:v>
                </c:pt>
                <c:pt idx="159">
                  <c:v>37802</c:v>
                </c:pt>
                <c:pt idx="160">
                  <c:v>37833</c:v>
                </c:pt>
                <c:pt idx="161">
                  <c:v>37864</c:v>
                </c:pt>
                <c:pt idx="162">
                  <c:v>37894</c:v>
                </c:pt>
                <c:pt idx="163">
                  <c:v>37925</c:v>
                </c:pt>
                <c:pt idx="164">
                  <c:v>37955</c:v>
                </c:pt>
                <c:pt idx="165">
                  <c:v>37986</c:v>
                </c:pt>
                <c:pt idx="166">
                  <c:v>38017</c:v>
                </c:pt>
                <c:pt idx="167">
                  <c:v>38046</c:v>
                </c:pt>
                <c:pt idx="168">
                  <c:v>38077</c:v>
                </c:pt>
                <c:pt idx="169">
                  <c:v>38107</c:v>
                </c:pt>
                <c:pt idx="170">
                  <c:v>38138</c:v>
                </c:pt>
                <c:pt idx="171">
                  <c:v>38168</c:v>
                </c:pt>
                <c:pt idx="172">
                  <c:v>38199</c:v>
                </c:pt>
                <c:pt idx="173">
                  <c:v>38230</c:v>
                </c:pt>
                <c:pt idx="174">
                  <c:v>38260</c:v>
                </c:pt>
                <c:pt idx="175">
                  <c:v>38291</c:v>
                </c:pt>
                <c:pt idx="176">
                  <c:v>38321</c:v>
                </c:pt>
                <c:pt idx="177">
                  <c:v>38352</c:v>
                </c:pt>
                <c:pt idx="178">
                  <c:v>38383</c:v>
                </c:pt>
                <c:pt idx="179">
                  <c:v>38411</c:v>
                </c:pt>
                <c:pt idx="180">
                  <c:v>38442</c:v>
                </c:pt>
                <c:pt idx="181">
                  <c:v>38472</c:v>
                </c:pt>
                <c:pt idx="182">
                  <c:v>38503</c:v>
                </c:pt>
                <c:pt idx="183">
                  <c:v>38533</c:v>
                </c:pt>
                <c:pt idx="184">
                  <c:v>38564</c:v>
                </c:pt>
                <c:pt idx="185">
                  <c:v>38595</c:v>
                </c:pt>
                <c:pt idx="186">
                  <c:v>38625</c:v>
                </c:pt>
                <c:pt idx="187">
                  <c:v>38656</c:v>
                </c:pt>
                <c:pt idx="188">
                  <c:v>38686</c:v>
                </c:pt>
                <c:pt idx="189">
                  <c:v>38717</c:v>
                </c:pt>
                <c:pt idx="190">
                  <c:v>38776</c:v>
                </c:pt>
                <c:pt idx="191">
                  <c:v>38807</c:v>
                </c:pt>
                <c:pt idx="192">
                  <c:v>38837</c:v>
                </c:pt>
                <c:pt idx="193">
                  <c:v>38868</c:v>
                </c:pt>
                <c:pt idx="194">
                  <c:v>38898</c:v>
                </c:pt>
                <c:pt idx="195">
                  <c:v>38929</c:v>
                </c:pt>
                <c:pt idx="196">
                  <c:v>38960</c:v>
                </c:pt>
                <c:pt idx="197">
                  <c:v>38990</c:v>
                </c:pt>
                <c:pt idx="198">
                  <c:v>39021</c:v>
                </c:pt>
                <c:pt idx="199">
                  <c:v>39051</c:v>
                </c:pt>
                <c:pt idx="200">
                  <c:v>39082</c:v>
                </c:pt>
                <c:pt idx="201">
                  <c:v>39141</c:v>
                </c:pt>
                <c:pt idx="202">
                  <c:v>39172</c:v>
                </c:pt>
                <c:pt idx="203">
                  <c:v>39202</c:v>
                </c:pt>
                <c:pt idx="204">
                  <c:v>39233</c:v>
                </c:pt>
                <c:pt idx="205">
                  <c:v>39263</c:v>
                </c:pt>
                <c:pt idx="206">
                  <c:v>39294</c:v>
                </c:pt>
                <c:pt idx="207">
                  <c:v>39325</c:v>
                </c:pt>
                <c:pt idx="208">
                  <c:v>39355</c:v>
                </c:pt>
                <c:pt idx="209">
                  <c:v>39386</c:v>
                </c:pt>
                <c:pt idx="210">
                  <c:v>39416</c:v>
                </c:pt>
                <c:pt idx="211">
                  <c:v>39447</c:v>
                </c:pt>
                <c:pt idx="212">
                  <c:v>39507</c:v>
                </c:pt>
                <c:pt idx="213">
                  <c:v>39538</c:v>
                </c:pt>
                <c:pt idx="214">
                  <c:v>39568</c:v>
                </c:pt>
                <c:pt idx="215">
                  <c:v>39599</c:v>
                </c:pt>
                <c:pt idx="216">
                  <c:v>39629</c:v>
                </c:pt>
                <c:pt idx="217">
                  <c:v>39660</c:v>
                </c:pt>
                <c:pt idx="218">
                  <c:v>39691</c:v>
                </c:pt>
                <c:pt idx="219">
                  <c:v>39721</c:v>
                </c:pt>
                <c:pt idx="220">
                  <c:v>39752</c:v>
                </c:pt>
                <c:pt idx="221">
                  <c:v>39782</c:v>
                </c:pt>
                <c:pt idx="222">
                  <c:v>39813</c:v>
                </c:pt>
                <c:pt idx="223">
                  <c:v>39872</c:v>
                </c:pt>
                <c:pt idx="224">
                  <c:v>39903</c:v>
                </c:pt>
                <c:pt idx="225">
                  <c:v>39933</c:v>
                </c:pt>
                <c:pt idx="226">
                  <c:v>39964</c:v>
                </c:pt>
                <c:pt idx="227">
                  <c:v>39994</c:v>
                </c:pt>
                <c:pt idx="228">
                  <c:v>40025</c:v>
                </c:pt>
                <c:pt idx="229">
                  <c:v>40056</c:v>
                </c:pt>
                <c:pt idx="230">
                  <c:v>40086</c:v>
                </c:pt>
                <c:pt idx="231">
                  <c:v>40117</c:v>
                </c:pt>
                <c:pt idx="232">
                  <c:v>40147</c:v>
                </c:pt>
                <c:pt idx="233">
                  <c:v>40178</c:v>
                </c:pt>
                <c:pt idx="234">
                  <c:v>40237</c:v>
                </c:pt>
                <c:pt idx="235">
                  <c:v>40268</c:v>
                </c:pt>
                <c:pt idx="236">
                  <c:v>40298</c:v>
                </c:pt>
                <c:pt idx="237">
                  <c:v>40329</c:v>
                </c:pt>
                <c:pt idx="238">
                  <c:v>40359</c:v>
                </c:pt>
                <c:pt idx="239">
                  <c:v>40390</c:v>
                </c:pt>
                <c:pt idx="240">
                  <c:v>40421</c:v>
                </c:pt>
                <c:pt idx="241">
                  <c:v>40451</c:v>
                </c:pt>
                <c:pt idx="242">
                  <c:v>40482</c:v>
                </c:pt>
                <c:pt idx="243">
                  <c:v>40512</c:v>
                </c:pt>
                <c:pt idx="244">
                  <c:v>40543</c:v>
                </c:pt>
                <c:pt idx="245">
                  <c:v>40602</c:v>
                </c:pt>
                <c:pt idx="246">
                  <c:v>40633</c:v>
                </c:pt>
                <c:pt idx="247">
                  <c:v>40663</c:v>
                </c:pt>
                <c:pt idx="248">
                  <c:v>40694</c:v>
                </c:pt>
                <c:pt idx="249">
                  <c:v>40724</c:v>
                </c:pt>
                <c:pt idx="250">
                  <c:v>40755</c:v>
                </c:pt>
                <c:pt idx="251">
                  <c:v>40786</c:v>
                </c:pt>
                <c:pt idx="252">
                  <c:v>40816</c:v>
                </c:pt>
                <c:pt idx="253">
                  <c:v>40847</c:v>
                </c:pt>
                <c:pt idx="254">
                  <c:v>40877</c:v>
                </c:pt>
                <c:pt idx="255">
                  <c:v>40908</c:v>
                </c:pt>
                <c:pt idx="256">
                  <c:v>40968</c:v>
                </c:pt>
                <c:pt idx="257">
                  <c:v>40999</c:v>
                </c:pt>
                <c:pt idx="258">
                  <c:v>41029</c:v>
                </c:pt>
                <c:pt idx="259">
                  <c:v>41060</c:v>
                </c:pt>
                <c:pt idx="260">
                  <c:v>41090</c:v>
                </c:pt>
                <c:pt idx="261">
                  <c:v>41121</c:v>
                </c:pt>
                <c:pt idx="262">
                  <c:v>41152</c:v>
                </c:pt>
                <c:pt idx="263">
                  <c:v>41182</c:v>
                </c:pt>
                <c:pt idx="264">
                  <c:v>41213</c:v>
                </c:pt>
                <c:pt idx="265">
                  <c:v>41243</c:v>
                </c:pt>
                <c:pt idx="266">
                  <c:v>41274</c:v>
                </c:pt>
                <c:pt idx="267">
                  <c:v>41333</c:v>
                </c:pt>
                <c:pt idx="268">
                  <c:v>41364</c:v>
                </c:pt>
                <c:pt idx="269">
                  <c:v>41394</c:v>
                </c:pt>
                <c:pt idx="270">
                  <c:v>41425</c:v>
                </c:pt>
                <c:pt idx="271">
                  <c:v>41455</c:v>
                </c:pt>
                <c:pt idx="272">
                  <c:v>41486</c:v>
                </c:pt>
                <c:pt idx="273">
                  <c:v>41517</c:v>
                </c:pt>
                <c:pt idx="274">
                  <c:v>41547</c:v>
                </c:pt>
                <c:pt idx="275">
                  <c:v>41578</c:v>
                </c:pt>
                <c:pt idx="276">
                  <c:v>41608</c:v>
                </c:pt>
                <c:pt idx="277">
                  <c:v>41639</c:v>
                </c:pt>
                <c:pt idx="278">
                  <c:v>41698</c:v>
                </c:pt>
                <c:pt idx="279">
                  <c:v>41729</c:v>
                </c:pt>
                <c:pt idx="280">
                  <c:v>41759</c:v>
                </c:pt>
                <c:pt idx="281">
                  <c:v>41790</c:v>
                </c:pt>
                <c:pt idx="282">
                  <c:v>41820</c:v>
                </c:pt>
                <c:pt idx="283">
                  <c:v>41851</c:v>
                </c:pt>
                <c:pt idx="284">
                  <c:v>41882</c:v>
                </c:pt>
                <c:pt idx="285">
                  <c:v>41912</c:v>
                </c:pt>
                <c:pt idx="286">
                  <c:v>41943</c:v>
                </c:pt>
                <c:pt idx="287">
                  <c:v>41973</c:v>
                </c:pt>
                <c:pt idx="288">
                  <c:v>42004</c:v>
                </c:pt>
                <c:pt idx="289">
                  <c:v>42063</c:v>
                </c:pt>
                <c:pt idx="290">
                  <c:v>42094</c:v>
                </c:pt>
                <c:pt idx="291">
                  <c:v>42124</c:v>
                </c:pt>
                <c:pt idx="292">
                  <c:v>42155</c:v>
                </c:pt>
                <c:pt idx="293">
                  <c:v>42185</c:v>
                </c:pt>
                <c:pt idx="294">
                  <c:v>42216</c:v>
                </c:pt>
                <c:pt idx="295">
                  <c:v>42247</c:v>
                </c:pt>
                <c:pt idx="296">
                  <c:v>42277</c:v>
                </c:pt>
                <c:pt idx="297">
                  <c:v>42308</c:v>
                </c:pt>
                <c:pt idx="298">
                  <c:v>42338</c:v>
                </c:pt>
                <c:pt idx="299">
                  <c:v>42369</c:v>
                </c:pt>
                <c:pt idx="300">
                  <c:v>42400</c:v>
                </c:pt>
                <c:pt idx="301">
                  <c:v>42460</c:v>
                </c:pt>
                <c:pt idx="302">
                  <c:v>42490</c:v>
                </c:pt>
                <c:pt idx="303">
                  <c:v>42521</c:v>
                </c:pt>
                <c:pt idx="304">
                  <c:v>42551</c:v>
                </c:pt>
                <c:pt idx="305">
                  <c:v>42582</c:v>
                </c:pt>
                <c:pt idx="306">
                  <c:v>42613</c:v>
                </c:pt>
                <c:pt idx="307">
                  <c:v>42643</c:v>
                </c:pt>
                <c:pt idx="308">
                  <c:v>42674</c:v>
                </c:pt>
                <c:pt idx="309">
                  <c:v>42704</c:v>
                </c:pt>
                <c:pt idx="310">
                  <c:v>42735</c:v>
                </c:pt>
                <c:pt idx="311">
                  <c:v>42766</c:v>
                </c:pt>
                <c:pt idx="312">
                  <c:v>42825</c:v>
                </c:pt>
                <c:pt idx="313">
                  <c:v>42855</c:v>
                </c:pt>
                <c:pt idx="314">
                  <c:v>42886</c:v>
                </c:pt>
                <c:pt idx="315">
                  <c:v>42916</c:v>
                </c:pt>
                <c:pt idx="316">
                  <c:v>42947</c:v>
                </c:pt>
                <c:pt idx="317">
                  <c:v>42978</c:v>
                </c:pt>
                <c:pt idx="318">
                  <c:v>43008</c:v>
                </c:pt>
                <c:pt idx="319">
                  <c:v>43039</c:v>
                </c:pt>
                <c:pt idx="320">
                  <c:v>43069</c:v>
                </c:pt>
                <c:pt idx="321">
                  <c:v>43100</c:v>
                </c:pt>
                <c:pt idx="322">
                  <c:v>43159</c:v>
                </c:pt>
                <c:pt idx="323">
                  <c:v>43190</c:v>
                </c:pt>
                <c:pt idx="324">
                  <c:v>43220</c:v>
                </c:pt>
                <c:pt idx="325">
                  <c:v>43251</c:v>
                </c:pt>
                <c:pt idx="326">
                  <c:v>43281</c:v>
                </c:pt>
                <c:pt idx="327">
                  <c:v>43312</c:v>
                </c:pt>
                <c:pt idx="328">
                  <c:v>43343</c:v>
                </c:pt>
                <c:pt idx="329">
                  <c:v>43373</c:v>
                </c:pt>
                <c:pt idx="330">
                  <c:v>43404</c:v>
                </c:pt>
                <c:pt idx="331">
                  <c:v>43434</c:v>
                </c:pt>
                <c:pt idx="332">
                  <c:v>43465</c:v>
                </c:pt>
                <c:pt idx="333">
                  <c:v>43496</c:v>
                </c:pt>
                <c:pt idx="334">
                  <c:v>43524</c:v>
                </c:pt>
                <c:pt idx="335">
                  <c:v>43555</c:v>
                </c:pt>
                <c:pt idx="336">
                  <c:v>43585</c:v>
                </c:pt>
                <c:pt idx="337">
                  <c:v>43616</c:v>
                </c:pt>
                <c:pt idx="338">
                  <c:v>43646</c:v>
                </c:pt>
                <c:pt idx="339">
                  <c:v>43677</c:v>
                </c:pt>
                <c:pt idx="340">
                  <c:v>43708</c:v>
                </c:pt>
                <c:pt idx="341">
                  <c:v>43738</c:v>
                </c:pt>
                <c:pt idx="342">
                  <c:v>43769</c:v>
                </c:pt>
                <c:pt idx="343">
                  <c:v>43799</c:v>
                </c:pt>
                <c:pt idx="344">
                  <c:v>43830</c:v>
                </c:pt>
                <c:pt idx="345">
                  <c:v>43890</c:v>
                </c:pt>
                <c:pt idx="346">
                  <c:v>43921</c:v>
                </c:pt>
                <c:pt idx="347">
                  <c:v>43951</c:v>
                </c:pt>
                <c:pt idx="348">
                  <c:v>43982</c:v>
                </c:pt>
                <c:pt idx="349">
                  <c:v>44012</c:v>
                </c:pt>
                <c:pt idx="350">
                  <c:v>44043</c:v>
                </c:pt>
                <c:pt idx="351">
                  <c:v>44074</c:v>
                </c:pt>
                <c:pt idx="352">
                  <c:v>44104</c:v>
                </c:pt>
                <c:pt idx="353">
                  <c:v>44135</c:v>
                </c:pt>
                <c:pt idx="354">
                  <c:v>44165</c:v>
                </c:pt>
                <c:pt idx="355">
                  <c:v>44196</c:v>
                </c:pt>
                <c:pt idx="356">
                  <c:v>44227</c:v>
                </c:pt>
                <c:pt idx="357">
                  <c:v>44255</c:v>
                </c:pt>
                <c:pt idx="358">
                  <c:v>44286</c:v>
                </c:pt>
                <c:pt idx="359">
                  <c:v>44316</c:v>
                </c:pt>
                <c:pt idx="360">
                  <c:v>44347</c:v>
                </c:pt>
                <c:pt idx="361">
                  <c:v>44377</c:v>
                </c:pt>
                <c:pt idx="362">
                  <c:v>44408</c:v>
                </c:pt>
                <c:pt idx="363">
                  <c:v>44439</c:v>
                </c:pt>
                <c:pt idx="364">
                  <c:v>44469</c:v>
                </c:pt>
                <c:pt idx="365">
                  <c:v>44500</c:v>
                </c:pt>
                <c:pt idx="366">
                  <c:v>44530</c:v>
                </c:pt>
                <c:pt idx="367">
                  <c:v>44561</c:v>
                </c:pt>
                <c:pt idx="368">
                  <c:v>44592</c:v>
                </c:pt>
                <c:pt idx="369">
                  <c:v>44620</c:v>
                </c:pt>
                <c:pt idx="370">
                  <c:v>44651</c:v>
                </c:pt>
                <c:pt idx="371">
                  <c:v>44681</c:v>
                </c:pt>
                <c:pt idx="372">
                  <c:v>44712</c:v>
                </c:pt>
                <c:pt idx="373">
                  <c:v>44742</c:v>
                </c:pt>
                <c:pt idx="374">
                  <c:v>44773</c:v>
                </c:pt>
                <c:pt idx="375">
                  <c:v>44804</c:v>
                </c:pt>
                <c:pt idx="376">
                  <c:v>44834</c:v>
                </c:pt>
                <c:pt idx="377">
                  <c:v>44865</c:v>
                </c:pt>
                <c:pt idx="378">
                  <c:v>44895</c:v>
                </c:pt>
                <c:pt idx="379">
                  <c:v>44926</c:v>
                </c:pt>
                <c:pt idx="380">
                  <c:v>44957</c:v>
                </c:pt>
              </c:numCache>
            </c:numRef>
          </c:cat>
          <c:val>
            <c:numRef>
              <c:f>China!$B$8:$B$389</c:f>
              <c:numCache>
                <c:formatCode>0.0%</c:formatCode>
                <c:ptCount val="382"/>
                <c:pt idx="0">
                  <c:v>0.05</c:v>
                </c:pt>
                <c:pt idx="1">
                  <c:v>8.0000000000000002E-3</c:v>
                </c:pt>
                <c:pt idx="2">
                  <c:v>1.7000000000000001E-2</c:v>
                </c:pt>
                <c:pt idx="3">
                  <c:v>3.3000000000000002E-2</c:v>
                </c:pt>
                <c:pt idx="4">
                  <c:v>0.05</c:v>
                </c:pt>
                <c:pt idx="5">
                  <c:v>2.5000000000000001E-2</c:v>
                </c:pt>
                <c:pt idx="6">
                  <c:v>4.2000000000000003E-2</c:v>
                </c:pt>
                <c:pt idx="7">
                  <c:v>6.7000000000000004E-2</c:v>
                </c:pt>
                <c:pt idx="8">
                  <c:v>0.109</c:v>
                </c:pt>
                <c:pt idx="9">
                  <c:v>0.126</c:v>
                </c:pt>
                <c:pt idx="10">
                  <c:v>0.126</c:v>
                </c:pt>
                <c:pt idx="11">
                  <c:v>0.23499999999999999</c:v>
                </c:pt>
                <c:pt idx="12">
                  <c:v>9.1999999999999998E-2</c:v>
                </c:pt>
                <c:pt idx="13">
                  <c:v>0.109</c:v>
                </c:pt>
                <c:pt idx="14">
                  <c:v>0.109</c:v>
                </c:pt>
                <c:pt idx="15">
                  <c:v>0.109</c:v>
                </c:pt>
                <c:pt idx="16">
                  <c:v>9.1999999999999998E-2</c:v>
                </c:pt>
                <c:pt idx="17">
                  <c:v>0.109</c:v>
                </c:pt>
                <c:pt idx="18">
                  <c:v>0.11799999999999999</c:v>
                </c:pt>
                <c:pt idx="19">
                  <c:v>0.126</c:v>
                </c:pt>
                <c:pt idx="20">
                  <c:v>0.11799999999999999</c:v>
                </c:pt>
                <c:pt idx="21">
                  <c:v>7.5999999999999998E-2</c:v>
                </c:pt>
                <c:pt idx="22">
                  <c:v>0.05</c:v>
                </c:pt>
                <c:pt idx="23">
                  <c:v>0.109</c:v>
                </c:pt>
                <c:pt idx="24">
                  <c:v>0.185</c:v>
                </c:pt>
                <c:pt idx="25">
                  <c:v>0.16800000000000001</c:v>
                </c:pt>
                <c:pt idx="26">
                  <c:v>0.151</c:v>
                </c:pt>
                <c:pt idx="27">
                  <c:v>0.14299999999999999</c:v>
                </c:pt>
                <c:pt idx="28">
                  <c:v>0.16800000000000001</c:v>
                </c:pt>
                <c:pt idx="29">
                  <c:v>0.193</c:v>
                </c:pt>
                <c:pt idx="30">
                  <c:v>0.17599999999999999</c:v>
                </c:pt>
                <c:pt idx="31">
                  <c:v>0.17599999999999999</c:v>
                </c:pt>
                <c:pt idx="32">
                  <c:v>0.185</c:v>
                </c:pt>
                <c:pt idx="33">
                  <c:v>0.218</c:v>
                </c:pt>
                <c:pt idx="34">
                  <c:v>0.26900000000000002</c:v>
                </c:pt>
                <c:pt idx="35">
                  <c:v>8.4000000000000005E-2</c:v>
                </c:pt>
                <c:pt idx="36">
                  <c:v>0.27700000000000002</c:v>
                </c:pt>
                <c:pt idx="37">
                  <c:v>0.218</c:v>
                </c:pt>
                <c:pt idx="38">
                  <c:v>0.21</c:v>
                </c:pt>
                <c:pt idx="39">
                  <c:v>0.22700000000000001</c:v>
                </c:pt>
                <c:pt idx="40">
                  <c:v>0.252</c:v>
                </c:pt>
                <c:pt idx="41">
                  <c:v>0.21</c:v>
                </c:pt>
                <c:pt idx="42">
                  <c:v>0.193</c:v>
                </c:pt>
                <c:pt idx="43">
                  <c:v>0.16</c:v>
                </c:pt>
                <c:pt idx="44">
                  <c:v>0.13400000000000001</c:v>
                </c:pt>
                <c:pt idx="45">
                  <c:v>0.16</c:v>
                </c:pt>
                <c:pt idx="46">
                  <c:v>0.252</c:v>
                </c:pt>
                <c:pt idx="47">
                  <c:v>0.27700000000000002</c:v>
                </c:pt>
                <c:pt idx="48">
                  <c:v>3.4000000000000002E-2</c:v>
                </c:pt>
                <c:pt idx="49">
                  <c:v>0.16</c:v>
                </c:pt>
                <c:pt idx="50">
                  <c:v>0.16800000000000001</c:v>
                </c:pt>
                <c:pt idx="51">
                  <c:v>0.17599999999999999</c:v>
                </c:pt>
                <c:pt idx="52">
                  <c:v>0.151</c:v>
                </c:pt>
                <c:pt idx="53">
                  <c:v>0.151</c:v>
                </c:pt>
                <c:pt idx="54">
                  <c:v>0.29399999999999998</c:v>
                </c:pt>
                <c:pt idx="55">
                  <c:v>0.218</c:v>
                </c:pt>
                <c:pt idx="56">
                  <c:v>0.24399999999999999</c:v>
                </c:pt>
                <c:pt idx="57">
                  <c:v>0.23499999999999999</c:v>
                </c:pt>
                <c:pt idx="58">
                  <c:v>0.185</c:v>
                </c:pt>
                <c:pt idx="59">
                  <c:v>0.114</c:v>
                </c:pt>
                <c:pt idx="60">
                  <c:v>0.155</c:v>
                </c:pt>
                <c:pt idx="61">
                  <c:v>0.16400000000000001</c:v>
                </c:pt>
                <c:pt idx="62">
                  <c:v>0.154</c:v>
                </c:pt>
                <c:pt idx="63">
                  <c:v>0.13100000000000001</c:v>
                </c:pt>
                <c:pt idx="64">
                  <c:v>0.13900000000000001</c:v>
                </c:pt>
                <c:pt idx="65">
                  <c:v>0.13600000000000001</c:v>
                </c:pt>
                <c:pt idx="66">
                  <c:v>0.11799999999999999</c:v>
                </c:pt>
                <c:pt idx="67">
                  <c:v>0.114</c:v>
                </c:pt>
                <c:pt idx="68">
                  <c:v>0.129</c:v>
                </c:pt>
                <c:pt idx="69">
                  <c:v>0.121</c:v>
                </c:pt>
                <c:pt idx="70">
                  <c:v>0.14899999999999999</c:v>
                </c:pt>
                <c:pt idx="71">
                  <c:v>0.16900000000000001</c:v>
                </c:pt>
                <c:pt idx="72">
                  <c:v>0.122</c:v>
                </c:pt>
                <c:pt idx="73">
                  <c:v>0.122</c:v>
                </c:pt>
                <c:pt idx="74">
                  <c:v>0.13700000000000001</c:v>
                </c:pt>
                <c:pt idx="75">
                  <c:v>0.13100000000000001</c:v>
                </c:pt>
                <c:pt idx="76">
                  <c:v>0.13800000000000001</c:v>
                </c:pt>
                <c:pt idx="77">
                  <c:v>0.122</c:v>
                </c:pt>
                <c:pt idx="78">
                  <c:v>0.106</c:v>
                </c:pt>
                <c:pt idx="79">
                  <c:v>0.13700000000000001</c:v>
                </c:pt>
                <c:pt idx="80">
                  <c:v>0.13300000000000001</c:v>
                </c:pt>
                <c:pt idx="81">
                  <c:v>0.13400000000000001</c:v>
                </c:pt>
                <c:pt idx="82">
                  <c:v>0.14000000000000001</c:v>
                </c:pt>
                <c:pt idx="83">
                  <c:v>0.10299999999999999</c:v>
                </c:pt>
                <c:pt idx="84">
                  <c:v>0.104</c:v>
                </c:pt>
                <c:pt idx="85">
                  <c:v>0.13500000000000001</c:v>
                </c:pt>
                <c:pt idx="86">
                  <c:v>0.11899999999999999</c:v>
                </c:pt>
                <c:pt idx="87">
                  <c:v>0.11899999999999999</c:v>
                </c:pt>
                <c:pt idx="88">
                  <c:v>0.121</c:v>
                </c:pt>
                <c:pt idx="89">
                  <c:v>8.4000000000000005E-2</c:v>
                </c:pt>
                <c:pt idx="90">
                  <c:v>0.109</c:v>
                </c:pt>
                <c:pt idx="91">
                  <c:v>0.111</c:v>
                </c:pt>
                <c:pt idx="92">
                  <c:v>0.11799999999999999</c:v>
                </c:pt>
                <c:pt idx="93">
                  <c:v>0.11600000000000001</c:v>
                </c:pt>
                <c:pt idx="94">
                  <c:v>9.1999999999999998E-2</c:v>
                </c:pt>
                <c:pt idx="95">
                  <c:v>1.7999999999999999E-2</c:v>
                </c:pt>
                <c:pt idx="96">
                  <c:v>9.5000000000000001E-2</c:v>
                </c:pt>
                <c:pt idx="97">
                  <c:v>0.09</c:v>
                </c:pt>
                <c:pt idx="98">
                  <c:v>7.1999999999999995E-2</c:v>
                </c:pt>
                <c:pt idx="99">
                  <c:v>0.08</c:v>
                </c:pt>
                <c:pt idx="100">
                  <c:v>7.9000000000000001E-2</c:v>
                </c:pt>
                <c:pt idx="101">
                  <c:v>7.5999999999999998E-2</c:v>
                </c:pt>
                <c:pt idx="102">
                  <c:v>7.9000000000000001E-2</c:v>
                </c:pt>
                <c:pt idx="103">
                  <c:v>0.10199999999999999</c:v>
                </c:pt>
                <c:pt idx="104">
                  <c:v>0.106</c:v>
                </c:pt>
                <c:pt idx="105">
                  <c:v>0.11</c:v>
                </c:pt>
                <c:pt idx="106">
                  <c:v>0.115</c:v>
                </c:pt>
                <c:pt idx="107">
                  <c:v>0.17899999999999999</c:v>
                </c:pt>
                <c:pt idx="108">
                  <c:v>2.1000000000000001E-2</c:v>
                </c:pt>
                <c:pt idx="109">
                  <c:v>0.09</c:v>
                </c:pt>
                <c:pt idx="110">
                  <c:v>9.0999999999999998E-2</c:v>
                </c:pt>
                <c:pt idx="111">
                  <c:v>8.8999999999999996E-2</c:v>
                </c:pt>
                <c:pt idx="112">
                  <c:v>9.0999999999999998E-2</c:v>
                </c:pt>
                <c:pt idx="113">
                  <c:v>9.2999999999999999E-2</c:v>
                </c:pt>
                <c:pt idx="114">
                  <c:v>9.5000000000000001E-2</c:v>
                </c:pt>
                <c:pt idx="115">
                  <c:v>8.2000000000000003E-2</c:v>
                </c:pt>
                <c:pt idx="116">
                  <c:v>7.0000000000000007E-2</c:v>
                </c:pt>
                <c:pt idx="117">
                  <c:v>7.5999999999999998E-2</c:v>
                </c:pt>
                <c:pt idx="118">
                  <c:v>7.3999999999999996E-2</c:v>
                </c:pt>
                <c:pt idx="119">
                  <c:v>8.8999999999999996E-2</c:v>
                </c:pt>
                <c:pt idx="120">
                  <c:v>0.12</c:v>
                </c:pt>
                <c:pt idx="121">
                  <c:v>0.11899999999999999</c:v>
                </c:pt>
                <c:pt idx="122">
                  <c:v>0.114</c:v>
                </c:pt>
                <c:pt idx="123">
                  <c:v>0.115</c:v>
                </c:pt>
                <c:pt idx="124">
                  <c:v>0.122</c:v>
                </c:pt>
                <c:pt idx="125">
                  <c:v>0.128</c:v>
                </c:pt>
                <c:pt idx="126">
                  <c:v>0.128</c:v>
                </c:pt>
                <c:pt idx="127">
                  <c:v>0.12</c:v>
                </c:pt>
                <c:pt idx="128">
                  <c:v>0.114</c:v>
                </c:pt>
                <c:pt idx="129">
                  <c:v>0.106</c:v>
                </c:pt>
                <c:pt idx="130">
                  <c:v>0.104</c:v>
                </c:pt>
                <c:pt idx="131">
                  <c:v>2.3E-2</c:v>
                </c:pt>
                <c:pt idx="132">
                  <c:v>0.19</c:v>
                </c:pt>
                <c:pt idx="133">
                  <c:v>0.121</c:v>
                </c:pt>
                <c:pt idx="134">
                  <c:v>0.115</c:v>
                </c:pt>
                <c:pt idx="135">
                  <c:v>0.10199999999999999</c:v>
                </c:pt>
                <c:pt idx="136">
                  <c:v>0.10100000000000001</c:v>
                </c:pt>
                <c:pt idx="137">
                  <c:v>8.1000000000000003E-2</c:v>
                </c:pt>
                <c:pt idx="138">
                  <c:v>8.1000000000000003E-2</c:v>
                </c:pt>
                <c:pt idx="139">
                  <c:v>9.5000000000000001E-2</c:v>
                </c:pt>
                <c:pt idx="140">
                  <c:v>8.7999999999999995E-2</c:v>
                </c:pt>
                <c:pt idx="141">
                  <c:v>7.9000000000000001E-2</c:v>
                </c:pt>
                <c:pt idx="142">
                  <c:v>8.6999999999999994E-2</c:v>
                </c:pt>
                <c:pt idx="143">
                  <c:v>0.186</c:v>
                </c:pt>
                <c:pt idx="144">
                  <c:v>2.7E-2</c:v>
                </c:pt>
                <c:pt idx="145">
                  <c:v>0.109</c:v>
                </c:pt>
                <c:pt idx="146">
                  <c:v>0.121</c:v>
                </c:pt>
                <c:pt idx="147">
                  <c:v>0.129</c:v>
                </c:pt>
                <c:pt idx="148">
                  <c:v>0.124</c:v>
                </c:pt>
                <c:pt idx="149">
                  <c:v>0.128</c:v>
                </c:pt>
                <c:pt idx="150">
                  <c:v>0.127</c:v>
                </c:pt>
                <c:pt idx="151">
                  <c:v>0.13800000000000001</c:v>
                </c:pt>
                <c:pt idx="152">
                  <c:v>0.14199999999999999</c:v>
                </c:pt>
                <c:pt idx="153">
                  <c:v>0.14499999999999999</c:v>
                </c:pt>
                <c:pt idx="154">
                  <c:v>0.14899999999999999</c:v>
                </c:pt>
                <c:pt idx="155">
                  <c:v>0.14799999999999999</c:v>
                </c:pt>
                <c:pt idx="156">
                  <c:v>0.19800000000000001</c:v>
                </c:pt>
                <c:pt idx="157">
                  <c:v>0.16900000000000001</c:v>
                </c:pt>
                <c:pt idx="158">
                  <c:v>0.14899999999999999</c:v>
                </c:pt>
                <c:pt idx="159">
                  <c:v>0.13700000000000001</c:v>
                </c:pt>
                <c:pt idx="160">
                  <c:v>0.16900000000000001</c:v>
                </c:pt>
                <c:pt idx="161">
                  <c:v>0.16500000000000001</c:v>
                </c:pt>
                <c:pt idx="162">
                  <c:v>0.17100000000000001</c:v>
                </c:pt>
                <c:pt idx="163">
                  <c:v>0.16300000000000001</c:v>
                </c:pt>
                <c:pt idx="164">
                  <c:v>0.17199999999999999</c:v>
                </c:pt>
                <c:pt idx="165">
                  <c:v>0.17899999999999999</c:v>
                </c:pt>
                <c:pt idx="166">
                  <c:v>0.18099999999999999</c:v>
                </c:pt>
                <c:pt idx="167">
                  <c:v>7.1999999999999995E-2</c:v>
                </c:pt>
                <c:pt idx="168">
                  <c:v>0.23200000000000001</c:v>
                </c:pt>
                <c:pt idx="169">
                  <c:v>0.19400000000000001</c:v>
                </c:pt>
                <c:pt idx="170">
                  <c:v>0.191</c:v>
                </c:pt>
                <c:pt idx="171">
                  <c:v>0.17499999999999999</c:v>
                </c:pt>
                <c:pt idx="172">
                  <c:v>0.16200000000000001</c:v>
                </c:pt>
                <c:pt idx="173">
                  <c:v>0.155</c:v>
                </c:pt>
                <c:pt idx="174">
                  <c:v>0.159</c:v>
                </c:pt>
                <c:pt idx="175">
                  <c:v>0.161</c:v>
                </c:pt>
                <c:pt idx="176">
                  <c:v>0.157</c:v>
                </c:pt>
                <c:pt idx="177">
                  <c:v>0.14799999999999999</c:v>
                </c:pt>
                <c:pt idx="178">
                  <c:v>0.14399999999999999</c:v>
                </c:pt>
                <c:pt idx="179">
                  <c:v>0.20899999999999999</c:v>
                </c:pt>
                <c:pt idx="180">
                  <c:v>7.5999999999999998E-2</c:v>
                </c:pt>
                <c:pt idx="181">
                  <c:v>0.151</c:v>
                </c:pt>
                <c:pt idx="182">
                  <c:v>0.16</c:v>
                </c:pt>
                <c:pt idx="183">
                  <c:v>0.16600000000000001</c:v>
                </c:pt>
                <c:pt idx="184">
                  <c:v>0.16800000000000001</c:v>
                </c:pt>
                <c:pt idx="185">
                  <c:v>0.161</c:v>
                </c:pt>
                <c:pt idx="186">
                  <c:v>0.16</c:v>
                </c:pt>
                <c:pt idx="187">
                  <c:v>0.16500000000000001</c:v>
                </c:pt>
                <c:pt idx="188">
                  <c:v>0.161</c:v>
                </c:pt>
                <c:pt idx="189">
                  <c:v>0.16600000000000001</c:v>
                </c:pt>
                <c:pt idx="190">
                  <c:v>0.16500000000000001</c:v>
                </c:pt>
                <c:pt idx="191">
                  <c:v>0.20100000000000001</c:v>
                </c:pt>
                <c:pt idx="192">
                  <c:v>0.17799999999999999</c:v>
                </c:pt>
                <c:pt idx="193">
                  <c:v>0.16600000000000001</c:v>
                </c:pt>
                <c:pt idx="194">
                  <c:v>0.17899999999999999</c:v>
                </c:pt>
                <c:pt idx="195">
                  <c:v>0.19500000000000001</c:v>
                </c:pt>
                <c:pt idx="196">
                  <c:v>0.16700000000000001</c:v>
                </c:pt>
                <c:pt idx="197">
                  <c:v>0.157</c:v>
                </c:pt>
                <c:pt idx="198">
                  <c:v>0.161</c:v>
                </c:pt>
                <c:pt idx="199">
                  <c:v>0.14699999999999999</c:v>
                </c:pt>
                <c:pt idx="200">
                  <c:v>0.14899999999999999</c:v>
                </c:pt>
                <c:pt idx="201">
                  <c:v>0.14699999999999999</c:v>
                </c:pt>
                <c:pt idx="202">
                  <c:v>0.126</c:v>
                </c:pt>
                <c:pt idx="203">
                  <c:v>0.17599999999999999</c:v>
                </c:pt>
                <c:pt idx="204">
                  <c:v>0.17399999999999999</c:v>
                </c:pt>
                <c:pt idx="205">
                  <c:v>0.18099999999999999</c:v>
                </c:pt>
                <c:pt idx="206">
                  <c:v>0.19400000000000001</c:v>
                </c:pt>
                <c:pt idx="207">
                  <c:v>0.18</c:v>
                </c:pt>
                <c:pt idx="208">
                  <c:v>0.17499999999999999</c:v>
                </c:pt>
                <c:pt idx="209">
                  <c:v>0.189</c:v>
                </c:pt>
                <c:pt idx="210">
                  <c:v>0.17899999999999999</c:v>
                </c:pt>
                <c:pt idx="211">
                  <c:v>0.17299999999999999</c:v>
                </c:pt>
                <c:pt idx="212">
                  <c:v>0.17399999999999999</c:v>
                </c:pt>
                <c:pt idx="213">
                  <c:v>0.154</c:v>
                </c:pt>
                <c:pt idx="214">
                  <c:v>0.17799999999999999</c:v>
                </c:pt>
                <c:pt idx="215">
                  <c:v>0.157</c:v>
                </c:pt>
                <c:pt idx="216">
                  <c:v>0.16</c:v>
                </c:pt>
                <c:pt idx="217">
                  <c:v>0.16</c:v>
                </c:pt>
                <c:pt idx="218">
                  <c:v>0.14699999999999999</c:v>
                </c:pt>
                <c:pt idx="219">
                  <c:v>0.128</c:v>
                </c:pt>
                <c:pt idx="220">
                  <c:v>0.114</c:v>
                </c:pt>
                <c:pt idx="221">
                  <c:v>8.2000000000000003E-2</c:v>
                </c:pt>
                <c:pt idx="222">
                  <c:v>5.3999999999999999E-2</c:v>
                </c:pt>
                <c:pt idx="223">
                  <c:v>5.7000000000000002E-2</c:v>
                </c:pt>
                <c:pt idx="224">
                  <c:v>0.11</c:v>
                </c:pt>
                <c:pt idx="225">
                  <c:v>8.3000000000000004E-2</c:v>
                </c:pt>
                <c:pt idx="226">
                  <c:v>7.2999999999999995E-2</c:v>
                </c:pt>
                <c:pt idx="227">
                  <c:v>8.8999999999999996E-2</c:v>
                </c:pt>
                <c:pt idx="228">
                  <c:v>0.107</c:v>
                </c:pt>
                <c:pt idx="229">
                  <c:v>0.108</c:v>
                </c:pt>
                <c:pt idx="230">
                  <c:v>0.123</c:v>
                </c:pt>
                <c:pt idx="231">
                  <c:v>0.13900000000000001</c:v>
                </c:pt>
                <c:pt idx="232">
                  <c:v>0.161</c:v>
                </c:pt>
                <c:pt idx="233">
                  <c:v>0.192</c:v>
                </c:pt>
                <c:pt idx="234">
                  <c:v>0.185</c:v>
                </c:pt>
                <c:pt idx="235">
                  <c:v>0.128</c:v>
                </c:pt>
                <c:pt idx="236">
                  <c:v>0.18099999999999999</c:v>
                </c:pt>
                <c:pt idx="237">
                  <c:v>0.17799999999999999</c:v>
                </c:pt>
                <c:pt idx="238">
                  <c:v>0.16500000000000001</c:v>
                </c:pt>
                <c:pt idx="239">
                  <c:v>0.13700000000000001</c:v>
                </c:pt>
                <c:pt idx="240">
                  <c:v>0.13400000000000001</c:v>
                </c:pt>
                <c:pt idx="241">
                  <c:v>0.13900000000000001</c:v>
                </c:pt>
                <c:pt idx="242">
                  <c:v>0.13300000000000001</c:v>
                </c:pt>
                <c:pt idx="243">
                  <c:v>0.13100000000000001</c:v>
                </c:pt>
                <c:pt idx="244">
                  <c:v>0.13300000000000001</c:v>
                </c:pt>
                <c:pt idx="245">
                  <c:v>0.13500000000000001</c:v>
                </c:pt>
                <c:pt idx="246">
                  <c:v>0.14099999999999999</c:v>
                </c:pt>
                <c:pt idx="247">
                  <c:v>0.14799999999999999</c:v>
                </c:pt>
                <c:pt idx="248">
                  <c:v>0.13400000000000001</c:v>
                </c:pt>
                <c:pt idx="249">
                  <c:v>0.13300000000000001</c:v>
                </c:pt>
                <c:pt idx="250">
                  <c:v>0.151</c:v>
                </c:pt>
                <c:pt idx="251">
                  <c:v>0.14000000000000001</c:v>
                </c:pt>
                <c:pt idx="252">
                  <c:v>0.13500000000000001</c:v>
                </c:pt>
                <c:pt idx="253">
                  <c:v>0.13800000000000001</c:v>
                </c:pt>
                <c:pt idx="254">
                  <c:v>0.13200000000000001</c:v>
                </c:pt>
                <c:pt idx="255">
                  <c:v>0.124</c:v>
                </c:pt>
                <c:pt idx="256">
                  <c:v>0.128</c:v>
                </c:pt>
                <c:pt idx="257">
                  <c:v>0.114</c:v>
                </c:pt>
                <c:pt idx="258">
                  <c:v>0.11899999999999999</c:v>
                </c:pt>
                <c:pt idx="259">
                  <c:v>9.2999999999999999E-2</c:v>
                </c:pt>
                <c:pt idx="260">
                  <c:v>9.6000000000000002E-2</c:v>
                </c:pt>
                <c:pt idx="261">
                  <c:v>9.5000000000000001E-2</c:v>
                </c:pt>
                <c:pt idx="262">
                  <c:v>9.1999999999999998E-2</c:v>
                </c:pt>
                <c:pt idx="263">
                  <c:v>8.8999999999999996E-2</c:v>
                </c:pt>
                <c:pt idx="264">
                  <c:v>9.1999999999999998E-2</c:v>
                </c:pt>
                <c:pt idx="265">
                  <c:v>9.6000000000000002E-2</c:v>
                </c:pt>
                <c:pt idx="266">
                  <c:v>0.10100000000000001</c:v>
                </c:pt>
                <c:pt idx="267">
                  <c:v>0.10299999999999999</c:v>
                </c:pt>
                <c:pt idx="268">
                  <c:v>9.9000000000000005E-2</c:v>
                </c:pt>
                <c:pt idx="269">
                  <c:v>8.8999999999999996E-2</c:v>
                </c:pt>
                <c:pt idx="270">
                  <c:v>9.2999999999999999E-2</c:v>
                </c:pt>
                <c:pt idx="271">
                  <c:v>9.1999999999999998E-2</c:v>
                </c:pt>
                <c:pt idx="272">
                  <c:v>8.8999999999999996E-2</c:v>
                </c:pt>
                <c:pt idx="273">
                  <c:v>9.7000000000000003E-2</c:v>
                </c:pt>
                <c:pt idx="274">
                  <c:v>0.104</c:v>
                </c:pt>
                <c:pt idx="275">
                  <c:v>0.10199999999999999</c:v>
                </c:pt>
                <c:pt idx="276">
                  <c:v>0.10299999999999999</c:v>
                </c:pt>
                <c:pt idx="277">
                  <c:v>0.1</c:v>
                </c:pt>
                <c:pt idx="278">
                  <c:v>9.7000000000000003E-2</c:v>
                </c:pt>
                <c:pt idx="279">
                  <c:v>8.5999999999999993E-2</c:v>
                </c:pt>
                <c:pt idx="280">
                  <c:v>8.7999999999999995E-2</c:v>
                </c:pt>
                <c:pt idx="281">
                  <c:v>8.6999999999999994E-2</c:v>
                </c:pt>
                <c:pt idx="282">
                  <c:v>8.7999999999999995E-2</c:v>
                </c:pt>
                <c:pt idx="283">
                  <c:v>9.1999999999999998E-2</c:v>
                </c:pt>
                <c:pt idx="284">
                  <c:v>0.09</c:v>
                </c:pt>
                <c:pt idx="285">
                  <c:v>6.9000000000000006E-2</c:v>
                </c:pt>
                <c:pt idx="286">
                  <c:v>0.08</c:v>
                </c:pt>
                <c:pt idx="287">
                  <c:v>7.6999999999999999E-2</c:v>
                </c:pt>
                <c:pt idx="288">
                  <c:v>7.1999999999999995E-2</c:v>
                </c:pt>
                <c:pt idx="289">
                  <c:v>7.9000000000000001E-2</c:v>
                </c:pt>
                <c:pt idx="290">
                  <c:v>6.8000000000000005E-2</c:v>
                </c:pt>
                <c:pt idx="291">
                  <c:v>5.6000000000000001E-2</c:v>
                </c:pt>
                <c:pt idx="292">
                  <c:v>5.8999999999999997E-2</c:v>
                </c:pt>
                <c:pt idx="293">
                  <c:v>6.0999999999999999E-2</c:v>
                </c:pt>
                <c:pt idx="294">
                  <c:v>6.8000000000000005E-2</c:v>
                </c:pt>
                <c:pt idx="295">
                  <c:v>0.06</c:v>
                </c:pt>
                <c:pt idx="296">
                  <c:v>6.0999999999999999E-2</c:v>
                </c:pt>
                <c:pt idx="297">
                  <c:v>5.7000000000000002E-2</c:v>
                </c:pt>
                <c:pt idx="298">
                  <c:v>5.6000000000000001E-2</c:v>
                </c:pt>
                <c:pt idx="299">
                  <c:v>6.2E-2</c:v>
                </c:pt>
                <c:pt idx="300">
                  <c:v>5.8999999999999997E-2</c:v>
                </c:pt>
                <c:pt idx="301">
                  <c:v>5.3999999999999999E-2</c:v>
                </c:pt>
                <c:pt idx="302">
                  <c:v>6.8000000000000005E-2</c:v>
                </c:pt>
                <c:pt idx="303">
                  <c:v>0.06</c:v>
                </c:pt>
                <c:pt idx="304">
                  <c:v>0.06</c:v>
                </c:pt>
                <c:pt idx="305">
                  <c:v>6.2E-2</c:v>
                </c:pt>
                <c:pt idx="306">
                  <c:v>0.06</c:v>
                </c:pt>
                <c:pt idx="307">
                  <c:v>6.3E-2</c:v>
                </c:pt>
                <c:pt idx="308">
                  <c:v>6.0999999999999999E-2</c:v>
                </c:pt>
                <c:pt idx="309">
                  <c:v>6.0999999999999999E-2</c:v>
                </c:pt>
                <c:pt idx="310">
                  <c:v>6.2E-2</c:v>
                </c:pt>
                <c:pt idx="311">
                  <c:v>0.06</c:v>
                </c:pt>
                <c:pt idx="312">
                  <c:v>6.3E-2</c:v>
                </c:pt>
                <c:pt idx="313">
                  <c:v>7.5999999999999998E-2</c:v>
                </c:pt>
                <c:pt idx="314">
                  <c:v>6.5000000000000002E-2</c:v>
                </c:pt>
                <c:pt idx="315">
                  <c:v>6.5000000000000002E-2</c:v>
                </c:pt>
                <c:pt idx="316">
                  <c:v>7.5999999999999998E-2</c:v>
                </c:pt>
                <c:pt idx="317">
                  <c:v>6.4000000000000001E-2</c:v>
                </c:pt>
                <c:pt idx="318">
                  <c:v>0.06</c:v>
                </c:pt>
                <c:pt idx="319">
                  <c:v>6.6000000000000003E-2</c:v>
                </c:pt>
                <c:pt idx="320">
                  <c:v>6.2E-2</c:v>
                </c:pt>
                <c:pt idx="321">
                  <c:v>6.0999999999999999E-2</c:v>
                </c:pt>
                <c:pt idx="322">
                  <c:v>6.2E-2</c:v>
                </c:pt>
                <c:pt idx="323">
                  <c:v>7.1999999999999995E-2</c:v>
                </c:pt>
                <c:pt idx="324">
                  <c:v>0.06</c:v>
                </c:pt>
                <c:pt idx="325">
                  <c:v>7.0000000000000007E-2</c:v>
                </c:pt>
                <c:pt idx="326">
                  <c:v>6.8000000000000005E-2</c:v>
                </c:pt>
                <c:pt idx="327">
                  <c:v>0.06</c:v>
                </c:pt>
                <c:pt idx="328">
                  <c:v>0.06</c:v>
                </c:pt>
                <c:pt idx="329">
                  <c:v>6.0999999999999999E-2</c:v>
                </c:pt>
                <c:pt idx="330">
                  <c:v>5.8000000000000003E-2</c:v>
                </c:pt>
                <c:pt idx="331">
                  <c:v>5.8999999999999997E-2</c:v>
                </c:pt>
                <c:pt idx="332">
                  <c:v>5.3999999999999999E-2</c:v>
                </c:pt>
                <c:pt idx="333">
                  <c:v>5.7000000000000002E-2</c:v>
                </c:pt>
                <c:pt idx="334">
                  <c:v>5.2999999999999999E-2</c:v>
                </c:pt>
                <c:pt idx="335">
                  <c:v>8.5000000000000006E-2</c:v>
                </c:pt>
                <c:pt idx="336">
                  <c:v>5.3999999999999999E-2</c:v>
                </c:pt>
                <c:pt idx="337">
                  <c:v>5.3999999999999999E-2</c:v>
                </c:pt>
                <c:pt idx="338">
                  <c:v>0.05</c:v>
                </c:pt>
                <c:pt idx="339">
                  <c:v>6.3E-2</c:v>
                </c:pt>
                <c:pt idx="340">
                  <c:v>4.8000000000000001E-2</c:v>
                </c:pt>
                <c:pt idx="341">
                  <c:v>4.3999999999999997E-2</c:v>
                </c:pt>
                <c:pt idx="342">
                  <c:v>5.8000000000000003E-2</c:v>
                </c:pt>
                <c:pt idx="343">
                  <c:v>4.7E-2</c:v>
                </c:pt>
                <c:pt idx="344">
                  <c:v>6.2E-2</c:v>
                </c:pt>
                <c:pt idx="345">
                  <c:v>6.9000000000000006E-2</c:v>
                </c:pt>
                <c:pt idx="346">
                  <c:v>-0.13500000000000001</c:v>
                </c:pt>
                <c:pt idx="347">
                  <c:v>-1.0999999999999999E-2</c:v>
                </c:pt>
                <c:pt idx="348">
                  <c:v>3.9E-2</c:v>
                </c:pt>
                <c:pt idx="349">
                  <c:v>4.3999999999999997E-2</c:v>
                </c:pt>
                <c:pt idx="350">
                  <c:v>4.8000000000000001E-2</c:v>
                </c:pt>
                <c:pt idx="351">
                  <c:v>4.8000000000000001E-2</c:v>
                </c:pt>
                <c:pt idx="352">
                  <c:v>5.6000000000000001E-2</c:v>
                </c:pt>
                <c:pt idx="353">
                  <c:v>6.9000000000000006E-2</c:v>
                </c:pt>
                <c:pt idx="354">
                  <c:v>6.9000000000000006E-2</c:v>
                </c:pt>
                <c:pt idx="355">
                  <c:v>7.0000000000000007E-2</c:v>
                </c:pt>
                <c:pt idx="356">
                  <c:v>3.7999999999999999E-2</c:v>
                </c:pt>
                <c:pt idx="357">
                  <c:v>0.35099999999999998</c:v>
                </c:pt>
                <c:pt idx="358">
                  <c:v>0.14099999999999999</c:v>
                </c:pt>
                <c:pt idx="359">
                  <c:v>9.8000000000000004E-2</c:v>
                </c:pt>
                <c:pt idx="360">
                  <c:v>8.7999999999999995E-2</c:v>
                </c:pt>
                <c:pt idx="361">
                  <c:v>8.3000000000000004E-2</c:v>
                </c:pt>
                <c:pt idx="362">
                  <c:v>6.4000000000000001E-2</c:v>
                </c:pt>
                <c:pt idx="363">
                  <c:v>5.2999999999999999E-2</c:v>
                </c:pt>
                <c:pt idx="364">
                  <c:v>3.1E-2</c:v>
                </c:pt>
                <c:pt idx="365">
                  <c:v>3.5000000000000003E-2</c:v>
                </c:pt>
                <c:pt idx="366">
                  <c:v>3.7999999999999999E-2</c:v>
                </c:pt>
                <c:pt idx="367">
                  <c:v>4.2999999999999997E-2</c:v>
                </c:pt>
                <c:pt idx="368">
                  <c:v>#N/A</c:v>
                </c:pt>
                <c:pt idx="369">
                  <c:v>7.4999999999999997E-2</c:v>
                </c:pt>
                <c:pt idx="370">
                  <c:v>0.05</c:v>
                </c:pt>
                <c:pt idx="371">
                  <c:v>#N/A</c:v>
                </c:pt>
                <c:pt idx="372">
                  <c:v>6.9999999999999993E-3</c:v>
                </c:pt>
                <c:pt idx="373">
                  <c:v>3.9E-2</c:v>
                </c:pt>
                <c:pt idx="374">
                  <c:v>3.7999999999999999E-2</c:v>
                </c:pt>
                <c:pt idx="375">
                  <c:v>4.2000000000000003E-2</c:v>
                </c:pt>
                <c:pt idx="376">
                  <c:v>6.3E-2</c:v>
                </c:pt>
                <c:pt idx="377">
                  <c:v>0.05</c:v>
                </c:pt>
                <c:pt idx="378">
                  <c:v>2.1999999999999999E-2</c:v>
                </c:pt>
                <c:pt idx="379">
                  <c:v>1.2999999999999999E-2</c:v>
                </c:pt>
                <c:pt idx="38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51-40D6-9AFB-7259F4995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8808415"/>
        <c:axId val="1028817151"/>
      </c:lineChart>
      <c:dateAx>
        <c:axId val="1028813407"/>
        <c:scaling>
          <c:orientation val="minMax"/>
          <c:min val="38412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8810079"/>
        <c:crosses val="autoZero"/>
        <c:auto val="0"/>
        <c:lblOffset val="100"/>
        <c:baseTimeUnit val="months"/>
      </c:dateAx>
      <c:valAx>
        <c:axId val="1028810079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8813407"/>
        <c:crosses val="autoZero"/>
        <c:crossBetween val="between"/>
        <c:majorUnit val="1"/>
      </c:valAx>
      <c:dateAx>
        <c:axId val="1028808415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028817151"/>
        <c:crosses val="autoZero"/>
        <c:auto val="0"/>
        <c:lblOffset val="100"/>
        <c:baseTimeUnit val="months"/>
        <c:majorUnit val="1"/>
        <c:minorUnit val="1"/>
      </c:dateAx>
      <c:valAx>
        <c:axId val="1028817151"/>
        <c:scaling>
          <c:orientation val="minMax"/>
          <c:min val="-0.2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8808415"/>
        <c:crosses val="max"/>
        <c:crossBetween val="between"/>
        <c:majorUnit val="5.000000000000001E-2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165098</xdr:colOff>
      <xdr:row>335</xdr:row>
      <xdr:rowOff>21167</xdr:rowOff>
    </xdr:from>
    <xdr:to>
      <xdr:col>28</xdr:col>
      <xdr:colOff>508000</xdr:colOff>
      <xdr:row>364</xdr:row>
      <xdr:rowOff>64559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158748</xdr:colOff>
      <xdr:row>365</xdr:row>
      <xdr:rowOff>21167</xdr:rowOff>
    </xdr:from>
    <xdr:to>
      <xdr:col>28</xdr:col>
      <xdr:colOff>518582</xdr:colOff>
      <xdr:row>395</xdr:row>
      <xdr:rowOff>52917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148166</xdr:colOff>
      <xdr:row>334</xdr:row>
      <xdr:rowOff>179916</xdr:rowOff>
    </xdr:from>
    <xdr:to>
      <xdr:col>45</xdr:col>
      <xdr:colOff>148166</xdr:colOff>
      <xdr:row>364</xdr:row>
      <xdr:rowOff>84667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258885</xdr:colOff>
      <xdr:row>349</xdr:row>
      <xdr:rowOff>170475</xdr:rowOff>
    </xdr:from>
    <xdr:to>
      <xdr:col>13</xdr:col>
      <xdr:colOff>554160</xdr:colOff>
      <xdr:row>369</xdr:row>
      <xdr:rowOff>151425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54707</xdr:colOff>
      <xdr:row>370</xdr:row>
      <xdr:rowOff>66187</xdr:rowOff>
    </xdr:from>
    <xdr:to>
      <xdr:col>23</xdr:col>
      <xdr:colOff>359019</xdr:colOff>
      <xdr:row>388</xdr:row>
      <xdr:rowOff>47137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258884</xdr:colOff>
      <xdr:row>370</xdr:row>
      <xdr:rowOff>77910</xdr:rowOff>
    </xdr:from>
    <xdr:to>
      <xdr:col>13</xdr:col>
      <xdr:colOff>593481</xdr:colOff>
      <xdr:row>388</xdr:row>
      <xdr:rowOff>21980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26378</xdr:colOff>
      <xdr:row>349</xdr:row>
      <xdr:rowOff>141410</xdr:rowOff>
    </xdr:from>
    <xdr:to>
      <xdr:col>23</xdr:col>
      <xdr:colOff>347053</xdr:colOff>
      <xdr:row>369</xdr:row>
      <xdr:rowOff>122360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592666</xdr:colOff>
      <xdr:row>323</xdr:row>
      <xdr:rowOff>11906</xdr:rowOff>
    </xdr:from>
    <xdr:to>
      <xdr:col>20</xdr:col>
      <xdr:colOff>130968</xdr:colOff>
      <xdr:row>362</xdr:row>
      <xdr:rowOff>29370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568721</xdr:colOff>
      <xdr:row>362</xdr:row>
      <xdr:rowOff>142883</xdr:rowOff>
    </xdr:from>
    <xdr:to>
      <xdr:col>20</xdr:col>
      <xdr:colOff>142875</xdr:colOff>
      <xdr:row>400</xdr:row>
      <xdr:rowOff>154781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34567891011121314151617343" displayName="Table134567891011121314151617343" ref="A1:Q398" totalsRowShown="0" headerRowDxfId="31" dataDxfId="29" headerRowBorderDxfId="30">
  <autoFilter ref="A1:Q398" xr:uid="{00000000-0009-0000-0100-000001000000}"/>
  <tableColumns count="17">
    <tableColumn id="1" xr3:uid="{00000000-0010-0000-0000-000001000000}" name="Data" dataDxfId="28">
      <calculatedColumnFormula>IF(Database!#REF!="",#N/A,Database!#REF!)</calculatedColumnFormula>
    </tableColumn>
    <tableColumn id="2" xr3:uid="{00000000-0010-0000-0000-000002000000}" name="ITA" dataDxfId="27">
      <calculatedColumnFormula>IF(VLOOKUP(A2,Database!$A:$AS,MATCH($B$1,Database!$A$1:$AS$1,0),FALSE)=0,#N/A,VLOOKUP(A2,Database!$A:$AS,MATCH($B$1,Database!$A$1:$AS$1,0),FALSE))</calculatedColumnFormula>
    </tableColumn>
    <tableColumn id="3" xr3:uid="{00000000-0010-0000-0000-000003000000}" name="FRA" dataDxfId="26">
      <calculatedColumnFormula>IF(VLOOKUP(A2,Database!$A:$AS,MATCH($C$1,Database!$A$1:$AS$1,0),FALSE)=0,#N/A,VLOOKUP(A2,Database!$A:$AS,MATCH($C$1,Database!$A$1:$AS$1,0),FALSE))</calculatedColumnFormula>
    </tableColumn>
    <tableColumn id="4" xr3:uid="{00000000-0010-0000-0000-000004000000}" name="DEU" dataDxfId="25">
      <calculatedColumnFormula>IF(VLOOKUP(A2,Database!$A:$AS,MATCH($D$1,Database!$A$1:$AS$1,0),FALSE)=0,#N/A,VLOOKUP(A2,Database!$A:$AS,MATCH($D$1,Database!$A$1:$AS$1,0),FALSE))</calculatedColumnFormula>
    </tableColumn>
    <tableColumn id="5" xr3:uid="{00000000-0010-0000-0000-000005000000}" name="ESP" dataDxfId="24">
      <calculatedColumnFormula>IF(VLOOKUP(A2,Database!$A:$AS,MATCH($E$1,Database!$A$1:$AS$1,0),FALSE)=0,#N/A,VLOOKUP(A2,Database!$A:$AS,MATCH($E$1,Database!$A$1:$AS$1,0),FALSE))</calculatedColumnFormula>
    </tableColumn>
    <tableColumn id="6" xr3:uid="{00000000-0010-0000-0000-000006000000}" name="EA19" dataDxfId="23">
      <calculatedColumnFormula>IF(VLOOKUP(A2,Database!$A:$AS,MATCH($F$1,Database!$A$1:$AS$1,0),FALSE)=0,#N/A,VLOOKUP(A2,Database!$A:$AS,MATCH($F$1,Database!$A$1:$AS$1,0),FALSE))</calculatedColumnFormula>
    </tableColumn>
    <tableColumn id="12" xr3:uid="{00000000-0010-0000-0000-00000C000000}" name="GBR" dataDxfId="22">
      <calculatedColumnFormula>IF(VLOOKUP(A2,Database!$A:$AS,MATCH($G$1,Database!$A$1:$AS$1,0),FALSE)=0,#N/A,VLOOKUP(A2,Database!$A:$AS,MATCH($G$1,Database!$A$1:$AS$1,0),FALSE))</calculatedColumnFormula>
    </tableColumn>
    <tableColumn id="7" xr3:uid="{00000000-0010-0000-0000-000007000000}" name="Italy" dataDxfId="21">
      <calculatedColumnFormula>(((Table134567891011121314151617343[[#This Row],[ITA]]-VLOOKUP($U$1,A:B,2,))/VLOOKUP($U$1,A:B,2,))*100)+100</calculatedColumnFormula>
    </tableColumn>
    <tableColumn id="8" xr3:uid="{00000000-0010-0000-0000-000008000000}" name="France" dataDxfId="20">
      <calculatedColumnFormula>(((Table134567891011121314151617343[[#This Row],[FRA]]-VLOOKUP($U$1,A:C,3,))/VLOOKUP($U$1,A:C,3,))*100)+100</calculatedColumnFormula>
    </tableColumn>
    <tableColumn id="9" xr3:uid="{00000000-0010-0000-0000-000009000000}" name="Germany" dataDxfId="19">
      <calculatedColumnFormula>(((Table134567891011121314151617343[[#This Row],[DEU]]-VLOOKUP($U$1,A:D,4,))/VLOOKUP($U$1,A:D,4,))*100)+100</calculatedColumnFormula>
    </tableColumn>
    <tableColumn id="10" xr3:uid="{00000000-0010-0000-0000-00000A000000}" name="Spain" dataDxfId="18">
      <calculatedColumnFormula>(((Table134567891011121314151617343[[#This Row],[ESP]]-VLOOKUP($U$1,A:E,5,))/VLOOKUP($U$1,A:E,5,))*100)+100</calculatedColumnFormula>
    </tableColumn>
    <tableColumn id="11" xr3:uid="{00000000-0010-0000-0000-00000B000000}" name="Eurozone" dataDxfId="17">
      <calculatedColumnFormula>(((Table134567891011121314151617343[[#This Row],[EA19]]-VLOOKUP($U$1,A:F,6,))/VLOOKUP($U$1,A:F,6,))*100)+100</calculatedColumnFormula>
    </tableColumn>
    <tableColumn id="13" xr3:uid="{00000000-0010-0000-0000-00000D000000}" name="United Kingdom" dataDxfId="16">
      <calculatedColumnFormula>(((Table134567891011121314151617343[[#This Row],[GBR]]-VLOOKUP($U$1,A:G,7,))/VLOOKUP($U$1,A:G,7,))*100)+100</calculatedColumnFormula>
    </tableColumn>
    <tableColumn id="14" xr3:uid="{00000000-0010-0000-0000-00000E000000}" name="USA" dataDxfId="15">
      <calculatedColumnFormula>IF(VLOOKUP(A2,Database!$A:$AU,MATCH($N$1,Database!$A$1:$AU$1,0),FALSE)=0,#N/A,VLOOKUP(A2,Database!$A:$AU,MATCH($N$1,Database!$A$1:$AU$1,0),FALSE))</calculatedColumnFormula>
    </tableColumn>
    <tableColumn id="15" xr3:uid="{00000000-0010-0000-0000-00000F000000}" name="USA " dataDxfId="14">
      <calculatedColumnFormula>(((Table134567891011121314151617343[[#This Row],[USA]]-VLOOKUP($U$1,A:N,14,))/VLOOKUP($U$1,A:N,14,))*100)+100</calculatedColumnFormula>
    </tableColumn>
    <tableColumn id="16" xr3:uid="{00000000-0010-0000-0000-000010000000}" name="JPN" dataDxfId="13">
      <calculatedColumnFormula>IF(VLOOKUP(A2,Database!$A:$AS,MATCH($P$1,Database!$A$1:$AS$1,0),FALSE)=0,#N/A,VLOOKUP(A2,Database!$A:$AS,MATCH($P$1,Database!$A$1:$AS$1,0),FALSE))</calculatedColumnFormula>
    </tableColumn>
    <tableColumn id="17" xr3:uid="{00000000-0010-0000-0000-000011000000}" name="JPN " dataDxfId="12">
      <calculatedColumnFormula>(((Table134567891011121314151617343[[#This Row],[JPN]]-VLOOKUP($U$1,A:Q,16,))/VLOOKUP($U$1,A:Q,16,))*100)+100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3456789101112131415161734" displayName="Table13456789101112131415161734" ref="A4:D390" totalsRowShown="0" headerRowDxfId="11" dataDxfId="10">
  <autoFilter ref="A4:D390" xr:uid="{00000000-0009-0000-0100-000002000000}"/>
  <tableColumns count="4">
    <tableColumn id="1" xr3:uid="{00000000-0010-0000-0100-000001000000}" name="Month" dataDxfId="9">
      <calculatedColumnFormula>IF(Database!#REF!="",#N/A,Database!#REF!)</calculatedColumnFormula>
    </tableColumn>
    <tableColumn id="2" xr3:uid="{00000000-0010-0000-0100-000002000000}" name="USA" dataDxfId="8">
      <calculatedColumnFormula>VLOOKUP(A5,Database!$A:$AU,MATCH($B$4,Database!$A$1:$AU$1,0),FALSE)</calculatedColumnFormula>
    </tableColumn>
    <tableColumn id="3" xr3:uid="{00000000-0010-0000-0100-000003000000}" name="mom" dataDxfId="7">
      <calculatedColumnFormula>(B5/B4)-1</calculatedColumnFormula>
    </tableColumn>
    <tableColumn id="4" xr3:uid="{00000000-0010-0000-0100-000004000000}" name="yoy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" displayName="Table3" ref="A7:C388" totalsRowShown="0" headerRowDxfId="5" dataDxfId="3" headerRowBorderDxfId="4">
  <autoFilter ref="A7:C388" xr:uid="{00000000-0009-0000-0100-000003000000}"/>
  <sortState xmlns:xlrd2="http://schemas.microsoft.com/office/spreadsheetml/2017/richdata2" ref="A8:B340">
    <sortCondition ref="A8:A340"/>
  </sortState>
  <tableColumns count="3">
    <tableColumn id="1" xr3:uid="{00000000-0010-0000-0200-000001000000}" name="Date" dataDxfId="2"/>
    <tableColumn id="2" xr3:uid="{00000000-0010-0000-0200-000002000000}" name="China Industrial Production YoY" dataDxfId="1">
      <calculatedColumnFormula>VLOOKUP(A8,'China Production data'!$A$1:$C$488,3,FALSE)</calculatedColumnFormula>
    </tableColumn>
    <tableColumn id="3" xr3:uid="{00000000-0010-0000-0200-000003000000}" name="HSBC China PM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tradingeconomics.com/country-list/industrial-production" TargetMode="External"/><Relationship Id="rId2" Type="http://schemas.openxmlformats.org/officeDocument/2006/relationships/hyperlink" Target="https://www.investing.com/economic-calendar/chinese-industrial-production-462" TargetMode="External"/><Relationship Id="rId1" Type="http://schemas.openxmlformats.org/officeDocument/2006/relationships/hyperlink" Target="https://data.oecd.org/industry/industrial-production.htm" TargetMode="External"/><Relationship Id="rId4" Type="http://schemas.openxmlformats.org/officeDocument/2006/relationships/hyperlink" Target="https://www.theglobaleconomy.com/rankings/Capital_investment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theglobaleconomy.com/rankings/Capital_investment/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hyperlink" Target="https://www.investing.com/economic-calendar/chinese-industrial-production-46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B1:P246"/>
  <sheetViews>
    <sheetView tabSelected="1" zoomScale="70" zoomScaleNormal="70" workbookViewId="0">
      <selection activeCell="N26" sqref="N26"/>
    </sheetView>
  </sheetViews>
  <sheetFormatPr defaultColWidth="9.1796875" defaultRowHeight="14.5" x14ac:dyDescent="0.35"/>
  <cols>
    <col min="1" max="1" width="9.1796875" style="80" customWidth="1"/>
    <col min="2" max="10" width="12.81640625" style="80" customWidth="1"/>
    <col min="11" max="14" width="9.1796875" style="80" customWidth="1"/>
    <col min="15" max="16" width="19.1796875" style="80" customWidth="1"/>
    <col min="17" max="74" width="9.1796875" style="80" customWidth="1"/>
    <col min="75" max="16384" width="9.1796875" style="80"/>
  </cols>
  <sheetData>
    <row r="1" spans="2:16" x14ac:dyDescent="0.35">
      <c r="B1" s="91"/>
      <c r="C1" s="85"/>
      <c r="D1" s="85"/>
      <c r="E1" s="85"/>
      <c r="F1" s="85"/>
      <c r="G1" s="85"/>
      <c r="H1" s="85"/>
      <c r="I1" s="85"/>
      <c r="J1" s="85"/>
    </row>
    <row r="2" spans="2:16" ht="16" customHeight="1" thickBot="1" x14ac:dyDescent="0.4">
      <c r="B2" s="92"/>
      <c r="C2" s="92"/>
      <c r="D2" s="92"/>
      <c r="E2" s="92"/>
      <c r="F2" s="92"/>
      <c r="G2" s="92"/>
      <c r="H2" s="92"/>
      <c r="I2" s="92"/>
      <c r="J2" s="92"/>
    </row>
    <row r="3" spans="2:16" ht="16" customHeight="1" thickBot="1" x14ac:dyDescent="0.4">
      <c r="B3" s="93" t="s">
        <v>0</v>
      </c>
      <c r="C3" s="94"/>
      <c r="D3" s="94"/>
      <c r="E3" s="94"/>
      <c r="F3" s="94"/>
      <c r="G3" s="94"/>
      <c r="H3" s="94"/>
      <c r="I3" s="94"/>
      <c r="J3" s="95"/>
    </row>
    <row r="5" spans="2:16" x14ac:dyDescent="0.35">
      <c r="B5" s="96" t="s">
        <v>1</v>
      </c>
      <c r="C5" s="97"/>
      <c r="D5" s="97"/>
      <c r="E5" s="97"/>
      <c r="F5" s="97"/>
      <c r="G5" s="97"/>
      <c r="H5" s="97"/>
      <c r="I5" s="97"/>
      <c r="J5" s="98"/>
    </row>
    <row r="7" spans="2:16" ht="63" customHeight="1" x14ac:dyDescent="0.35">
      <c r="B7" s="99" t="s">
        <v>2</v>
      </c>
      <c r="C7" s="85"/>
      <c r="D7" s="85"/>
      <c r="E7" s="85"/>
      <c r="F7" s="85"/>
      <c r="G7" s="85"/>
      <c r="H7" s="85"/>
      <c r="I7" s="85"/>
      <c r="J7" s="85"/>
    </row>
    <row r="8" spans="2:16" ht="33.75" customHeight="1" x14ac:dyDescent="0.35">
      <c r="B8" s="90" t="s">
        <v>3</v>
      </c>
      <c r="C8" s="85"/>
      <c r="D8" s="85"/>
      <c r="E8" s="85"/>
      <c r="F8" s="85"/>
      <c r="G8" s="85"/>
      <c r="H8" s="85"/>
      <c r="I8" s="85"/>
      <c r="J8" s="85"/>
    </row>
    <row r="9" spans="2:16" x14ac:dyDescent="0.35">
      <c r="B9" s="61"/>
      <c r="C9" s="61"/>
      <c r="D9" s="61"/>
      <c r="E9" s="61"/>
    </row>
    <row r="10" spans="2:16" x14ac:dyDescent="0.35">
      <c r="B10" s="96" t="s">
        <v>4</v>
      </c>
      <c r="C10" s="97"/>
      <c r="D10" s="97"/>
      <c r="E10" s="97"/>
      <c r="F10" s="97"/>
      <c r="G10" s="97"/>
      <c r="H10" s="97"/>
      <c r="I10" s="97"/>
      <c r="J10" s="98"/>
    </row>
    <row r="12" spans="2:16" x14ac:dyDescent="0.35">
      <c r="B12" s="96" t="s">
        <v>5</v>
      </c>
      <c r="C12" s="97"/>
      <c r="D12" s="97"/>
      <c r="E12" s="97"/>
      <c r="F12" s="98"/>
      <c r="G12" s="96" t="s">
        <v>6</v>
      </c>
      <c r="H12" s="97"/>
      <c r="I12" s="97"/>
      <c r="J12" s="98"/>
      <c r="O12" s="81" t="s">
        <v>7</v>
      </c>
      <c r="P12" s="81" t="s">
        <v>8</v>
      </c>
    </row>
    <row r="13" spans="2:16" x14ac:dyDescent="0.35">
      <c r="O13" s="62" t="s">
        <v>9</v>
      </c>
      <c r="P13" s="62" t="s">
        <v>10</v>
      </c>
    </row>
    <row r="14" spans="2:16" x14ac:dyDescent="0.35">
      <c r="B14" s="80" t="s">
        <v>3</v>
      </c>
      <c r="G14" s="85" t="s">
        <v>11</v>
      </c>
      <c r="H14" s="85"/>
      <c r="I14" s="85"/>
      <c r="J14" s="85"/>
      <c r="O14" s="62" t="s">
        <v>12</v>
      </c>
      <c r="P14" s="62" t="s">
        <v>13</v>
      </c>
    </row>
    <row r="15" spans="2:16" x14ac:dyDescent="0.35">
      <c r="B15" s="80" t="s">
        <v>14</v>
      </c>
      <c r="G15" s="85" t="s">
        <v>15</v>
      </c>
      <c r="H15" s="85"/>
      <c r="I15" s="85"/>
      <c r="J15" s="85"/>
      <c r="O15" s="62" t="s">
        <v>16</v>
      </c>
      <c r="P15" s="62" t="s">
        <v>17</v>
      </c>
    </row>
    <row r="16" spans="2:16" ht="15.75" customHeight="1" x14ac:dyDescent="0.35">
      <c r="B16" s="80" t="s">
        <v>18</v>
      </c>
      <c r="G16" s="86" t="s">
        <v>19</v>
      </c>
      <c r="H16" s="85"/>
      <c r="I16" s="85"/>
      <c r="J16" s="85"/>
      <c r="O16" s="62" t="s">
        <v>20</v>
      </c>
      <c r="P16" s="62" t="s">
        <v>21</v>
      </c>
    </row>
    <row r="17" spans="2:16" ht="15.75" customHeight="1" x14ac:dyDescent="0.35">
      <c r="B17" s="80" t="s">
        <v>22</v>
      </c>
      <c r="G17" s="86"/>
      <c r="H17" s="85"/>
      <c r="I17" s="85"/>
      <c r="J17" s="85"/>
      <c r="O17" s="62" t="s">
        <v>23</v>
      </c>
      <c r="P17" s="62" t="s">
        <v>24</v>
      </c>
    </row>
    <row r="18" spans="2:16" ht="15.75" customHeight="1" x14ac:dyDescent="0.35">
      <c r="B18" s="80" t="s">
        <v>25</v>
      </c>
      <c r="G18" s="88"/>
      <c r="H18" s="85"/>
      <c r="I18" s="85"/>
      <c r="J18" s="85"/>
      <c r="O18" s="62" t="s">
        <v>26</v>
      </c>
      <c r="P18" s="62" t="s">
        <v>27</v>
      </c>
    </row>
    <row r="19" spans="2:16" ht="15.75" customHeight="1" x14ac:dyDescent="0.35">
      <c r="B19" s="80" t="s">
        <v>28</v>
      </c>
      <c r="G19" s="86"/>
      <c r="H19" s="85"/>
      <c r="I19" s="85"/>
      <c r="J19" s="85"/>
      <c r="O19" s="62" t="s">
        <v>29</v>
      </c>
      <c r="P19" s="62" t="s">
        <v>30</v>
      </c>
    </row>
    <row r="20" spans="2:16" ht="15.75" customHeight="1" x14ac:dyDescent="0.35">
      <c r="G20" s="86"/>
      <c r="H20" s="85"/>
      <c r="I20" s="85"/>
      <c r="J20" s="85"/>
      <c r="O20" s="62" t="s">
        <v>31</v>
      </c>
      <c r="P20" s="62" t="s">
        <v>32</v>
      </c>
    </row>
    <row r="21" spans="2:16" ht="31.5" customHeight="1" x14ac:dyDescent="0.35">
      <c r="B21" s="89" t="s">
        <v>33</v>
      </c>
      <c r="C21" s="85"/>
      <c r="D21" s="85"/>
      <c r="E21" s="85"/>
      <c r="F21" s="85"/>
      <c r="G21" s="86" t="s">
        <v>34</v>
      </c>
      <c r="H21" s="85"/>
      <c r="I21" s="85"/>
      <c r="J21" s="85"/>
      <c r="O21" s="62" t="s">
        <v>35</v>
      </c>
      <c r="P21" s="62" t="s">
        <v>36</v>
      </c>
    </row>
    <row r="22" spans="2:16" ht="15.75" customHeight="1" x14ac:dyDescent="0.35">
      <c r="G22" s="86"/>
      <c r="H22" s="85"/>
      <c r="I22" s="85"/>
      <c r="J22" s="85"/>
      <c r="O22" s="62" t="s">
        <v>37</v>
      </c>
      <c r="P22" s="62" t="s">
        <v>38</v>
      </c>
    </row>
    <row r="23" spans="2:16" ht="15.75" customHeight="1" x14ac:dyDescent="0.35">
      <c r="B23" s="90" t="s">
        <v>39</v>
      </c>
      <c r="C23" s="85"/>
      <c r="D23" s="85"/>
      <c r="E23" s="85"/>
      <c r="F23" s="85"/>
      <c r="G23" s="86" t="s">
        <v>40</v>
      </c>
      <c r="H23" s="85"/>
      <c r="I23" s="85"/>
      <c r="J23" s="85"/>
      <c r="O23" s="62" t="s">
        <v>41</v>
      </c>
      <c r="P23" s="62" t="s">
        <v>42</v>
      </c>
    </row>
    <row r="24" spans="2:16" ht="15.75" customHeight="1" x14ac:dyDescent="0.35">
      <c r="G24" s="86"/>
      <c r="H24" s="85"/>
      <c r="I24" s="85"/>
      <c r="J24" s="85"/>
      <c r="O24" s="62" t="s">
        <v>43</v>
      </c>
      <c r="P24" s="62" t="s">
        <v>44</v>
      </c>
    </row>
    <row r="25" spans="2:16" ht="15.75" customHeight="1" x14ac:dyDescent="0.35">
      <c r="B25" s="10" t="s">
        <v>45</v>
      </c>
      <c r="G25" s="86"/>
      <c r="H25" s="85"/>
      <c r="I25" s="85"/>
      <c r="J25" s="85"/>
      <c r="O25" s="62" t="s">
        <v>46</v>
      </c>
      <c r="P25" s="62" t="s">
        <v>47</v>
      </c>
    </row>
    <row r="26" spans="2:16" ht="15.75" customHeight="1" x14ac:dyDescent="0.35">
      <c r="G26" s="86"/>
      <c r="H26" s="85"/>
      <c r="I26" s="85"/>
      <c r="J26" s="85"/>
      <c r="O26" s="62" t="s">
        <v>48</v>
      </c>
      <c r="P26" s="62" t="s">
        <v>49</v>
      </c>
    </row>
    <row r="27" spans="2:16" ht="15.75" customHeight="1" x14ac:dyDescent="0.35">
      <c r="B27" s="85"/>
      <c r="C27" s="85"/>
      <c r="D27" s="85"/>
      <c r="E27" s="85"/>
      <c r="F27" s="85"/>
      <c r="G27" s="86"/>
      <c r="H27" s="85"/>
      <c r="I27" s="85"/>
      <c r="J27" s="85"/>
      <c r="O27" s="62" t="s">
        <v>50</v>
      </c>
      <c r="P27" s="62" t="s">
        <v>51</v>
      </c>
    </row>
    <row r="28" spans="2:16" x14ac:dyDescent="0.35">
      <c r="O28" s="62" t="s">
        <v>52</v>
      </c>
      <c r="P28" s="62" t="s">
        <v>53</v>
      </c>
    </row>
    <row r="29" spans="2:16" x14ac:dyDescent="0.35">
      <c r="O29" s="62" t="s">
        <v>54</v>
      </c>
      <c r="P29" s="62" t="s">
        <v>55</v>
      </c>
    </row>
    <row r="30" spans="2:16" x14ac:dyDescent="0.35">
      <c r="B30" s="63"/>
      <c r="O30" s="62" t="s">
        <v>56</v>
      </c>
      <c r="P30" s="62" t="s">
        <v>57</v>
      </c>
    </row>
    <row r="31" spans="2:16" ht="33.75" customHeight="1" x14ac:dyDescent="0.35">
      <c r="B31" s="87"/>
      <c r="C31" s="85"/>
      <c r="D31" s="85"/>
      <c r="E31" s="85"/>
      <c r="F31" s="85"/>
      <c r="G31" s="85"/>
      <c r="H31" s="85"/>
      <c r="I31" s="85"/>
      <c r="J31" s="85"/>
      <c r="O31" s="62" t="s">
        <v>58</v>
      </c>
      <c r="P31" s="62" t="s">
        <v>59</v>
      </c>
    </row>
    <row r="32" spans="2:16" x14ac:dyDescent="0.35">
      <c r="B32" s="64"/>
      <c r="O32" s="62" t="s">
        <v>60</v>
      </c>
      <c r="P32" s="62" t="s">
        <v>61</v>
      </c>
    </row>
    <row r="33" spans="15:16" x14ac:dyDescent="0.35">
      <c r="O33" s="62" t="s">
        <v>62</v>
      </c>
      <c r="P33" s="62" t="s">
        <v>63</v>
      </c>
    </row>
    <row r="34" spans="15:16" x14ac:dyDescent="0.35">
      <c r="O34" s="62" t="s">
        <v>64</v>
      </c>
      <c r="P34" s="62" t="s">
        <v>65</v>
      </c>
    </row>
    <row r="35" spans="15:16" x14ac:dyDescent="0.35">
      <c r="O35" s="62" t="s">
        <v>66</v>
      </c>
      <c r="P35" s="62" t="s">
        <v>67</v>
      </c>
    </row>
    <row r="36" spans="15:16" x14ac:dyDescent="0.35">
      <c r="O36" s="62" t="s">
        <v>68</v>
      </c>
      <c r="P36" s="62" t="s">
        <v>69</v>
      </c>
    </row>
    <row r="37" spans="15:16" x14ac:dyDescent="0.35">
      <c r="O37" s="62" t="s">
        <v>70</v>
      </c>
      <c r="P37" s="62" t="s">
        <v>71</v>
      </c>
    </row>
    <row r="38" spans="15:16" x14ac:dyDescent="0.35">
      <c r="O38" s="62" t="s">
        <v>72</v>
      </c>
      <c r="P38" s="62" t="s">
        <v>73</v>
      </c>
    </row>
    <row r="39" spans="15:16" x14ac:dyDescent="0.35">
      <c r="O39" s="62" t="s">
        <v>74</v>
      </c>
      <c r="P39" s="62" t="s">
        <v>75</v>
      </c>
    </row>
    <row r="40" spans="15:16" x14ac:dyDescent="0.35">
      <c r="O40" s="62" t="s">
        <v>76</v>
      </c>
      <c r="P40" s="62" t="s">
        <v>77</v>
      </c>
    </row>
    <row r="41" spans="15:16" x14ac:dyDescent="0.35">
      <c r="O41" s="62" t="s">
        <v>78</v>
      </c>
      <c r="P41" s="62" t="s">
        <v>79</v>
      </c>
    </row>
    <row r="42" spans="15:16" x14ac:dyDescent="0.35">
      <c r="O42" s="62" t="s">
        <v>80</v>
      </c>
      <c r="P42" s="62" t="s">
        <v>81</v>
      </c>
    </row>
    <row r="43" spans="15:16" x14ac:dyDescent="0.35">
      <c r="O43" s="62" t="s">
        <v>82</v>
      </c>
      <c r="P43" s="62" t="s">
        <v>83</v>
      </c>
    </row>
    <row r="44" spans="15:16" x14ac:dyDescent="0.35">
      <c r="O44" s="62" t="s">
        <v>84</v>
      </c>
      <c r="P44" s="62" t="s">
        <v>85</v>
      </c>
    </row>
    <row r="45" spans="15:16" x14ac:dyDescent="0.35">
      <c r="O45" s="62" t="s">
        <v>86</v>
      </c>
      <c r="P45" s="62" t="s">
        <v>87</v>
      </c>
    </row>
    <row r="46" spans="15:16" x14ac:dyDescent="0.35">
      <c r="O46" s="62" t="s">
        <v>88</v>
      </c>
      <c r="P46" s="62" t="s">
        <v>89</v>
      </c>
    </row>
    <row r="47" spans="15:16" x14ac:dyDescent="0.35">
      <c r="O47" s="62" t="s">
        <v>90</v>
      </c>
      <c r="P47" s="62" t="s">
        <v>91</v>
      </c>
    </row>
    <row r="48" spans="15:16" x14ac:dyDescent="0.35">
      <c r="O48" s="62" t="s">
        <v>92</v>
      </c>
      <c r="P48" s="62" t="s">
        <v>93</v>
      </c>
    </row>
    <row r="49" spans="15:16" x14ac:dyDescent="0.35">
      <c r="O49" s="62" t="s">
        <v>94</v>
      </c>
      <c r="P49" s="62" t="s">
        <v>95</v>
      </c>
    </row>
    <row r="50" spans="15:16" x14ac:dyDescent="0.35">
      <c r="O50" s="62" t="s">
        <v>96</v>
      </c>
      <c r="P50" s="62" t="s">
        <v>97</v>
      </c>
    </row>
    <row r="51" spans="15:16" x14ac:dyDescent="0.35">
      <c r="O51" s="62" t="s">
        <v>98</v>
      </c>
      <c r="P51" s="62" t="s">
        <v>99</v>
      </c>
    </row>
    <row r="52" spans="15:16" x14ac:dyDescent="0.35">
      <c r="O52" s="62" t="s">
        <v>100</v>
      </c>
      <c r="P52" s="62" t="s">
        <v>101</v>
      </c>
    </row>
    <row r="53" spans="15:16" x14ac:dyDescent="0.35">
      <c r="O53" s="62" t="s">
        <v>102</v>
      </c>
      <c r="P53" s="62" t="s">
        <v>103</v>
      </c>
    </row>
    <row r="54" spans="15:16" x14ac:dyDescent="0.35">
      <c r="O54" s="62" t="s">
        <v>104</v>
      </c>
      <c r="P54" s="62" t="s">
        <v>105</v>
      </c>
    </row>
    <row r="55" spans="15:16" x14ac:dyDescent="0.35">
      <c r="O55" s="62" t="s">
        <v>106</v>
      </c>
      <c r="P55" s="62" t="s">
        <v>107</v>
      </c>
    </row>
    <row r="56" spans="15:16" x14ac:dyDescent="0.35">
      <c r="O56" s="62" t="s">
        <v>108</v>
      </c>
      <c r="P56" s="62" t="s">
        <v>109</v>
      </c>
    </row>
    <row r="57" spans="15:16" x14ac:dyDescent="0.35">
      <c r="O57" s="62" t="s">
        <v>110</v>
      </c>
      <c r="P57" s="62" t="s">
        <v>111</v>
      </c>
    </row>
    <row r="58" spans="15:16" x14ac:dyDescent="0.35">
      <c r="O58" s="62" t="s">
        <v>112</v>
      </c>
      <c r="P58" s="62" t="s">
        <v>113</v>
      </c>
    </row>
    <row r="59" spans="15:16" x14ac:dyDescent="0.35">
      <c r="O59" s="62" t="s">
        <v>114</v>
      </c>
      <c r="P59" s="62" t="s">
        <v>115</v>
      </c>
    </row>
    <row r="60" spans="15:16" x14ac:dyDescent="0.35">
      <c r="O60" s="62" t="s">
        <v>116</v>
      </c>
      <c r="P60" s="62" t="s">
        <v>117</v>
      </c>
    </row>
    <row r="61" spans="15:16" x14ac:dyDescent="0.35">
      <c r="O61" s="62" t="s">
        <v>118</v>
      </c>
      <c r="P61" s="62" t="s">
        <v>119</v>
      </c>
    </row>
    <row r="62" spans="15:16" x14ac:dyDescent="0.35">
      <c r="O62" s="62" t="s">
        <v>120</v>
      </c>
      <c r="P62" s="62" t="s">
        <v>121</v>
      </c>
    </row>
    <row r="63" spans="15:16" x14ac:dyDescent="0.35">
      <c r="O63" s="62" t="s">
        <v>122</v>
      </c>
      <c r="P63" s="62" t="s">
        <v>123</v>
      </c>
    </row>
    <row r="64" spans="15:16" x14ac:dyDescent="0.35">
      <c r="O64" s="62" t="s">
        <v>124</v>
      </c>
      <c r="P64" s="62" t="s">
        <v>125</v>
      </c>
    </row>
    <row r="65" spans="15:16" x14ac:dyDescent="0.35">
      <c r="O65" s="62" t="s">
        <v>126</v>
      </c>
      <c r="P65" s="62" t="s">
        <v>127</v>
      </c>
    </row>
    <row r="66" spans="15:16" x14ac:dyDescent="0.35">
      <c r="O66" s="62" t="s">
        <v>128</v>
      </c>
      <c r="P66" s="62" t="s">
        <v>129</v>
      </c>
    </row>
    <row r="67" spans="15:16" x14ac:dyDescent="0.35">
      <c r="O67" s="62" t="s">
        <v>130</v>
      </c>
      <c r="P67" s="62" t="s">
        <v>131</v>
      </c>
    </row>
    <row r="68" spans="15:16" x14ac:dyDescent="0.35">
      <c r="O68" s="62" t="s">
        <v>132</v>
      </c>
      <c r="P68" s="62" t="s">
        <v>133</v>
      </c>
    </row>
    <row r="69" spans="15:16" x14ac:dyDescent="0.35">
      <c r="O69" s="62" t="s">
        <v>134</v>
      </c>
      <c r="P69" s="62" t="s">
        <v>135</v>
      </c>
    </row>
    <row r="70" spans="15:16" x14ac:dyDescent="0.35">
      <c r="O70" s="62" t="s">
        <v>136</v>
      </c>
      <c r="P70" s="62" t="s">
        <v>137</v>
      </c>
    </row>
    <row r="71" spans="15:16" x14ac:dyDescent="0.35">
      <c r="O71" s="62" t="s">
        <v>138</v>
      </c>
      <c r="P71" s="62" t="s">
        <v>139</v>
      </c>
    </row>
    <row r="72" spans="15:16" x14ac:dyDescent="0.35">
      <c r="O72" s="62" t="s">
        <v>140</v>
      </c>
      <c r="P72" s="62" t="s">
        <v>141</v>
      </c>
    </row>
    <row r="73" spans="15:16" x14ac:dyDescent="0.35">
      <c r="O73" s="62" t="s">
        <v>142</v>
      </c>
      <c r="P73" s="62" t="s">
        <v>143</v>
      </c>
    </row>
    <row r="74" spans="15:16" x14ac:dyDescent="0.35">
      <c r="O74" s="62" t="s">
        <v>144</v>
      </c>
      <c r="P74" s="62" t="s">
        <v>145</v>
      </c>
    </row>
    <row r="75" spans="15:16" x14ac:dyDescent="0.35">
      <c r="O75" s="62" t="s">
        <v>146</v>
      </c>
      <c r="P75" s="62" t="s">
        <v>147</v>
      </c>
    </row>
    <row r="76" spans="15:16" x14ac:dyDescent="0.35">
      <c r="O76" s="62" t="s">
        <v>148</v>
      </c>
      <c r="P76" s="62" t="s">
        <v>149</v>
      </c>
    </row>
    <row r="77" spans="15:16" x14ac:dyDescent="0.35">
      <c r="O77" s="62" t="s">
        <v>150</v>
      </c>
      <c r="P77" s="62" t="s">
        <v>151</v>
      </c>
    </row>
    <row r="78" spans="15:16" x14ac:dyDescent="0.35">
      <c r="O78" s="62" t="s">
        <v>152</v>
      </c>
      <c r="P78" s="62" t="s">
        <v>153</v>
      </c>
    </row>
    <row r="79" spans="15:16" x14ac:dyDescent="0.35">
      <c r="O79" s="62" t="s">
        <v>154</v>
      </c>
      <c r="P79" s="62" t="s">
        <v>155</v>
      </c>
    </row>
    <row r="80" spans="15:16" x14ac:dyDescent="0.35">
      <c r="O80" s="62" t="s">
        <v>156</v>
      </c>
      <c r="P80" s="62" t="s">
        <v>157</v>
      </c>
    </row>
    <row r="81" spans="15:16" x14ac:dyDescent="0.35">
      <c r="O81" s="62" t="s">
        <v>158</v>
      </c>
      <c r="P81" s="62" t="s">
        <v>159</v>
      </c>
    </row>
    <row r="82" spans="15:16" x14ac:dyDescent="0.35">
      <c r="O82" s="62" t="s">
        <v>160</v>
      </c>
      <c r="P82" s="62" t="s">
        <v>161</v>
      </c>
    </row>
    <row r="83" spans="15:16" x14ac:dyDescent="0.35">
      <c r="O83" s="62" t="s">
        <v>162</v>
      </c>
      <c r="P83" s="62" t="s">
        <v>163</v>
      </c>
    </row>
    <row r="84" spans="15:16" x14ac:dyDescent="0.35">
      <c r="O84" s="62" t="s">
        <v>164</v>
      </c>
      <c r="P84" s="62" t="s">
        <v>165</v>
      </c>
    </row>
    <row r="85" spans="15:16" x14ac:dyDescent="0.35">
      <c r="O85" s="62" t="s">
        <v>166</v>
      </c>
      <c r="P85" s="62" t="s">
        <v>167</v>
      </c>
    </row>
    <row r="86" spans="15:16" x14ac:dyDescent="0.35">
      <c r="O86" s="62" t="s">
        <v>168</v>
      </c>
      <c r="P86" s="62" t="s">
        <v>169</v>
      </c>
    </row>
    <row r="87" spans="15:16" x14ac:dyDescent="0.35">
      <c r="O87" s="62" t="s">
        <v>170</v>
      </c>
      <c r="P87" s="62" t="s">
        <v>171</v>
      </c>
    </row>
    <row r="88" spans="15:16" x14ac:dyDescent="0.35">
      <c r="O88" s="62" t="s">
        <v>172</v>
      </c>
      <c r="P88" s="62" t="s">
        <v>173</v>
      </c>
    </row>
    <row r="89" spans="15:16" x14ac:dyDescent="0.35">
      <c r="O89" s="62" t="s">
        <v>174</v>
      </c>
      <c r="P89" s="62" t="s">
        <v>175</v>
      </c>
    </row>
    <row r="90" spans="15:16" x14ac:dyDescent="0.35">
      <c r="O90" s="62" t="s">
        <v>176</v>
      </c>
      <c r="P90" s="62" t="s">
        <v>177</v>
      </c>
    </row>
    <row r="91" spans="15:16" x14ac:dyDescent="0.35">
      <c r="O91" s="62" t="s">
        <v>178</v>
      </c>
      <c r="P91" s="62" t="s">
        <v>179</v>
      </c>
    </row>
    <row r="92" spans="15:16" x14ac:dyDescent="0.35">
      <c r="O92" s="62" t="s">
        <v>180</v>
      </c>
      <c r="P92" s="62" t="s">
        <v>181</v>
      </c>
    </row>
    <row r="93" spans="15:16" x14ac:dyDescent="0.35">
      <c r="O93" s="62" t="s">
        <v>182</v>
      </c>
      <c r="P93" s="62" t="s">
        <v>183</v>
      </c>
    </row>
    <row r="94" spans="15:16" x14ac:dyDescent="0.35">
      <c r="O94" s="62" t="s">
        <v>184</v>
      </c>
      <c r="P94" s="62" t="s">
        <v>185</v>
      </c>
    </row>
    <row r="95" spans="15:16" x14ac:dyDescent="0.35">
      <c r="O95" s="62" t="s">
        <v>186</v>
      </c>
      <c r="P95" s="62" t="s">
        <v>187</v>
      </c>
    </row>
    <row r="96" spans="15:16" x14ac:dyDescent="0.35">
      <c r="O96" s="62" t="s">
        <v>188</v>
      </c>
      <c r="P96" s="62" t="s">
        <v>189</v>
      </c>
    </row>
    <row r="97" spans="15:16" x14ac:dyDescent="0.35">
      <c r="O97" s="62" t="s">
        <v>190</v>
      </c>
      <c r="P97" s="62" t="s">
        <v>191</v>
      </c>
    </row>
    <row r="98" spans="15:16" x14ac:dyDescent="0.35">
      <c r="O98" s="62" t="s">
        <v>192</v>
      </c>
      <c r="P98" s="62" t="s">
        <v>193</v>
      </c>
    </row>
    <row r="99" spans="15:16" x14ac:dyDescent="0.35">
      <c r="O99" s="62" t="s">
        <v>194</v>
      </c>
      <c r="P99" s="62" t="s">
        <v>195</v>
      </c>
    </row>
    <row r="100" spans="15:16" x14ac:dyDescent="0.35">
      <c r="O100" s="62" t="s">
        <v>196</v>
      </c>
      <c r="P100" s="62" t="s">
        <v>197</v>
      </c>
    </row>
    <row r="101" spans="15:16" x14ac:dyDescent="0.35">
      <c r="O101" s="62" t="s">
        <v>198</v>
      </c>
      <c r="P101" s="62" t="s">
        <v>199</v>
      </c>
    </row>
    <row r="102" spans="15:16" x14ac:dyDescent="0.35">
      <c r="O102" s="62" t="s">
        <v>200</v>
      </c>
      <c r="P102" s="62" t="s">
        <v>201</v>
      </c>
    </row>
    <row r="103" spans="15:16" x14ac:dyDescent="0.35">
      <c r="O103" s="62" t="s">
        <v>202</v>
      </c>
      <c r="P103" s="62" t="s">
        <v>203</v>
      </c>
    </row>
    <row r="104" spans="15:16" x14ac:dyDescent="0.35">
      <c r="O104" s="62" t="s">
        <v>204</v>
      </c>
      <c r="P104" s="62" t="s">
        <v>205</v>
      </c>
    </row>
    <row r="105" spans="15:16" x14ac:dyDescent="0.35">
      <c r="O105" s="62" t="s">
        <v>206</v>
      </c>
      <c r="P105" s="62" t="s">
        <v>207</v>
      </c>
    </row>
    <row r="106" spans="15:16" x14ac:dyDescent="0.35">
      <c r="O106" s="62" t="s">
        <v>208</v>
      </c>
      <c r="P106" s="62" t="s">
        <v>209</v>
      </c>
    </row>
    <row r="107" spans="15:16" x14ac:dyDescent="0.35">
      <c r="O107" s="62" t="s">
        <v>210</v>
      </c>
      <c r="P107" s="62" t="s">
        <v>211</v>
      </c>
    </row>
    <row r="108" spans="15:16" x14ac:dyDescent="0.35">
      <c r="O108" s="62" t="s">
        <v>212</v>
      </c>
      <c r="P108" s="62" t="s">
        <v>213</v>
      </c>
    </row>
    <row r="109" spans="15:16" x14ac:dyDescent="0.35">
      <c r="O109" s="62" t="s">
        <v>214</v>
      </c>
      <c r="P109" s="62" t="s">
        <v>215</v>
      </c>
    </row>
    <row r="110" spans="15:16" x14ac:dyDescent="0.35">
      <c r="O110" s="62" t="s">
        <v>216</v>
      </c>
      <c r="P110" s="62" t="s">
        <v>217</v>
      </c>
    </row>
    <row r="111" spans="15:16" x14ac:dyDescent="0.35">
      <c r="O111" s="62" t="s">
        <v>218</v>
      </c>
      <c r="P111" s="62" t="s">
        <v>219</v>
      </c>
    </row>
    <row r="112" spans="15:16" x14ac:dyDescent="0.35">
      <c r="O112" s="62" t="s">
        <v>220</v>
      </c>
      <c r="P112" s="62" t="s">
        <v>221</v>
      </c>
    </row>
    <row r="113" spans="15:16" x14ac:dyDescent="0.35">
      <c r="O113" s="62" t="s">
        <v>222</v>
      </c>
      <c r="P113" s="62" t="s">
        <v>223</v>
      </c>
    </row>
    <row r="114" spans="15:16" x14ac:dyDescent="0.35">
      <c r="O114" s="62" t="s">
        <v>224</v>
      </c>
      <c r="P114" s="62" t="s">
        <v>225</v>
      </c>
    </row>
    <row r="115" spans="15:16" x14ac:dyDescent="0.35">
      <c r="O115" s="62" t="s">
        <v>226</v>
      </c>
      <c r="P115" s="62" t="s">
        <v>227</v>
      </c>
    </row>
    <row r="116" spans="15:16" x14ac:dyDescent="0.35">
      <c r="O116" s="62" t="s">
        <v>228</v>
      </c>
      <c r="P116" s="62" t="s">
        <v>229</v>
      </c>
    </row>
    <row r="117" spans="15:16" x14ac:dyDescent="0.35">
      <c r="O117" s="62" t="s">
        <v>230</v>
      </c>
      <c r="P117" s="62" t="s">
        <v>231</v>
      </c>
    </row>
    <row r="118" spans="15:16" x14ac:dyDescent="0.35">
      <c r="O118" s="62" t="s">
        <v>232</v>
      </c>
      <c r="P118" s="62" t="s">
        <v>233</v>
      </c>
    </row>
    <row r="119" spans="15:16" x14ac:dyDescent="0.35">
      <c r="O119" s="62" t="s">
        <v>234</v>
      </c>
      <c r="P119" s="62" t="s">
        <v>235</v>
      </c>
    </row>
    <row r="120" spans="15:16" x14ac:dyDescent="0.35">
      <c r="O120" s="62" t="s">
        <v>236</v>
      </c>
      <c r="P120" s="62" t="s">
        <v>237</v>
      </c>
    </row>
    <row r="121" spans="15:16" x14ac:dyDescent="0.35">
      <c r="O121" s="62" t="s">
        <v>238</v>
      </c>
      <c r="P121" s="62" t="s">
        <v>239</v>
      </c>
    </row>
    <row r="122" spans="15:16" x14ac:dyDescent="0.35">
      <c r="O122" s="62" t="s">
        <v>240</v>
      </c>
      <c r="P122" s="62" t="s">
        <v>241</v>
      </c>
    </row>
    <row r="123" spans="15:16" x14ac:dyDescent="0.35">
      <c r="O123" s="62" t="s">
        <v>242</v>
      </c>
      <c r="P123" s="62" t="s">
        <v>243</v>
      </c>
    </row>
    <row r="124" spans="15:16" x14ac:dyDescent="0.35">
      <c r="O124" s="62" t="s">
        <v>244</v>
      </c>
      <c r="P124" s="62" t="s">
        <v>245</v>
      </c>
    </row>
    <row r="125" spans="15:16" x14ac:dyDescent="0.35">
      <c r="O125" s="62" t="s">
        <v>246</v>
      </c>
      <c r="P125" s="62" t="s">
        <v>247</v>
      </c>
    </row>
    <row r="126" spans="15:16" x14ac:dyDescent="0.35">
      <c r="O126" s="62" t="s">
        <v>248</v>
      </c>
      <c r="P126" s="62" t="s">
        <v>249</v>
      </c>
    </row>
    <row r="127" spans="15:16" x14ac:dyDescent="0.35">
      <c r="O127" s="62" t="s">
        <v>250</v>
      </c>
      <c r="P127" s="62" t="s">
        <v>251</v>
      </c>
    </row>
    <row r="128" spans="15:16" x14ac:dyDescent="0.35">
      <c r="O128" s="62" t="s">
        <v>252</v>
      </c>
      <c r="P128" s="62" t="s">
        <v>253</v>
      </c>
    </row>
    <row r="129" spans="15:16" x14ac:dyDescent="0.35">
      <c r="O129" s="62" t="s">
        <v>254</v>
      </c>
      <c r="P129" s="62" t="s">
        <v>255</v>
      </c>
    </row>
    <row r="130" spans="15:16" x14ac:dyDescent="0.35">
      <c r="O130" s="62" t="s">
        <v>256</v>
      </c>
      <c r="P130" s="62" t="s">
        <v>257</v>
      </c>
    </row>
    <row r="131" spans="15:16" x14ac:dyDescent="0.35">
      <c r="O131" s="62" t="s">
        <v>258</v>
      </c>
      <c r="P131" s="62" t="s">
        <v>259</v>
      </c>
    </row>
    <row r="132" spans="15:16" x14ac:dyDescent="0.35">
      <c r="O132" s="62" t="s">
        <v>260</v>
      </c>
      <c r="P132" s="62" t="s">
        <v>261</v>
      </c>
    </row>
    <row r="133" spans="15:16" x14ac:dyDescent="0.35">
      <c r="O133" s="62" t="s">
        <v>262</v>
      </c>
      <c r="P133" s="62" t="s">
        <v>263</v>
      </c>
    </row>
    <row r="134" spans="15:16" x14ac:dyDescent="0.35">
      <c r="O134" s="62" t="s">
        <v>264</v>
      </c>
      <c r="P134" s="62" t="s">
        <v>265</v>
      </c>
    </row>
    <row r="135" spans="15:16" x14ac:dyDescent="0.35">
      <c r="O135" s="62" t="s">
        <v>266</v>
      </c>
      <c r="P135" s="62" t="s">
        <v>267</v>
      </c>
    </row>
    <row r="136" spans="15:16" x14ac:dyDescent="0.35">
      <c r="O136" s="62" t="s">
        <v>268</v>
      </c>
      <c r="P136" s="62" t="s">
        <v>269</v>
      </c>
    </row>
    <row r="137" spans="15:16" x14ac:dyDescent="0.35">
      <c r="O137" s="62" t="s">
        <v>270</v>
      </c>
      <c r="P137" s="62" t="s">
        <v>271</v>
      </c>
    </row>
    <row r="138" spans="15:16" x14ac:dyDescent="0.35">
      <c r="O138" s="62" t="s">
        <v>272</v>
      </c>
      <c r="P138" s="62" t="s">
        <v>273</v>
      </c>
    </row>
    <row r="139" spans="15:16" x14ac:dyDescent="0.35">
      <c r="O139" s="62" t="s">
        <v>274</v>
      </c>
      <c r="P139" s="62" t="s">
        <v>275</v>
      </c>
    </row>
    <row r="140" spans="15:16" x14ac:dyDescent="0.35">
      <c r="O140" s="62" t="s">
        <v>276</v>
      </c>
      <c r="P140" s="62" t="s">
        <v>277</v>
      </c>
    </row>
    <row r="141" spans="15:16" x14ac:dyDescent="0.35">
      <c r="O141" s="62" t="s">
        <v>278</v>
      </c>
      <c r="P141" s="62" t="s">
        <v>279</v>
      </c>
    </row>
    <row r="142" spans="15:16" x14ac:dyDescent="0.35">
      <c r="O142" s="62" t="s">
        <v>280</v>
      </c>
      <c r="P142" s="62" t="s">
        <v>281</v>
      </c>
    </row>
    <row r="143" spans="15:16" x14ac:dyDescent="0.35">
      <c r="O143" s="62" t="s">
        <v>282</v>
      </c>
      <c r="P143" s="62" t="s">
        <v>283</v>
      </c>
    </row>
    <row r="144" spans="15:16" x14ac:dyDescent="0.35">
      <c r="O144" s="62" t="s">
        <v>284</v>
      </c>
      <c r="P144" s="62" t="s">
        <v>285</v>
      </c>
    </row>
    <row r="145" spans="15:16" x14ac:dyDescent="0.35">
      <c r="O145" s="62" t="s">
        <v>286</v>
      </c>
      <c r="P145" s="62" t="s">
        <v>287</v>
      </c>
    </row>
    <row r="146" spans="15:16" x14ac:dyDescent="0.35">
      <c r="O146" s="62" t="s">
        <v>288</v>
      </c>
      <c r="P146" s="62" t="s">
        <v>289</v>
      </c>
    </row>
    <row r="147" spans="15:16" x14ac:dyDescent="0.35">
      <c r="O147" s="62" t="s">
        <v>290</v>
      </c>
      <c r="P147" s="62" t="s">
        <v>291</v>
      </c>
    </row>
    <row r="148" spans="15:16" x14ac:dyDescent="0.35">
      <c r="O148" s="62" t="s">
        <v>292</v>
      </c>
      <c r="P148" s="62" t="s">
        <v>293</v>
      </c>
    </row>
    <row r="149" spans="15:16" x14ac:dyDescent="0.35">
      <c r="O149" s="62" t="s">
        <v>294</v>
      </c>
      <c r="P149" s="62" t="s">
        <v>295</v>
      </c>
    </row>
    <row r="150" spans="15:16" x14ac:dyDescent="0.35">
      <c r="O150" s="62" t="s">
        <v>296</v>
      </c>
      <c r="P150" s="62" t="s">
        <v>297</v>
      </c>
    </row>
    <row r="151" spans="15:16" x14ac:dyDescent="0.35">
      <c r="O151" s="62" t="s">
        <v>298</v>
      </c>
      <c r="P151" s="62" t="s">
        <v>299</v>
      </c>
    </row>
    <row r="152" spans="15:16" x14ac:dyDescent="0.35">
      <c r="O152" s="62" t="s">
        <v>300</v>
      </c>
      <c r="P152" s="62" t="s">
        <v>301</v>
      </c>
    </row>
    <row r="153" spans="15:16" x14ac:dyDescent="0.35">
      <c r="O153" s="62" t="s">
        <v>302</v>
      </c>
      <c r="P153" s="62" t="s">
        <v>303</v>
      </c>
    </row>
    <row r="154" spans="15:16" x14ac:dyDescent="0.35">
      <c r="O154" s="62" t="s">
        <v>304</v>
      </c>
      <c r="P154" s="62" t="s">
        <v>305</v>
      </c>
    </row>
    <row r="155" spans="15:16" x14ac:dyDescent="0.35">
      <c r="O155" s="62" t="s">
        <v>306</v>
      </c>
      <c r="P155" s="62" t="s">
        <v>307</v>
      </c>
    </row>
    <row r="156" spans="15:16" x14ac:dyDescent="0.35">
      <c r="O156" s="62" t="s">
        <v>308</v>
      </c>
      <c r="P156" s="62" t="s">
        <v>309</v>
      </c>
    </row>
    <row r="157" spans="15:16" x14ac:dyDescent="0.35">
      <c r="O157" s="62" t="s">
        <v>310</v>
      </c>
      <c r="P157" s="62" t="s">
        <v>311</v>
      </c>
    </row>
    <row r="158" spans="15:16" x14ac:dyDescent="0.35">
      <c r="O158" s="62" t="s">
        <v>312</v>
      </c>
      <c r="P158" s="62" t="s">
        <v>313</v>
      </c>
    </row>
    <row r="159" spans="15:16" x14ac:dyDescent="0.35">
      <c r="O159" s="62" t="s">
        <v>314</v>
      </c>
      <c r="P159" s="62" t="s">
        <v>315</v>
      </c>
    </row>
    <row r="160" spans="15:16" x14ac:dyDescent="0.35">
      <c r="O160" s="62" t="s">
        <v>316</v>
      </c>
      <c r="P160" s="62" t="s">
        <v>317</v>
      </c>
    </row>
    <row r="161" spans="15:16" x14ac:dyDescent="0.35">
      <c r="O161" s="62" t="s">
        <v>318</v>
      </c>
      <c r="P161" s="62" t="s">
        <v>319</v>
      </c>
    </row>
    <row r="162" spans="15:16" x14ac:dyDescent="0.35">
      <c r="O162" s="62" t="s">
        <v>320</v>
      </c>
      <c r="P162" s="62" t="s">
        <v>321</v>
      </c>
    </row>
    <row r="163" spans="15:16" x14ac:dyDescent="0.35">
      <c r="O163" s="62" t="s">
        <v>322</v>
      </c>
      <c r="P163" s="62" t="s">
        <v>323</v>
      </c>
    </row>
    <row r="164" spans="15:16" x14ac:dyDescent="0.35">
      <c r="O164" s="62" t="s">
        <v>324</v>
      </c>
      <c r="P164" s="62" t="s">
        <v>325</v>
      </c>
    </row>
    <row r="165" spans="15:16" x14ac:dyDescent="0.35">
      <c r="O165" s="62" t="s">
        <v>326</v>
      </c>
      <c r="P165" s="62" t="s">
        <v>327</v>
      </c>
    </row>
    <row r="166" spans="15:16" x14ac:dyDescent="0.35">
      <c r="O166" s="62" t="s">
        <v>328</v>
      </c>
      <c r="P166" s="62" t="s">
        <v>329</v>
      </c>
    </row>
    <row r="167" spans="15:16" x14ac:dyDescent="0.35">
      <c r="O167" s="62" t="s">
        <v>330</v>
      </c>
      <c r="P167" s="62" t="s">
        <v>331</v>
      </c>
    </row>
    <row r="168" spans="15:16" x14ac:dyDescent="0.35">
      <c r="O168" s="62" t="s">
        <v>332</v>
      </c>
      <c r="P168" s="62" t="s">
        <v>333</v>
      </c>
    </row>
    <row r="169" spans="15:16" x14ac:dyDescent="0.35">
      <c r="O169" s="62" t="s">
        <v>334</v>
      </c>
      <c r="P169" s="62" t="s">
        <v>335</v>
      </c>
    </row>
    <row r="170" spans="15:16" x14ac:dyDescent="0.35">
      <c r="O170" s="62" t="s">
        <v>336</v>
      </c>
      <c r="P170" s="62" t="s">
        <v>337</v>
      </c>
    </row>
    <row r="171" spans="15:16" x14ac:dyDescent="0.35">
      <c r="O171" s="62" t="s">
        <v>338</v>
      </c>
      <c r="P171" s="62" t="s">
        <v>339</v>
      </c>
    </row>
    <row r="172" spans="15:16" x14ac:dyDescent="0.35">
      <c r="O172" s="62" t="s">
        <v>340</v>
      </c>
      <c r="P172" s="62" t="s">
        <v>341</v>
      </c>
    </row>
    <row r="173" spans="15:16" x14ac:dyDescent="0.35">
      <c r="O173" s="62" t="s">
        <v>342</v>
      </c>
      <c r="P173" s="62" t="s">
        <v>343</v>
      </c>
    </row>
    <row r="174" spans="15:16" x14ac:dyDescent="0.35">
      <c r="O174" s="62" t="s">
        <v>344</v>
      </c>
      <c r="P174" s="62" t="s">
        <v>345</v>
      </c>
    </row>
    <row r="175" spans="15:16" x14ac:dyDescent="0.35">
      <c r="O175" s="62" t="s">
        <v>346</v>
      </c>
      <c r="P175" s="62" t="s">
        <v>347</v>
      </c>
    </row>
    <row r="176" spans="15:16" x14ac:dyDescent="0.35">
      <c r="O176" s="62" t="s">
        <v>348</v>
      </c>
      <c r="P176" s="62" t="s">
        <v>349</v>
      </c>
    </row>
    <row r="177" spans="15:16" x14ac:dyDescent="0.35">
      <c r="O177" s="62" t="s">
        <v>350</v>
      </c>
      <c r="P177" s="62" t="s">
        <v>351</v>
      </c>
    </row>
    <row r="178" spans="15:16" x14ac:dyDescent="0.35">
      <c r="O178" s="62" t="s">
        <v>352</v>
      </c>
      <c r="P178" s="62" t="s">
        <v>353</v>
      </c>
    </row>
    <row r="179" spans="15:16" x14ac:dyDescent="0.35">
      <c r="O179" s="62" t="s">
        <v>354</v>
      </c>
      <c r="P179" s="62" t="s">
        <v>355</v>
      </c>
    </row>
    <row r="180" spans="15:16" x14ac:dyDescent="0.35">
      <c r="O180" s="62" t="s">
        <v>356</v>
      </c>
      <c r="P180" s="62" t="s">
        <v>357</v>
      </c>
    </row>
    <row r="181" spans="15:16" x14ac:dyDescent="0.35">
      <c r="O181" s="62" t="s">
        <v>358</v>
      </c>
      <c r="P181" s="62" t="s">
        <v>359</v>
      </c>
    </row>
    <row r="182" spans="15:16" x14ac:dyDescent="0.35">
      <c r="O182" s="62" t="s">
        <v>360</v>
      </c>
      <c r="P182" s="62" t="s">
        <v>361</v>
      </c>
    </row>
    <row r="183" spans="15:16" x14ac:dyDescent="0.35">
      <c r="O183" s="62" t="s">
        <v>362</v>
      </c>
      <c r="P183" s="62" t="s">
        <v>363</v>
      </c>
    </row>
    <row r="184" spans="15:16" x14ac:dyDescent="0.35">
      <c r="O184" s="62" t="s">
        <v>364</v>
      </c>
      <c r="P184" s="62" t="s">
        <v>365</v>
      </c>
    </row>
    <row r="185" spans="15:16" x14ac:dyDescent="0.35">
      <c r="O185" s="62" t="s">
        <v>366</v>
      </c>
      <c r="P185" s="62" t="s">
        <v>367</v>
      </c>
    </row>
    <row r="186" spans="15:16" x14ac:dyDescent="0.35">
      <c r="O186" s="62" t="s">
        <v>368</v>
      </c>
      <c r="P186" s="62" t="s">
        <v>369</v>
      </c>
    </row>
    <row r="187" spans="15:16" x14ac:dyDescent="0.35">
      <c r="O187" s="62" t="s">
        <v>370</v>
      </c>
      <c r="P187" s="62" t="s">
        <v>371</v>
      </c>
    </row>
    <row r="188" spans="15:16" x14ac:dyDescent="0.35">
      <c r="O188" s="62" t="s">
        <v>372</v>
      </c>
      <c r="P188" s="62" t="s">
        <v>373</v>
      </c>
    </row>
    <row r="189" spans="15:16" x14ac:dyDescent="0.35">
      <c r="O189" s="62" t="s">
        <v>374</v>
      </c>
      <c r="P189" s="62" t="s">
        <v>375</v>
      </c>
    </row>
    <row r="190" spans="15:16" x14ac:dyDescent="0.35">
      <c r="O190" s="62" t="s">
        <v>376</v>
      </c>
      <c r="P190" s="62" t="s">
        <v>377</v>
      </c>
    </row>
    <row r="191" spans="15:16" x14ac:dyDescent="0.35">
      <c r="O191" s="62" t="s">
        <v>378</v>
      </c>
      <c r="P191" s="62" t="s">
        <v>379</v>
      </c>
    </row>
    <row r="192" spans="15:16" x14ac:dyDescent="0.35">
      <c r="O192" s="62" t="s">
        <v>380</v>
      </c>
      <c r="P192" s="62" t="s">
        <v>381</v>
      </c>
    </row>
    <row r="193" spans="15:16" x14ac:dyDescent="0.35">
      <c r="O193" s="62" t="s">
        <v>382</v>
      </c>
      <c r="P193" s="62" t="s">
        <v>383</v>
      </c>
    </row>
    <row r="194" spans="15:16" x14ac:dyDescent="0.35">
      <c r="O194" s="62" t="s">
        <v>384</v>
      </c>
      <c r="P194" s="62" t="s">
        <v>385</v>
      </c>
    </row>
    <row r="195" spans="15:16" x14ac:dyDescent="0.35">
      <c r="O195" s="62" t="s">
        <v>386</v>
      </c>
      <c r="P195" s="62" t="s">
        <v>387</v>
      </c>
    </row>
    <row r="196" spans="15:16" x14ac:dyDescent="0.35">
      <c r="O196" s="62" t="s">
        <v>388</v>
      </c>
      <c r="P196" s="62" t="s">
        <v>389</v>
      </c>
    </row>
    <row r="197" spans="15:16" x14ac:dyDescent="0.35">
      <c r="O197" s="62" t="s">
        <v>390</v>
      </c>
      <c r="P197" s="62" t="s">
        <v>391</v>
      </c>
    </row>
    <row r="198" spans="15:16" x14ac:dyDescent="0.35">
      <c r="O198" s="62" t="s">
        <v>392</v>
      </c>
      <c r="P198" s="62" t="s">
        <v>393</v>
      </c>
    </row>
    <row r="199" spans="15:16" x14ac:dyDescent="0.35">
      <c r="O199" s="62" t="s">
        <v>394</v>
      </c>
      <c r="P199" s="62" t="s">
        <v>395</v>
      </c>
    </row>
    <row r="200" spans="15:16" x14ac:dyDescent="0.35">
      <c r="O200" s="62" t="s">
        <v>396</v>
      </c>
      <c r="P200" s="62" t="s">
        <v>397</v>
      </c>
    </row>
    <row r="201" spans="15:16" x14ac:dyDescent="0.35">
      <c r="O201" s="62" t="s">
        <v>398</v>
      </c>
      <c r="P201" s="62" t="s">
        <v>399</v>
      </c>
    </row>
    <row r="202" spans="15:16" x14ac:dyDescent="0.35">
      <c r="O202" s="62" t="s">
        <v>400</v>
      </c>
      <c r="P202" s="62" t="s">
        <v>401</v>
      </c>
    </row>
    <row r="203" spans="15:16" x14ac:dyDescent="0.35">
      <c r="O203" s="62" t="s">
        <v>402</v>
      </c>
      <c r="P203" s="62" t="s">
        <v>403</v>
      </c>
    </row>
    <row r="204" spans="15:16" x14ac:dyDescent="0.35">
      <c r="O204" s="62" t="s">
        <v>404</v>
      </c>
      <c r="P204" s="62" t="s">
        <v>405</v>
      </c>
    </row>
    <row r="205" spans="15:16" x14ac:dyDescent="0.35">
      <c r="O205" s="62" t="s">
        <v>406</v>
      </c>
      <c r="P205" s="62" t="s">
        <v>407</v>
      </c>
    </row>
    <row r="206" spans="15:16" x14ac:dyDescent="0.35">
      <c r="O206" s="62" t="s">
        <v>408</v>
      </c>
      <c r="P206" s="62" t="s">
        <v>409</v>
      </c>
    </row>
    <row r="207" spans="15:16" x14ac:dyDescent="0.35">
      <c r="O207" s="62" t="s">
        <v>410</v>
      </c>
      <c r="P207" s="62" t="s">
        <v>411</v>
      </c>
    </row>
    <row r="208" spans="15:16" x14ac:dyDescent="0.35">
      <c r="O208" s="62" t="s">
        <v>412</v>
      </c>
      <c r="P208" s="62" t="s">
        <v>413</v>
      </c>
    </row>
    <row r="209" spans="15:16" x14ac:dyDescent="0.35">
      <c r="O209" s="62" t="s">
        <v>414</v>
      </c>
      <c r="P209" s="62" t="s">
        <v>415</v>
      </c>
    </row>
    <row r="210" spans="15:16" x14ac:dyDescent="0.35">
      <c r="O210" s="62" t="s">
        <v>416</v>
      </c>
      <c r="P210" s="62" t="s">
        <v>417</v>
      </c>
    </row>
    <row r="211" spans="15:16" x14ac:dyDescent="0.35">
      <c r="O211" s="62" t="s">
        <v>418</v>
      </c>
      <c r="P211" s="62" t="s">
        <v>419</v>
      </c>
    </row>
    <row r="212" spans="15:16" x14ac:dyDescent="0.35">
      <c r="O212" s="62" t="s">
        <v>420</v>
      </c>
      <c r="P212" s="62" t="s">
        <v>421</v>
      </c>
    </row>
    <row r="213" spans="15:16" x14ac:dyDescent="0.35">
      <c r="O213" s="62" t="s">
        <v>422</v>
      </c>
      <c r="P213" s="62" t="s">
        <v>423</v>
      </c>
    </row>
    <row r="214" spans="15:16" x14ac:dyDescent="0.35">
      <c r="O214" s="62" t="s">
        <v>424</v>
      </c>
      <c r="P214" s="62" t="s">
        <v>425</v>
      </c>
    </row>
    <row r="215" spans="15:16" x14ac:dyDescent="0.35">
      <c r="O215" s="62" t="s">
        <v>426</v>
      </c>
      <c r="P215" s="62" t="s">
        <v>427</v>
      </c>
    </row>
    <row r="216" spans="15:16" x14ac:dyDescent="0.35">
      <c r="O216" s="62" t="s">
        <v>428</v>
      </c>
      <c r="P216" s="62" t="s">
        <v>427</v>
      </c>
    </row>
    <row r="217" spans="15:16" x14ac:dyDescent="0.35">
      <c r="O217" s="62" t="s">
        <v>429</v>
      </c>
      <c r="P217" s="62" t="s">
        <v>430</v>
      </c>
    </row>
    <row r="218" spans="15:16" x14ac:dyDescent="0.35">
      <c r="O218" s="62" t="s">
        <v>431</v>
      </c>
      <c r="P218" s="62" t="s">
        <v>432</v>
      </c>
    </row>
    <row r="219" spans="15:16" x14ac:dyDescent="0.35">
      <c r="O219" s="62" t="s">
        <v>433</v>
      </c>
      <c r="P219" s="62" t="s">
        <v>434</v>
      </c>
    </row>
    <row r="220" spans="15:16" x14ac:dyDescent="0.35">
      <c r="O220" s="62" t="s">
        <v>435</v>
      </c>
      <c r="P220" s="62" t="s">
        <v>436</v>
      </c>
    </row>
    <row r="221" spans="15:16" x14ac:dyDescent="0.35">
      <c r="O221" s="62" t="s">
        <v>437</v>
      </c>
      <c r="P221" s="62" t="s">
        <v>438</v>
      </c>
    </row>
    <row r="222" spans="15:16" x14ac:dyDescent="0.35">
      <c r="O222" s="62" t="s">
        <v>439</v>
      </c>
      <c r="P222" s="62" t="s">
        <v>440</v>
      </c>
    </row>
    <row r="223" spans="15:16" x14ac:dyDescent="0.35">
      <c r="O223" s="62" t="s">
        <v>441</v>
      </c>
      <c r="P223" s="62" t="s">
        <v>442</v>
      </c>
    </row>
    <row r="224" spans="15:16" x14ac:dyDescent="0.35">
      <c r="O224" s="62" t="s">
        <v>443</v>
      </c>
      <c r="P224" s="62" t="s">
        <v>444</v>
      </c>
    </row>
    <row r="225" spans="15:16" x14ac:dyDescent="0.35">
      <c r="O225" s="62" t="s">
        <v>445</v>
      </c>
      <c r="P225" s="62" t="s">
        <v>446</v>
      </c>
    </row>
    <row r="226" spans="15:16" x14ac:dyDescent="0.35">
      <c r="O226" s="62" t="s">
        <v>447</v>
      </c>
      <c r="P226" s="62" t="s">
        <v>448</v>
      </c>
    </row>
    <row r="227" spans="15:16" x14ac:dyDescent="0.35">
      <c r="O227" s="62" t="s">
        <v>449</v>
      </c>
      <c r="P227" s="62" t="s">
        <v>450</v>
      </c>
    </row>
    <row r="228" spans="15:16" x14ac:dyDescent="0.35">
      <c r="O228" s="62" t="s">
        <v>451</v>
      </c>
      <c r="P228" s="62" t="s">
        <v>452</v>
      </c>
    </row>
    <row r="229" spans="15:16" x14ac:dyDescent="0.35">
      <c r="O229" s="62" t="s">
        <v>453</v>
      </c>
      <c r="P229" s="62" t="s">
        <v>454</v>
      </c>
    </row>
    <row r="230" spans="15:16" x14ac:dyDescent="0.35">
      <c r="O230" s="62" t="s">
        <v>455</v>
      </c>
      <c r="P230" s="62" t="s">
        <v>456</v>
      </c>
    </row>
    <row r="231" spans="15:16" x14ac:dyDescent="0.35">
      <c r="O231" s="62" t="s">
        <v>457</v>
      </c>
      <c r="P231" s="62" t="s">
        <v>458</v>
      </c>
    </row>
    <row r="232" spans="15:16" x14ac:dyDescent="0.35">
      <c r="O232" s="62" t="s">
        <v>459</v>
      </c>
      <c r="P232" s="62" t="s">
        <v>460</v>
      </c>
    </row>
    <row r="233" spans="15:16" x14ac:dyDescent="0.35">
      <c r="O233" s="62" t="s">
        <v>461</v>
      </c>
      <c r="P233" s="62" t="s">
        <v>462</v>
      </c>
    </row>
    <row r="234" spans="15:16" x14ac:dyDescent="0.35">
      <c r="O234" s="62" t="s">
        <v>463</v>
      </c>
      <c r="P234" s="62" t="s">
        <v>464</v>
      </c>
    </row>
    <row r="235" spans="15:16" x14ac:dyDescent="0.35">
      <c r="O235" s="62" t="s">
        <v>465</v>
      </c>
      <c r="P235" s="62" t="s">
        <v>466</v>
      </c>
    </row>
    <row r="236" spans="15:16" x14ac:dyDescent="0.35">
      <c r="O236" s="62" t="s">
        <v>467</v>
      </c>
      <c r="P236" s="62" t="s">
        <v>468</v>
      </c>
    </row>
    <row r="237" spans="15:16" x14ac:dyDescent="0.35">
      <c r="O237" s="62" t="s">
        <v>469</v>
      </c>
      <c r="P237" s="62" t="s">
        <v>470</v>
      </c>
    </row>
    <row r="238" spans="15:16" x14ac:dyDescent="0.35">
      <c r="O238" s="62" t="s">
        <v>471</v>
      </c>
      <c r="P238" s="62" t="s">
        <v>472</v>
      </c>
    </row>
    <row r="239" spans="15:16" x14ac:dyDescent="0.35">
      <c r="O239" s="62" t="s">
        <v>473</v>
      </c>
      <c r="P239" s="62" t="s">
        <v>474</v>
      </c>
    </row>
    <row r="240" spans="15:16" x14ac:dyDescent="0.35">
      <c r="O240" s="62" t="s">
        <v>475</v>
      </c>
      <c r="P240" s="62" t="s">
        <v>476</v>
      </c>
    </row>
    <row r="241" spans="15:16" x14ac:dyDescent="0.35">
      <c r="O241" s="62" t="s">
        <v>477</v>
      </c>
      <c r="P241" s="62" t="s">
        <v>478</v>
      </c>
    </row>
    <row r="242" spans="15:16" x14ac:dyDescent="0.35">
      <c r="O242" s="62" t="s">
        <v>479</v>
      </c>
      <c r="P242" s="62" t="s">
        <v>480</v>
      </c>
    </row>
    <row r="243" spans="15:16" x14ac:dyDescent="0.35">
      <c r="O243" s="62" t="s">
        <v>481</v>
      </c>
      <c r="P243" s="62" t="s">
        <v>482</v>
      </c>
    </row>
    <row r="244" spans="15:16" x14ac:dyDescent="0.35">
      <c r="O244" s="62" t="s">
        <v>483</v>
      </c>
      <c r="P244" s="62" t="s">
        <v>484</v>
      </c>
    </row>
    <row r="245" spans="15:16" x14ac:dyDescent="0.35">
      <c r="O245" s="62" t="s">
        <v>485</v>
      </c>
      <c r="P245" s="62" t="s">
        <v>486</v>
      </c>
    </row>
    <row r="246" spans="15:16" x14ac:dyDescent="0.35">
      <c r="O246" s="62" t="s">
        <v>487</v>
      </c>
      <c r="P246" s="62" t="s">
        <v>488</v>
      </c>
    </row>
  </sheetData>
  <autoFilter ref="O12:P12" xr:uid="{00000000-0009-0000-0000-000000000000}"/>
  <mergeCells count="26">
    <mergeCell ref="G17:J17"/>
    <mergeCell ref="B1:J2"/>
    <mergeCell ref="B3:J3"/>
    <mergeCell ref="B5:J5"/>
    <mergeCell ref="B7:J7"/>
    <mergeCell ref="B8:J8"/>
    <mergeCell ref="B10:J10"/>
    <mergeCell ref="B12:F12"/>
    <mergeCell ref="G12:J12"/>
    <mergeCell ref="G14:J14"/>
    <mergeCell ref="G15:J15"/>
    <mergeCell ref="G16:J16"/>
    <mergeCell ref="B27:F27"/>
    <mergeCell ref="G27:J27"/>
    <mergeCell ref="B31:J31"/>
    <mergeCell ref="G18:J18"/>
    <mergeCell ref="G19:J19"/>
    <mergeCell ref="G20:J20"/>
    <mergeCell ref="G21:J21"/>
    <mergeCell ref="G22:J22"/>
    <mergeCell ref="G23:J23"/>
    <mergeCell ref="B21:F21"/>
    <mergeCell ref="B23:F23"/>
    <mergeCell ref="G24:J24"/>
    <mergeCell ref="G25:J25"/>
    <mergeCell ref="G26:J26"/>
  </mergeCells>
  <hyperlinks>
    <hyperlink ref="B8" r:id="rId1" xr:uid="{00000000-0004-0000-0000-000000000000}"/>
    <hyperlink ref="B21" r:id="rId2" xr:uid="{00000000-0004-0000-0000-000001000000}"/>
    <hyperlink ref="B23" r:id="rId3" xr:uid="{00000000-0004-0000-0000-000002000000}"/>
    <hyperlink ref="B25" r:id="rId4" xr:uid="{00000000-0004-0000-0000-000003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>
    <tabColor theme="1" tint="0.499984740745262"/>
  </sheetPr>
  <dimension ref="A1:E116"/>
  <sheetViews>
    <sheetView topLeftCell="A92" zoomScale="120" zoomScaleNormal="120" workbookViewId="0">
      <selection activeCell="P27" sqref="P27"/>
    </sheetView>
  </sheetViews>
  <sheetFormatPr defaultColWidth="9.1796875" defaultRowHeight="14.5" x14ac:dyDescent="0.35"/>
  <cols>
    <col min="1" max="2" width="15.36328125" style="80" customWidth="1"/>
    <col min="3" max="58" width="9.1796875" style="80" customWidth="1"/>
    <col min="59" max="16384" width="9.1796875" style="80"/>
  </cols>
  <sheetData>
    <row r="1" spans="1:5" ht="20" customHeight="1" x14ac:dyDescent="0.35">
      <c r="A1" t="s">
        <v>8</v>
      </c>
      <c r="B1" t="s">
        <v>489</v>
      </c>
      <c r="C1" t="s">
        <v>490</v>
      </c>
      <c r="D1" t="s">
        <v>491</v>
      </c>
      <c r="E1" t="s">
        <v>492</v>
      </c>
    </row>
    <row r="2" spans="1:5" x14ac:dyDescent="0.35">
      <c r="A2" t="s">
        <v>27</v>
      </c>
      <c r="B2">
        <v>6.78</v>
      </c>
      <c r="C2" t="s">
        <v>493</v>
      </c>
      <c r="D2">
        <v>5.04</v>
      </c>
      <c r="E2" t="s">
        <v>494</v>
      </c>
    </row>
    <row r="3" spans="1:5" x14ac:dyDescent="0.35">
      <c r="A3" t="s">
        <v>137</v>
      </c>
      <c r="B3">
        <v>0.1</v>
      </c>
      <c r="C3" t="s">
        <v>495</v>
      </c>
      <c r="D3">
        <v>-0.4</v>
      </c>
      <c r="E3" t="s">
        <v>494</v>
      </c>
    </row>
    <row r="4" spans="1:5" x14ac:dyDescent="0.35">
      <c r="A4" t="s">
        <v>21</v>
      </c>
      <c r="B4">
        <v>3.9</v>
      </c>
      <c r="C4" t="s">
        <v>493</v>
      </c>
      <c r="D4">
        <v>6.06</v>
      </c>
      <c r="E4" t="s">
        <v>494</v>
      </c>
    </row>
    <row r="5" spans="1:5" x14ac:dyDescent="0.35">
      <c r="A5" t="s">
        <v>38</v>
      </c>
      <c r="B5">
        <v>-2.7</v>
      </c>
      <c r="C5" t="s">
        <v>496</v>
      </c>
      <c r="D5">
        <v>1</v>
      </c>
      <c r="E5" t="s">
        <v>494</v>
      </c>
    </row>
    <row r="6" spans="1:5" x14ac:dyDescent="0.35">
      <c r="A6" t="s">
        <v>436</v>
      </c>
      <c r="B6">
        <v>2.7</v>
      </c>
      <c r="C6" t="s">
        <v>496</v>
      </c>
      <c r="D6">
        <v>-2.2999999999999998</v>
      </c>
      <c r="E6" t="s">
        <v>494</v>
      </c>
    </row>
    <row r="7" spans="1:5" x14ac:dyDescent="0.35">
      <c r="A7" t="s">
        <v>49</v>
      </c>
      <c r="B7">
        <v>0.49</v>
      </c>
      <c r="C7" t="s">
        <v>493</v>
      </c>
      <c r="D7">
        <v>0.1</v>
      </c>
      <c r="E7" t="s">
        <v>494</v>
      </c>
    </row>
    <row r="8" spans="1:5" x14ac:dyDescent="0.35">
      <c r="A8" t="s">
        <v>51</v>
      </c>
      <c r="B8">
        <v>-3.6</v>
      </c>
      <c r="C8" t="s">
        <v>496</v>
      </c>
      <c r="D8">
        <v>3.6</v>
      </c>
      <c r="E8" t="s">
        <v>494</v>
      </c>
    </row>
    <row r="9" spans="1:5" x14ac:dyDescent="0.35">
      <c r="A9" t="s">
        <v>497</v>
      </c>
      <c r="B9">
        <v>-1.1000000000000001</v>
      </c>
      <c r="C9" t="s">
        <v>496</v>
      </c>
      <c r="D9">
        <v>-1.1000000000000001</v>
      </c>
      <c r="E9" t="s">
        <v>494</v>
      </c>
    </row>
    <row r="10" spans="1:5" x14ac:dyDescent="0.35">
      <c r="A10" t="s">
        <v>440</v>
      </c>
      <c r="B10">
        <v>-4.0999999999999996</v>
      </c>
      <c r="C10" t="s">
        <v>498</v>
      </c>
      <c r="D10">
        <v>-5.4</v>
      </c>
      <c r="E10" t="s">
        <v>494</v>
      </c>
    </row>
    <row r="11" spans="1:5" x14ac:dyDescent="0.35">
      <c r="A11" t="s">
        <v>55</v>
      </c>
      <c r="B11">
        <v>-2.2999999999999998</v>
      </c>
      <c r="C11" t="s">
        <v>496</v>
      </c>
      <c r="D11">
        <v>3.8</v>
      </c>
      <c r="E11" t="s">
        <v>494</v>
      </c>
    </row>
    <row r="12" spans="1:5" x14ac:dyDescent="0.35">
      <c r="A12" t="s">
        <v>57</v>
      </c>
      <c r="B12">
        <v>-0.3</v>
      </c>
      <c r="C12" t="s">
        <v>493</v>
      </c>
      <c r="D12">
        <v>16</v>
      </c>
      <c r="E12" t="s">
        <v>494</v>
      </c>
    </row>
    <row r="13" spans="1:5" x14ac:dyDescent="0.35">
      <c r="A13" t="s">
        <v>499</v>
      </c>
      <c r="B13">
        <v>-1.6</v>
      </c>
      <c r="C13" t="s">
        <v>496</v>
      </c>
      <c r="D13">
        <v>-1.2</v>
      </c>
      <c r="E13" t="s">
        <v>494</v>
      </c>
    </row>
    <row r="14" spans="1:5" x14ac:dyDescent="0.35">
      <c r="A14" t="s">
        <v>83</v>
      </c>
      <c r="B14">
        <v>4.9000000000000004</v>
      </c>
      <c r="C14" t="s">
        <v>493</v>
      </c>
      <c r="D14">
        <v>1.9</v>
      </c>
      <c r="E14" t="s">
        <v>494</v>
      </c>
    </row>
    <row r="15" spans="1:5" x14ac:dyDescent="0.35">
      <c r="A15" t="s">
        <v>75</v>
      </c>
      <c r="B15">
        <v>-1.3</v>
      </c>
      <c r="C15" t="s">
        <v>496</v>
      </c>
      <c r="D15">
        <v>0.9</v>
      </c>
      <c r="E15" t="s">
        <v>494</v>
      </c>
    </row>
    <row r="16" spans="1:5" x14ac:dyDescent="0.35">
      <c r="A16" t="s">
        <v>63</v>
      </c>
      <c r="B16">
        <v>2.1</v>
      </c>
      <c r="C16" t="s">
        <v>496</v>
      </c>
      <c r="D16">
        <v>4.9000000000000004</v>
      </c>
      <c r="E16" t="s">
        <v>494</v>
      </c>
    </row>
    <row r="17" spans="1:5" x14ac:dyDescent="0.35">
      <c r="A17" t="s">
        <v>59</v>
      </c>
      <c r="B17">
        <v>-2.5</v>
      </c>
      <c r="C17" t="s">
        <v>493</v>
      </c>
      <c r="D17">
        <v>-8.9</v>
      </c>
      <c r="E17" t="s">
        <v>494</v>
      </c>
    </row>
    <row r="18" spans="1:5" x14ac:dyDescent="0.35">
      <c r="A18" t="s">
        <v>53</v>
      </c>
      <c r="B18">
        <v>3.7</v>
      </c>
      <c r="C18" t="s">
        <v>500</v>
      </c>
      <c r="D18">
        <v>12.8</v>
      </c>
      <c r="E18" t="s">
        <v>494</v>
      </c>
    </row>
    <row r="19" spans="1:5" x14ac:dyDescent="0.35">
      <c r="A19" t="s">
        <v>99</v>
      </c>
      <c r="B19">
        <v>13.6</v>
      </c>
      <c r="C19" t="s">
        <v>493</v>
      </c>
      <c r="D19">
        <v>16.3</v>
      </c>
      <c r="E19" t="s">
        <v>494</v>
      </c>
    </row>
    <row r="20" spans="1:5" x14ac:dyDescent="0.35">
      <c r="A20" t="s">
        <v>87</v>
      </c>
      <c r="B20">
        <v>2.59</v>
      </c>
      <c r="C20" t="s">
        <v>501</v>
      </c>
      <c r="D20">
        <v>1.6</v>
      </c>
      <c r="E20" t="s">
        <v>494</v>
      </c>
    </row>
    <row r="21" spans="1:5" x14ac:dyDescent="0.35">
      <c r="A21" t="s">
        <v>401</v>
      </c>
      <c r="B21">
        <v>43</v>
      </c>
      <c r="C21" t="s">
        <v>493</v>
      </c>
      <c r="D21">
        <v>18.600000000000001</v>
      </c>
      <c r="E21" t="s">
        <v>494</v>
      </c>
    </row>
    <row r="22" spans="1:5" x14ac:dyDescent="0.35">
      <c r="A22" t="s">
        <v>93</v>
      </c>
      <c r="B22">
        <v>-1</v>
      </c>
      <c r="C22" t="s">
        <v>496</v>
      </c>
      <c r="D22">
        <v>-5</v>
      </c>
      <c r="E22" t="s">
        <v>494</v>
      </c>
    </row>
    <row r="23" spans="1:5" x14ac:dyDescent="0.35">
      <c r="A23" t="s">
        <v>95</v>
      </c>
      <c r="B23">
        <v>1.3</v>
      </c>
      <c r="C23" t="s">
        <v>496</v>
      </c>
      <c r="D23">
        <v>2.2000000000000002</v>
      </c>
      <c r="E23" t="s">
        <v>494</v>
      </c>
    </row>
    <row r="24" spans="1:5" x14ac:dyDescent="0.35">
      <c r="A24" t="s">
        <v>107</v>
      </c>
      <c r="B24">
        <v>0.5</v>
      </c>
      <c r="C24" t="s">
        <v>496</v>
      </c>
      <c r="D24">
        <v>4.5</v>
      </c>
      <c r="E24" t="s">
        <v>494</v>
      </c>
    </row>
    <row r="25" spans="1:5" x14ac:dyDescent="0.35">
      <c r="A25" t="s">
        <v>103</v>
      </c>
      <c r="B25">
        <v>-1.3</v>
      </c>
      <c r="C25" t="s">
        <v>502</v>
      </c>
      <c r="D25">
        <v>6.8</v>
      </c>
      <c r="E25" t="s">
        <v>494</v>
      </c>
    </row>
    <row r="26" spans="1:5" x14ac:dyDescent="0.35">
      <c r="A26" t="s">
        <v>113</v>
      </c>
      <c r="B26">
        <v>3.6</v>
      </c>
      <c r="C26" t="s">
        <v>496</v>
      </c>
      <c r="D26">
        <v>3.2</v>
      </c>
      <c r="E26" t="s">
        <v>494</v>
      </c>
    </row>
    <row r="27" spans="1:5" x14ac:dyDescent="0.35">
      <c r="A27" t="s">
        <v>167</v>
      </c>
      <c r="B27">
        <v>-2.4</v>
      </c>
      <c r="C27" t="s">
        <v>496</v>
      </c>
      <c r="D27">
        <v>-2.2999999999999998</v>
      </c>
      <c r="E27" t="s">
        <v>494</v>
      </c>
    </row>
    <row r="28" spans="1:5" x14ac:dyDescent="0.35">
      <c r="A28" t="s">
        <v>121</v>
      </c>
      <c r="B28">
        <v>1.9</v>
      </c>
      <c r="C28" t="s">
        <v>503</v>
      </c>
      <c r="D28">
        <v>-12.7</v>
      </c>
      <c r="E28" t="s">
        <v>494</v>
      </c>
    </row>
    <row r="29" spans="1:5" x14ac:dyDescent="0.35">
      <c r="A29" t="s">
        <v>125</v>
      </c>
      <c r="B29">
        <v>1.9</v>
      </c>
      <c r="C29" t="s">
        <v>501</v>
      </c>
      <c r="D29">
        <v>-1.79</v>
      </c>
      <c r="E29" t="s">
        <v>494</v>
      </c>
    </row>
    <row r="30" spans="1:5" x14ac:dyDescent="0.35">
      <c r="A30" t="s">
        <v>117</v>
      </c>
      <c r="B30">
        <v>4</v>
      </c>
      <c r="C30" t="s">
        <v>496</v>
      </c>
      <c r="D30">
        <v>0.5</v>
      </c>
      <c r="E30" t="s">
        <v>494</v>
      </c>
    </row>
    <row r="31" spans="1:5" x14ac:dyDescent="0.35">
      <c r="A31" t="s">
        <v>133</v>
      </c>
      <c r="B31">
        <v>24.7</v>
      </c>
      <c r="C31" t="s">
        <v>496</v>
      </c>
      <c r="D31">
        <v>10.6</v>
      </c>
      <c r="E31" t="s">
        <v>494</v>
      </c>
    </row>
    <row r="32" spans="1:5" x14ac:dyDescent="0.35">
      <c r="A32" t="s">
        <v>381</v>
      </c>
      <c r="B32">
        <v>-0.24</v>
      </c>
      <c r="C32" t="s">
        <v>504</v>
      </c>
      <c r="D32">
        <v>2.12</v>
      </c>
      <c r="E32" t="s">
        <v>494</v>
      </c>
    </row>
    <row r="33" spans="1:5" x14ac:dyDescent="0.35">
      <c r="A33" t="s">
        <v>442</v>
      </c>
      <c r="B33">
        <v>-11.6</v>
      </c>
      <c r="C33" t="s">
        <v>496</v>
      </c>
      <c r="D33">
        <v>-12.2</v>
      </c>
      <c r="E33" t="s">
        <v>494</v>
      </c>
    </row>
    <row r="34" spans="1:5" x14ac:dyDescent="0.35">
      <c r="A34" t="s">
        <v>505</v>
      </c>
      <c r="B34">
        <v>-1.7</v>
      </c>
      <c r="C34" t="s">
        <v>496</v>
      </c>
      <c r="D34">
        <v>2.8</v>
      </c>
      <c r="E34" t="s">
        <v>494</v>
      </c>
    </row>
    <row r="35" spans="1:5" x14ac:dyDescent="0.35">
      <c r="A35" t="s">
        <v>506</v>
      </c>
      <c r="B35">
        <v>-0.4</v>
      </c>
      <c r="C35" t="s">
        <v>496</v>
      </c>
      <c r="D35">
        <v>2.7</v>
      </c>
      <c r="E35" t="s">
        <v>494</v>
      </c>
    </row>
    <row r="36" spans="1:5" x14ac:dyDescent="0.35">
      <c r="A36" t="s">
        <v>155</v>
      </c>
      <c r="B36">
        <v>7.1</v>
      </c>
      <c r="C36" t="s">
        <v>493</v>
      </c>
      <c r="D36">
        <v>8.6</v>
      </c>
      <c r="E36" t="s">
        <v>494</v>
      </c>
    </row>
    <row r="37" spans="1:5" x14ac:dyDescent="0.35">
      <c r="A37" t="s">
        <v>153</v>
      </c>
      <c r="B37">
        <v>0.6</v>
      </c>
      <c r="C37" t="s">
        <v>496</v>
      </c>
      <c r="D37">
        <v>-2.7</v>
      </c>
      <c r="E37" t="s">
        <v>494</v>
      </c>
    </row>
    <row r="38" spans="1:5" x14ac:dyDescent="0.35">
      <c r="A38" t="s">
        <v>159</v>
      </c>
      <c r="B38">
        <v>1.42</v>
      </c>
      <c r="C38" t="s">
        <v>496</v>
      </c>
      <c r="D38">
        <v>0.67</v>
      </c>
      <c r="E38" t="s">
        <v>494</v>
      </c>
    </row>
    <row r="39" spans="1:5" x14ac:dyDescent="0.35">
      <c r="A39" t="s">
        <v>444</v>
      </c>
      <c r="B39">
        <v>17.600000000000001</v>
      </c>
      <c r="C39" t="s">
        <v>493</v>
      </c>
      <c r="D39">
        <v>23.1</v>
      </c>
      <c r="E39" t="s">
        <v>494</v>
      </c>
    </row>
    <row r="40" spans="1:5" x14ac:dyDescent="0.35">
      <c r="A40" t="s">
        <v>127</v>
      </c>
      <c r="B40">
        <v>-3.94</v>
      </c>
      <c r="C40" t="s">
        <v>496</v>
      </c>
      <c r="D40">
        <v>-0.47</v>
      </c>
      <c r="E40" t="s">
        <v>494</v>
      </c>
    </row>
    <row r="41" spans="1:5" x14ac:dyDescent="0.35">
      <c r="A41" t="s">
        <v>191</v>
      </c>
      <c r="B41">
        <v>-1.4</v>
      </c>
      <c r="C41" t="s">
        <v>496</v>
      </c>
      <c r="D41">
        <v>-1.1000000000000001</v>
      </c>
      <c r="E41" t="s">
        <v>494</v>
      </c>
    </row>
    <row r="42" spans="1:5" x14ac:dyDescent="0.35">
      <c r="A42" t="s">
        <v>507</v>
      </c>
      <c r="B42">
        <v>5.0999999999999996</v>
      </c>
      <c r="C42" t="s">
        <v>493</v>
      </c>
      <c r="D42">
        <v>5</v>
      </c>
      <c r="E42" t="s">
        <v>494</v>
      </c>
    </row>
    <row r="43" spans="1:5" x14ac:dyDescent="0.35">
      <c r="A43" t="s">
        <v>201</v>
      </c>
      <c r="B43">
        <v>-0.6</v>
      </c>
      <c r="C43" t="s">
        <v>493</v>
      </c>
      <c r="D43">
        <v>2.7</v>
      </c>
      <c r="E43" t="s">
        <v>494</v>
      </c>
    </row>
    <row r="44" spans="1:5" x14ac:dyDescent="0.35">
      <c r="A44" t="s">
        <v>207</v>
      </c>
      <c r="B44">
        <v>2</v>
      </c>
      <c r="C44" t="s">
        <v>496</v>
      </c>
      <c r="D44">
        <v>0.6</v>
      </c>
      <c r="E44" t="s">
        <v>494</v>
      </c>
    </row>
    <row r="45" spans="1:5" x14ac:dyDescent="0.35">
      <c r="A45" t="s">
        <v>211</v>
      </c>
      <c r="B45">
        <v>4.3</v>
      </c>
      <c r="C45" t="s">
        <v>496</v>
      </c>
      <c r="D45">
        <v>7.3</v>
      </c>
      <c r="E45" t="s">
        <v>494</v>
      </c>
    </row>
    <row r="46" spans="1:5" x14ac:dyDescent="0.35">
      <c r="A46" t="s">
        <v>209</v>
      </c>
      <c r="B46">
        <v>1.6</v>
      </c>
      <c r="C46" t="s">
        <v>496</v>
      </c>
      <c r="D46">
        <v>3.16</v>
      </c>
      <c r="E46" t="s">
        <v>494</v>
      </c>
    </row>
    <row r="47" spans="1:5" x14ac:dyDescent="0.35">
      <c r="A47" t="s">
        <v>217</v>
      </c>
      <c r="B47">
        <v>6.4</v>
      </c>
      <c r="C47" t="s">
        <v>503</v>
      </c>
      <c r="D47">
        <v>-1.4</v>
      </c>
      <c r="E47" t="s">
        <v>494</v>
      </c>
    </row>
    <row r="48" spans="1:5" x14ac:dyDescent="0.35">
      <c r="A48" t="s">
        <v>219</v>
      </c>
      <c r="B48">
        <v>-22.5</v>
      </c>
      <c r="C48" t="s">
        <v>508</v>
      </c>
      <c r="D48">
        <v>0.9</v>
      </c>
      <c r="E48" t="s">
        <v>494</v>
      </c>
    </row>
    <row r="49" spans="1:5" x14ac:dyDescent="0.35">
      <c r="A49" t="s">
        <v>215</v>
      </c>
      <c r="B49">
        <v>-6.8</v>
      </c>
      <c r="C49" t="s">
        <v>496</v>
      </c>
      <c r="D49">
        <v>42.8</v>
      </c>
      <c r="E49" t="s">
        <v>494</v>
      </c>
    </row>
    <row r="50" spans="1:5" x14ac:dyDescent="0.35">
      <c r="A50" t="s">
        <v>223</v>
      </c>
      <c r="B50">
        <v>18.100000000000001</v>
      </c>
      <c r="C50" t="s">
        <v>501</v>
      </c>
      <c r="D50">
        <v>-7.66</v>
      </c>
      <c r="E50" t="s">
        <v>494</v>
      </c>
    </row>
    <row r="51" spans="1:5" x14ac:dyDescent="0.35">
      <c r="A51" t="s">
        <v>225</v>
      </c>
      <c r="B51">
        <v>0.1</v>
      </c>
      <c r="C51" t="s">
        <v>496</v>
      </c>
      <c r="D51">
        <v>-3.4</v>
      </c>
      <c r="E51" t="s">
        <v>494</v>
      </c>
    </row>
    <row r="52" spans="1:5" x14ac:dyDescent="0.35">
      <c r="A52" t="s">
        <v>509</v>
      </c>
      <c r="B52">
        <v>-0.7</v>
      </c>
      <c r="C52" t="s">
        <v>502</v>
      </c>
      <c r="D52">
        <v>-14.3</v>
      </c>
      <c r="E52" t="s">
        <v>494</v>
      </c>
    </row>
    <row r="53" spans="1:5" x14ac:dyDescent="0.35">
      <c r="A53" t="s">
        <v>231</v>
      </c>
      <c r="B53">
        <v>-2.4</v>
      </c>
      <c r="C53" t="s">
        <v>496</v>
      </c>
      <c r="D53">
        <v>-0.9</v>
      </c>
      <c r="E53" t="s">
        <v>494</v>
      </c>
    </row>
    <row r="54" spans="1:5" x14ac:dyDescent="0.35">
      <c r="A54" t="s">
        <v>229</v>
      </c>
      <c r="B54">
        <v>1.1499999999999999</v>
      </c>
      <c r="C54" t="s">
        <v>501</v>
      </c>
      <c r="D54">
        <v>5.08</v>
      </c>
      <c r="E54" t="s">
        <v>494</v>
      </c>
    </row>
    <row r="55" spans="1:5" x14ac:dyDescent="0.35">
      <c r="A55" t="s">
        <v>446</v>
      </c>
      <c r="B55">
        <v>1.4</v>
      </c>
      <c r="C55" t="s">
        <v>498</v>
      </c>
      <c r="D55">
        <v>-2.8</v>
      </c>
      <c r="E55" t="s">
        <v>494</v>
      </c>
    </row>
    <row r="56" spans="1:5" x14ac:dyDescent="0.35">
      <c r="A56" t="s">
        <v>510</v>
      </c>
      <c r="B56">
        <v>0.21</v>
      </c>
      <c r="C56" t="s">
        <v>511</v>
      </c>
      <c r="D56">
        <v>0.03</v>
      </c>
      <c r="E56" t="s">
        <v>494</v>
      </c>
    </row>
    <row r="57" spans="1:5" x14ac:dyDescent="0.35">
      <c r="A57" t="s">
        <v>512</v>
      </c>
      <c r="B57">
        <v>-8.9</v>
      </c>
      <c r="C57" t="s">
        <v>496</v>
      </c>
      <c r="D57">
        <v>11.4</v>
      </c>
      <c r="E57" t="s">
        <v>494</v>
      </c>
    </row>
    <row r="58" spans="1:5" x14ac:dyDescent="0.35">
      <c r="A58" t="s">
        <v>452</v>
      </c>
      <c r="B58">
        <v>-4.4000000000000004</v>
      </c>
      <c r="C58" t="s">
        <v>496</v>
      </c>
      <c r="D58">
        <v>4.5</v>
      </c>
      <c r="E58" t="s">
        <v>494</v>
      </c>
    </row>
    <row r="59" spans="1:5" x14ac:dyDescent="0.35">
      <c r="A59" t="s">
        <v>450</v>
      </c>
      <c r="B59">
        <v>-7.7</v>
      </c>
      <c r="C59" t="s">
        <v>496</v>
      </c>
      <c r="D59">
        <v>0</v>
      </c>
      <c r="E59" t="s">
        <v>494</v>
      </c>
    </row>
    <row r="60" spans="1:5" x14ac:dyDescent="0.35">
      <c r="A60" t="s">
        <v>265</v>
      </c>
      <c r="B60">
        <v>-0.09</v>
      </c>
      <c r="C60" t="s">
        <v>501</v>
      </c>
      <c r="D60">
        <v>-4.0999999999999996</v>
      </c>
      <c r="E60" t="s">
        <v>494</v>
      </c>
    </row>
    <row r="61" spans="1:5" x14ac:dyDescent="0.35">
      <c r="A61" t="s">
        <v>267</v>
      </c>
      <c r="B61">
        <v>-5.2</v>
      </c>
      <c r="C61" t="s">
        <v>493</v>
      </c>
      <c r="D61">
        <v>50.1</v>
      </c>
      <c r="E61" t="s">
        <v>494</v>
      </c>
    </row>
    <row r="62" spans="1:5" x14ac:dyDescent="0.35">
      <c r="A62" t="s">
        <v>169</v>
      </c>
      <c r="B62">
        <v>-1.3</v>
      </c>
      <c r="C62" t="s">
        <v>496</v>
      </c>
      <c r="D62">
        <v>-3.7</v>
      </c>
      <c r="E62" t="s">
        <v>494</v>
      </c>
    </row>
    <row r="63" spans="1:5" x14ac:dyDescent="0.35">
      <c r="A63" t="s">
        <v>301</v>
      </c>
      <c r="B63">
        <v>3</v>
      </c>
      <c r="C63" t="s">
        <v>496</v>
      </c>
      <c r="D63">
        <v>4.8</v>
      </c>
      <c r="E63" t="s">
        <v>494</v>
      </c>
    </row>
    <row r="64" spans="1:5" x14ac:dyDescent="0.35">
      <c r="A64" t="s">
        <v>281</v>
      </c>
      <c r="B64">
        <v>-4.0999999999999996</v>
      </c>
      <c r="C64" t="s">
        <v>493</v>
      </c>
      <c r="D64">
        <v>-0.89</v>
      </c>
      <c r="E64" t="s">
        <v>494</v>
      </c>
    </row>
    <row r="65" spans="1:5" x14ac:dyDescent="0.35">
      <c r="A65" t="s">
        <v>283</v>
      </c>
      <c r="B65">
        <v>16.3</v>
      </c>
      <c r="C65" t="s">
        <v>496</v>
      </c>
      <c r="D65">
        <v>12.9</v>
      </c>
      <c r="E65" t="s">
        <v>494</v>
      </c>
    </row>
    <row r="66" spans="1:5" x14ac:dyDescent="0.35">
      <c r="A66" t="s">
        <v>293</v>
      </c>
      <c r="B66">
        <v>22.6</v>
      </c>
      <c r="C66" t="s">
        <v>493</v>
      </c>
      <c r="D66">
        <v>35.9</v>
      </c>
      <c r="E66" t="s">
        <v>494</v>
      </c>
    </row>
    <row r="67" spans="1:5" x14ac:dyDescent="0.35">
      <c r="A67" t="s">
        <v>297</v>
      </c>
      <c r="B67">
        <v>7.4</v>
      </c>
      <c r="C67" t="s">
        <v>493</v>
      </c>
      <c r="D67">
        <v>13</v>
      </c>
      <c r="E67" t="s">
        <v>494</v>
      </c>
    </row>
    <row r="68" spans="1:5" x14ac:dyDescent="0.35">
      <c r="A68" t="s">
        <v>277</v>
      </c>
      <c r="B68">
        <v>3</v>
      </c>
      <c r="C68" t="s">
        <v>496</v>
      </c>
      <c r="D68">
        <v>3.5</v>
      </c>
      <c r="E68" t="s">
        <v>494</v>
      </c>
    </row>
    <row r="69" spans="1:5" x14ac:dyDescent="0.35">
      <c r="A69" t="s">
        <v>454</v>
      </c>
      <c r="B69">
        <v>-6.5</v>
      </c>
      <c r="C69" t="s">
        <v>501</v>
      </c>
      <c r="D69">
        <v>-13.9</v>
      </c>
      <c r="E69" t="s">
        <v>494</v>
      </c>
    </row>
    <row r="70" spans="1:5" x14ac:dyDescent="0.35">
      <c r="A70" t="s">
        <v>287</v>
      </c>
      <c r="B70">
        <v>7.5</v>
      </c>
      <c r="C70" t="s">
        <v>496</v>
      </c>
      <c r="D70">
        <v>25.2</v>
      </c>
      <c r="E70" t="s">
        <v>494</v>
      </c>
    </row>
    <row r="71" spans="1:5" x14ac:dyDescent="0.35">
      <c r="A71" t="s">
        <v>513</v>
      </c>
      <c r="B71">
        <v>4.0999999999999996</v>
      </c>
      <c r="C71" t="s">
        <v>496</v>
      </c>
      <c r="D71">
        <v>1.7</v>
      </c>
      <c r="E71" t="s">
        <v>494</v>
      </c>
    </row>
    <row r="72" spans="1:5" x14ac:dyDescent="0.35">
      <c r="A72" t="s">
        <v>269</v>
      </c>
      <c r="B72">
        <v>3.1</v>
      </c>
      <c r="C72" t="s">
        <v>493</v>
      </c>
      <c r="D72">
        <v>1.8</v>
      </c>
      <c r="E72" t="s">
        <v>494</v>
      </c>
    </row>
    <row r="73" spans="1:5" x14ac:dyDescent="0.35">
      <c r="A73" t="s">
        <v>291</v>
      </c>
      <c r="B73">
        <v>0.3</v>
      </c>
      <c r="C73" t="s">
        <v>495</v>
      </c>
      <c r="D73">
        <v>1.5</v>
      </c>
      <c r="E73" t="s">
        <v>494</v>
      </c>
    </row>
    <row r="74" spans="1:5" x14ac:dyDescent="0.35">
      <c r="A74" t="s">
        <v>315</v>
      </c>
      <c r="B74">
        <v>-1.1000000000000001</v>
      </c>
      <c r="C74" t="s">
        <v>501</v>
      </c>
      <c r="D74">
        <v>1.4</v>
      </c>
      <c r="E74" t="s">
        <v>494</v>
      </c>
    </row>
    <row r="75" spans="1:5" x14ac:dyDescent="0.35">
      <c r="A75" t="s">
        <v>325</v>
      </c>
      <c r="B75">
        <v>16.100000000000001</v>
      </c>
      <c r="C75" t="s">
        <v>514</v>
      </c>
      <c r="D75">
        <v>0.5</v>
      </c>
      <c r="E75" t="s">
        <v>494</v>
      </c>
    </row>
    <row r="76" spans="1:5" x14ac:dyDescent="0.35">
      <c r="A76" t="s">
        <v>305</v>
      </c>
      <c r="B76">
        <v>17.600000000000001</v>
      </c>
      <c r="C76" t="s">
        <v>508</v>
      </c>
      <c r="D76">
        <v>5.8</v>
      </c>
      <c r="E76" t="s">
        <v>494</v>
      </c>
    </row>
    <row r="77" spans="1:5" x14ac:dyDescent="0.35">
      <c r="A77" t="s">
        <v>309</v>
      </c>
      <c r="B77">
        <v>-7.2</v>
      </c>
      <c r="C77" t="s">
        <v>495</v>
      </c>
      <c r="D77">
        <v>-9.6999999999999993</v>
      </c>
      <c r="E77" t="s">
        <v>494</v>
      </c>
    </row>
    <row r="78" spans="1:5" x14ac:dyDescent="0.35">
      <c r="A78" t="s">
        <v>319</v>
      </c>
      <c r="B78">
        <v>0</v>
      </c>
      <c r="C78" t="s">
        <v>496</v>
      </c>
      <c r="D78">
        <v>4.5</v>
      </c>
      <c r="E78" t="s">
        <v>494</v>
      </c>
    </row>
    <row r="79" spans="1:5" x14ac:dyDescent="0.35">
      <c r="A79" t="s">
        <v>333</v>
      </c>
      <c r="B79">
        <v>-5.49</v>
      </c>
      <c r="C79" t="s">
        <v>501</v>
      </c>
      <c r="D79">
        <v>-7.75</v>
      </c>
      <c r="E79" t="s">
        <v>494</v>
      </c>
    </row>
    <row r="80" spans="1:5" x14ac:dyDescent="0.35">
      <c r="A80" t="s">
        <v>515</v>
      </c>
      <c r="B80">
        <v>14.13</v>
      </c>
      <c r="C80" t="s">
        <v>503</v>
      </c>
      <c r="D80">
        <v>-7.95</v>
      </c>
      <c r="E80" t="s">
        <v>494</v>
      </c>
    </row>
    <row r="81" spans="1:5" x14ac:dyDescent="0.35">
      <c r="A81" t="s">
        <v>335</v>
      </c>
      <c r="B81">
        <v>5.92</v>
      </c>
      <c r="C81" t="s">
        <v>493</v>
      </c>
      <c r="D81">
        <v>4.07</v>
      </c>
      <c r="E81" t="s">
        <v>494</v>
      </c>
    </row>
    <row r="82" spans="1:5" x14ac:dyDescent="0.35">
      <c r="A82" t="s">
        <v>339</v>
      </c>
      <c r="B82">
        <v>-2.84</v>
      </c>
      <c r="C82" t="s">
        <v>501</v>
      </c>
      <c r="D82">
        <v>-0.34</v>
      </c>
      <c r="E82" t="s">
        <v>494</v>
      </c>
    </row>
    <row r="83" spans="1:5" x14ac:dyDescent="0.35">
      <c r="A83" t="s">
        <v>341</v>
      </c>
      <c r="B83">
        <v>10.1</v>
      </c>
      <c r="C83" t="s">
        <v>496</v>
      </c>
      <c r="D83">
        <v>12.5</v>
      </c>
      <c r="E83" t="s">
        <v>494</v>
      </c>
    </row>
    <row r="84" spans="1:5" x14ac:dyDescent="0.35">
      <c r="A84" t="s">
        <v>347</v>
      </c>
      <c r="B84">
        <v>1</v>
      </c>
      <c r="C84" t="s">
        <v>496</v>
      </c>
      <c r="D84">
        <v>4.5</v>
      </c>
      <c r="E84" t="s">
        <v>494</v>
      </c>
    </row>
    <row r="85" spans="1:5" x14ac:dyDescent="0.35">
      <c r="A85" t="s">
        <v>351</v>
      </c>
      <c r="B85">
        <v>2.5</v>
      </c>
      <c r="C85" t="s">
        <v>496</v>
      </c>
      <c r="D85">
        <v>-0.2</v>
      </c>
      <c r="E85" t="s">
        <v>494</v>
      </c>
    </row>
    <row r="86" spans="1:5" x14ac:dyDescent="0.35">
      <c r="A86" t="s">
        <v>357</v>
      </c>
      <c r="B86">
        <v>12.37</v>
      </c>
      <c r="C86" t="s">
        <v>511</v>
      </c>
      <c r="D86">
        <v>4.92</v>
      </c>
      <c r="E86" t="s">
        <v>494</v>
      </c>
    </row>
    <row r="87" spans="1:5" x14ac:dyDescent="0.35">
      <c r="A87" t="s">
        <v>359</v>
      </c>
      <c r="B87">
        <v>-6.3</v>
      </c>
      <c r="C87" t="s">
        <v>496</v>
      </c>
      <c r="D87">
        <v>-3.6</v>
      </c>
      <c r="E87" t="s">
        <v>494</v>
      </c>
    </row>
    <row r="88" spans="1:5" x14ac:dyDescent="0.35">
      <c r="A88" t="s">
        <v>456</v>
      </c>
      <c r="B88">
        <v>-4.3</v>
      </c>
      <c r="C88" t="s">
        <v>496</v>
      </c>
      <c r="D88">
        <v>-1.8</v>
      </c>
      <c r="E88" t="s">
        <v>494</v>
      </c>
    </row>
    <row r="89" spans="1:5" x14ac:dyDescent="0.35">
      <c r="A89" t="s">
        <v>361</v>
      </c>
      <c r="B89">
        <v>6.4</v>
      </c>
      <c r="C89" t="s">
        <v>496</v>
      </c>
      <c r="D89">
        <v>2.6</v>
      </c>
      <c r="E89" t="s">
        <v>494</v>
      </c>
    </row>
    <row r="90" spans="1:5" x14ac:dyDescent="0.35">
      <c r="A90" t="s">
        <v>363</v>
      </c>
      <c r="B90">
        <v>7.3</v>
      </c>
      <c r="C90" t="s">
        <v>496</v>
      </c>
      <c r="D90">
        <v>8.6</v>
      </c>
      <c r="E90" t="s">
        <v>494</v>
      </c>
    </row>
    <row r="91" spans="1:5" x14ac:dyDescent="0.35">
      <c r="A91" t="s">
        <v>369</v>
      </c>
      <c r="B91">
        <v>0.2</v>
      </c>
      <c r="C91" t="s">
        <v>501</v>
      </c>
      <c r="D91">
        <v>0.9</v>
      </c>
      <c r="E91" t="s">
        <v>494</v>
      </c>
    </row>
    <row r="92" spans="1:5" x14ac:dyDescent="0.35">
      <c r="A92" t="s">
        <v>516</v>
      </c>
      <c r="B92">
        <v>1.8</v>
      </c>
      <c r="C92" t="s">
        <v>496</v>
      </c>
      <c r="D92">
        <v>0.4</v>
      </c>
      <c r="E92" t="s">
        <v>494</v>
      </c>
    </row>
    <row r="93" spans="1:5" x14ac:dyDescent="0.35">
      <c r="A93" t="s">
        <v>395</v>
      </c>
      <c r="B93">
        <v>-32.4</v>
      </c>
      <c r="C93" t="s">
        <v>496</v>
      </c>
      <c r="D93">
        <v>7.2</v>
      </c>
      <c r="E93" t="s">
        <v>494</v>
      </c>
    </row>
    <row r="94" spans="1:5" x14ac:dyDescent="0.35">
      <c r="A94" t="s">
        <v>371</v>
      </c>
      <c r="B94">
        <v>-3.1</v>
      </c>
      <c r="C94" t="s">
        <v>496</v>
      </c>
      <c r="D94">
        <v>-3.8</v>
      </c>
      <c r="E94" t="s">
        <v>494</v>
      </c>
    </row>
    <row r="95" spans="1:5" x14ac:dyDescent="0.35">
      <c r="A95" t="s">
        <v>517</v>
      </c>
      <c r="B95">
        <v>-13</v>
      </c>
      <c r="C95" t="s">
        <v>496</v>
      </c>
      <c r="D95">
        <v>-10.8</v>
      </c>
      <c r="E95" t="s">
        <v>494</v>
      </c>
    </row>
    <row r="96" spans="1:5" x14ac:dyDescent="0.35">
      <c r="A96" t="s">
        <v>171</v>
      </c>
      <c r="B96">
        <v>-7.3</v>
      </c>
      <c r="C96" t="s">
        <v>496</v>
      </c>
      <c r="D96">
        <v>-3</v>
      </c>
      <c r="E96" t="s">
        <v>494</v>
      </c>
    </row>
    <row r="97" spans="1:5" x14ac:dyDescent="0.35">
      <c r="A97" t="s">
        <v>484</v>
      </c>
      <c r="B97">
        <v>-4.7</v>
      </c>
      <c r="C97" t="s">
        <v>496</v>
      </c>
      <c r="D97">
        <v>-1.8</v>
      </c>
      <c r="E97" t="s">
        <v>494</v>
      </c>
    </row>
    <row r="98" spans="1:5" x14ac:dyDescent="0.35">
      <c r="A98" t="s">
        <v>243</v>
      </c>
      <c r="B98">
        <v>-7.3</v>
      </c>
      <c r="C98" t="s">
        <v>496</v>
      </c>
      <c r="D98">
        <v>-3.4</v>
      </c>
      <c r="E98" t="s">
        <v>494</v>
      </c>
    </row>
    <row r="99" spans="1:5" x14ac:dyDescent="0.35">
      <c r="A99" t="s">
        <v>147</v>
      </c>
      <c r="B99">
        <v>0.6</v>
      </c>
      <c r="C99" t="s">
        <v>496</v>
      </c>
      <c r="D99">
        <v>-0.7</v>
      </c>
      <c r="E99" t="s">
        <v>494</v>
      </c>
    </row>
    <row r="100" spans="1:5" x14ac:dyDescent="0.35">
      <c r="A100" t="s">
        <v>261</v>
      </c>
      <c r="B100">
        <v>-24.08</v>
      </c>
      <c r="C100" t="s">
        <v>496</v>
      </c>
      <c r="D100">
        <v>-24.33</v>
      </c>
      <c r="E100" t="s">
        <v>494</v>
      </c>
    </row>
    <row r="101" spans="1:5" x14ac:dyDescent="0.35">
      <c r="A101" t="s">
        <v>391</v>
      </c>
      <c r="B101">
        <v>-2.5</v>
      </c>
      <c r="C101" t="s">
        <v>496</v>
      </c>
      <c r="D101">
        <v>-0.6</v>
      </c>
      <c r="E101" t="s">
        <v>494</v>
      </c>
    </row>
    <row r="102" spans="1:5" x14ac:dyDescent="0.35">
      <c r="A102" t="s">
        <v>91</v>
      </c>
      <c r="B102">
        <v>6.1</v>
      </c>
      <c r="C102" t="s">
        <v>496</v>
      </c>
      <c r="D102">
        <v>6</v>
      </c>
      <c r="E102" t="s">
        <v>494</v>
      </c>
    </row>
    <row r="103" spans="1:5" x14ac:dyDescent="0.35">
      <c r="A103" t="s">
        <v>518</v>
      </c>
      <c r="B103">
        <v>-7.93</v>
      </c>
      <c r="C103" t="s">
        <v>496</v>
      </c>
      <c r="D103">
        <v>-5.55</v>
      </c>
      <c r="E103" t="s">
        <v>494</v>
      </c>
    </row>
    <row r="104" spans="1:5" x14ac:dyDescent="0.35">
      <c r="A104" t="s">
        <v>519</v>
      </c>
      <c r="B104">
        <v>15.9</v>
      </c>
      <c r="C104" t="s">
        <v>511</v>
      </c>
      <c r="D104">
        <v>18</v>
      </c>
      <c r="E104" t="s">
        <v>494</v>
      </c>
    </row>
    <row r="105" spans="1:5" x14ac:dyDescent="0.35">
      <c r="A105" t="s">
        <v>405</v>
      </c>
      <c r="B105">
        <v>-8.19</v>
      </c>
      <c r="C105" t="s">
        <v>496</v>
      </c>
      <c r="D105">
        <v>-5.0999999999999996</v>
      </c>
      <c r="E105" t="s">
        <v>494</v>
      </c>
    </row>
    <row r="106" spans="1:5" x14ac:dyDescent="0.35">
      <c r="A106" t="s">
        <v>403</v>
      </c>
      <c r="B106">
        <v>0.4</v>
      </c>
      <c r="C106" t="s">
        <v>493</v>
      </c>
      <c r="D106">
        <v>1.1000000000000001</v>
      </c>
      <c r="E106" t="s">
        <v>494</v>
      </c>
    </row>
    <row r="107" spans="1:5" x14ac:dyDescent="0.35">
      <c r="A107" t="s">
        <v>520</v>
      </c>
      <c r="B107">
        <v>33.700000000000003</v>
      </c>
      <c r="C107" t="s">
        <v>503</v>
      </c>
      <c r="D107">
        <v>40.6</v>
      </c>
      <c r="E107" t="s">
        <v>494</v>
      </c>
    </row>
    <row r="108" spans="1:5" x14ac:dyDescent="0.35">
      <c r="A108" t="s">
        <v>417</v>
      </c>
      <c r="B108">
        <v>4.0999999999999996</v>
      </c>
      <c r="C108" t="s">
        <v>493</v>
      </c>
      <c r="D108">
        <v>0.7</v>
      </c>
      <c r="E108" t="s">
        <v>494</v>
      </c>
    </row>
    <row r="109" spans="1:5" x14ac:dyDescent="0.35">
      <c r="A109" t="s">
        <v>419</v>
      </c>
      <c r="B109">
        <v>-0.2</v>
      </c>
      <c r="C109" t="s">
        <v>496</v>
      </c>
      <c r="D109">
        <v>-1.3</v>
      </c>
      <c r="E109" t="s">
        <v>494</v>
      </c>
    </row>
    <row r="110" spans="1:5" x14ac:dyDescent="0.35">
      <c r="A110" t="s">
        <v>462</v>
      </c>
      <c r="B110">
        <v>-39.799999999999997</v>
      </c>
      <c r="C110" t="s">
        <v>493</v>
      </c>
      <c r="D110">
        <v>-39.4</v>
      </c>
      <c r="E110" t="s">
        <v>494</v>
      </c>
    </row>
    <row r="111" spans="1:5" x14ac:dyDescent="0.35">
      <c r="A111" t="s">
        <v>177</v>
      </c>
      <c r="B111">
        <v>-4</v>
      </c>
      <c r="C111" t="s">
        <v>496</v>
      </c>
      <c r="D111">
        <v>-4.3</v>
      </c>
      <c r="E111" t="s">
        <v>494</v>
      </c>
    </row>
    <row r="112" spans="1:5" x14ac:dyDescent="0.35">
      <c r="A112" t="s">
        <v>432</v>
      </c>
      <c r="B112">
        <v>0.79</v>
      </c>
      <c r="C112" t="s">
        <v>498</v>
      </c>
      <c r="D112">
        <v>1.1499999999999999</v>
      </c>
      <c r="E112" t="s">
        <v>494</v>
      </c>
    </row>
    <row r="113" spans="1:5" x14ac:dyDescent="0.35">
      <c r="A113" t="s">
        <v>430</v>
      </c>
      <c r="B113">
        <v>1.1000000000000001</v>
      </c>
      <c r="C113" t="s">
        <v>496</v>
      </c>
      <c r="D113">
        <v>-5.9</v>
      </c>
      <c r="E113" t="s">
        <v>494</v>
      </c>
    </row>
    <row r="114" spans="1:5" x14ac:dyDescent="0.35">
      <c r="A114" t="s">
        <v>464</v>
      </c>
      <c r="B114">
        <v>5.3</v>
      </c>
      <c r="C114" t="s">
        <v>493</v>
      </c>
      <c r="D114">
        <v>5.0999999999999996</v>
      </c>
      <c r="E114" t="s">
        <v>494</v>
      </c>
    </row>
    <row r="115" spans="1:5" x14ac:dyDescent="0.35">
      <c r="A115" t="s">
        <v>470</v>
      </c>
      <c r="B115">
        <v>-20.6</v>
      </c>
      <c r="C115" t="s">
        <v>521</v>
      </c>
      <c r="D115">
        <v>-47.04</v>
      </c>
      <c r="E115" t="s">
        <v>494</v>
      </c>
    </row>
    <row r="116" spans="1:5" x14ac:dyDescent="0.35">
      <c r="A116" t="s">
        <v>476</v>
      </c>
      <c r="B116">
        <v>-8</v>
      </c>
      <c r="C116" t="s">
        <v>498</v>
      </c>
      <c r="D116">
        <v>0.2</v>
      </c>
      <c r="E116" t="s">
        <v>494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1" tint="0.499984740745262"/>
  </sheetPr>
  <dimension ref="A1:AU1262"/>
  <sheetViews>
    <sheetView workbookViewId="0">
      <pane xSplit="1" ySplit="1" topLeftCell="K1234" activePane="bottomRight" state="frozen"/>
      <selection activeCell="E366" sqref="E366"/>
      <selection pane="topRight" activeCell="E366" sqref="E366"/>
      <selection pane="bottomLeft" activeCell="E366" sqref="E366"/>
      <selection pane="bottomRight" activeCell="X1249" sqref="X1249"/>
    </sheetView>
  </sheetViews>
  <sheetFormatPr defaultColWidth="9.1796875" defaultRowHeight="14.5" x14ac:dyDescent="0.35"/>
  <cols>
    <col min="1" max="1" width="11.1796875" style="80" customWidth="1"/>
    <col min="2" max="4" width="9.1796875" style="20" customWidth="1"/>
    <col min="5" max="5" width="10.6328125" style="20" bestFit="1" customWidth="1"/>
    <col min="6" max="6" width="10.6328125" style="20" customWidth="1"/>
    <col min="7" max="45" width="9.1796875" style="20" customWidth="1"/>
    <col min="46" max="103" width="9.1796875" style="80" customWidth="1"/>
    <col min="104" max="16384" width="9.1796875" style="80"/>
  </cols>
  <sheetData>
    <row r="1" spans="1:47" x14ac:dyDescent="0.35">
      <c r="A1" t="s">
        <v>522</v>
      </c>
      <c r="B1" t="s">
        <v>50</v>
      </c>
      <c r="C1" t="s">
        <v>54</v>
      </c>
      <c r="D1" t="s">
        <v>74</v>
      </c>
      <c r="E1" t="s">
        <v>86</v>
      </c>
      <c r="F1" t="s">
        <v>90</v>
      </c>
      <c r="G1" t="s">
        <v>523</v>
      </c>
      <c r="H1" t="s">
        <v>92</v>
      </c>
      <c r="I1" t="s">
        <v>524</v>
      </c>
      <c r="J1" t="s">
        <v>525</v>
      </c>
      <c r="K1" t="s">
        <v>126</v>
      </c>
      <c r="L1" t="s">
        <v>132</v>
      </c>
      <c r="M1" t="s">
        <v>526</v>
      </c>
      <c r="N1" t="s">
        <v>146</v>
      </c>
      <c r="O1" t="s">
        <v>527</v>
      </c>
      <c r="P1" t="s">
        <v>528</v>
      </c>
      <c r="Q1" t="s">
        <v>152</v>
      </c>
      <c r="R1" t="s">
        <v>158</v>
      </c>
      <c r="S1" t="s">
        <v>529</v>
      </c>
      <c r="T1" t="s">
        <v>176</v>
      </c>
      <c r="U1" t="s">
        <v>530</v>
      </c>
      <c r="V1" t="s">
        <v>190</v>
      </c>
      <c r="W1" t="s">
        <v>206</v>
      </c>
      <c r="X1" t="s">
        <v>210</v>
      </c>
      <c r="Y1" t="s">
        <v>531</v>
      </c>
      <c r="Z1" t="s">
        <v>214</v>
      </c>
      <c r="AA1" t="s">
        <v>220</v>
      </c>
      <c r="AB1" t="s">
        <v>222</v>
      </c>
      <c r="AC1" t="s">
        <v>224</v>
      </c>
      <c r="AD1" t="s">
        <v>230</v>
      </c>
      <c r="AE1" t="s">
        <v>532</v>
      </c>
      <c r="AF1" t="s">
        <v>264</v>
      </c>
      <c r="AG1" t="s">
        <v>533</v>
      </c>
      <c r="AH1" t="s">
        <v>276</v>
      </c>
      <c r="AI1" t="s">
        <v>314</v>
      </c>
      <c r="AJ1" t="s">
        <v>318</v>
      </c>
      <c r="AK1" t="s">
        <v>324</v>
      </c>
      <c r="AL1" t="s">
        <v>534</v>
      </c>
      <c r="AM1" t="s">
        <v>346</v>
      </c>
      <c r="AN1" t="s">
        <v>350</v>
      </c>
      <c r="AO1" t="s">
        <v>535</v>
      </c>
      <c r="AP1" t="s">
        <v>536</v>
      </c>
      <c r="AQ1" t="s">
        <v>537</v>
      </c>
      <c r="AR1" t="s">
        <v>390</v>
      </c>
      <c r="AS1" t="s">
        <v>418</v>
      </c>
      <c r="AT1" t="s">
        <v>431</v>
      </c>
      <c r="AU1" t="s">
        <v>483</v>
      </c>
    </row>
    <row r="2" spans="1:47" x14ac:dyDescent="0.35">
      <c r="A2" s="84">
        <v>6941</v>
      </c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>
        <v>4.8362555059999996</v>
      </c>
      <c r="AU2"/>
    </row>
    <row r="3" spans="1:47" x14ac:dyDescent="0.35">
      <c r="A3" s="84">
        <v>6972</v>
      </c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>
        <v>4.6224698689999997</v>
      </c>
      <c r="AU3"/>
    </row>
    <row r="4" spans="1:47" x14ac:dyDescent="0.35">
      <c r="A4" s="84">
        <v>7000</v>
      </c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>
        <v>4.4889034250000002</v>
      </c>
      <c r="AU4"/>
    </row>
    <row r="5" spans="1:47" x14ac:dyDescent="0.35">
      <c r="A5" s="84">
        <v>7031</v>
      </c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>
        <v>4.5690234590000003</v>
      </c>
      <c r="AU5"/>
    </row>
    <row r="6" spans="1:47" x14ac:dyDescent="0.35">
      <c r="A6" s="84">
        <v>7061</v>
      </c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>
        <v>4.5957962429999997</v>
      </c>
      <c r="AU6"/>
    </row>
    <row r="7" spans="1:47" x14ac:dyDescent="0.35">
      <c r="A7" s="84">
        <v>7092</v>
      </c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>
        <v>4.8897019149999998</v>
      </c>
      <c r="AU7"/>
    </row>
    <row r="8" spans="1:47" x14ac:dyDescent="0.35">
      <c r="A8" s="84">
        <v>7122</v>
      </c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>
        <v>5.1836075859999999</v>
      </c>
      <c r="AU8"/>
    </row>
    <row r="9" spans="1:47" x14ac:dyDescent="0.35">
      <c r="A9" s="84">
        <v>7153</v>
      </c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>
        <v>5.2637276210000001</v>
      </c>
      <c r="AU9"/>
    </row>
    <row r="10" spans="1:47" x14ac:dyDescent="0.35">
      <c r="A10" s="84">
        <v>7184</v>
      </c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>
        <v>5.1568348029999997</v>
      </c>
      <c r="AU10"/>
    </row>
    <row r="11" spans="1:47" x14ac:dyDescent="0.35">
      <c r="A11" s="84">
        <v>7214</v>
      </c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>
        <v>5.1033883930000004</v>
      </c>
      <c r="AU11"/>
    </row>
    <row r="12" spans="1:47" x14ac:dyDescent="0.35">
      <c r="A12" s="84">
        <v>7245</v>
      </c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>
        <v>5.0232683590000002</v>
      </c>
      <c r="AU12"/>
    </row>
    <row r="13" spans="1:47" x14ac:dyDescent="0.35">
      <c r="A13" s="84">
        <v>7275</v>
      </c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>
        <v>5.1033883930000004</v>
      </c>
      <c r="AU13"/>
    </row>
    <row r="14" spans="1:47" x14ac:dyDescent="0.35">
      <c r="A14" s="84">
        <v>7306</v>
      </c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>
        <v>5.5844060759999996</v>
      </c>
      <c r="AU14"/>
    </row>
    <row r="15" spans="1:47" x14ac:dyDescent="0.35">
      <c r="A15" s="84">
        <v>7337</v>
      </c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>
        <v>5.5844060759999996</v>
      </c>
      <c r="AU15"/>
    </row>
    <row r="16" spans="1:47" x14ac:dyDescent="0.35">
      <c r="A16" s="84">
        <v>7366</v>
      </c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>
        <v>5.4775132580000001</v>
      </c>
      <c r="AU16"/>
    </row>
    <row r="17" spans="1:47" x14ac:dyDescent="0.35">
      <c r="A17" s="84">
        <v>7397</v>
      </c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>
        <v>5.1836075859999999</v>
      </c>
      <c r="AU17"/>
    </row>
    <row r="18" spans="1:47" x14ac:dyDescent="0.35">
      <c r="A18" s="84">
        <v>7427</v>
      </c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>
        <v>5.3171740300000003</v>
      </c>
      <c r="AU18"/>
    </row>
    <row r="19" spans="1:47" x14ac:dyDescent="0.35">
      <c r="A19" s="84">
        <v>7458</v>
      </c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>
        <v>5.3706204389999996</v>
      </c>
      <c r="AU19"/>
    </row>
    <row r="20" spans="1:47" x14ac:dyDescent="0.35">
      <c r="A20" s="84">
        <v>7488</v>
      </c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>
        <v>5.2370539960000002</v>
      </c>
      <c r="AU20"/>
    </row>
    <row r="21" spans="1:47" x14ac:dyDescent="0.35">
      <c r="A21" s="84">
        <v>7519</v>
      </c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>
        <v>5.2637276210000001</v>
      </c>
      <c r="AU21"/>
    </row>
    <row r="22" spans="1:47" x14ac:dyDescent="0.35">
      <c r="A22" s="84">
        <v>7550</v>
      </c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>
        <v>5.0767147680000004</v>
      </c>
      <c r="AU22"/>
    </row>
    <row r="23" spans="1:47" x14ac:dyDescent="0.35">
      <c r="A23" s="84">
        <v>7580</v>
      </c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>
        <v>4.8629291309999996</v>
      </c>
      <c r="AU23"/>
    </row>
    <row r="24" spans="1:47" x14ac:dyDescent="0.35">
      <c r="A24" s="84">
        <v>7611</v>
      </c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>
        <v>4.4621306409999999</v>
      </c>
      <c r="AU24"/>
    </row>
    <row r="25" spans="1:47" x14ac:dyDescent="0.35">
      <c r="A25" s="84">
        <v>7641</v>
      </c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>
        <v>4.194997753</v>
      </c>
      <c r="AU25"/>
    </row>
    <row r="26" spans="1:47" x14ac:dyDescent="0.35">
      <c r="A26" s="84">
        <v>7672</v>
      </c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>
        <v>3.9545384910000001</v>
      </c>
      <c r="AU26"/>
    </row>
    <row r="27" spans="1:47" x14ac:dyDescent="0.35">
      <c r="A27" s="84">
        <v>7703</v>
      </c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>
        <v>3.8743192980000001</v>
      </c>
      <c r="AU27"/>
    </row>
    <row r="28" spans="1:47" x14ac:dyDescent="0.35">
      <c r="A28" s="84">
        <v>7731</v>
      </c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>
        <v>3.7674264790000001</v>
      </c>
      <c r="AU28"/>
    </row>
    <row r="29" spans="1:47" x14ac:dyDescent="0.35">
      <c r="A29" s="84">
        <v>7762</v>
      </c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>
        <v>3.7674264790000001</v>
      </c>
      <c r="AU29"/>
    </row>
    <row r="30" spans="1:47" x14ac:dyDescent="0.35">
      <c r="A30" s="84">
        <v>7792</v>
      </c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>
        <v>3.8743192980000001</v>
      </c>
      <c r="AU30"/>
    </row>
    <row r="31" spans="1:47" x14ac:dyDescent="0.35">
      <c r="A31" s="84">
        <v>7823</v>
      </c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>
        <v>3.8476456720000001</v>
      </c>
      <c r="AU31"/>
    </row>
    <row r="32" spans="1:47" x14ac:dyDescent="0.35">
      <c r="A32" s="84">
        <v>7853</v>
      </c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>
        <v>3.8208728889999999</v>
      </c>
      <c r="AU32"/>
    </row>
    <row r="33" spans="1:47" x14ac:dyDescent="0.35">
      <c r="A33" s="84">
        <v>7884</v>
      </c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>
        <v>3.9545384910000001</v>
      </c>
      <c r="AU33"/>
    </row>
    <row r="34" spans="1:47" x14ac:dyDescent="0.35">
      <c r="A34" s="84">
        <v>7915</v>
      </c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>
        <v>3.981212116</v>
      </c>
      <c r="AU34"/>
    </row>
    <row r="35" spans="1:47" x14ac:dyDescent="0.35">
      <c r="A35" s="84">
        <v>7945</v>
      </c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>
        <v>4.221671379</v>
      </c>
      <c r="AU35"/>
    </row>
    <row r="36" spans="1:47" x14ac:dyDescent="0.35">
      <c r="A36" s="84">
        <v>7976</v>
      </c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>
        <v>4.1682249689999997</v>
      </c>
      <c r="AU36"/>
    </row>
    <row r="37" spans="1:47" x14ac:dyDescent="0.35">
      <c r="A37" s="84">
        <v>8006</v>
      </c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>
        <v>4.1415513439999998</v>
      </c>
      <c r="AU37"/>
    </row>
    <row r="38" spans="1:47" x14ac:dyDescent="0.35">
      <c r="A38" s="84">
        <v>8037</v>
      </c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>
        <v>4.3018905719999996</v>
      </c>
      <c r="AU38"/>
    </row>
    <row r="39" spans="1:47" x14ac:dyDescent="0.35">
      <c r="A39" s="84">
        <v>8068</v>
      </c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>
        <v>4.4889034250000002</v>
      </c>
      <c r="AU39"/>
    </row>
    <row r="40" spans="1:47" x14ac:dyDescent="0.35">
      <c r="A40" s="84">
        <v>8096</v>
      </c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>
        <v>4.7293626870000001</v>
      </c>
      <c r="AU40"/>
    </row>
    <row r="41" spans="1:47" x14ac:dyDescent="0.35">
      <c r="A41" s="84">
        <v>8127</v>
      </c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>
        <v>4.5690234590000003</v>
      </c>
      <c r="AU41"/>
    </row>
    <row r="42" spans="1:47" x14ac:dyDescent="0.35">
      <c r="A42" s="84">
        <v>8157</v>
      </c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>
        <v>4.8094827220000003</v>
      </c>
      <c r="AU42"/>
    </row>
    <row r="43" spans="1:47" x14ac:dyDescent="0.35">
      <c r="A43" s="84">
        <v>8188</v>
      </c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>
        <v>5.0500411420000004</v>
      </c>
      <c r="AU43"/>
    </row>
    <row r="44" spans="1:47" x14ac:dyDescent="0.35">
      <c r="A44" s="84">
        <v>8218</v>
      </c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>
        <v>5.0500411420000004</v>
      </c>
      <c r="AU44"/>
    </row>
    <row r="45" spans="1:47" x14ac:dyDescent="0.35">
      <c r="A45" s="84">
        <v>8249</v>
      </c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>
        <v>4.943148324</v>
      </c>
      <c r="AU45"/>
    </row>
    <row r="46" spans="1:47" x14ac:dyDescent="0.35">
      <c r="A46" s="84">
        <v>8280</v>
      </c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>
        <v>5.2102812119999999</v>
      </c>
      <c r="AU46"/>
    </row>
    <row r="47" spans="1:47" x14ac:dyDescent="0.35">
      <c r="A47" s="84">
        <v>8310</v>
      </c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>
        <v>5.504186883</v>
      </c>
      <c r="AU47"/>
    </row>
    <row r="48" spans="1:47" x14ac:dyDescent="0.35">
      <c r="A48" s="84">
        <v>8341</v>
      </c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>
        <v>5.7447453040000003</v>
      </c>
      <c r="AU48"/>
    </row>
    <row r="49" spans="1:47" x14ac:dyDescent="0.35">
      <c r="A49" s="84">
        <v>8371</v>
      </c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>
        <v>5.9049853729999997</v>
      </c>
      <c r="AU49"/>
    </row>
    <row r="50" spans="1:47" x14ac:dyDescent="0.35">
      <c r="A50" s="84">
        <v>8402</v>
      </c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>
        <v>5.7714189290000002</v>
      </c>
      <c r="AU50"/>
    </row>
    <row r="51" spans="1:47" x14ac:dyDescent="0.35">
      <c r="A51" s="84">
        <v>8433</v>
      </c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>
        <v>5.8515389640000004</v>
      </c>
      <c r="AU51"/>
    </row>
    <row r="52" spans="1:47" x14ac:dyDescent="0.35">
      <c r="A52" s="84">
        <v>8461</v>
      </c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>
        <v>6.0386509759999996</v>
      </c>
      <c r="AU52"/>
    </row>
    <row r="53" spans="1:47" x14ac:dyDescent="0.35">
      <c r="A53" s="84">
        <v>8492</v>
      </c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>
        <v>6.1722174189999999</v>
      </c>
      <c r="AU53"/>
    </row>
    <row r="54" spans="1:47" x14ac:dyDescent="0.35">
      <c r="A54" s="84">
        <v>8522</v>
      </c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>
        <v>6.2523374540000001</v>
      </c>
      <c r="AU54"/>
    </row>
    <row r="55" spans="1:47" x14ac:dyDescent="0.35">
      <c r="A55" s="84">
        <v>8553</v>
      </c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>
        <v>6.1988910449999999</v>
      </c>
      <c r="AU55"/>
    </row>
    <row r="56" spans="1:47" x14ac:dyDescent="0.35">
      <c r="A56" s="84">
        <v>8583</v>
      </c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>
        <v>6.1455437939999999</v>
      </c>
      <c r="AU56"/>
    </row>
    <row r="57" spans="1:47" x14ac:dyDescent="0.35">
      <c r="A57" s="84">
        <v>8614</v>
      </c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>
        <v>6.0386509759999996</v>
      </c>
      <c r="AU57"/>
    </row>
    <row r="58" spans="1:47" x14ac:dyDescent="0.35">
      <c r="A58" s="84">
        <v>8645</v>
      </c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>
        <v>5.9049853729999997</v>
      </c>
      <c r="AU58"/>
    </row>
    <row r="59" spans="1:47" x14ac:dyDescent="0.35">
      <c r="A59" s="84">
        <v>8675</v>
      </c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>
        <v>5.8783117479999998</v>
      </c>
      <c r="AU59"/>
    </row>
    <row r="60" spans="1:47" x14ac:dyDescent="0.35">
      <c r="A60" s="84">
        <v>8706</v>
      </c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>
        <v>5.8783117479999998</v>
      </c>
      <c r="AU60"/>
    </row>
    <row r="61" spans="1:47" x14ac:dyDescent="0.35">
      <c r="A61" s="84">
        <v>8736</v>
      </c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>
        <v>5.7447453040000003</v>
      </c>
      <c r="AU61"/>
    </row>
    <row r="62" spans="1:47" x14ac:dyDescent="0.35">
      <c r="A62" s="84">
        <v>8767</v>
      </c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>
        <v>5.8783117479999998</v>
      </c>
      <c r="AU62"/>
    </row>
    <row r="63" spans="1:47" x14ac:dyDescent="0.35">
      <c r="A63" s="84">
        <v>8798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>
        <v>5.9852045660000002</v>
      </c>
      <c r="AU63"/>
    </row>
    <row r="64" spans="1:47" x14ac:dyDescent="0.35">
      <c r="A64" s="84">
        <v>8827</v>
      </c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>
        <v>5.8783117479999998</v>
      </c>
      <c r="AU64"/>
    </row>
    <row r="65" spans="1:47" x14ac:dyDescent="0.35">
      <c r="A65" s="84">
        <v>8858</v>
      </c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>
        <v>5.6912988950000001</v>
      </c>
      <c r="AU65"/>
    </row>
    <row r="66" spans="1:47" x14ac:dyDescent="0.35">
      <c r="A66" s="84">
        <v>8888</v>
      </c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>
        <v>5.4507404739999998</v>
      </c>
      <c r="AU66"/>
    </row>
    <row r="67" spans="1:47" x14ac:dyDescent="0.35">
      <c r="A67" s="84">
        <v>8919</v>
      </c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>
        <v>5.2102812119999999</v>
      </c>
      <c r="AU67"/>
    </row>
    <row r="68" spans="1:47" x14ac:dyDescent="0.35">
      <c r="A68" s="84">
        <v>8949</v>
      </c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>
        <v>5.1301611769999997</v>
      </c>
      <c r="AU68"/>
    </row>
    <row r="69" spans="1:47" x14ac:dyDescent="0.35">
      <c r="A69" s="84">
        <v>8980</v>
      </c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>
        <v>5.3171740300000003</v>
      </c>
      <c r="AU69"/>
    </row>
    <row r="70" spans="1:47" x14ac:dyDescent="0.35">
      <c r="A70" s="84">
        <v>9011</v>
      </c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>
        <v>5.504186883</v>
      </c>
      <c r="AU70"/>
    </row>
    <row r="71" spans="1:47" x14ac:dyDescent="0.35">
      <c r="A71" s="84">
        <v>9041</v>
      </c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>
        <v>5.6378524859999999</v>
      </c>
      <c r="AU71"/>
    </row>
    <row r="72" spans="1:47" x14ac:dyDescent="0.35">
      <c r="A72" s="84">
        <v>9072</v>
      </c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>
        <v>5.7447453040000003</v>
      </c>
      <c r="AU72"/>
    </row>
    <row r="73" spans="1:47" x14ac:dyDescent="0.35">
      <c r="A73" s="84">
        <v>9102</v>
      </c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>
        <v>5.9049853729999997</v>
      </c>
      <c r="AU73"/>
    </row>
    <row r="74" spans="1:47" x14ac:dyDescent="0.35">
      <c r="A74" s="84">
        <v>9133</v>
      </c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>
        <v>6.0920973849999998</v>
      </c>
      <c r="AU74"/>
    </row>
    <row r="75" spans="1:47" x14ac:dyDescent="0.35">
      <c r="A75" s="84">
        <v>9164</v>
      </c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>
        <v>6.0920973849999998</v>
      </c>
      <c r="AU75"/>
    </row>
    <row r="76" spans="1:47" x14ac:dyDescent="0.35">
      <c r="A76" s="84">
        <v>9192</v>
      </c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>
        <v>6.0920973849999998</v>
      </c>
      <c r="AU76"/>
    </row>
    <row r="77" spans="1:47" x14ac:dyDescent="0.35">
      <c r="A77" s="84">
        <v>9223</v>
      </c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>
        <v>6.1455437939999999</v>
      </c>
      <c r="AU77"/>
    </row>
    <row r="78" spans="1:47" x14ac:dyDescent="0.35">
      <c r="A78" s="84">
        <v>9253</v>
      </c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>
        <v>6.1187710099999997</v>
      </c>
      <c r="AU78"/>
    </row>
    <row r="79" spans="1:47" x14ac:dyDescent="0.35">
      <c r="A79" s="84">
        <v>9284</v>
      </c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>
        <v>6.0653246010000004</v>
      </c>
      <c r="AU79"/>
    </row>
    <row r="80" spans="1:47" x14ac:dyDescent="0.35">
      <c r="A80" s="84">
        <v>9314</v>
      </c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>
        <v>6.2256638290000001</v>
      </c>
      <c r="AU80"/>
    </row>
    <row r="81" spans="1:47" x14ac:dyDescent="0.35">
      <c r="A81" s="84">
        <v>9345</v>
      </c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>
        <v>6.1187710099999997</v>
      </c>
      <c r="AU81"/>
    </row>
    <row r="82" spans="1:47" x14ac:dyDescent="0.35">
      <c r="A82" s="84">
        <v>9376</v>
      </c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>
        <v>6.0386509759999996</v>
      </c>
      <c r="AU82"/>
    </row>
    <row r="83" spans="1:47" x14ac:dyDescent="0.35">
      <c r="A83" s="84">
        <v>9406</v>
      </c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>
        <v>6.2791102380000003</v>
      </c>
      <c r="AU83"/>
    </row>
    <row r="84" spans="1:47" x14ac:dyDescent="0.35">
      <c r="A84" s="84">
        <v>9437</v>
      </c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>
        <v>6.4126766819999999</v>
      </c>
      <c r="AU84"/>
    </row>
    <row r="85" spans="1:47" x14ac:dyDescent="0.35">
      <c r="A85" s="84">
        <v>9467</v>
      </c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>
        <v>6.4928958750000003</v>
      </c>
      <c r="AU85"/>
    </row>
    <row r="86" spans="1:47" x14ac:dyDescent="0.35">
      <c r="A86" s="84">
        <v>9498</v>
      </c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>
        <v>6.3860030559999998</v>
      </c>
      <c r="AU86"/>
    </row>
    <row r="87" spans="1:47" x14ac:dyDescent="0.35">
      <c r="A87" s="84">
        <v>9529</v>
      </c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>
        <v>6.3860030559999998</v>
      </c>
      <c r="AU87"/>
    </row>
    <row r="88" spans="1:47" x14ac:dyDescent="0.35">
      <c r="A88" s="84">
        <v>9557</v>
      </c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>
        <v>6.466123091</v>
      </c>
      <c r="AU88"/>
    </row>
    <row r="89" spans="1:47" x14ac:dyDescent="0.35">
      <c r="A89" s="84">
        <v>9588</v>
      </c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>
        <v>6.466123091</v>
      </c>
      <c r="AU89"/>
    </row>
    <row r="90" spans="1:47" x14ac:dyDescent="0.35">
      <c r="A90" s="84">
        <v>9618</v>
      </c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>
        <v>6.4126766819999999</v>
      </c>
      <c r="AU90"/>
    </row>
    <row r="91" spans="1:47" x14ac:dyDescent="0.35">
      <c r="A91" s="84">
        <v>9649</v>
      </c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>
        <v>6.492796716</v>
      </c>
      <c r="AU91"/>
    </row>
    <row r="92" spans="1:47" x14ac:dyDescent="0.35">
      <c r="A92" s="84">
        <v>9679</v>
      </c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>
        <v>6.5195695000000002</v>
      </c>
      <c r="AU92"/>
    </row>
    <row r="93" spans="1:47" x14ac:dyDescent="0.35">
      <c r="A93" s="84">
        <v>9710</v>
      </c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>
        <v>6.5996895350000004</v>
      </c>
      <c r="AU93"/>
    </row>
    <row r="94" spans="1:47" x14ac:dyDescent="0.35">
      <c r="A94" s="84">
        <v>9741</v>
      </c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>
        <v>6.7065823529999999</v>
      </c>
      <c r="AU94"/>
    </row>
    <row r="95" spans="1:47" x14ac:dyDescent="0.35">
      <c r="A95" s="84">
        <v>9771</v>
      </c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>
        <v>6.7065823529999999</v>
      </c>
      <c r="AU95"/>
    </row>
    <row r="96" spans="1:47" x14ac:dyDescent="0.35">
      <c r="A96" s="84">
        <v>9802</v>
      </c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>
        <v>6.679908728</v>
      </c>
      <c r="AU96"/>
    </row>
    <row r="97" spans="1:47" x14ac:dyDescent="0.35">
      <c r="A97" s="84">
        <v>9832</v>
      </c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>
        <v>6.6531359439999997</v>
      </c>
      <c r="AU97"/>
    </row>
    <row r="98" spans="1:47" x14ac:dyDescent="0.35">
      <c r="A98" s="84">
        <v>9863</v>
      </c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>
        <v>6.6264623189999998</v>
      </c>
      <c r="AU98"/>
    </row>
    <row r="99" spans="1:47" x14ac:dyDescent="0.35">
      <c r="A99" s="84">
        <v>9894</v>
      </c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>
        <v>6.679908728</v>
      </c>
      <c r="AU99"/>
    </row>
    <row r="100" spans="1:47" x14ac:dyDescent="0.35">
      <c r="A100" s="84">
        <v>9922</v>
      </c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>
        <v>6.7600287630000002</v>
      </c>
      <c r="AU100"/>
    </row>
    <row r="101" spans="1:47" x14ac:dyDescent="0.35">
      <c r="A101" s="84">
        <v>9953</v>
      </c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>
        <v>6.5996895350000004</v>
      </c>
      <c r="AU101"/>
    </row>
    <row r="102" spans="1:47" x14ac:dyDescent="0.35">
      <c r="A102" s="84">
        <v>9983</v>
      </c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>
        <v>6.6531359439999997</v>
      </c>
      <c r="AU102"/>
    </row>
    <row r="103" spans="1:47" x14ac:dyDescent="0.35">
      <c r="A103" s="84">
        <v>10014</v>
      </c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>
        <v>6.6264623189999998</v>
      </c>
      <c r="AU103"/>
    </row>
    <row r="104" spans="1:47" x14ac:dyDescent="0.35">
      <c r="A104" s="84">
        <v>10044</v>
      </c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>
        <v>6.5462431260000002</v>
      </c>
      <c r="AU104"/>
    </row>
    <row r="105" spans="1:47" x14ac:dyDescent="0.35">
      <c r="A105" s="84">
        <v>10075</v>
      </c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>
        <v>6.5462431260000002</v>
      </c>
      <c r="AU105"/>
    </row>
    <row r="106" spans="1:47" x14ac:dyDescent="0.35">
      <c r="A106" s="84">
        <v>10106</v>
      </c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>
        <v>6.4394494660000001</v>
      </c>
      <c r="AU106"/>
    </row>
    <row r="107" spans="1:47" x14ac:dyDescent="0.35">
      <c r="A107" s="84">
        <v>10136</v>
      </c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>
        <v>6.3057838630000003</v>
      </c>
      <c r="AU107"/>
    </row>
    <row r="108" spans="1:47" x14ac:dyDescent="0.35">
      <c r="A108" s="84">
        <v>10167</v>
      </c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>
        <v>6.3057838630000003</v>
      </c>
      <c r="AU108"/>
    </row>
    <row r="109" spans="1:47" x14ac:dyDescent="0.35">
      <c r="A109" s="84">
        <v>10197</v>
      </c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>
        <v>6.3325566469999996</v>
      </c>
      <c r="AU109"/>
    </row>
    <row r="110" spans="1:47" x14ac:dyDescent="0.35">
      <c r="A110" s="84">
        <v>10228</v>
      </c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>
        <v>6.466123091</v>
      </c>
      <c r="AU110"/>
    </row>
    <row r="111" spans="1:47" x14ac:dyDescent="0.35">
      <c r="A111" s="84">
        <v>10259</v>
      </c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>
        <v>6.5195695000000002</v>
      </c>
      <c r="AU111"/>
    </row>
    <row r="112" spans="1:47" x14ac:dyDescent="0.35">
      <c r="A112" s="84">
        <v>10288</v>
      </c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>
        <v>6.5730159090000004</v>
      </c>
      <c r="AU112"/>
    </row>
    <row r="113" spans="1:47" x14ac:dyDescent="0.35">
      <c r="A113" s="84">
        <v>10319</v>
      </c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>
        <v>6.5462431260000002</v>
      </c>
      <c r="AU113"/>
    </row>
    <row r="114" spans="1:47" x14ac:dyDescent="0.35">
      <c r="A114" s="84">
        <v>10349</v>
      </c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>
        <v>6.6264623189999998</v>
      </c>
      <c r="AU114"/>
    </row>
    <row r="115" spans="1:47" x14ac:dyDescent="0.35">
      <c r="A115" s="84">
        <v>10380</v>
      </c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>
        <v>6.679908728</v>
      </c>
      <c r="AU115"/>
    </row>
    <row r="116" spans="1:47" x14ac:dyDescent="0.35">
      <c r="A116" s="84">
        <v>10410</v>
      </c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>
        <v>6.7600287630000002</v>
      </c>
      <c r="AU116"/>
    </row>
    <row r="117" spans="1:47" x14ac:dyDescent="0.35">
      <c r="A117" s="84">
        <v>10441</v>
      </c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>
        <v>6.893694365</v>
      </c>
      <c r="AU117"/>
    </row>
    <row r="118" spans="1:47" x14ac:dyDescent="0.35">
      <c r="A118" s="84">
        <v>10472</v>
      </c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>
        <v>6.9470416159999999</v>
      </c>
      <c r="AU118"/>
    </row>
    <row r="119" spans="1:47" x14ac:dyDescent="0.35">
      <c r="A119" s="84">
        <v>10502</v>
      </c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>
        <v>7.0807072179999997</v>
      </c>
      <c r="AU119"/>
    </row>
    <row r="120" spans="1:47" x14ac:dyDescent="0.35">
      <c r="A120" s="84">
        <v>10533</v>
      </c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>
        <v>7.2142736620000001</v>
      </c>
      <c r="AU120"/>
    </row>
    <row r="121" spans="1:47" x14ac:dyDescent="0.35">
      <c r="A121" s="84">
        <v>10563</v>
      </c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>
        <v>7.3478401059999996</v>
      </c>
      <c r="AU121"/>
    </row>
    <row r="122" spans="1:47" x14ac:dyDescent="0.35">
      <c r="A122" s="84">
        <v>10594</v>
      </c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>
        <v>7.454732924</v>
      </c>
      <c r="AU122"/>
    </row>
    <row r="123" spans="1:47" x14ac:dyDescent="0.35">
      <c r="A123" s="84">
        <v>10625</v>
      </c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>
        <v>7.4280592990000001</v>
      </c>
      <c r="AU123"/>
    </row>
    <row r="124" spans="1:47" x14ac:dyDescent="0.35">
      <c r="A124" s="84">
        <v>10653</v>
      </c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>
        <v>7.454732924</v>
      </c>
      <c r="AU124"/>
    </row>
    <row r="125" spans="1:47" x14ac:dyDescent="0.35">
      <c r="A125" s="84">
        <v>10684</v>
      </c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>
        <v>7.5883985259999998</v>
      </c>
      <c r="AU125"/>
    </row>
    <row r="126" spans="1:47" x14ac:dyDescent="0.35">
      <c r="A126" s="84">
        <v>10714</v>
      </c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>
        <v>7.7219649700000002</v>
      </c>
      <c r="AU126"/>
    </row>
    <row r="127" spans="1:47" x14ac:dyDescent="0.35">
      <c r="A127" s="84">
        <v>10745</v>
      </c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>
        <v>7.7754113800000004</v>
      </c>
      <c r="AU127"/>
    </row>
    <row r="128" spans="1:47" x14ac:dyDescent="0.35">
      <c r="A128" s="84">
        <v>10775</v>
      </c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>
        <v>7.8823041979999999</v>
      </c>
      <c r="AU128"/>
    </row>
    <row r="129" spans="1:47" x14ac:dyDescent="0.35">
      <c r="A129" s="84">
        <v>10806</v>
      </c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>
        <v>7.8020850050000004</v>
      </c>
      <c r="AU129"/>
    </row>
    <row r="130" spans="1:47" x14ac:dyDescent="0.35">
      <c r="A130" s="84">
        <v>10837</v>
      </c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>
        <v>7.7486385960000002</v>
      </c>
      <c r="AU130"/>
    </row>
    <row r="131" spans="1:47" x14ac:dyDescent="0.35">
      <c r="A131" s="84">
        <v>10867</v>
      </c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>
        <v>7.6150721519999998</v>
      </c>
      <c r="AU131"/>
    </row>
    <row r="132" spans="1:47" x14ac:dyDescent="0.35">
      <c r="A132" s="84">
        <v>10898</v>
      </c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>
        <v>7.2410464460000004</v>
      </c>
      <c r="AU132"/>
    </row>
    <row r="133" spans="1:47" x14ac:dyDescent="0.35">
      <c r="A133" s="84">
        <v>10928</v>
      </c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>
        <v>6.9203679899999999</v>
      </c>
      <c r="AU133"/>
    </row>
    <row r="134" spans="1:47" x14ac:dyDescent="0.35">
      <c r="A134" s="84">
        <v>10959</v>
      </c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>
        <v>6.9203679899999999</v>
      </c>
      <c r="AU134"/>
    </row>
    <row r="135" spans="1:47" x14ac:dyDescent="0.35">
      <c r="A135" s="84">
        <v>10990</v>
      </c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>
        <v>6.8935952059999996</v>
      </c>
      <c r="AU135"/>
    </row>
    <row r="136" spans="1:47" x14ac:dyDescent="0.35">
      <c r="A136" s="84">
        <v>11018</v>
      </c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>
        <v>6.7868015460000004</v>
      </c>
      <c r="AU136"/>
    </row>
    <row r="137" spans="1:47" x14ac:dyDescent="0.35">
      <c r="A137" s="84">
        <v>11049</v>
      </c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>
        <v>6.7333551370000002</v>
      </c>
      <c r="AU137"/>
    </row>
    <row r="138" spans="1:47" x14ac:dyDescent="0.35">
      <c r="A138" s="84">
        <v>11079</v>
      </c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>
        <v>6.6264623189999998</v>
      </c>
      <c r="AU138"/>
    </row>
    <row r="139" spans="1:47" x14ac:dyDescent="0.35">
      <c r="A139" s="84">
        <v>11110</v>
      </c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>
        <v>6.4394494660000001</v>
      </c>
      <c r="AU139"/>
    </row>
    <row r="140" spans="1:47" x14ac:dyDescent="0.35">
      <c r="A140" s="84">
        <v>11140</v>
      </c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>
        <v>6.1455437939999999</v>
      </c>
      <c r="AU140"/>
    </row>
    <row r="141" spans="1:47" x14ac:dyDescent="0.35">
      <c r="A141" s="84">
        <v>11171</v>
      </c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>
        <v>6.0118781920000002</v>
      </c>
      <c r="AU141"/>
    </row>
    <row r="142" spans="1:47" x14ac:dyDescent="0.35">
      <c r="A142" s="84">
        <v>11202</v>
      </c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>
        <v>5.9049853729999997</v>
      </c>
      <c r="AU142"/>
    </row>
    <row r="143" spans="1:47" x14ac:dyDescent="0.35">
      <c r="A143" s="84">
        <v>11232</v>
      </c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>
        <v>5.7447453040000003</v>
      </c>
      <c r="AU143"/>
    </row>
    <row r="144" spans="1:47" x14ac:dyDescent="0.35">
      <c r="A144" s="84">
        <v>11263</v>
      </c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>
        <v>5.6110797019999996</v>
      </c>
      <c r="AU144"/>
    </row>
    <row r="145" spans="1:47" x14ac:dyDescent="0.35">
      <c r="A145" s="84">
        <v>11293</v>
      </c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>
        <v>5.4775132580000001</v>
      </c>
      <c r="AU145"/>
    </row>
    <row r="146" spans="1:47" x14ac:dyDescent="0.35">
      <c r="A146" s="84">
        <v>11324</v>
      </c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>
        <v>5.4507404739999998</v>
      </c>
      <c r="AU146"/>
    </row>
    <row r="147" spans="1:47" x14ac:dyDescent="0.35">
      <c r="A147" s="84">
        <v>11355</v>
      </c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>
        <v>5.4775132580000001</v>
      </c>
      <c r="AU147"/>
    </row>
    <row r="148" spans="1:47" x14ac:dyDescent="0.35">
      <c r="A148" s="84">
        <v>11383</v>
      </c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>
        <v>5.5844060759999996</v>
      </c>
      <c r="AU148"/>
    </row>
    <row r="149" spans="1:47" x14ac:dyDescent="0.35">
      <c r="A149" s="84">
        <v>11414</v>
      </c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>
        <v>5.6110797019999996</v>
      </c>
      <c r="AU149"/>
    </row>
    <row r="150" spans="1:47" x14ac:dyDescent="0.35">
      <c r="A150" s="84">
        <v>11444</v>
      </c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>
        <v>5.5309596670000003</v>
      </c>
      <c r="AU150"/>
    </row>
    <row r="151" spans="1:47" x14ac:dyDescent="0.35">
      <c r="A151" s="84">
        <v>11475</v>
      </c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>
        <v>5.3973932229999999</v>
      </c>
      <c r="AU151"/>
    </row>
    <row r="152" spans="1:47" x14ac:dyDescent="0.35">
      <c r="A152" s="84">
        <v>11505</v>
      </c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>
        <v>5.3171740300000003</v>
      </c>
      <c r="AU152"/>
    </row>
    <row r="153" spans="1:47" x14ac:dyDescent="0.35">
      <c r="A153" s="84">
        <v>11536</v>
      </c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>
        <v>5.1301611769999997</v>
      </c>
      <c r="AU153"/>
    </row>
    <row r="154" spans="1:47" x14ac:dyDescent="0.35">
      <c r="A154" s="84">
        <v>11567</v>
      </c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>
        <v>4.8897019149999998</v>
      </c>
      <c r="AU154"/>
    </row>
    <row r="155" spans="1:47" x14ac:dyDescent="0.35">
      <c r="A155" s="84">
        <v>11597</v>
      </c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>
        <v>4.7026890620000001</v>
      </c>
      <c r="AU155"/>
    </row>
    <row r="156" spans="1:47" x14ac:dyDescent="0.35">
      <c r="A156" s="84">
        <v>11628</v>
      </c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>
        <v>4.6492426519999999</v>
      </c>
      <c r="AU156"/>
    </row>
    <row r="157" spans="1:47" x14ac:dyDescent="0.35">
      <c r="A157" s="84">
        <v>11658</v>
      </c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>
        <v>4.6224698689999997</v>
      </c>
      <c r="AU157"/>
    </row>
    <row r="158" spans="1:47" x14ac:dyDescent="0.35">
      <c r="A158" s="84">
        <v>11689</v>
      </c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>
        <v>4.4889034250000002</v>
      </c>
      <c r="AU158"/>
    </row>
    <row r="159" spans="1:47" x14ac:dyDescent="0.35">
      <c r="A159" s="84">
        <v>11720</v>
      </c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>
        <v>4.3820106059999997</v>
      </c>
      <c r="AU159"/>
    </row>
    <row r="160" spans="1:47" x14ac:dyDescent="0.35">
      <c r="A160" s="84">
        <v>11749</v>
      </c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>
        <v>4.3285641970000004</v>
      </c>
      <c r="AU160"/>
    </row>
    <row r="161" spans="1:47" x14ac:dyDescent="0.35">
      <c r="A161" s="84">
        <v>11780</v>
      </c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>
        <v>4.0346585260000003</v>
      </c>
      <c r="AU161"/>
    </row>
    <row r="162" spans="1:47" x14ac:dyDescent="0.35">
      <c r="A162" s="84">
        <v>11810</v>
      </c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>
        <v>3.9010920819999999</v>
      </c>
      <c r="AU162"/>
    </row>
    <row r="163" spans="1:47" x14ac:dyDescent="0.35">
      <c r="A163" s="84">
        <v>11841</v>
      </c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>
        <v>3.7674264790000001</v>
      </c>
      <c r="AU163"/>
    </row>
    <row r="164" spans="1:47" x14ac:dyDescent="0.35">
      <c r="A164" s="84">
        <v>11871</v>
      </c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>
        <v>3.6605336610000001</v>
      </c>
      <c r="AU164"/>
    </row>
    <row r="165" spans="1:47" x14ac:dyDescent="0.35">
      <c r="A165" s="84">
        <v>11902</v>
      </c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>
        <v>3.7674264790000001</v>
      </c>
      <c r="AU165"/>
    </row>
    <row r="166" spans="1:47" x14ac:dyDescent="0.35">
      <c r="A166" s="84">
        <v>11933</v>
      </c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>
        <v>4.007885742</v>
      </c>
      <c r="AU166"/>
    </row>
    <row r="167" spans="1:47" x14ac:dyDescent="0.35">
      <c r="A167" s="84">
        <v>11963</v>
      </c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>
        <v>4.1415513439999998</v>
      </c>
      <c r="AU167"/>
    </row>
    <row r="168" spans="1:47" x14ac:dyDescent="0.35">
      <c r="A168" s="84">
        <v>11994</v>
      </c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>
        <v>4.1415513439999998</v>
      </c>
      <c r="AU168"/>
    </row>
    <row r="169" spans="1:47" x14ac:dyDescent="0.35">
      <c r="A169" s="84">
        <v>12024</v>
      </c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>
        <v>4.0613321510000002</v>
      </c>
      <c r="AU169"/>
    </row>
    <row r="170" spans="1:47" x14ac:dyDescent="0.35">
      <c r="A170" s="84">
        <v>12055</v>
      </c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>
        <v>3.981212116</v>
      </c>
      <c r="AU170"/>
    </row>
    <row r="171" spans="1:47" x14ac:dyDescent="0.35">
      <c r="A171" s="84">
        <v>12086</v>
      </c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>
        <v>4.007885742</v>
      </c>
      <c r="AU171"/>
    </row>
    <row r="172" spans="1:47" x14ac:dyDescent="0.35">
      <c r="A172" s="84">
        <v>12114</v>
      </c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>
        <v>3.7674264790000001</v>
      </c>
      <c r="AU172"/>
    </row>
    <row r="173" spans="1:47" x14ac:dyDescent="0.35">
      <c r="A173" s="84">
        <v>12145</v>
      </c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>
        <v>4.0346585260000003</v>
      </c>
      <c r="AU173"/>
    </row>
    <row r="174" spans="1:47" x14ac:dyDescent="0.35">
      <c r="A174" s="84">
        <v>12175</v>
      </c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>
        <v>4.7026890620000001</v>
      </c>
      <c r="AU174"/>
    </row>
    <row r="175" spans="1:47" x14ac:dyDescent="0.35">
      <c r="A175" s="84">
        <v>12206</v>
      </c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>
        <v>5.4240668489999999</v>
      </c>
      <c r="AU175"/>
    </row>
    <row r="176" spans="1:47" x14ac:dyDescent="0.35">
      <c r="A176" s="84">
        <v>12236</v>
      </c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>
        <v>5.931758157</v>
      </c>
      <c r="AU176"/>
    </row>
    <row r="177" spans="1:47" x14ac:dyDescent="0.35">
      <c r="A177" s="84">
        <v>12267</v>
      </c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>
        <v>5.6912988950000001</v>
      </c>
      <c r="AU177"/>
    </row>
    <row r="178" spans="1:47" x14ac:dyDescent="0.35">
      <c r="A178" s="84">
        <v>12298</v>
      </c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>
        <v>5.3706204389999996</v>
      </c>
      <c r="AU178"/>
    </row>
    <row r="179" spans="1:47" x14ac:dyDescent="0.35">
      <c r="A179" s="84">
        <v>12328</v>
      </c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>
        <v>5.1033883930000004</v>
      </c>
      <c r="AU179"/>
    </row>
    <row r="180" spans="1:47" x14ac:dyDescent="0.35">
      <c r="A180" s="84">
        <v>12359</v>
      </c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>
        <v>4.8094827220000003</v>
      </c>
      <c r="AU180"/>
    </row>
    <row r="181" spans="1:47" x14ac:dyDescent="0.35">
      <c r="A181" s="84">
        <v>12389</v>
      </c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>
        <v>4.8362555059999996</v>
      </c>
      <c r="AU181"/>
    </row>
    <row r="182" spans="1:47" x14ac:dyDescent="0.35">
      <c r="A182" s="84">
        <v>12420</v>
      </c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>
        <v>4.9965947330000002</v>
      </c>
      <c r="AU182"/>
    </row>
    <row r="183" spans="1:47" x14ac:dyDescent="0.35">
      <c r="A183" s="84">
        <v>12451</v>
      </c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>
        <v>5.2370539960000002</v>
      </c>
      <c r="AU183"/>
    </row>
    <row r="184" spans="1:47" x14ac:dyDescent="0.35">
      <c r="A184" s="84">
        <v>12479</v>
      </c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>
        <v>5.4775132580000001</v>
      </c>
      <c r="AU184"/>
    </row>
    <row r="185" spans="1:47" x14ac:dyDescent="0.35">
      <c r="A185" s="84">
        <v>12510</v>
      </c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>
        <v>5.4775132580000001</v>
      </c>
      <c r="AU185"/>
    </row>
    <row r="186" spans="1:47" x14ac:dyDescent="0.35">
      <c r="A186" s="84">
        <v>12540</v>
      </c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>
        <v>5.5844060759999996</v>
      </c>
      <c r="AU186"/>
    </row>
    <row r="187" spans="1:47" x14ac:dyDescent="0.35">
      <c r="A187" s="84">
        <v>12571</v>
      </c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>
        <v>2.0102359999999999</v>
      </c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>
        <v>5.4775132580000001</v>
      </c>
      <c r="AU187">
        <v>1.4395180000000001</v>
      </c>
    </row>
    <row r="188" spans="1:47" x14ac:dyDescent="0.35">
      <c r="A188" s="84">
        <v>12601</v>
      </c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>
        <v>0.80545500000000003</v>
      </c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>
        <v>5.1033883930000004</v>
      </c>
      <c r="AU188">
        <v>0.74085199999999996</v>
      </c>
    </row>
    <row r="189" spans="1:47" x14ac:dyDescent="0.35">
      <c r="A189" s="84">
        <v>12632</v>
      </c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>
        <v>1.4213389999999999</v>
      </c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>
        <v>5.0500411420000004</v>
      </c>
      <c r="AU189">
        <v>-0.14249200000000001</v>
      </c>
    </row>
    <row r="190" spans="1:47" x14ac:dyDescent="0.35">
      <c r="A190" s="84">
        <v>12663</v>
      </c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>
        <v>2.06826</v>
      </c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>
        <v>4.756036312</v>
      </c>
      <c r="AU190">
        <v>1.084857</v>
      </c>
    </row>
    <row r="191" spans="1:47" x14ac:dyDescent="0.35">
      <c r="A191" s="84">
        <v>12693</v>
      </c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>
        <v>0.25239099999999998</v>
      </c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>
        <v>4.969821949</v>
      </c>
      <c r="AU191">
        <v>1.1247549999999999</v>
      </c>
    </row>
    <row r="192" spans="1:47" x14ac:dyDescent="0.35">
      <c r="A192" s="84">
        <v>12724</v>
      </c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>
        <v>1.2409349999999999</v>
      </c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>
        <v>5.0232683590000002</v>
      </c>
      <c r="AU192">
        <v>1.6691180000000001</v>
      </c>
    </row>
    <row r="193" spans="1:47" x14ac:dyDescent="0.35">
      <c r="A193" s="84">
        <v>12754</v>
      </c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>
        <v>-1.5431220000000001</v>
      </c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>
        <v>5.3439468139999997</v>
      </c>
      <c r="AU193">
        <v>0.36122300000000002</v>
      </c>
    </row>
    <row r="194" spans="1:47" x14ac:dyDescent="0.35">
      <c r="A194" s="84">
        <v>12785</v>
      </c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>
        <v>-3.7903039999999999</v>
      </c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>
        <v>5.7714189290000002</v>
      </c>
      <c r="AU194">
        <v>0.444021</v>
      </c>
    </row>
    <row r="195" spans="1:47" x14ac:dyDescent="0.35">
      <c r="A195" s="84">
        <v>12816</v>
      </c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>
        <v>-0.38629999999999998</v>
      </c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>
        <v>5.8783117479999998</v>
      </c>
      <c r="AU195">
        <v>0.431641</v>
      </c>
    </row>
    <row r="196" spans="1:47" x14ac:dyDescent="0.35">
      <c r="A196" s="84">
        <v>12844</v>
      </c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>
        <v>0.76678500000000005</v>
      </c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>
        <v>5.8515389640000004</v>
      </c>
      <c r="AU196">
        <v>0.39465299999999998</v>
      </c>
    </row>
    <row r="197" spans="1:47" x14ac:dyDescent="0.35">
      <c r="A197" s="84">
        <v>12875</v>
      </c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>
        <v>2.74966</v>
      </c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>
        <v>5.7447453040000003</v>
      </c>
      <c r="AU197">
        <v>1.4032389999999999</v>
      </c>
    </row>
    <row r="198" spans="1:47" x14ac:dyDescent="0.35">
      <c r="A198" s="84">
        <v>12905</v>
      </c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>
        <v>2.2287659999999998</v>
      </c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>
        <v>5.7447453040000003</v>
      </c>
      <c r="AU198">
        <v>1.873041</v>
      </c>
    </row>
    <row r="199" spans="1:47" x14ac:dyDescent="0.35">
      <c r="A199" s="84">
        <v>12936</v>
      </c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>
        <v>2.296678</v>
      </c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>
        <v>5.8248653389999996</v>
      </c>
      <c r="AU199">
        <v>1.13476</v>
      </c>
    </row>
    <row r="200" spans="1:47" x14ac:dyDescent="0.35">
      <c r="A200" s="84">
        <v>12966</v>
      </c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>
        <v>1.8222659999999999</v>
      </c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>
        <v>5.8248653389999996</v>
      </c>
      <c r="AU200">
        <v>0.94847400000000004</v>
      </c>
    </row>
    <row r="201" spans="1:47" x14ac:dyDescent="0.35">
      <c r="A201" s="84">
        <v>12997</v>
      </c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>
        <v>2.1002049999999999</v>
      </c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>
        <v>6.0386509759999996</v>
      </c>
      <c r="AU201">
        <v>0.28728500000000001</v>
      </c>
    </row>
    <row r="202" spans="1:47" x14ac:dyDescent="0.35">
      <c r="A202" s="84">
        <v>13028</v>
      </c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>
        <v>1.487514</v>
      </c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>
        <v>6.1988910449999999</v>
      </c>
      <c r="AU202">
        <v>0.61166399999999999</v>
      </c>
    </row>
    <row r="203" spans="1:47" x14ac:dyDescent="0.35">
      <c r="A203" s="84">
        <v>13058</v>
      </c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>
        <v>2.517217</v>
      </c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>
        <v>6.3860030559999998</v>
      </c>
      <c r="AU203">
        <v>0.208898</v>
      </c>
    </row>
    <row r="204" spans="1:47" x14ac:dyDescent="0.35">
      <c r="A204" s="84">
        <v>13089</v>
      </c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>
        <v>1.351458</v>
      </c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>
        <v>6.5195695000000002</v>
      </c>
      <c r="AU204">
        <v>0.15098600000000001</v>
      </c>
    </row>
    <row r="205" spans="1:47" x14ac:dyDescent="0.35">
      <c r="A205" s="84">
        <v>13119</v>
      </c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>
        <v>0.51742200000000005</v>
      </c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>
        <v>6.5996895350000004</v>
      </c>
      <c r="AU205">
        <v>0.126386</v>
      </c>
    </row>
    <row r="206" spans="1:47" x14ac:dyDescent="0.35">
      <c r="A206" s="84">
        <v>13150</v>
      </c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>
        <v>1.9595050000000001</v>
      </c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>
        <v>6.4928958750000003</v>
      </c>
      <c r="AU206">
        <v>0.14141899999999999</v>
      </c>
    </row>
    <row r="207" spans="1:47" x14ac:dyDescent="0.35">
      <c r="A207" s="84">
        <v>13181</v>
      </c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>
        <v>-0.304614</v>
      </c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>
        <v>6.3325566469999996</v>
      </c>
      <c r="AU207">
        <v>-0.219162</v>
      </c>
    </row>
    <row r="208" spans="1:47" x14ac:dyDescent="0.35">
      <c r="A208" s="84">
        <v>13210</v>
      </c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>
        <v>-2.5492659999999998</v>
      </c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>
        <v>6.4126766819999999</v>
      </c>
      <c r="AU208">
        <v>9.6626000000000004E-2</v>
      </c>
    </row>
    <row r="209" spans="1:47" x14ac:dyDescent="0.35">
      <c r="A209" s="84">
        <v>13241</v>
      </c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>
        <v>-1.2458530000000001</v>
      </c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>
        <v>6.8134751720000004</v>
      </c>
      <c r="AU209">
        <v>0.91959100000000005</v>
      </c>
    </row>
    <row r="210" spans="1:47" x14ac:dyDescent="0.35">
      <c r="A210" s="84">
        <v>13271</v>
      </c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>
        <v>-1.129907</v>
      </c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>
        <v>6.9470416159999999</v>
      </c>
      <c r="AU210">
        <v>0.795848</v>
      </c>
    </row>
    <row r="211" spans="1:47" x14ac:dyDescent="0.35">
      <c r="A211" s="84">
        <v>13302</v>
      </c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>
        <v>-0.28815000000000002</v>
      </c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>
        <v>7.0807072179999997</v>
      </c>
      <c r="AU211">
        <v>1.0921190000000001</v>
      </c>
    </row>
    <row r="212" spans="1:47" x14ac:dyDescent="0.35">
      <c r="A212" s="84">
        <v>13332</v>
      </c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>
        <v>1.6728209999999999</v>
      </c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>
        <v>7.2142736620000001</v>
      </c>
      <c r="AU212">
        <v>1.099653</v>
      </c>
    </row>
    <row r="213" spans="1:47" x14ac:dyDescent="0.35">
      <c r="A213" s="84">
        <v>13363</v>
      </c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>
        <v>-0.34000200000000003</v>
      </c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>
        <v>7.3211664799999996</v>
      </c>
      <c r="AU213">
        <v>1.124835</v>
      </c>
    </row>
    <row r="214" spans="1:47" x14ac:dyDescent="0.35">
      <c r="A214" s="84">
        <v>13394</v>
      </c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>
        <v>-1.608892</v>
      </c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>
        <v>7.454732924</v>
      </c>
      <c r="AU214">
        <v>0.92010400000000003</v>
      </c>
    </row>
    <row r="215" spans="1:47" x14ac:dyDescent="0.35">
      <c r="A215" s="84">
        <v>13424</v>
      </c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>
        <v>-0.255185</v>
      </c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>
        <v>7.5616257429999996</v>
      </c>
      <c r="AU215">
        <v>0.99038599999999999</v>
      </c>
    </row>
    <row r="216" spans="1:47" x14ac:dyDescent="0.35">
      <c r="A216" s="84">
        <v>13455</v>
      </c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>
        <v>0.30685800000000002</v>
      </c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>
        <v>7.7754113800000004</v>
      </c>
      <c r="AU216">
        <v>0.85076399999999996</v>
      </c>
    </row>
    <row r="217" spans="1:47" x14ac:dyDescent="0.35">
      <c r="A217" s="84">
        <v>13485</v>
      </c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>
        <v>0.16364600000000001</v>
      </c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>
        <v>8.0158706419999994</v>
      </c>
      <c r="AU217">
        <v>0.64940799999999999</v>
      </c>
    </row>
    <row r="218" spans="1:47" x14ac:dyDescent="0.35">
      <c r="A218" s="84">
        <v>13516</v>
      </c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>
        <v>-0.82981799999999994</v>
      </c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>
        <v>7.9890978580000001</v>
      </c>
      <c r="AU218">
        <v>0.49991000000000002</v>
      </c>
    </row>
    <row r="219" spans="1:47" x14ac:dyDescent="0.35">
      <c r="A219" s="84">
        <v>13547</v>
      </c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>
        <v>-4.6458789999999999</v>
      </c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>
        <v>8.0959906759999996</v>
      </c>
      <c r="AU219">
        <v>0.26557900000000001</v>
      </c>
    </row>
    <row r="220" spans="1:47" x14ac:dyDescent="0.35">
      <c r="A220" s="84">
        <v>13575</v>
      </c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>
        <v>-5.6948730000000003</v>
      </c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>
        <v>8.2831026879999996</v>
      </c>
      <c r="AU220">
        <v>0.768899</v>
      </c>
    </row>
    <row r="221" spans="1:47" x14ac:dyDescent="0.35">
      <c r="A221" s="84">
        <v>13606</v>
      </c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>
        <v>-4.931019</v>
      </c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>
        <v>8.2831026879999996</v>
      </c>
      <c r="AU221">
        <v>1.2975950000000001</v>
      </c>
    </row>
    <row r="222" spans="1:47" x14ac:dyDescent="0.35">
      <c r="A222" s="84">
        <v>13636</v>
      </c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>
        <v>0.42398599999999997</v>
      </c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>
        <v>8.3097763130000004</v>
      </c>
      <c r="AU222">
        <v>1.2109559999999999</v>
      </c>
    </row>
    <row r="223" spans="1:47" x14ac:dyDescent="0.35">
      <c r="A223" s="84">
        <v>13667</v>
      </c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>
        <v>7.4496999999999994E-2</v>
      </c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>
        <v>8.202883495</v>
      </c>
      <c r="AU223">
        <v>0.82027899999999998</v>
      </c>
    </row>
    <row r="224" spans="1:47" x14ac:dyDescent="0.35">
      <c r="A224" s="84">
        <v>13697</v>
      </c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>
        <v>1.0190570000000001</v>
      </c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>
        <v>8.2563299039999993</v>
      </c>
      <c r="AU224">
        <v>0.668049</v>
      </c>
    </row>
    <row r="225" spans="1:47" x14ac:dyDescent="0.35">
      <c r="A225" s="84">
        <v>13728</v>
      </c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>
        <v>3.695017</v>
      </c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>
        <v>8.202883495</v>
      </c>
      <c r="AU225">
        <v>0.92537000000000003</v>
      </c>
    </row>
    <row r="226" spans="1:47" x14ac:dyDescent="0.35">
      <c r="A226" s="84">
        <v>13759</v>
      </c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>
        <v>3.1643249999999998</v>
      </c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>
        <v>7.9357506070000001</v>
      </c>
      <c r="AU226">
        <v>0.488346</v>
      </c>
    </row>
    <row r="227" spans="1:47" x14ac:dyDescent="0.35">
      <c r="A227" s="84">
        <v>13789</v>
      </c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>
        <v>2.443638</v>
      </c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>
        <v>7.3478401059999996</v>
      </c>
      <c r="AU227">
        <v>0.54267500000000002</v>
      </c>
    </row>
    <row r="228" spans="1:47" x14ac:dyDescent="0.35">
      <c r="A228" s="84">
        <v>13820</v>
      </c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>
        <v>1.8764989999999999</v>
      </c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>
        <v>6.6264623189999998</v>
      </c>
      <c r="AU228">
        <v>0.57686000000000004</v>
      </c>
    </row>
    <row r="229" spans="1:47" x14ac:dyDescent="0.35">
      <c r="A229" s="84">
        <v>13850</v>
      </c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>
        <v>3.2540589999999998</v>
      </c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>
        <v>6.0386509759999996</v>
      </c>
      <c r="AU229">
        <v>1.513863</v>
      </c>
    </row>
    <row r="230" spans="1:47" x14ac:dyDescent="0.35">
      <c r="A230" s="84">
        <v>13881</v>
      </c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>
        <v>-1.1068629999999999</v>
      </c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>
        <v>5.9049853729999997</v>
      </c>
      <c r="AU230">
        <v>1.3974340000000001</v>
      </c>
    </row>
    <row r="231" spans="1:47" x14ac:dyDescent="0.35">
      <c r="A231" s="84">
        <v>13912</v>
      </c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>
        <v>5.0302220000000002</v>
      </c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>
        <v>5.8515389640000004</v>
      </c>
      <c r="AU231">
        <v>1.6351150000000001</v>
      </c>
    </row>
    <row r="232" spans="1:47" x14ac:dyDescent="0.35">
      <c r="A232" s="84">
        <v>13940</v>
      </c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>
        <v>1.3660540000000001</v>
      </c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>
        <v>5.8515389640000004</v>
      </c>
      <c r="AU232">
        <v>1.0678650000000001</v>
      </c>
    </row>
    <row r="233" spans="1:47" x14ac:dyDescent="0.35">
      <c r="A233" s="84">
        <v>13971</v>
      </c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>
        <v>2.9710869999999998</v>
      </c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>
        <v>5.7447453040000003</v>
      </c>
      <c r="AU233">
        <v>1.0166269999999999</v>
      </c>
    </row>
    <row r="234" spans="1:47" x14ac:dyDescent="0.35">
      <c r="A234" s="84">
        <v>14001</v>
      </c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>
        <v>2.0873140000000001</v>
      </c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>
        <v>5.6110797019999996</v>
      </c>
      <c r="AU234">
        <v>1.794583</v>
      </c>
    </row>
    <row r="235" spans="1:47" x14ac:dyDescent="0.35">
      <c r="A235" s="84">
        <v>14032</v>
      </c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>
        <v>0.75438700000000003</v>
      </c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>
        <v>5.6645261109999998</v>
      </c>
      <c r="AU235">
        <v>1.3636219999999999</v>
      </c>
    </row>
    <row r="236" spans="1:47" x14ac:dyDescent="0.35">
      <c r="A236" s="84">
        <v>14062</v>
      </c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>
        <v>1.8371999999999999</v>
      </c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>
        <v>5.9852045660000002</v>
      </c>
      <c r="AU236">
        <v>0.66961099999999996</v>
      </c>
    </row>
    <row r="237" spans="1:47" x14ac:dyDescent="0.35">
      <c r="A237" s="84">
        <v>14093</v>
      </c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>
        <v>2.7491430000000001</v>
      </c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>
        <v>6.3057838630000003</v>
      </c>
      <c r="AU237">
        <v>1.756821</v>
      </c>
    </row>
    <row r="238" spans="1:47" x14ac:dyDescent="0.35">
      <c r="A238" s="84">
        <v>14124</v>
      </c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>
        <v>1.148671</v>
      </c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>
        <v>6.4928958750000003</v>
      </c>
      <c r="AU238">
        <v>1.420302</v>
      </c>
    </row>
    <row r="239" spans="1:47" x14ac:dyDescent="0.35">
      <c r="A239" s="84">
        <v>14154</v>
      </c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>
        <v>2.8115939999999999</v>
      </c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>
        <v>6.6531359439999997</v>
      </c>
      <c r="AU239">
        <v>1.3811329999999999</v>
      </c>
    </row>
    <row r="240" spans="1:47" x14ac:dyDescent="0.35">
      <c r="A240" s="84">
        <v>14185</v>
      </c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>
        <v>2.0753879999999998</v>
      </c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>
        <v>6.9203679899999999</v>
      </c>
      <c r="AU240">
        <v>1.3827689999999999</v>
      </c>
    </row>
    <row r="241" spans="1:47" x14ac:dyDescent="0.35">
      <c r="A241" s="84">
        <v>14215</v>
      </c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>
        <v>2.4813900000000002</v>
      </c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>
        <v>7.0004880250000001</v>
      </c>
      <c r="AU241">
        <v>1.623794</v>
      </c>
    </row>
    <row r="242" spans="1:47" x14ac:dyDescent="0.35">
      <c r="A242" s="84">
        <v>14246</v>
      </c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>
        <v>2.1412300000000002</v>
      </c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>
        <v>7.0004880250000001</v>
      </c>
      <c r="AU242">
        <v>0.81950900000000004</v>
      </c>
    </row>
    <row r="243" spans="1:47" x14ac:dyDescent="0.35">
      <c r="A243" s="84">
        <v>14277</v>
      </c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>
        <v>1.274967</v>
      </c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>
        <v>7.0539344340000003</v>
      </c>
      <c r="AU243">
        <v>1.1719299999999999</v>
      </c>
    </row>
    <row r="244" spans="1:47" x14ac:dyDescent="0.35">
      <c r="A244" s="84">
        <v>14305</v>
      </c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>
        <v>3.0028679999999999</v>
      </c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>
        <v>7.0807072179999997</v>
      </c>
      <c r="AU244">
        <v>1.416847</v>
      </c>
    </row>
    <row r="245" spans="1:47" x14ac:dyDescent="0.35">
      <c r="A245" s="84">
        <v>14336</v>
      </c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>
        <v>0.96692299999999998</v>
      </c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>
        <v>7.0539344340000003</v>
      </c>
      <c r="AU245">
        <v>0.42021199999999997</v>
      </c>
    </row>
    <row r="246" spans="1:47" x14ac:dyDescent="0.35">
      <c r="A246" s="84">
        <v>14366</v>
      </c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>
        <v>0.69386199999999998</v>
      </c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>
        <v>7.0272608090000004</v>
      </c>
      <c r="AU246">
        <v>1.2208680000000001</v>
      </c>
    </row>
    <row r="247" spans="1:47" x14ac:dyDescent="0.35">
      <c r="A247" s="84">
        <v>14397</v>
      </c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>
        <v>0.70453900000000003</v>
      </c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>
        <v>7.1876000360000001</v>
      </c>
      <c r="AU247">
        <v>0.23897599999999999</v>
      </c>
    </row>
    <row r="248" spans="1:47" x14ac:dyDescent="0.35">
      <c r="A248" s="84">
        <v>14427</v>
      </c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>
        <v>-4.7943249999999997</v>
      </c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>
        <v>7.4012865149999998</v>
      </c>
      <c r="AU248">
        <v>-0.56932700000000003</v>
      </c>
    </row>
    <row r="249" spans="1:47" x14ac:dyDescent="0.35">
      <c r="A249" s="84">
        <v>14458</v>
      </c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>
        <v>-3.5403739999999999</v>
      </c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>
        <v>7.5081793330000002</v>
      </c>
      <c r="AU249">
        <v>-1.555488</v>
      </c>
    </row>
    <row r="250" spans="1:47" x14ac:dyDescent="0.35">
      <c r="A250" s="84">
        <v>14489</v>
      </c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>
        <v>-2.2054309999999999</v>
      </c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>
        <v>7.9624242330000001</v>
      </c>
      <c r="AU250">
        <v>-0.34317500000000001</v>
      </c>
    </row>
    <row r="251" spans="1:47" x14ac:dyDescent="0.35">
      <c r="A251" s="84">
        <v>14519</v>
      </c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>
        <v>3.844624</v>
      </c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>
        <v>8.3632227229999998</v>
      </c>
      <c r="AU251">
        <v>0.231904</v>
      </c>
    </row>
    <row r="252" spans="1:47" x14ac:dyDescent="0.35">
      <c r="A252" s="84">
        <v>14550</v>
      </c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>
        <v>1.8071440000000001</v>
      </c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>
        <v>8.5770083600000007</v>
      </c>
      <c r="AU252">
        <v>0.66676899999999995</v>
      </c>
    </row>
    <row r="253" spans="1:47" x14ac:dyDescent="0.35">
      <c r="A253" s="84">
        <v>14580</v>
      </c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>
        <v>3.1713300000000002</v>
      </c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>
        <v>8.5770083600000007</v>
      </c>
      <c r="AU253">
        <v>1.138547</v>
      </c>
    </row>
    <row r="254" spans="1:47" x14ac:dyDescent="0.35">
      <c r="A254" s="84">
        <v>14611</v>
      </c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>
        <v>4.4866229999999998</v>
      </c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>
        <v>8.4701155410000002</v>
      </c>
      <c r="AU254">
        <v>0.68224399999999996</v>
      </c>
    </row>
    <row r="255" spans="1:47" x14ac:dyDescent="0.35">
      <c r="A255" s="84">
        <v>14642</v>
      </c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>
        <v>0.41106700000000002</v>
      </c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>
        <v>8.202883495</v>
      </c>
      <c r="AU255">
        <v>1.111748</v>
      </c>
    </row>
    <row r="256" spans="1:47" x14ac:dyDescent="0.35">
      <c r="A256" s="84">
        <v>14671</v>
      </c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>
        <v>1.402793</v>
      </c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>
        <v>8.0158706419999994</v>
      </c>
      <c r="AU256">
        <v>1.0696239999999999</v>
      </c>
    </row>
    <row r="257" spans="1:47" x14ac:dyDescent="0.35">
      <c r="A257" s="84">
        <v>14702</v>
      </c>
      <c r="B257"/>
      <c r="C257"/>
      <c r="D257"/>
      <c r="E257"/>
      <c r="F257"/>
      <c r="G257">
        <v>2.6</v>
      </c>
      <c r="H257"/>
      <c r="I257"/>
      <c r="J257"/>
      <c r="K257"/>
      <c r="L257"/>
      <c r="M257"/>
      <c r="N257"/>
      <c r="O257"/>
      <c r="P257"/>
      <c r="Q257"/>
      <c r="R257"/>
      <c r="S257"/>
      <c r="T257"/>
      <c r="U257">
        <v>2.3993880000000001</v>
      </c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>
        <v>8.1762098699999992</v>
      </c>
      <c r="AU257">
        <v>0.95082599999999995</v>
      </c>
    </row>
    <row r="258" spans="1:47" x14ac:dyDescent="0.35">
      <c r="A258" s="84">
        <v>14732</v>
      </c>
      <c r="B258"/>
      <c r="C258"/>
      <c r="D258"/>
      <c r="E258"/>
      <c r="F258"/>
      <c r="G258">
        <v>2.2999999999999998</v>
      </c>
      <c r="H258"/>
      <c r="I258"/>
      <c r="J258"/>
      <c r="K258"/>
      <c r="L258"/>
      <c r="M258"/>
      <c r="N258"/>
      <c r="O258"/>
      <c r="P258"/>
      <c r="Q258"/>
      <c r="R258"/>
      <c r="S258"/>
      <c r="T258"/>
      <c r="U258">
        <v>0.97264300000000004</v>
      </c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>
        <v>8.4166691320000009</v>
      </c>
      <c r="AU258">
        <v>0.57494199999999995</v>
      </c>
    </row>
    <row r="259" spans="1:47" x14ac:dyDescent="0.35">
      <c r="A259" s="84">
        <v>14763</v>
      </c>
      <c r="B259"/>
      <c r="C259"/>
      <c r="D259"/>
      <c r="E259"/>
      <c r="F259"/>
      <c r="G259">
        <v>1.8</v>
      </c>
      <c r="H259"/>
      <c r="I259"/>
      <c r="J259"/>
      <c r="K259"/>
      <c r="L259"/>
      <c r="M259"/>
      <c r="N259"/>
      <c r="O259"/>
      <c r="P259"/>
      <c r="Q259"/>
      <c r="R259"/>
      <c r="S259"/>
      <c r="T259"/>
      <c r="U259">
        <v>0.78903500000000004</v>
      </c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>
        <v>8.6838020199999999</v>
      </c>
      <c r="AU259">
        <v>0.29820200000000002</v>
      </c>
    </row>
    <row r="260" spans="1:47" x14ac:dyDescent="0.35">
      <c r="A260" s="84">
        <v>14793</v>
      </c>
      <c r="B260"/>
      <c r="C260"/>
      <c r="D260"/>
      <c r="E260"/>
      <c r="F260"/>
      <c r="G260">
        <v>1.5</v>
      </c>
      <c r="H260"/>
      <c r="I260"/>
      <c r="J260"/>
      <c r="K260"/>
      <c r="L260"/>
      <c r="M260"/>
      <c r="N260"/>
      <c r="O260"/>
      <c r="P260"/>
      <c r="Q260"/>
      <c r="R260"/>
      <c r="S260"/>
      <c r="T260"/>
      <c r="U260">
        <v>7.0025000000000004E-2</v>
      </c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>
        <v>8.7906948380000003</v>
      </c>
      <c r="AU260">
        <v>0.76210199999999995</v>
      </c>
    </row>
    <row r="261" spans="1:47" x14ac:dyDescent="0.35">
      <c r="A261" s="84">
        <v>14824</v>
      </c>
      <c r="B261"/>
      <c r="C261"/>
      <c r="D261"/>
      <c r="E261"/>
      <c r="F261"/>
      <c r="G261">
        <v>2</v>
      </c>
      <c r="H261"/>
      <c r="I261"/>
      <c r="J261"/>
      <c r="K261"/>
      <c r="L261"/>
      <c r="M261"/>
      <c r="N261"/>
      <c r="O261"/>
      <c r="P261"/>
      <c r="Q261"/>
      <c r="R261"/>
      <c r="S261"/>
      <c r="T261"/>
      <c r="U261">
        <v>-1.0638399999999999</v>
      </c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>
        <v>8.8441412469999996</v>
      </c>
      <c r="AU261">
        <v>0.39977099999999999</v>
      </c>
    </row>
    <row r="262" spans="1:47" x14ac:dyDescent="0.35">
      <c r="A262" s="84">
        <v>14855</v>
      </c>
      <c r="B262"/>
      <c r="C262"/>
      <c r="D262"/>
      <c r="E262"/>
      <c r="F262"/>
      <c r="G262">
        <v>2.1</v>
      </c>
      <c r="H262"/>
      <c r="I262"/>
      <c r="J262"/>
      <c r="K262"/>
      <c r="L262"/>
      <c r="M262"/>
      <c r="N262"/>
      <c r="O262"/>
      <c r="P262"/>
      <c r="Q262"/>
      <c r="R262"/>
      <c r="S262"/>
      <c r="T262"/>
      <c r="U262">
        <v>-3.4464359999999998</v>
      </c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>
        <v>9.0312532589999996</v>
      </c>
      <c r="AU262">
        <v>0.89771699999999999</v>
      </c>
    </row>
    <row r="263" spans="1:47" x14ac:dyDescent="0.35">
      <c r="A263" s="84">
        <v>14885</v>
      </c>
      <c r="B263"/>
      <c r="C263"/>
      <c r="D263"/>
      <c r="E263"/>
      <c r="F263"/>
      <c r="G263">
        <v>1.8</v>
      </c>
      <c r="H263"/>
      <c r="I263"/>
      <c r="J263"/>
      <c r="K263"/>
      <c r="L263"/>
      <c r="M263"/>
      <c r="N263"/>
      <c r="O263"/>
      <c r="P263"/>
      <c r="Q263"/>
      <c r="R263"/>
      <c r="S263"/>
      <c r="T263"/>
      <c r="U263">
        <v>3.1260919999999999</v>
      </c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>
        <v>9.1648197029999992</v>
      </c>
      <c r="AU263">
        <v>0.29933199999999999</v>
      </c>
    </row>
    <row r="264" spans="1:47" x14ac:dyDescent="0.35">
      <c r="A264" s="84">
        <v>14916</v>
      </c>
      <c r="B264"/>
      <c r="C264"/>
      <c r="D264"/>
      <c r="E264"/>
      <c r="F264"/>
      <c r="G264">
        <v>2</v>
      </c>
      <c r="H264"/>
      <c r="I264"/>
      <c r="J264"/>
      <c r="K264"/>
      <c r="L264"/>
      <c r="M264"/>
      <c r="N264"/>
      <c r="O264"/>
      <c r="P264"/>
      <c r="Q264"/>
      <c r="R264"/>
      <c r="S264"/>
      <c r="T264"/>
      <c r="U264">
        <v>1.730653</v>
      </c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>
        <v>9.37860534</v>
      </c>
      <c r="AU264">
        <v>0.43578499999999998</v>
      </c>
    </row>
    <row r="265" spans="1:47" x14ac:dyDescent="0.35">
      <c r="A265" s="84">
        <v>14946</v>
      </c>
      <c r="B265"/>
      <c r="C265"/>
      <c r="D265"/>
      <c r="E265"/>
      <c r="F265"/>
      <c r="G265">
        <v>1.9</v>
      </c>
      <c r="H265"/>
      <c r="I265"/>
      <c r="J265"/>
      <c r="K265"/>
      <c r="L265"/>
      <c r="M265"/>
      <c r="N265"/>
      <c r="O265"/>
      <c r="P265"/>
      <c r="Q265"/>
      <c r="R265"/>
      <c r="S265"/>
      <c r="T265"/>
      <c r="U265">
        <v>-6.4560999999999993E-2</v>
      </c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>
        <v>9.6991846370000001</v>
      </c>
      <c r="AU265">
        <v>0.41364600000000001</v>
      </c>
    </row>
    <row r="266" spans="1:47" x14ac:dyDescent="0.35">
      <c r="A266" s="84">
        <v>14977</v>
      </c>
      <c r="B266"/>
      <c r="C266"/>
      <c r="D266"/>
      <c r="E266"/>
      <c r="F266"/>
      <c r="G266">
        <v>1.8</v>
      </c>
      <c r="H266"/>
      <c r="I266"/>
      <c r="J266"/>
      <c r="K266"/>
      <c r="L266"/>
      <c r="M266"/>
      <c r="N266"/>
      <c r="O266"/>
      <c r="P266"/>
      <c r="Q266"/>
      <c r="R266"/>
      <c r="S266"/>
      <c r="T266"/>
      <c r="U266">
        <v>0.59127200000000002</v>
      </c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>
        <v>9.939643899</v>
      </c>
      <c r="AU266">
        <v>1.0600080000000001</v>
      </c>
    </row>
    <row r="267" spans="1:47" x14ac:dyDescent="0.35">
      <c r="A267" s="84">
        <v>15008</v>
      </c>
      <c r="B267"/>
      <c r="C267"/>
      <c r="D267"/>
      <c r="E267"/>
      <c r="F267"/>
      <c r="G267">
        <v>2.1</v>
      </c>
      <c r="H267"/>
      <c r="I267"/>
      <c r="J267"/>
      <c r="K267"/>
      <c r="L267"/>
      <c r="M267"/>
      <c r="N267"/>
      <c r="O267"/>
      <c r="P267"/>
      <c r="Q267"/>
      <c r="R267"/>
      <c r="S267"/>
      <c r="T267"/>
      <c r="U267">
        <v>0.60662099999999997</v>
      </c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>
        <v>10.233549569999999</v>
      </c>
      <c r="AU267">
        <v>0.45909699999999998</v>
      </c>
    </row>
    <row r="268" spans="1:47" x14ac:dyDescent="0.35">
      <c r="A268" s="84">
        <v>15036</v>
      </c>
      <c r="B268"/>
      <c r="C268"/>
      <c r="D268"/>
      <c r="E268"/>
      <c r="F268"/>
      <c r="G268">
        <v>1.6</v>
      </c>
      <c r="H268"/>
      <c r="I268"/>
      <c r="J268"/>
      <c r="K268"/>
      <c r="L268"/>
      <c r="M268"/>
      <c r="N268"/>
      <c r="O268"/>
      <c r="P268"/>
      <c r="Q268"/>
      <c r="R268"/>
      <c r="S268"/>
      <c r="T268"/>
      <c r="U268">
        <v>-0.94705099999999998</v>
      </c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>
        <v>10.554228026000001</v>
      </c>
      <c r="AU268">
        <v>1.287982</v>
      </c>
    </row>
    <row r="269" spans="1:47" x14ac:dyDescent="0.35">
      <c r="A269" s="84">
        <v>15067</v>
      </c>
      <c r="B269"/>
      <c r="C269"/>
      <c r="D269"/>
      <c r="E269"/>
      <c r="F269"/>
      <c r="G269">
        <v>1.8</v>
      </c>
      <c r="H269"/>
      <c r="I269"/>
      <c r="J269"/>
      <c r="K269"/>
      <c r="L269"/>
      <c r="M269"/>
      <c r="N269"/>
      <c r="O269"/>
      <c r="P269"/>
      <c r="Q269"/>
      <c r="R269"/>
      <c r="S269"/>
      <c r="T269"/>
      <c r="U269">
        <v>-1.5097160000000001</v>
      </c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>
        <v>10.580901651</v>
      </c>
      <c r="AU269">
        <v>-0.39010400000000001</v>
      </c>
    </row>
    <row r="270" spans="1:47" x14ac:dyDescent="0.35">
      <c r="A270" s="84">
        <v>15097</v>
      </c>
      <c r="B270"/>
      <c r="C270"/>
      <c r="D270"/>
      <c r="E270"/>
      <c r="F270"/>
      <c r="G270">
        <v>1.8</v>
      </c>
      <c r="H270"/>
      <c r="I270"/>
      <c r="J270"/>
      <c r="K270"/>
      <c r="L270"/>
      <c r="M270"/>
      <c r="N270"/>
      <c r="O270"/>
      <c r="P270"/>
      <c r="Q270"/>
      <c r="R270"/>
      <c r="S270"/>
      <c r="T270"/>
      <c r="U270">
        <v>-0.63941499999999996</v>
      </c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>
        <v>11.061919334000001</v>
      </c>
      <c r="AU270">
        <v>0.244204</v>
      </c>
    </row>
    <row r="271" spans="1:47" x14ac:dyDescent="0.35">
      <c r="A271" s="84">
        <v>15128</v>
      </c>
      <c r="B271"/>
      <c r="C271"/>
      <c r="D271"/>
      <c r="E271"/>
      <c r="F271"/>
      <c r="G271">
        <v>1.8</v>
      </c>
      <c r="H271"/>
      <c r="I271"/>
      <c r="J271"/>
      <c r="K271"/>
      <c r="L271"/>
      <c r="M271"/>
      <c r="N271"/>
      <c r="O271"/>
      <c r="P271"/>
      <c r="Q271"/>
      <c r="R271"/>
      <c r="S271"/>
      <c r="T271"/>
      <c r="U271">
        <v>-0.78907700000000003</v>
      </c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>
        <v>11.142039369000001</v>
      </c>
      <c r="AU271">
        <v>0.63747399999999999</v>
      </c>
    </row>
    <row r="272" spans="1:47" x14ac:dyDescent="0.35">
      <c r="A272" s="84">
        <v>15158</v>
      </c>
      <c r="B272"/>
      <c r="C272"/>
      <c r="D272"/>
      <c r="E272"/>
      <c r="F272"/>
      <c r="G272">
        <v>1.7</v>
      </c>
      <c r="H272"/>
      <c r="I272"/>
      <c r="J272"/>
      <c r="K272"/>
      <c r="L272"/>
      <c r="M272"/>
      <c r="N272"/>
      <c r="O272"/>
      <c r="P272"/>
      <c r="Q272"/>
      <c r="R272"/>
      <c r="S272"/>
      <c r="T272"/>
      <c r="U272">
        <v>0.47013199999999999</v>
      </c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>
        <v>11.275605813</v>
      </c>
      <c r="AU272">
        <v>1.086025</v>
      </c>
    </row>
    <row r="273" spans="1:47" x14ac:dyDescent="0.35">
      <c r="A273" s="84">
        <v>15189</v>
      </c>
      <c r="B273"/>
      <c r="C273"/>
      <c r="D273"/>
      <c r="E273"/>
      <c r="F273"/>
      <c r="G273">
        <v>1.7</v>
      </c>
      <c r="H273"/>
      <c r="I273"/>
      <c r="J273"/>
      <c r="K273"/>
      <c r="L273"/>
      <c r="M273"/>
      <c r="N273"/>
      <c r="O273"/>
      <c r="P273"/>
      <c r="Q273"/>
      <c r="R273"/>
      <c r="S273"/>
      <c r="T273"/>
      <c r="U273">
        <v>1.47343</v>
      </c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>
        <v>11.409271414999999</v>
      </c>
      <c r="AU273">
        <v>0.430871</v>
      </c>
    </row>
    <row r="274" spans="1:47" x14ac:dyDescent="0.35">
      <c r="A274" s="84">
        <v>15220</v>
      </c>
      <c r="B274"/>
      <c r="C274"/>
      <c r="D274"/>
      <c r="E274"/>
      <c r="F274"/>
      <c r="G274">
        <v>1.8</v>
      </c>
      <c r="H274"/>
      <c r="I274"/>
      <c r="J274"/>
      <c r="K274"/>
      <c r="L274"/>
      <c r="M274"/>
      <c r="N274"/>
      <c r="O274"/>
      <c r="P274"/>
      <c r="Q274"/>
      <c r="R274"/>
      <c r="S274"/>
      <c r="T274"/>
      <c r="U274">
        <v>2.3655029999999999</v>
      </c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>
        <v>11.409271414999999</v>
      </c>
      <c r="AU274">
        <v>-0.52217400000000003</v>
      </c>
    </row>
    <row r="275" spans="1:47" x14ac:dyDescent="0.35">
      <c r="A275" s="84">
        <v>15250</v>
      </c>
      <c r="B275"/>
      <c r="C275"/>
      <c r="D275"/>
      <c r="E275"/>
      <c r="F275"/>
      <c r="G275">
        <v>1.7</v>
      </c>
      <c r="H275"/>
      <c r="I275"/>
      <c r="J275"/>
      <c r="K275"/>
      <c r="L275"/>
      <c r="M275"/>
      <c r="N275"/>
      <c r="O275"/>
      <c r="P275"/>
      <c r="Q275"/>
      <c r="R275"/>
      <c r="S275"/>
      <c r="T275"/>
      <c r="U275">
        <v>-3.4886E-2</v>
      </c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>
        <v>11.516164234</v>
      </c>
      <c r="AU275">
        <v>5.5541E-2</v>
      </c>
    </row>
    <row r="276" spans="1:47" x14ac:dyDescent="0.35">
      <c r="A276" s="84">
        <v>15281</v>
      </c>
      <c r="B276"/>
      <c r="C276"/>
      <c r="D276"/>
      <c r="E276"/>
      <c r="F276"/>
      <c r="G276">
        <v>1.5</v>
      </c>
      <c r="H276"/>
      <c r="I276"/>
      <c r="J276"/>
      <c r="K276"/>
      <c r="L276"/>
      <c r="M276"/>
      <c r="N276"/>
      <c r="O276"/>
      <c r="P276"/>
      <c r="Q276"/>
      <c r="R276"/>
      <c r="S276"/>
      <c r="T276"/>
      <c r="U276">
        <v>-1.203864</v>
      </c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>
        <v>11.569610643000001</v>
      </c>
      <c r="AU276">
        <v>8.0881999999999996E-2</v>
      </c>
    </row>
    <row r="277" spans="1:47" x14ac:dyDescent="0.35">
      <c r="A277" s="84">
        <v>15311</v>
      </c>
      <c r="B277"/>
      <c r="C277"/>
      <c r="D277"/>
      <c r="E277"/>
      <c r="F277"/>
      <c r="G277">
        <v>1.4</v>
      </c>
      <c r="H277"/>
      <c r="I277"/>
      <c r="J277"/>
      <c r="K277"/>
      <c r="L277"/>
      <c r="M277"/>
      <c r="N277"/>
      <c r="O277"/>
      <c r="P277"/>
      <c r="Q277"/>
      <c r="R277"/>
      <c r="S277"/>
      <c r="T277"/>
      <c r="U277">
        <v>-0.74516099999999996</v>
      </c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>
        <v>11.756623496</v>
      </c>
      <c r="AU277">
        <v>-0.20319899999999999</v>
      </c>
    </row>
    <row r="278" spans="1:47" x14ac:dyDescent="0.35">
      <c r="A278" s="84">
        <v>15342</v>
      </c>
      <c r="B278"/>
      <c r="C278"/>
      <c r="D278"/>
      <c r="E278"/>
      <c r="F278"/>
      <c r="G278">
        <v>1.9</v>
      </c>
      <c r="H278"/>
      <c r="I278"/>
      <c r="J278"/>
      <c r="K278"/>
      <c r="L278"/>
      <c r="M278"/>
      <c r="N278"/>
      <c r="O278"/>
      <c r="P278"/>
      <c r="Q278"/>
      <c r="R278"/>
      <c r="S278"/>
      <c r="T278"/>
      <c r="U278">
        <v>-1.309288</v>
      </c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>
        <v>11.997082757999999</v>
      </c>
      <c r="AU278">
        <v>0.88730900000000001</v>
      </c>
    </row>
    <row r="279" spans="1:47" x14ac:dyDescent="0.35">
      <c r="A279" s="84">
        <v>15373</v>
      </c>
      <c r="B279"/>
      <c r="C279"/>
      <c r="D279"/>
      <c r="E279"/>
      <c r="F279"/>
      <c r="G279">
        <v>1.7</v>
      </c>
      <c r="H279"/>
      <c r="I279"/>
      <c r="J279"/>
      <c r="K279"/>
      <c r="L279"/>
      <c r="M279"/>
      <c r="N279"/>
      <c r="O279"/>
      <c r="P279"/>
      <c r="Q279"/>
      <c r="R279"/>
      <c r="S279"/>
      <c r="T279"/>
      <c r="U279">
        <v>0.14916499999999999</v>
      </c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>
        <v>12.210868395</v>
      </c>
      <c r="AU279">
        <v>0.244169</v>
      </c>
    </row>
    <row r="280" spans="1:47" x14ac:dyDescent="0.35">
      <c r="A280" s="84">
        <v>15401</v>
      </c>
      <c r="B280"/>
      <c r="C280"/>
      <c r="D280"/>
      <c r="E280"/>
      <c r="F280"/>
      <c r="G280">
        <v>1.6</v>
      </c>
      <c r="H280"/>
      <c r="I280"/>
      <c r="J280"/>
      <c r="K280"/>
      <c r="L280"/>
      <c r="M280"/>
      <c r="N280"/>
      <c r="O280"/>
      <c r="P280"/>
      <c r="Q280"/>
      <c r="R280"/>
      <c r="S280"/>
      <c r="T280"/>
      <c r="U280">
        <v>0.67073899999999997</v>
      </c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>
        <v>12.344434839</v>
      </c>
      <c r="AU280">
        <v>9.6876000000000004E-2</v>
      </c>
    </row>
    <row r="281" spans="1:47" x14ac:dyDescent="0.35">
      <c r="A281" s="84">
        <v>15432</v>
      </c>
      <c r="B281"/>
      <c r="C281"/>
      <c r="D281"/>
      <c r="E281"/>
      <c r="F281"/>
      <c r="G281">
        <v>1.5</v>
      </c>
      <c r="H281"/>
      <c r="I281"/>
      <c r="J281"/>
      <c r="K281"/>
      <c r="L281"/>
      <c r="M281"/>
      <c r="N281"/>
      <c r="O281"/>
      <c r="P281"/>
      <c r="Q281"/>
      <c r="R281"/>
      <c r="S281"/>
      <c r="T281"/>
      <c r="U281">
        <v>0.73945300000000003</v>
      </c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>
        <v>11.997082757999999</v>
      </c>
      <c r="AU281">
        <v>-0.118535</v>
      </c>
    </row>
    <row r="282" spans="1:47" x14ac:dyDescent="0.35">
      <c r="A282" s="84">
        <v>15462</v>
      </c>
      <c r="B282"/>
      <c r="C282"/>
      <c r="D282"/>
      <c r="E282"/>
      <c r="F282"/>
      <c r="G282">
        <v>1.8</v>
      </c>
      <c r="H282"/>
      <c r="I282"/>
      <c r="J282"/>
      <c r="K282"/>
      <c r="L282"/>
      <c r="M282"/>
      <c r="N282"/>
      <c r="O282"/>
      <c r="P282"/>
      <c r="Q282"/>
      <c r="R282"/>
      <c r="S282"/>
      <c r="T282"/>
      <c r="U282">
        <v>1.863032</v>
      </c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>
        <v>12.023756384</v>
      </c>
      <c r="AU282">
        <v>0.72147899999999998</v>
      </c>
    </row>
    <row r="283" spans="1:47" x14ac:dyDescent="0.35">
      <c r="A283" s="84">
        <v>15493</v>
      </c>
      <c r="B283"/>
      <c r="C283"/>
      <c r="D283"/>
      <c r="E283"/>
      <c r="F283"/>
      <c r="G283">
        <v>1.8</v>
      </c>
      <c r="H283"/>
      <c r="I283"/>
      <c r="J283"/>
      <c r="K283"/>
      <c r="L283"/>
      <c r="M283"/>
      <c r="N283"/>
      <c r="O283"/>
      <c r="P283"/>
      <c r="Q283"/>
      <c r="R283"/>
      <c r="S283"/>
      <c r="T283"/>
      <c r="U283">
        <v>0.50400599999999995</v>
      </c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>
        <v>12.050529167000001</v>
      </c>
      <c r="AU283">
        <v>0.56303099999999995</v>
      </c>
    </row>
    <row r="284" spans="1:47" x14ac:dyDescent="0.35">
      <c r="A284" s="84">
        <v>15523</v>
      </c>
      <c r="B284"/>
      <c r="C284"/>
      <c r="D284"/>
      <c r="E284"/>
      <c r="F284"/>
      <c r="G284">
        <v>1.5</v>
      </c>
      <c r="H284"/>
      <c r="I284"/>
      <c r="J284"/>
      <c r="K284"/>
      <c r="L284"/>
      <c r="M284"/>
      <c r="N284"/>
      <c r="O284"/>
      <c r="P284"/>
      <c r="Q284"/>
      <c r="R284"/>
      <c r="S284"/>
      <c r="T284"/>
      <c r="U284">
        <v>0.76431300000000002</v>
      </c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>
        <v>12.344434839</v>
      </c>
      <c r="AU284">
        <v>0.76217000000000001</v>
      </c>
    </row>
    <row r="285" spans="1:47" x14ac:dyDescent="0.35">
      <c r="A285" s="84">
        <v>15554</v>
      </c>
      <c r="B285"/>
      <c r="C285"/>
      <c r="D285"/>
      <c r="E285"/>
      <c r="F285"/>
      <c r="G285">
        <v>1.5</v>
      </c>
      <c r="H285"/>
      <c r="I285"/>
      <c r="J285"/>
      <c r="K285"/>
      <c r="L285"/>
      <c r="M285"/>
      <c r="N285"/>
      <c r="O285"/>
      <c r="P285"/>
      <c r="Q285"/>
      <c r="R285"/>
      <c r="S285"/>
      <c r="T285"/>
      <c r="U285">
        <v>0.74026899999999995</v>
      </c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>
        <v>12.718460544999999</v>
      </c>
      <c r="AU285">
        <v>-0.65532500000000005</v>
      </c>
    </row>
    <row r="286" spans="1:47" x14ac:dyDescent="0.35">
      <c r="A286" s="84">
        <v>15585</v>
      </c>
      <c r="B286"/>
      <c r="C286"/>
      <c r="D286"/>
      <c r="E286"/>
      <c r="F286"/>
      <c r="G286">
        <v>1.7</v>
      </c>
      <c r="H286"/>
      <c r="I286"/>
      <c r="J286"/>
      <c r="K286"/>
      <c r="L286"/>
      <c r="M286"/>
      <c r="N286"/>
      <c r="O286"/>
      <c r="P286"/>
      <c r="Q286"/>
      <c r="R286"/>
      <c r="S286"/>
      <c r="T286"/>
      <c r="U286">
        <v>-4.0314560000000004</v>
      </c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>
        <v>13.012465375</v>
      </c>
      <c r="AU286">
        <v>-0.17366500000000001</v>
      </c>
    </row>
    <row r="287" spans="1:47" x14ac:dyDescent="0.35">
      <c r="A287" s="84">
        <v>15615</v>
      </c>
      <c r="B287"/>
      <c r="C287"/>
      <c r="D287"/>
      <c r="E287"/>
      <c r="F287"/>
      <c r="G287">
        <v>1.6</v>
      </c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>
        <v>13.439937491</v>
      </c>
      <c r="AU287"/>
    </row>
    <row r="288" spans="1:47" x14ac:dyDescent="0.35">
      <c r="A288" s="84">
        <v>15646</v>
      </c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>
        <v>13.760615946</v>
      </c>
      <c r="AU288"/>
    </row>
    <row r="289" spans="1:47" x14ac:dyDescent="0.35">
      <c r="A289" s="84">
        <v>15676</v>
      </c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>
        <v>14.081195243</v>
      </c>
      <c r="AU289"/>
    </row>
    <row r="290" spans="1:47" x14ac:dyDescent="0.35">
      <c r="A290" s="84">
        <v>15707</v>
      </c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>
        <v>14.214860845</v>
      </c>
      <c r="AU290"/>
    </row>
    <row r="291" spans="1:47" x14ac:dyDescent="0.35">
      <c r="A291" s="84">
        <v>15738</v>
      </c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>
        <v>14.588886551</v>
      </c>
      <c r="AU291"/>
    </row>
    <row r="292" spans="1:47" x14ac:dyDescent="0.35">
      <c r="A292" s="84">
        <v>15766</v>
      </c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>
        <v>14.69577937</v>
      </c>
      <c r="AU292"/>
    </row>
    <row r="293" spans="1:47" x14ac:dyDescent="0.35">
      <c r="A293" s="84">
        <v>15797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>
        <v>14.882792222999999</v>
      </c>
      <c r="AU293"/>
    </row>
    <row r="294" spans="1:47" x14ac:dyDescent="0.35">
      <c r="A294" s="84">
        <v>15827</v>
      </c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>
        <v>14.989685041</v>
      </c>
      <c r="AU294"/>
    </row>
    <row r="295" spans="1:47" x14ac:dyDescent="0.35">
      <c r="A295" s="84">
        <v>15858</v>
      </c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>
        <v>14.909565006999999</v>
      </c>
      <c r="AU295"/>
    </row>
    <row r="296" spans="1:47" x14ac:dyDescent="0.35">
      <c r="A296" s="84">
        <v>15888</v>
      </c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>
        <v>15.363710748000001</v>
      </c>
      <c r="AU296"/>
    </row>
    <row r="297" spans="1:47" x14ac:dyDescent="0.35">
      <c r="A297" s="84">
        <v>15919</v>
      </c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>
        <v>15.684389203</v>
      </c>
      <c r="AU297"/>
    </row>
    <row r="298" spans="1:47" x14ac:dyDescent="0.35">
      <c r="A298" s="84">
        <v>15950</v>
      </c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>
        <v>16.085187693000002</v>
      </c>
      <c r="AU298"/>
    </row>
    <row r="299" spans="1:47" x14ac:dyDescent="0.35">
      <c r="A299" s="84">
        <v>15980</v>
      </c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>
        <v>16.325646955</v>
      </c>
      <c r="AU299"/>
    </row>
    <row r="300" spans="1:47" x14ac:dyDescent="0.35">
      <c r="A300" s="84">
        <v>16011</v>
      </c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>
        <v>16.539432592000001</v>
      </c>
      <c r="AU300"/>
    </row>
    <row r="301" spans="1:47" x14ac:dyDescent="0.35">
      <c r="A301" s="84">
        <v>16041</v>
      </c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>
        <v>16.325646955</v>
      </c>
      <c r="AU301"/>
    </row>
    <row r="302" spans="1:47" x14ac:dyDescent="0.35">
      <c r="A302" s="84">
        <v>16072</v>
      </c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>
        <v>16.512659807999999</v>
      </c>
      <c r="AU302"/>
    </row>
    <row r="303" spans="1:47" x14ac:dyDescent="0.35">
      <c r="A303" s="84">
        <v>16103</v>
      </c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>
        <v>16.646325410999999</v>
      </c>
      <c r="AU303"/>
    </row>
    <row r="304" spans="1:47" x14ac:dyDescent="0.35">
      <c r="A304" s="84">
        <v>16132</v>
      </c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>
        <v>16.619552627000001</v>
      </c>
      <c r="AU304"/>
    </row>
    <row r="305" spans="1:47" x14ac:dyDescent="0.35">
      <c r="A305" s="84">
        <v>16163</v>
      </c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>
        <v>16.619552627000001</v>
      </c>
      <c r="AU305"/>
    </row>
    <row r="306" spans="1:47" x14ac:dyDescent="0.35">
      <c r="A306" s="84">
        <v>16193</v>
      </c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>
        <v>16.512659807999999</v>
      </c>
      <c r="AU306"/>
    </row>
    <row r="307" spans="1:47" x14ac:dyDescent="0.35">
      <c r="A307" s="84">
        <v>16224</v>
      </c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>
        <v>16.459213398999999</v>
      </c>
      <c r="AU307"/>
    </row>
    <row r="308" spans="1:47" x14ac:dyDescent="0.35">
      <c r="A308" s="84">
        <v>16254</v>
      </c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>
        <v>16.432539773999999</v>
      </c>
      <c r="AU308"/>
    </row>
    <row r="309" spans="1:47" x14ac:dyDescent="0.35">
      <c r="A309" s="84">
        <v>16285</v>
      </c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>
        <v>16.646325410999999</v>
      </c>
      <c r="AU309"/>
    </row>
    <row r="310" spans="1:47" x14ac:dyDescent="0.35">
      <c r="A310" s="84">
        <v>16316</v>
      </c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>
        <v>16.539432592000001</v>
      </c>
      <c r="AU310"/>
    </row>
    <row r="311" spans="1:47" x14ac:dyDescent="0.35">
      <c r="A311" s="84">
        <v>16346</v>
      </c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>
        <v>16.592879001</v>
      </c>
      <c r="AU311"/>
    </row>
    <row r="312" spans="1:47" x14ac:dyDescent="0.35">
      <c r="A312" s="84">
        <v>16377</v>
      </c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>
        <v>16.459213398999999</v>
      </c>
      <c r="AU312"/>
    </row>
    <row r="313" spans="1:47" x14ac:dyDescent="0.35">
      <c r="A313" s="84">
        <v>16407</v>
      </c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>
        <v>16.40576699</v>
      </c>
      <c r="AU313"/>
    </row>
    <row r="314" spans="1:47" x14ac:dyDescent="0.35">
      <c r="A314" s="84">
        <v>16438</v>
      </c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>
        <v>16.245526921</v>
      </c>
      <c r="AU314"/>
    </row>
    <row r="315" spans="1:47" x14ac:dyDescent="0.35">
      <c r="A315" s="84">
        <v>16469</v>
      </c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>
        <v>16.192080511</v>
      </c>
      <c r="AU315"/>
    </row>
    <row r="316" spans="1:47" x14ac:dyDescent="0.35">
      <c r="A316" s="84">
        <v>16497</v>
      </c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>
        <v>16.085187693000002</v>
      </c>
      <c r="AU316"/>
    </row>
    <row r="317" spans="1:47" x14ac:dyDescent="0.35">
      <c r="A317" s="84">
        <v>16528</v>
      </c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>
        <v>15.791282021000001</v>
      </c>
      <c r="AU317"/>
    </row>
    <row r="318" spans="1:47" x14ac:dyDescent="0.35">
      <c r="A318" s="84">
        <v>16558</v>
      </c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>
        <v>15.363710748000001</v>
      </c>
      <c r="AU318"/>
    </row>
    <row r="319" spans="1:47" x14ac:dyDescent="0.35">
      <c r="A319" s="84">
        <v>16589</v>
      </c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>
        <v>15.016358667</v>
      </c>
      <c r="AU319"/>
    </row>
    <row r="320" spans="1:47" x14ac:dyDescent="0.35">
      <c r="A320" s="84">
        <v>16619</v>
      </c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>
        <v>14.669006586</v>
      </c>
      <c r="AU320"/>
    </row>
    <row r="321" spans="1:47" x14ac:dyDescent="0.35">
      <c r="A321" s="84">
        <v>16650</v>
      </c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>
        <v>13.146031818999999</v>
      </c>
      <c r="AU321"/>
    </row>
    <row r="322" spans="1:47" x14ac:dyDescent="0.35">
      <c r="A322" s="84">
        <v>16681</v>
      </c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>
        <v>11.970409133</v>
      </c>
      <c r="AU322"/>
    </row>
    <row r="323" spans="1:47" x14ac:dyDescent="0.35">
      <c r="A323" s="84">
        <v>16711</v>
      </c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>
        <v>11.489391449999999</v>
      </c>
      <c r="AU323"/>
    </row>
    <row r="324" spans="1:47" x14ac:dyDescent="0.35">
      <c r="A324" s="84">
        <v>16742</v>
      </c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>
        <v>11.916962723999999</v>
      </c>
      <c r="AU324"/>
    </row>
    <row r="325" spans="1:47" x14ac:dyDescent="0.35">
      <c r="A325" s="84">
        <v>16772</v>
      </c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>
        <v>11.970409133</v>
      </c>
      <c r="AU325"/>
    </row>
    <row r="326" spans="1:47" x14ac:dyDescent="0.35">
      <c r="A326" s="84">
        <v>16803</v>
      </c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>
        <v>11.302378597000001</v>
      </c>
      <c r="AU326"/>
    </row>
    <row r="327" spans="1:47" x14ac:dyDescent="0.35">
      <c r="A327" s="84">
        <v>16834</v>
      </c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>
        <v>10.741240878999999</v>
      </c>
      <c r="AU327"/>
    </row>
    <row r="328" spans="1:47" x14ac:dyDescent="0.35">
      <c r="A328" s="84">
        <v>16862</v>
      </c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>
        <v>11.863516314</v>
      </c>
      <c r="AU328"/>
    </row>
    <row r="329" spans="1:47" x14ac:dyDescent="0.35">
      <c r="A329" s="84">
        <v>16893</v>
      </c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>
        <v>11.649730677000001</v>
      </c>
      <c r="AU329"/>
    </row>
    <row r="330" spans="1:47" x14ac:dyDescent="0.35">
      <c r="A330" s="84">
        <v>16923</v>
      </c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>
        <v>11.222258562</v>
      </c>
      <c r="AU330"/>
    </row>
    <row r="331" spans="1:47" x14ac:dyDescent="0.35">
      <c r="A331" s="84">
        <v>16954</v>
      </c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>
        <v>11.916962723999999</v>
      </c>
      <c r="AU331"/>
    </row>
    <row r="332" spans="1:47" x14ac:dyDescent="0.35">
      <c r="A332" s="84">
        <v>16984</v>
      </c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>
        <v>12.317761214000001</v>
      </c>
      <c r="AU332"/>
    </row>
    <row r="333" spans="1:47" x14ac:dyDescent="0.35">
      <c r="A333" s="84">
        <v>17015</v>
      </c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>
        <v>12.771906954</v>
      </c>
      <c r="AU333"/>
    </row>
    <row r="334" spans="1:47" x14ac:dyDescent="0.35">
      <c r="A334" s="84">
        <v>17046</v>
      </c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>
        <v>13.012465375</v>
      </c>
      <c r="AU334"/>
    </row>
    <row r="335" spans="1:47" x14ac:dyDescent="0.35">
      <c r="A335" s="84">
        <v>17076</v>
      </c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>
        <v>13.252924637</v>
      </c>
      <c r="AU335"/>
    </row>
    <row r="336" spans="1:47" x14ac:dyDescent="0.35">
      <c r="A336" s="84">
        <v>17107</v>
      </c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>
        <v>13.333044672</v>
      </c>
      <c r="AU336"/>
    </row>
    <row r="337" spans="1:47" x14ac:dyDescent="0.35">
      <c r="A337" s="84">
        <v>17137</v>
      </c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>
        <v>13.413263864999999</v>
      </c>
      <c r="AU337"/>
    </row>
    <row r="338" spans="1:47" x14ac:dyDescent="0.35">
      <c r="A338" s="84">
        <v>17168</v>
      </c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>
        <v>13.573503934</v>
      </c>
      <c r="AU338"/>
    </row>
    <row r="339" spans="1:47" x14ac:dyDescent="0.35">
      <c r="A339" s="84">
        <v>17199</v>
      </c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>
        <v>13.653723126999999</v>
      </c>
      <c r="AU339"/>
    </row>
    <row r="340" spans="1:47" x14ac:dyDescent="0.35">
      <c r="A340" s="84">
        <v>17227</v>
      </c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>
        <v>13.733843161999999</v>
      </c>
      <c r="AU340"/>
    </row>
    <row r="341" spans="1:47" x14ac:dyDescent="0.35">
      <c r="A341" s="84">
        <v>17258</v>
      </c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>
        <v>13.626950344000001</v>
      </c>
      <c r="AU341"/>
    </row>
    <row r="342" spans="1:47" x14ac:dyDescent="0.35">
      <c r="A342" s="84">
        <v>17288</v>
      </c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>
        <v>13.680396753</v>
      </c>
      <c r="AU342"/>
    </row>
    <row r="343" spans="1:47" x14ac:dyDescent="0.35">
      <c r="A343" s="84">
        <v>17319</v>
      </c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>
        <v>13.680396753</v>
      </c>
      <c r="AU343"/>
    </row>
    <row r="344" spans="1:47" x14ac:dyDescent="0.35">
      <c r="A344" s="84">
        <v>17349</v>
      </c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>
        <v>13.600276718</v>
      </c>
      <c r="AU344"/>
    </row>
    <row r="345" spans="1:47" x14ac:dyDescent="0.35">
      <c r="A345" s="84">
        <v>17380</v>
      </c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>
        <v>13.680396753</v>
      </c>
      <c r="AU345"/>
    </row>
    <row r="346" spans="1:47" x14ac:dyDescent="0.35">
      <c r="A346" s="84">
        <v>17411</v>
      </c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>
        <v>13.787289571000001</v>
      </c>
      <c r="AU346"/>
    </row>
    <row r="347" spans="1:47" x14ac:dyDescent="0.35">
      <c r="A347" s="84">
        <v>17441</v>
      </c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>
        <v>13.920856015</v>
      </c>
      <c r="AU347"/>
    </row>
    <row r="348" spans="1:47" x14ac:dyDescent="0.35">
      <c r="A348" s="84">
        <v>17472</v>
      </c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>
        <v>14.107968027</v>
      </c>
      <c r="AU348"/>
    </row>
    <row r="349" spans="1:47" x14ac:dyDescent="0.35">
      <c r="A349" s="84">
        <v>17502</v>
      </c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>
        <v>14.161315277</v>
      </c>
      <c r="AU349"/>
    </row>
    <row r="350" spans="1:47" x14ac:dyDescent="0.35">
      <c r="A350" s="84">
        <v>17533</v>
      </c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>
        <v>14.241534471</v>
      </c>
      <c r="AU350"/>
    </row>
    <row r="351" spans="1:47" x14ac:dyDescent="0.35">
      <c r="A351" s="84">
        <v>17564</v>
      </c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>
        <v>14.268208096</v>
      </c>
      <c r="AU351"/>
    </row>
    <row r="352" spans="1:47" x14ac:dyDescent="0.35">
      <c r="A352" s="84">
        <v>17593</v>
      </c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>
        <v>14.107968027</v>
      </c>
      <c r="AU352"/>
    </row>
    <row r="353" spans="1:47" x14ac:dyDescent="0.35">
      <c r="A353" s="84">
        <v>17624</v>
      </c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>
        <v>14.134641651999999</v>
      </c>
      <c r="AU353"/>
    </row>
    <row r="354" spans="1:47" x14ac:dyDescent="0.35">
      <c r="A354" s="84">
        <v>17654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>
        <v>14.375100914000001</v>
      </c>
      <c r="AU354"/>
    </row>
    <row r="355" spans="1:47" x14ac:dyDescent="0.35">
      <c r="A355" s="84">
        <v>17685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>
        <v>14.562113767</v>
      </c>
      <c r="AU355"/>
    </row>
    <row r="356" spans="1:47" x14ac:dyDescent="0.35">
      <c r="A356" s="84">
        <v>17715</v>
      </c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>
        <v>14.562113767</v>
      </c>
      <c r="AU356"/>
    </row>
    <row r="357" spans="1:47" x14ac:dyDescent="0.35">
      <c r="A357" s="84">
        <v>17746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>
        <v>14.508667358</v>
      </c>
      <c r="AU357"/>
    </row>
    <row r="358" spans="1:47" x14ac:dyDescent="0.35">
      <c r="A358" s="84">
        <v>17777</v>
      </c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>
        <v>14.401873697999999</v>
      </c>
      <c r="AU358"/>
    </row>
    <row r="359" spans="1:47" x14ac:dyDescent="0.35">
      <c r="A359" s="84">
        <v>17807</v>
      </c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>
        <v>14.508766517</v>
      </c>
      <c r="AU359"/>
    </row>
    <row r="360" spans="1:47" x14ac:dyDescent="0.35">
      <c r="A360" s="84">
        <v>17838</v>
      </c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>
        <v>14.321654505</v>
      </c>
      <c r="AU360"/>
    </row>
    <row r="361" spans="1:47" x14ac:dyDescent="0.35">
      <c r="A361" s="84">
        <v>17868</v>
      </c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>
        <v>14.188088061</v>
      </c>
      <c r="AU361"/>
    </row>
    <row r="362" spans="1:47" x14ac:dyDescent="0.35">
      <c r="A362" s="84">
        <v>17899</v>
      </c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>
        <v>14.054521617000001</v>
      </c>
      <c r="AU362"/>
    </row>
    <row r="363" spans="1:47" x14ac:dyDescent="0.35">
      <c r="A363" s="84">
        <v>17930</v>
      </c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>
        <v>13.920856015</v>
      </c>
      <c r="AU363"/>
    </row>
    <row r="364" spans="1:47" x14ac:dyDescent="0.35">
      <c r="A364" s="84">
        <v>17958</v>
      </c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>
        <v>13.653723126999999</v>
      </c>
      <c r="AU364"/>
    </row>
    <row r="365" spans="1:47" x14ac:dyDescent="0.35">
      <c r="A365" s="84">
        <v>17989</v>
      </c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>
        <v>13.573503934</v>
      </c>
      <c r="AU365"/>
    </row>
    <row r="366" spans="1:47" x14ac:dyDescent="0.35">
      <c r="A366" s="84">
        <v>18019</v>
      </c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>
        <v>13.386491081000001</v>
      </c>
      <c r="AU366"/>
    </row>
    <row r="367" spans="1:47" x14ac:dyDescent="0.35">
      <c r="A367" s="84">
        <v>18050</v>
      </c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>
        <v>13.359817456</v>
      </c>
      <c r="AU367"/>
    </row>
    <row r="368" spans="1:47" x14ac:dyDescent="0.35">
      <c r="A368" s="84">
        <v>18080</v>
      </c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>
        <v>13.333044672</v>
      </c>
      <c r="AU368"/>
    </row>
    <row r="369" spans="1:47" x14ac:dyDescent="0.35">
      <c r="A369" s="84">
        <v>18111</v>
      </c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>
        <v>13.466611115999999</v>
      </c>
      <c r="AU369"/>
    </row>
    <row r="370" spans="1:47" x14ac:dyDescent="0.35">
      <c r="A370" s="84">
        <v>18142</v>
      </c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>
        <v>13.600276718</v>
      </c>
      <c r="AU370"/>
    </row>
    <row r="371" spans="1:47" x14ac:dyDescent="0.35">
      <c r="A371" s="84">
        <v>18172</v>
      </c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>
        <v>13.09258541</v>
      </c>
      <c r="AU371"/>
    </row>
    <row r="372" spans="1:47" x14ac:dyDescent="0.35">
      <c r="A372" s="84">
        <v>18203</v>
      </c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>
        <v>13.439937491</v>
      </c>
      <c r="AU372"/>
    </row>
    <row r="373" spans="1:47" x14ac:dyDescent="0.35">
      <c r="A373" s="84">
        <v>18233</v>
      </c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>
        <v>13.680396753</v>
      </c>
      <c r="AU373"/>
    </row>
    <row r="374" spans="1:47" x14ac:dyDescent="0.35">
      <c r="A374" s="84">
        <v>18264</v>
      </c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>
        <v>13.920856015</v>
      </c>
      <c r="AU374"/>
    </row>
    <row r="375" spans="1:47" x14ac:dyDescent="0.35">
      <c r="A375" s="84">
        <v>18295</v>
      </c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>
        <v>13.974302423999999</v>
      </c>
      <c r="AU375"/>
    </row>
    <row r="376" spans="1:47" x14ac:dyDescent="0.35">
      <c r="A376" s="84">
        <v>18323</v>
      </c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>
        <v>14.428547324</v>
      </c>
      <c r="AU376"/>
    </row>
    <row r="377" spans="1:47" x14ac:dyDescent="0.35">
      <c r="A377" s="84">
        <v>18354</v>
      </c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>
        <v>14.909465848</v>
      </c>
      <c r="AU377"/>
    </row>
    <row r="378" spans="1:47" x14ac:dyDescent="0.35">
      <c r="A378" s="84">
        <v>18384</v>
      </c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>
        <v>15.256817929</v>
      </c>
      <c r="AU378"/>
    </row>
    <row r="379" spans="1:47" x14ac:dyDescent="0.35">
      <c r="A379" s="84">
        <v>18415</v>
      </c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>
        <v>15.711062827999999</v>
      </c>
      <c r="AU379"/>
    </row>
    <row r="380" spans="1:47" x14ac:dyDescent="0.35">
      <c r="A380" s="84">
        <v>18445</v>
      </c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>
        <v>16.218754137000001</v>
      </c>
      <c r="AU380"/>
    </row>
    <row r="381" spans="1:47" x14ac:dyDescent="0.35">
      <c r="A381" s="84">
        <v>18476</v>
      </c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>
        <v>16.726445445</v>
      </c>
      <c r="AU381"/>
    </row>
    <row r="382" spans="1:47" x14ac:dyDescent="0.35">
      <c r="A382" s="84">
        <v>18507</v>
      </c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>
        <v>16.619552627000001</v>
      </c>
      <c r="AU382"/>
    </row>
    <row r="383" spans="1:47" x14ac:dyDescent="0.35">
      <c r="A383" s="84">
        <v>18537</v>
      </c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>
        <v>16.726445445</v>
      </c>
      <c r="AU383"/>
    </row>
    <row r="384" spans="1:47" x14ac:dyDescent="0.35">
      <c r="A384" s="84">
        <v>18568</v>
      </c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>
        <v>16.699771819999999</v>
      </c>
      <c r="AU384"/>
    </row>
    <row r="385" spans="1:47" x14ac:dyDescent="0.35">
      <c r="A385" s="84">
        <v>18598</v>
      </c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>
        <v>16.993677491</v>
      </c>
      <c r="AU385"/>
    </row>
    <row r="386" spans="1:47" x14ac:dyDescent="0.35">
      <c r="A386" s="84">
        <v>18629</v>
      </c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>
        <v>17.047024742000001</v>
      </c>
      <c r="AU386"/>
    </row>
    <row r="387" spans="1:47" x14ac:dyDescent="0.35">
      <c r="A387" s="84">
        <v>18660</v>
      </c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>
        <v>17.153917561</v>
      </c>
      <c r="AU387"/>
    </row>
    <row r="388" spans="1:47" x14ac:dyDescent="0.35">
      <c r="A388" s="84">
        <v>18688</v>
      </c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>
        <v>17.234136754000001</v>
      </c>
      <c r="AU388"/>
    </row>
    <row r="389" spans="1:47" x14ac:dyDescent="0.35">
      <c r="A389" s="84">
        <v>18719</v>
      </c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>
        <v>17.260810378999999</v>
      </c>
      <c r="AU389"/>
    </row>
    <row r="390" spans="1:47" x14ac:dyDescent="0.35">
      <c r="A390" s="84">
        <v>18749</v>
      </c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>
        <v>17.207363969999999</v>
      </c>
      <c r="AU390"/>
    </row>
    <row r="391" spans="1:47" x14ac:dyDescent="0.35">
      <c r="A391" s="84">
        <v>18780</v>
      </c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>
        <v>17.127243934999999</v>
      </c>
      <c r="AU391"/>
    </row>
    <row r="392" spans="1:47" x14ac:dyDescent="0.35">
      <c r="A392" s="84">
        <v>18810</v>
      </c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>
        <v>16.860011888999999</v>
      </c>
      <c r="AU392"/>
    </row>
    <row r="393" spans="1:47" x14ac:dyDescent="0.35">
      <c r="A393" s="84">
        <v>18841</v>
      </c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>
        <v>16.699771819999999</v>
      </c>
      <c r="AU393"/>
    </row>
    <row r="394" spans="1:47" x14ac:dyDescent="0.35">
      <c r="A394" s="84">
        <v>18872</v>
      </c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>
        <v>16.80656548</v>
      </c>
      <c r="AU394"/>
    </row>
    <row r="395" spans="1:47" x14ac:dyDescent="0.35">
      <c r="A395" s="84">
        <v>18902</v>
      </c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>
        <v>16.779891853999999</v>
      </c>
      <c r="AU395"/>
    </row>
    <row r="396" spans="1:47" x14ac:dyDescent="0.35">
      <c r="A396" s="84">
        <v>18933</v>
      </c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>
        <v>16.913458297999998</v>
      </c>
      <c r="AU396"/>
    </row>
    <row r="397" spans="1:47" x14ac:dyDescent="0.35">
      <c r="A397" s="84">
        <v>18963</v>
      </c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>
        <v>17.020351117000001</v>
      </c>
      <c r="AU397"/>
    </row>
    <row r="398" spans="1:47" x14ac:dyDescent="0.35">
      <c r="A398" s="84">
        <v>18994</v>
      </c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>
        <v>17.207363969999999</v>
      </c>
      <c r="AU398"/>
    </row>
    <row r="399" spans="1:47" x14ac:dyDescent="0.35">
      <c r="A399" s="84">
        <v>19025</v>
      </c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>
        <v>17.314256788000002</v>
      </c>
      <c r="AU399"/>
    </row>
    <row r="400" spans="1:47" x14ac:dyDescent="0.35">
      <c r="A400" s="84">
        <v>19054</v>
      </c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>
        <v>17.367703198000001</v>
      </c>
      <c r="AU400"/>
    </row>
    <row r="401" spans="1:47" x14ac:dyDescent="0.35">
      <c r="A401" s="84">
        <v>19085</v>
      </c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>
        <v>17.207363969999999</v>
      </c>
      <c r="AU401"/>
    </row>
    <row r="402" spans="1:47" x14ac:dyDescent="0.35">
      <c r="A402" s="84">
        <v>19115</v>
      </c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>
        <v>17.047123900999999</v>
      </c>
      <c r="AU402"/>
    </row>
    <row r="403" spans="1:47" x14ac:dyDescent="0.35">
      <c r="A403" s="84">
        <v>19146</v>
      </c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>
        <v>16.886784673000001</v>
      </c>
      <c r="AU403"/>
    </row>
    <row r="404" spans="1:47" x14ac:dyDescent="0.35">
      <c r="A404" s="84">
        <v>19176</v>
      </c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>
        <v>16.619552627000001</v>
      </c>
      <c r="AU404"/>
    </row>
    <row r="405" spans="1:47" x14ac:dyDescent="0.35">
      <c r="A405" s="84">
        <v>19207</v>
      </c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>
        <v>17.688381653</v>
      </c>
      <c r="AU405"/>
    </row>
    <row r="406" spans="1:47" x14ac:dyDescent="0.35">
      <c r="A406" s="84">
        <v>19238</v>
      </c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>
        <v>18.329639405000002</v>
      </c>
      <c r="AU406"/>
    </row>
    <row r="407" spans="1:47" x14ac:dyDescent="0.35">
      <c r="A407" s="84">
        <v>19268</v>
      </c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>
        <v>18.516652258000001</v>
      </c>
      <c r="AU407"/>
    </row>
    <row r="408" spans="1:47" x14ac:dyDescent="0.35">
      <c r="A408" s="84">
        <v>19299</v>
      </c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>
        <v>18.890777122999999</v>
      </c>
      <c r="AU408"/>
    </row>
    <row r="409" spans="1:47" x14ac:dyDescent="0.35">
      <c r="A409" s="84">
        <v>19329</v>
      </c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>
        <v>18.997570783</v>
      </c>
      <c r="AU409"/>
    </row>
    <row r="410" spans="1:47" x14ac:dyDescent="0.35">
      <c r="A410" s="84">
        <v>19360</v>
      </c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>
        <v>19.051017192</v>
      </c>
      <c r="AU410"/>
    </row>
    <row r="411" spans="1:47" x14ac:dyDescent="0.35">
      <c r="A411" s="84">
        <v>19391</v>
      </c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>
        <v>19.157910010999998</v>
      </c>
      <c r="AU411"/>
    </row>
    <row r="412" spans="1:47" x14ac:dyDescent="0.35">
      <c r="A412" s="84">
        <v>19419</v>
      </c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>
        <v>19.318249238</v>
      </c>
      <c r="AU412"/>
    </row>
    <row r="413" spans="1:47" x14ac:dyDescent="0.35">
      <c r="A413" s="84">
        <v>19450</v>
      </c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>
        <v>19.398369273</v>
      </c>
      <c r="AU413"/>
    </row>
    <row r="414" spans="1:47" x14ac:dyDescent="0.35">
      <c r="A414" s="84">
        <v>19480</v>
      </c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>
        <v>19.505262091999999</v>
      </c>
      <c r="AU414"/>
    </row>
    <row r="415" spans="1:47" x14ac:dyDescent="0.35">
      <c r="A415" s="84">
        <v>19511</v>
      </c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>
        <v>19.425142056999999</v>
      </c>
      <c r="AU415"/>
    </row>
    <row r="416" spans="1:47" x14ac:dyDescent="0.35">
      <c r="A416" s="84">
        <v>19541</v>
      </c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>
        <v>19.665601319</v>
      </c>
      <c r="AU416"/>
    </row>
    <row r="417" spans="1:47" x14ac:dyDescent="0.35">
      <c r="A417" s="84">
        <v>19572</v>
      </c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>
        <v>19.558708501000002</v>
      </c>
      <c r="AU417"/>
    </row>
    <row r="418" spans="1:47" x14ac:dyDescent="0.35">
      <c r="A418" s="84">
        <v>19603</v>
      </c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>
        <v>19.157910010999998</v>
      </c>
      <c r="AU418"/>
    </row>
    <row r="419" spans="1:47" x14ac:dyDescent="0.35">
      <c r="A419" s="84">
        <v>19633</v>
      </c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>
        <v>18.997570783</v>
      </c>
      <c r="AU419"/>
    </row>
    <row r="420" spans="1:47" x14ac:dyDescent="0.35">
      <c r="A420" s="84">
        <v>19664</v>
      </c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>
        <v>18.543425041999999</v>
      </c>
      <c r="AU420"/>
    </row>
    <row r="421" spans="1:47" x14ac:dyDescent="0.35">
      <c r="A421" s="84">
        <v>19694</v>
      </c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>
        <v>18.089180143</v>
      </c>
      <c r="AU421"/>
    </row>
    <row r="422" spans="1:47" x14ac:dyDescent="0.35">
      <c r="A422" s="84">
        <v>19725</v>
      </c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>
        <v>17.955514540999999</v>
      </c>
      <c r="AU422"/>
    </row>
    <row r="423" spans="1:47" x14ac:dyDescent="0.35">
      <c r="A423" s="84">
        <v>19756</v>
      </c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>
        <v>18.008960949999999</v>
      </c>
      <c r="AU423"/>
    </row>
    <row r="424" spans="1:47" x14ac:dyDescent="0.35">
      <c r="A424" s="84">
        <v>19784</v>
      </c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>
        <v>17.902068131</v>
      </c>
      <c r="AU424"/>
    </row>
    <row r="425" spans="1:47" x14ac:dyDescent="0.35">
      <c r="A425" s="84">
        <v>19815</v>
      </c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>
        <v>17.795175313000001</v>
      </c>
      <c r="AU425"/>
    </row>
    <row r="426" spans="1:47" x14ac:dyDescent="0.35">
      <c r="A426" s="84">
        <v>19845</v>
      </c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>
        <v>17.902068131</v>
      </c>
      <c r="AU426"/>
    </row>
    <row r="427" spans="1:47" x14ac:dyDescent="0.35">
      <c r="A427" s="84">
        <v>19876</v>
      </c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>
        <v>17.955514540999999</v>
      </c>
      <c r="AU427"/>
    </row>
    <row r="428" spans="1:47" x14ac:dyDescent="0.35">
      <c r="A428" s="84">
        <v>19906</v>
      </c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>
        <v>17.982287325000001</v>
      </c>
      <c r="AU428"/>
    </row>
    <row r="429" spans="1:47" x14ac:dyDescent="0.35">
      <c r="A429" s="84">
        <v>19937</v>
      </c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>
        <v>17.955514540999999</v>
      </c>
      <c r="AU429"/>
    </row>
    <row r="430" spans="1:47" x14ac:dyDescent="0.35">
      <c r="A430" s="84">
        <v>19968</v>
      </c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>
        <v>17.982287325000001</v>
      </c>
      <c r="AU430"/>
    </row>
    <row r="431" spans="1:47" x14ac:dyDescent="0.35">
      <c r="A431" s="84">
        <v>19998</v>
      </c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>
        <v>18.196072960999999</v>
      </c>
      <c r="AU431"/>
    </row>
    <row r="432" spans="1:47" x14ac:dyDescent="0.35">
      <c r="A432" s="84">
        <v>20029</v>
      </c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>
        <v>18.489978633</v>
      </c>
      <c r="AU432"/>
    </row>
    <row r="433" spans="1:47" x14ac:dyDescent="0.35">
      <c r="A433" s="84">
        <v>20059</v>
      </c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>
        <v>18.730437895000001</v>
      </c>
      <c r="AU433"/>
    </row>
    <row r="434" spans="1:47" x14ac:dyDescent="0.35">
      <c r="A434" s="84">
        <v>20090</v>
      </c>
      <c r="B434">
        <v>10.766442928</v>
      </c>
      <c r="C434">
        <v>21.493118766999999</v>
      </c>
      <c r="D434"/>
      <c r="E434"/>
      <c r="F434"/>
      <c r="G434"/>
      <c r="H434"/>
      <c r="I434">
        <v>10.764648671</v>
      </c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>
        <v>21.752094976999999</v>
      </c>
      <c r="AD434">
        <v>5.8890278309999999</v>
      </c>
      <c r="AE434"/>
      <c r="AF434">
        <v>32.262266726</v>
      </c>
      <c r="AG434"/>
      <c r="AH434"/>
      <c r="AI434"/>
      <c r="AJ434">
        <v>16.313048680000001</v>
      </c>
      <c r="AK434"/>
      <c r="AL434"/>
      <c r="AM434"/>
      <c r="AN434">
        <v>14.602895027000001</v>
      </c>
      <c r="AO434"/>
      <c r="AP434"/>
      <c r="AQ434"/>
      <c r="AR434"/>
      <c r="AS434"/>
      <c r="AT434">
        <v>19.157910010999998</v>
      </c>
      <c r="AU434"/>
    </row>
    <row r="435" spans="1:47" x14ac:dyDescent="0.35">
      <c r="A435" s="84">
        <v>20121</v>
      </c>
      <c r="B435">
        <v>10.778120185000001</v>
      </c>
      <c r="C435">
        <v>22.215790338000001</v>
      </c>
      <c r="D435"/>
      <c r="E435"/>
      <c r="F435"/>
      <c r="G435"/>
      <c r="H435"/>
      <c r="I435">
        <v>10.776323981999999</v>
      </c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>
        <v>21.961249743</v>
      </c>
      <c r="AD435">
        <v>5.9731567999999999</v>
      </c>
      <c r="AE435"/>
      <c r="AF435">
        <v>34.534985249999998</v>
      </c>
      <c r="AG435"/>
      <c r="AH435"/>
      <c r="AI435"/>
      <c r="AJ435">
        <v>16.51896374</v>
      </c>
      <c r="AK435"/>
      <c r="AL435"/>
      <c r="AM435"/>
      <c r="AN435">
        <v>14.907758964999999</v>
      </c>
      <c r="AO435"/>
      <c r="AP435"/>
      <c r="AQ435"/>
      <c r="AR435"/>
      <c r="AS435"/>
      <c r="AT435">
        <v>19.398369273</v>
      </c>
      <c r="AU435"/>
    </row>
    <row r="436" spans="1:47" x14ac:dyDescent="0.35">
      <c r="A436" s="84">
        <v>20149</v>
      </c>
      <c r="B436">
        <v>10.755291501</v>
      </c>
      <c r="C436">
        <v>23.060045121999998</v>
      </c>
      <c r="D436"/>
      <c r="E436"/>
      <c r="F436"/>
      <c r="G436"/>
      <c r="H436"/>
      <c r="I436">
        <v>10.753499101999999</v>
      </c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>
        <v>22.284488913000001</v>
      </c>
      <c r="AD436">
        <v>6.0572857689999999</v>
      </c>
      <c r="AE436"/>
      <c r="AF436">
        <v>32.302346350000001</v>
      </c>
      <c r="AG436"/>
      <c r="AH436"/>
      <c r="AI436"/>
      <c r="AJ436">
        <v>16.999432214999999</v>
      </c>
      <c r="AK436"/>
      <c r="AL436"/>
      <c r="AM436"/>
      <c r="AN436">
        <v>15.76611404</v>
      </c>
      <c r="AO436"/>
      <c r="AP436"/>
      <c r="AQ436"/>
      <c r="AR436"/>
      <c r="AS436"/>
      <c r="AT436">
        <v>19.852614171999999</v>
      </c>
      <c r="AU436"/>
    </row>
    <row r="437" spans="1:47" x14ac:dyDescent="0.35">
      <c r="A437" s="84">
        <v>20180</v>
      </c>
      <c r="B437">
        <v>11.020135634000001</v>
      </c>
      <c r="C437">
        <v>22.268759666000001</v>
      </c>
      <c r="D437"/>
      <c r="E437"/>
      <c r="F437"/>
      <c r="G437"/>
      <c r="H437"/>
      <c r="I437">
        <v>11.018299098</v>
      </c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>
        <v>22.132376359999999</v>
      </c>
      <c r="AD437">
        <v>6.0572857689999999</v>
      </c>
      <c r="AE437"/>
      <c r="AF437">
        <v>31.013827473999999</v>
      </c>
      <c r="AG437"/>
      <c r="AH437"/>
      <c r="AI437"/>
      <c r="AJ437">
        <v>16.061374717</v>
      </c>
      <c r="AK437"/>
      <c r="AL437"/>
      <c r="AM437"/>
      <c r="AN437">
        <v>15.816315142000001</v>
      </c>
      <c r="AO437"/>
      <c r="AP437"/>
      <c r="AQ437"/>
      <c r="AR437"/>
      <c r="AS437"/>
      <c r="AT437">
        <v>20.093073435000001</v>
      </c>
      <c r="AU437"/>
    </row>
    <row r="438" spans="1:47" x14ac:dyDescent="0.35">
      <c r="A438" s="84">
        <v>20210</v>
      </c>
      <c r="B438">
        <v>10.888215672999999</v>
      </c>
      <c r="C438">
        <v>22.328691590999998</v>
      </c>
      <c r="D438"/>
      <c r="E438"/>
      <c r="F438"/>
      <c r="G438"/>
      <c r="H438"/>
      <c r="I438">
        <v>10.886401121</v>
      </c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>
        <v>22.36054519</v>
      </c>
      <c r="AD438">
        <v>6.0572857689999999</v>
      </c>
      <c r="AE438"/>
      <c r="AF438">
        <v>32.147484861999999</v>
      </c>
      <c r="AG438"/>
      <c r="AH438"/>
      <c r="AI438"/>
      <c r="AJ438">
        <v>16.90791441</v>
      </c>
      <c r="AK438"/>
      <c r="AL438"/>
      <c r="AM438"/>
      <c r="AN438">
        <v>15.951311881000001</v>
      </c>
      <c r="AO438"/>
      <c r="AP438"/>
      <c r="AQ438"/>
      <c r="AR438"/>
      <c r="AS438"/>
      <c r="AT438">
        <v>20.41375189</v>
      </c>
      <c r="AU438"/>
    </row>
    <row r="439" spans="1:47" x14ac:dyDescent="0.35">
      <c r="A439" s="84">
        <v>20241</v>
      </c>
      <c r="B439">
        <v>11.121624450000001</v>
      </c>
      <c r="C439">
        <v>23.316488490000001</v>
      </c>
      <c r="D439"/>
      <c r="E439"/>
      <c r="F439"/>
      <c r="G439"/>
      <c r="H439"/>
      <c r="I439">
        <v>11.119771</v>
      </c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>
        <v>22.930967265</v>
      </c>
      <c r="AD439">
        <v>6.0572857689999999</v>
      </c>
      <c r="AE439"/>
      <c r="AF439">
        <v>33.508062824</v>
      </c>
      <c r="AG439"/>
      <c r="AH439"/>
      <c r="AI439"/>
      <c r="AJ439">
        <v>17.090950019000001</v>
      </c>
      <c r="AK439"/>
      <c r="AL439"/>
      <c r="AM439"/>
      <c r="AN439">
        <v>15.439832708000001</v>
      </c>
      <c r="AO439"/>
      <c r="AP439"/>
      <c r="AQ439"/>
      <c r="AR439"/>
      <c r="AS439"/>
      <c r="AT439">
        <v>20.440425515000001</v>
      </c>
      <c r="AU439"/>
    </row>
    <row r="440" spans="1:47" x14ac:dyDescent="0.35">
      <c r="A440" s="84">
        <v>20271</v>
      </c>
      <c r="B440">
        <v>11.244144374999999</v>
      </c>
      <c r="C440">
        <v>20.546239205999999</v>
      </c>
      <c r="D440"/>
      <c r="E440"/>
      <c r="F440"/>
      <c r="G440"/>
      <c r="H440"/>
      <c r="I440">
        <v>11.242270507000001</v>
      </c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>
        <v>22.949981328</v>
      </c>
      <c r="AD440">
        <v>6.2255437069999999</v>
      </c>
      <c r="AE440"/>
      <c r="AF440">
        <v>33.704073153000003</v>
      </c>
      <c r="AG440"/>
      <c r="AH440"/>
      <c r="AI440"/>
      <c r="AJ440">
        <v>16.244410326000001</v>
      </c>
      <c r="AK440"/>
      <c r="AL440"/>
      <c r="AM440"/>
      <c r="AN440">
        <v>16.320441772999999</v>
      </c>
      <c r="AO440"/>
      <c r="AP440"/>
      <c r="AQ440"/>
      <c r="AR440"/>
      <c r="AS440"/>
      <c r="AT440">
        <v>20.600764742999999</v>
      </c>
      <c r="AU440"/>
    </row>
    <row r="441" spans="1:47" x14ac:dyDescent="0.35">
      <c r="A441" s="84">
        <v>20302</v>
      </c>
      <c r="B441">
        <v>11.306113483000001</v>
      </c>
      <c r="C441">
        <v>23.642449675000002</v>
      </c>
      <c r="D441"/>
      <c r="E441"/>
      <c r="F441"/>
      <c r="G441"/>
      <c r="H441"/>
      <c r="I441">
        <v>11.304229288</v>
      </c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>
        <v>22.816882849999999</v>
      </c>
      <c r="AD441">
        <v>6.3938016449999999</v>
      </c>
      <c r="AE441"/>
      <c r="AF441">
        <v>34.718397037999999</v>
      </c>
      <c r="AG441"/>
      <c r="AH441"/>
      <c r="AI441"/>
      <c r="AJ441">
        <v>16.90791441</v>
      </c>
      <c r="AK441"/>
      <c r="AL441"/>
      <c r="AM441"/>
      <c r="AN441">
        <v>15.677198804</v>
      </c>
      <c r="AO441"/>
      <c r="AP441"/>
      <c r="AQ441"/>
      <c r="AR441"/>
      <c r="AS441"/>
      <c r="AT441">
        <v>20.574091117999998</v>
      </c>
      <c r="AU441"/>
    </row>
    <row r="442" spans="1:47" x14ac:dyDescent="0.35">
      <c r="A442" s="84">
        <v>20333</v>
      </c>
      <c r="B442">
        <v>11.414928498</v>
      </c>
      <c r="C442">
        <v>23.821375456999998</v>
      </c>
      <c r="D442"/>
      <c r="E442"/>
      <c r="F442"/>
      <c r="G442"/>
      <c r="H442"/>
      <c r="I442">
        <v>11.413026168</v>
      </c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>
        <v>22.911953189999998</v>
      </c>
      <c r="AD442">
        <v>6.5620595829999999</v>
      </c>
      <c r="AE442"/>
      <c r="AF442">
        <v>35.002987015000002</v>
      </c>
      <c r="AG442"/>
      <c r="AH442"/>
      <c r="AI442"/>
      <c r="AJ442">
        <v>17.228226725999999</v>
      </c>
      <c r="AK442"/>
      <c r="AL442"/>
      <c r="AM442"/>
      <c r="AN442">
        <v>16.840932475999999</v>
      </c>
      <c r="AO442"/>
      <c r="AP442"/>
      <c r="AQ442"/>
      <c r="AR442"/>
      <c r="AS442"/>
      <c r="AT442">
        <v>20.707657562000001</v>
      </c>
      <c r="AU442"/>
    </row>
    <row r="443" spans="1:47" x14ac:dyDescent="0.35">
      <c r="A443" s="84">
        <v>20363</v>
      </c>
      <c r="B443">
        <v>11.389853512</v>
      </c>
      <c r="C443">
        <v>23.798731070999999</v>
      </c>
      <c r="D443"/>
      <c r="E443"/>
      <c r="F443"/>
      <c r="G443"/>
      <c r="H443"/>
      <c r="I443">
        <v>11.387955360999999</v>
      </c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>
        <v>22.949981328</v>
      </c>
      <c r="AD443">
        <v>6.5620595829999999</v>
      </c>
      <c r="AE443"/>
      <c r="AF443">
        <v>35.051313796999999</v>
      </c>
      <c r="AG443"/>
      <c r="AH443"/>
      <c r="AI443"/>
      <c r="AJ443">
        <v>17.090950019000001</v>
      </c>
      <c r="AK443"/>
      <c r="AL443"/>
      <c r="AM443"/>
      <c r="AN443">
        <v>14.751347118</v>
      </c>
      <c r="AO443"/>
      <c r="AP443"/>
      <c r="AQ443"/>
      <c r="AR443"/>
      <c r="AS443"/>
      <c r="AT443">
        <v>21.055009642000002</v>
      </c>
      <c r="AU443"/>
    </row>
    <row r="444" spans="1:47" x14ac:dyDescent="0.35">
      <c r="A444" s="84">
        <v>20394</v>
      </c>
      <c r="B444">
        <v>11.62944843</v>
      </c>
      <c r="C444">
        <v>23.265396808999999</v>
      </c>
      <c r="D444"/>
      <c r="E444"/>
      <c r="F444"/>
      <c r="G444"/>
      <c r="H444"/>
      <c r="I444">
        <v>11.62751035</v>
      </c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>
        <v>23.178150158000001</v>
      </c>
      <c r="AD444">
        <v>6.6461885519999999</v>
      </c>
      <c r="AE444"/>
      <c r="AF444">
        <v>35.069022801999999</v>
      </c>
      <c r="AG444"/>
      <c r="AH444"/>
      <c r="AI444"/>
      <c r="AJ444">
        <v>17.434141787000002</v>
      </c>
      <c r="AK444"/>
      <c r="AL444"/>
      <c r="AM444"/>
      <c r="AN444">
        <v>15.952324304999999</v>
      </c>
      <c r="AO444"/>
      <c r="AP444"/>
      <c r="AQ444"/>
      <c r="AR444"/>
      <c r="AS444"/>
      <c r="AT444">
        <v>21.108456052000001</v>
      </c>
      <c r="AU444"/>
    </row>
    <row r="445" spans="1:47" x14ac:dyDescent="0.35">
      <c r="A445" s="84">
        <v>20424</v>
      </c>
      <c r="B445">
        <v>11.914534442000001</v>
      </c>
      <c r="C445">
        <v>24.591894167</v>
      </c>
      <c r="D445"/>
      <c r="E445"/>
      <c r="F445"/>
      <c r="G445"/>
      <c r="H445"/>
      <c r="I445">
        <v>11.912548851</v>
      </c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>
        <v>23.083079818000002</v>
      </c>
      <c r="AD445">
        <v>6.8144464899999999</v>
      </c>
      <c r="AE445"/>
      <c r="AF445">
        <v>34.770739769000002</v>
      </c>
      <c r="AG445"/>
      <c r="AH445"/>
      <c r="AI445"/>
      <c r="AJ445">
        <v>17.319744531000001</v>
      </c>
      <c r="AK445"/>
      <c r="AL445"/>
      <c r="AM445"/>
      <c r="AN445">
        <v>17.821146761000001</v>
      </c>
      <c r="AO445"/>
      <c r="AP445"/>
      <c r="AQ445"/>
      <c r="AR445"/>
      <c r="AS445"/>
      <c r="AT445">
        <v>21.188576086000001</v>
      </c>
      <c r="AU445"/>
    </row>
    <row r="446" spans="1:47" x14ac:dyDescent="0.35">
      <c r="A446" s="84">
        <v>20455</v>
      </c>
      <c r="B446">
        <v>11.50064596</v>
      </c>
      <c r="C446">
        <v>24.488573966000001</v>
      </c>
      <c r="D446"/>
      <c r="E446"/>
      <c r="F446"/>
      <c r="G446"/>
      <c r="H446"/>
      <c r="I446">
        <v>11.498729344999999</v>
      </c>
      <c r="J446"/>
      <c r="K446"/>
      <c r="L446"/>
      <c r="M446"/>
      <c r="N446"/>
      <c r="O446"/>
      <c r="P446"/>
      <c r="Q446"/>
      <c r="R446">
        <v>27.469519994999999</v>
      </c>
      <c r="S446"/>
      <c r="T446"/>
      <c r="U446"/>
      <c r="V446"/>
      <c r="W446"/>
      <c r="X446"/>
      <c r="Y446"/>
      <c r="Z446"/>
      <c r="AA446"/>
      <c r="AB446"/>
      <c r="AC446">
        <v>23.273220499000001</v>
      </c>
      <c r="AD446">
        <v>6.982704429</v>
      </c>
      <c r="AE446"/>
      <c r="AF446">
        <v>34.562549609999998</v>
      </c>
      <c r="AG446"/>
      <c r="AH446"/>
      <c r="AI446">
        <v>18.569197309</v>
      </c>
      <c r="AJ446">
        <v>17.594297945000001</v>
      </c>
      <c r="AK446"/>
      <c r="AL446"/>
      <c r="AM446"/>
      <c r="AN446">
        <v>16.172106322000001</v>
      </c>
      <c r="AO446"/>
      <c r="AP446"/>
      <c r="AQ446"/>
      <c r="AR446"/>
      <c r="AS446"/>
      <c r="AT446">
        <v>21.322241687999998</v>
      </c>
      <c r="AU446"/>
    </row>
    <row r="447" spans="1:47" x14ac:dyDescent="0.35">
      <c r="A447" s="84">
        <v>20486</v>
      </c>
      <c r="B447">
        <v>11.619170717999999</v>
      </c>
      <c r="C447">
        <v>24.002137736000002</v>
      </c>
      <c r="D447"/>
      <c r="E447"/>
      <c r="F447"/>
      <c r="G447"/>
      <c r="H447"/>
      <c r="I447">
        <v>11.617234351</v>
      </c>
      <c r="J447"/>
      <c r="K447"/>
      <c r="L447"/>
      <c r="M447"/>
      <c r="N447"/>
      <c r="O447"/>
      <c r="P447"/>
      <c r="Q447"/>
      <c r="R447">
        <v>26.939987073000001</v>
      </c>
      <c r="S447"/>
      <c r="T447"/>
      <c r="U447"/>
      <c r="V447"/>
      <c r="W447"/>
      <c r="X447"/>
      <c r="Y447"/>
      <c r="Z447"/>
      <c r="AA447"/>
      <c r="AB447"/>
      <c r="AC447">
        <v>22.531671806999999</v>
      </c>
      <c r="AD447">
        <v>7.150962367</v>
      </c>
      <c r="AE447"/>
      <c r="AF447">
        <v>34.555118243000003</v>
      </c>
      <c r="AG447"/>
      <c r="AH447"/>
      <c r="AI447">
        <v>17.997837391000001</v>
      </c>
      <c r="AJ447">
        <v>17.319744531000001</v>
      </c>
      <c r="AK447"/>
      <c r="AL447"/>
      <c r="AM447"/>
      <c r="AN447">
        <v>17.010211975000001</v>
      </c>
      <c r="AO447"/>
      <c r="AP447"/>
      <c r="AQ447"/>
      <c r="AR447"/>
      <c r="AS447"/>
      <c r="AT447">
        <v>21.135129676999998</v>
      </c>
      <c r="AU447"/>
    </row>
    <row r="448" spans="1:47" x14ac:dyDescent="0.35">
      <c r="A448" s="84">
        <v>20515</v>
      </c>
      <c r="B448">
        <v>11.49780614</v>
      </c>
      <c r="C448">
        <v>25.025768838000001</v>
      </c>
      <c r="D448"/>
      <c r="E448"/>
      <c r="F448"/>
      <c r="G448"/>
      <c r="H448"/>
      <c r="I448">
        <v>11.495889998999999</v>
      </c>
      <c r="J448"/>
      <c r="K448"/>
      <c r="L448"/>
      <c r="M448"/>
      <c r="N448"/>
      <c r="O448"/>
      <c r="P448"/>
      <c r="Q448"/>
      <c r="R448">
        <v>27.866669679000001</v>
      </c>
      <c r="S448"/>
      <c r="T448"/>
      <c r="U448"/>
      <c r="V448"/>
      <c r="W448"/>
      <c r="X448"/>
      <c r="Y448"/>
      <c r="Z448"/>
      <c r="AA448"/>
      <c r="AB448"/>
      <c r="AC448">
        <v>23.539417467</v>
      </c>
      <c r="AD448">
        <v>6.982704429</v>
      </c>
      <c r="AE448"/>
      <c r="AF448">
        <v>35.202604600000001</v>
      </c>
      <c r="AG448"/>
      <c r="AH448"/>
      <c r="AI448">
        <v>18.854877266999999</v>
      </c>
      <c r="AJ448">
        <v>17.022311666</v>
      </c>
      <c r="AK448"/>
      <c r="AL448"/>
      <c r="AM448"/>
      <c r="AN448">
        <v>16.908354795000001</v>
      </c>
      <c r="AO448"/>
      <c r="AP448"/>
      <c r="AQ448"/>
      <c r="AR448"/>
      <c r="AS448"/>
      <c r="AT448">
        <v>21.135129676999998</v>
      </c>
      <c r="AU448"/>
    </row>
    <row r="449" spans="1:47" x14ac:dyDescent="0.35">
      <c r="A449" s="84">
        <v>20546</v>
      </c>
      <c r="B449">
        <v>11.554936334000001</v>
      </c>
      <c r="C449">
        <v>22.759124645</v>
      </c>
      <c r="D449"/>
      <c r="E449"/>
      <c r="F449"/>
      <c r="G449"/>
      <c r="H449"/>
      <c r="I449">
        <v>11.553010671999999</v>
      </c>
      <c r="J449"/>
      <c r="K449"/>
      <c r="L449"/>
      <c r="M449"/>
      <c r="N449"/>
      <c r="O449"/>
      <c r="P449"/>
      <c r="Q449"/>
      <c r="R449">
        <v>28.296915168999998</v>
      </c>
      <c r="S449"/>
      <c r="T449"/>
      <c r="U449"/>
      <c r="V449"/>
      <c r="W449"/>
      <c r="X449"/>
      <c r="Y449"/>
      <c r="Z449"/>
      <c r="AA449"/>
      <c r="AB449"/>
      <c r="AC449">
        <v>24.223923957</v>
      </c>
      <c r="AD449">
        <v>7.235091336</v>
      </c>
      <c r="AE449"/>
      <c r="AF449">
        <v>35.763445846000003</v>
      </c>
      <c r="AG449"/>
      <c r="AH449"/>
      <c r="AI449">
        <v>19.140557225999999</v>
      </c>
      <c r="AJ449">
        <v>17.937489712000001</v>
      </c>
      <c r="AK449"/>
      <c r="AL449"/>
      <c r="AM449"/>
      <c r="AN449">
        <v>16.440132800000001</v>
      </c>
      <c r="AO449"/>
      <c r="AP449"/>
      <c r="AQ449"/>
      <c r="AR449"/>
      <c r="AS449"/>
      <c r="AT449">
        <v>21.295468905</v>
      </c>
      <c r="AU449"/>
    </row>
    <row r="450" spans="1:47" x14ac:dyDescent="0.35">
      <c r="A450" s="84">
        <v>20576</v>
      </c>
      <c r="B450">
        <v>11.632099383</v>
      </c>
      <c r="C450">
        <v>24.78076016</v>
      </c>
      <c r="D450"/>
      <c r="E450"/>
      <c r="F450"/>
      <c r="G450"/>
      <c r="H450"/>
      <c r="I450">
        <v>11.630160861</v>
      </c>
      <c r="J450"/>
      <c r="K450"/>
      <c r="L450"/>
      <c r="M450"/>
      <c r="N450"/>
      <c r="O450"/>
      <c r="P450"/>
      <c r="Q450"/>
      <c r="R450">
        <v>28.760256471999998</v>
      </c>
      <c r="S450"/>
      <c r="T450"/>
      <c r="U450"/>
      <c r="V450"/>
      <c r="W450"/>
      <c r="X450"/>
      <c r="Y450"/>
      <c r="Z450"/>
      <c r="AA450"/>
      <c r="AB450"/>
      <c r="AC450">
        <v>24.471106850000002</v>
      </c>
      <c r="AD450">
        <v>7.403349274</v>
      </c>
      <c r="AE450"/>
      <c r="AF450">
        <v>36.287084720999999</v>
      </c>
      <c r="AG450"/>
      <c r="AH450"/>
      <c r="AI450">
        <v>19.426237184000001</v>
      </c>
      <c r="AJ450">
        <v>17.182467824</v>
      </c>
      <c r="AK450"/>
      <c r="AL450"/>
      <c r="AM450"/>
      <c r="AN450">
        <v>16.668424056999999</v>
      </c>
      <c r="AO450"/>
      <c r="AP450"/>
      <c r="AQ450"/>
      <c r="AR450"/>
      <c r="AS450"/>
      <c r="AT450">
        <v>21.108456052000001</v>
      </c>
      <c r="AU450"/>
    </row>
    <row r="451" spans="1:47" x14ac:dyDescent="0.35">
      <c r="A451" s="84">
        <v>20607</v>
      </c>
      <c r="B451">
        <v>11.638421256000001</v>
      </c>
      <c r="C451">
        <v>25.027439048000002</v>
      </c>
      <c r="D451"/>
      <c r="E451"/>
      <c r="F451"/>
      <c r="G451"/>
      <c r="H451"/>
      <c r="I451">
        <v>11.636481680999999</v>
      </c>
      <c r="J451"/>
      <c r="K451"/>
      <c r="L451"/>
      <c r="M451"/>
      <c r="N451"/>
      <c r="O451"/>
      <c r="P451"/>
      <c r="Q451"/>
      <c r="R451">
        <v>28.8926397</v>
      </c>
      <c r="S451"/>
      <c r="T451"/>
      <c r="U451"/>
      <c r="V451"/>
      <c r="W451"/>
      <c r="X451"/>
      <c r="Y451"/>
      <c r="Z451"/>
      <c r="AA451"/>
      <c r="AB451"/>
      <c r="AC451">
        <v>24.509134989</v>
      </c>
      <c r="AD451">
        <v>7.571607212</v>
      </c>
      <c r="AE451"/>
      <c r="AF451">
        <v>36.016438483999998</v>
      </c>
      <c r="AG451"/>
      <c r="AH451"/>
      <c r="AI451">
        <v>19.711917143000001</v>
      </c>
      <c r="AJ451">
        <v>17.800213005</v>
      </c>
      <c r="AK451"/>
      <c r="AL451"/>
      <c r="AM451"/>
      <c r="AN451">
        <v>17.416728056</v>
      </c>
      <c r="AO451"/>
      <c r="AP451"/>
      <c r="AQ451"/>
      <c r="AR451"/>
      <c r="AS451"/>
      <c r="AT451">
        <v>20.921443197999999</v>
      </c>
      <c r="AU451"/>
    </row>
    <row r="452" spans="1:47" x14ac:dyDescent="0.35">
      <c r="A452" s="84">
        <v>20637</v>
      </c>
      <c r="B452">
        <v>11.762388211999999</v>
      </c>
      <c r="C452">
        <v>24.407718131999999</v>
      </c>
      <c r="D452"/>
      <c r="E452"/>
      <c r="F452"/>
      <c r="G452"/>
      <c r="H452"/>
      <c r="I452">
        <v>11.760427977999999</v>
      </c>
      <c r="J452"/>
      <c r="K452"/>
      <c r="L452"/>
      <c r="M452"/>
      <c r="N452"/>
      <c r="O452"/>
      <c r="P452"/>
      <c r="Q452"/>
      <c r="R452">
        <v>29.322885199000002</v>
      </c>
      <c r="S452"/>
      <c r="T452"/>
      <c r="U452"/>
      <c r="V452"/>
      <c r="W452"/>
      <c r="X452"/>
      <c r="Y452"/>
      <c r="Z452"/>
      <c r="AA452"/>
      <c r="AB452"/>
      <c r="AC452">
        <v>24.870402307999999</v>
      </c>
      <c r="AD452">
        <v>7.823994119</v>
      </c>
      <c r="AE452"/>
      <c r="AF452">
        <v>36.465083905</v>
      </c>
      <c r="AG452"/>
      <c r="AH452"/>
      <c r="AI452">
        <v>19.711917143000001</v>
      </c>
      <c r="AJ452">
        <v>16.862155508000001</v>
      </c>
      <c r="AK452"/>
      <c r="AL452"/>
      <c r="AM452"/>
      <c r="AN452">
        <v>17.000236452999999</v>
      </c>
      <c r="AO452"/>
      <c r="AP452"/>
      <c r="AQ452"/>
      <c r="AR452"/>
      <c r="AS452"/>
      <c r="AT452">
        <v>20.280086288</v>
      </c>
      <c r="AU452"/>
    </row>
    <row r="453" spans="1:47" x14ac:dyDescent="0.35">
      <c r="A453" s="84">
        <v>20668</v>
      </c>
      <c r="B453">
        <v>12.047460299000001</v>
      </c>
      <c r="C453">
        <v>24.488354379</v>
      </c>
      <c r="D453"/>
      <c r="E453"/>
      <c r="F453"/>
      <c r="G453"/>
      <c r="H453"/>
      <c r="I453">
        <v>12.045452556000001</v>
      </c>
      <c r="J453"/>
      <c r="K453"/>
      <c r="L453"/>
      <c r="M453"/>
      <c r="N453"/>
      <c r="O453"/>
      <c r="P453"/>
      <c r="Q453"/>
      <c r="R453">
        <v>29.322885199000002</v>
      </c>
      <c r="S453"/>
      <c r="T453"/>
      <c r="U453"/>
      <c r="V453"/>
      <c r="W453"/>
      <c r="X453"/>
      <c r="Y453"/>
      <c r="Z453"/>
      <c r="AA453"/>
      <c r="AB453"/>
      <c r="AC453">
        <v>24.528149063000001</v>
      </c>
      <c r="AD453">
        <v>7.908123088</v>
      </c>
      <c r="AE453"/>
      <c r="AF453">
        <v>35.363373531000001</v>
      </c>
      <c r="AG453"/>
      <c r="AH453"/>
      <c r="AI453">
        <v>19.711917143000001</v>
      </c>
      <c r="AJ453">
        <v>17.68581575</v>
      </c>
      <c r="AK453"/>
      <c r="AL453"/>
      <c r="AM453"/>
      <c r="AN453">
        <v>17.448829588999999</v>
      </c>
      <c r="AO453"/>
      <c r="AP453"/>
      <c r="AQ453"/>
      <c r="AR453"/>
      <c r="AS453"/>
      <c r="AT453">
        <v>21.108456052000001</v>
      </c>
      <c r="AU453"/>
    </row>
    <row r="454" spans="1:47" x14ac:dyDescent="0.35">
      <c r="A454" s="84">
        <v>20699</v>
      </c>
      <c r="B454">
        <v>11.988229914</v>
      </c>
      <c r="C454">
        <v>21.867082904</v>
      </c>
      <c r="D454"/>
      <c r="E454"/>
      <c r="F454"/>
      <c r="G454"/>
      <c r="H454"/>
      <c r="I454">
        <v>11.986232041999999</v>
      </c>
      <c r="J454"/>
      <c r="K454"/>
      <c r="L454"/>
      <c r="M454"/>
      <c r="N454"/>
      <c r="O454"/>
      <c r="P454"/>
      <c r="Q454"/>
      <c r="R454">
        <v>29.554555840999999</v>
      </c>
      <c r="S454"/>
      <c r="T454"/>
      <c r="U454"/>
      <c r="V454"/>
      <c r="W454"/>
      <c r="X454"/>
      <c r="Y454"/>
      <c r="Z454"/>
      <c r="AA454"/>
      <c r="AB454"/>
      <c r="AC454">
        <v>25.174627403999999</v>
      </c>
      <c r="AD454">
        <v>8.076381026</v>
      </c>
      <c r="AE454"/>
      <c r="AF454">
        <v>36.393590488999997</v>
      </c>
      <c r="AG454"/>
      <c r="AH454"/>
      <c r="AI454">
        <v>19.997597102</v>
      </c>
      <c r="AJ454">
        <v>17.868851359000001</v>
      </c>
      <c r="AK454"/>
      <c r="AL454"/>
      <c r="AM454"/>
      <c r="AN454">
        <v>17.638596281000002</v>
      </c>
      <c r="AO454"/>
      <c r="AP454"/>
      <c r="AQ454"/>
      <c r="AR454"/>
      <c r="AS454"/>
      <c r="AT454">
        <v>21.589374576000001</v>
      </c>
      <c r="AU454"/>
    </row>
    <row r="455" spans="1:47" x14ac:dyDescent="0.35">
      <c r="A455" s="84">
        <v>20729</v>
      </c>
      <c r="B455">
        <v>11.972082446</v>
      </c>
      <c r="C455">
        <v>27.93713988</v>
      </c>
      <c r="D455"/>
      <c r="E455"/>
      <c r="F455"/>
      <c r="G455"/>
      <c r="H455"/>
      <c r="I455">
        <v>11.970087265</v>
      </c>
      <c r="J455"/>
      <c r="K455"/>
      <c r="L455"/>
      <c r="M455"/>
      <c r="N455"/>
      <c r="O455"/>
      <c r="P455"/>
      <c r="Q455"/>
      <c r="R455">
        <v>29.918609720999999</v>
      </c>
      <c r="S455"/>
      <c r="T455"/>
      <c r="U455"/>
      <c r="V455"/>
      <c r="W455"/>
      <c r="X455"/>
      <c r="Y455"/>
      <c r="Z455"/>
      <c r="AA455"/>
      <c r="AB455"/>
      <c r="AC455">
        <v>25.193641478</v>
      </c>
      <c r="AD455">
        <v>8.412896902</v>
      </c>
      <c r="AE455"/>
      <c r="AF455">
        <v>37.030911392</v>
      </c>
      <c r="AG455"/>
      <c r="AH455"/>
      <c r="AI455">
        <v>19.997597102</v>
      </c>
      <c r="AJ455">
        <v>18.006128065999999</v>
      </c>
      <c r="AK455"/>
      <c r="AL455"/>
      <c r="AM455"/>
      <c r="AN455">
        <v>17.520580500000001</v>
      </c>
      <c r="AO455"/>
      <c r="AP455"/>
      <c r="AQ455"/>
      <c r="AR455"/>
      <c r="AS455"/>
      <c r="AT455">
        <v>21.776486588000001</v>
      </c>
      <c r="AU455"/>
    </row>
    <row r="456" spans="1:47" x14ac:dyDescent="0.35">
      <c r="A456" s="84">
        <v>20760</v>
      </c>
      <c r="B456">
        <v>12.042600231</v>
      </c>
      <c r="C456">
        <v>25.731150525</v>
      </c>
      <c r="D456"/>
      <c r="E456"/>
      <c r="F456"/>
      <c r="G456"/>
      <c r="H456"/>
      <c r="I456">
        <v>12.040593297999999</v>
      </c>
      <c r="J456"/>
      <c r="K456"/>
      <c r="L456"/>
      <c r="M456"/>
      <c r="N456"/>
      <c r="O456"/>
      <c r="P456"/>
      <c r="Q456"/>
      <c r="R456">
        <v>29.984801340000001</v>
      </c>
      <c r="S456"/>
      <c r="T456"/>
      <c r="U456"/>
      <c r="V456"/>
      <c r="W456"/>
      <c r="X456"/>
      <c r="Y456"/>
      <c r="Z456"/>
      <c r="AA456"/>
      <c r="AB456"/>
      <c r="AC456">
        <v>24.870402307999999</v>
      </c>
      <c r="AD456">
        <v>8.412896902</v>
      </c>
      <c r="AE456"/>
      <c r="AF456">
        <v>36.580996005999999</v>
      </c>
      <c r="AG456"/>
      <c r="AH456"/>
      <c r="AI456">
        <v>20.28327706</v>
      </c>
      <c r="AJ456">
        <v>18.120525321999999</v>
      </c>
      <c r="AK456"/>
      <c r="AL456"/>
      <c r="AM456"/>
      <c r="AN456">
        <v>17.563918755</v>
      </c>
      <c r="AO456"/>
      <c r="AP456"/>
      <c r="AQ456"/>
      <c r="AR456"/>
      <c r="AS456"/>
      <c r="AT456">
        <v>21.589374576000001</v>
      </c>
      <c r="AU456"/>
    </row>
    <row r="457" spans="1:47" x14ac:dyDescent="0.35">
      <c r="A457" s="84">
        <v>20790</v>
      </c>
      <c r="B457">
        <v>11.892455207999999</v>
      </c>
      <c r="C457">
        <v>22.284093393999999</v>
      </c>
      <c r="D457"/>
      <c r="E457"/>
      <c r="F457"/>
      <c r="G457"/>
      <c r="H457"/>
      <c r="I457">
        <v>11.890473297</v>
      </c>
      <c r="J457"/>
      <c r="K457"/>
      <c r="L457"/>
      <c r="M457"/>
      <c r="N457"/>
      <c r="O457"/>
      <c r="P457"/>
      <c r="Q457"/>
      <c r="R457">
        <v>30.050992957999998</v>
      </c>
      <c r="S457"/>
      <c r="T457"/>
      <c r="U457"/>
      <c r="V457"/>
      <c r="W457"/>
      <c r="X457"/>
      <c r="Y457"/>
      <c r="Z457"/>
      <c r="AA457"/>
      <c r="AB457"/>
      <c r="AC457">
        <v>25.345754031999999</v>
      </c>
      <c r="AD457">
        <v>8.412896902</v>
      </c>
      <c r="AE457"/>
      <c r="AF457">
        <v>37.537591544999998</v>
      </c>
      <c r="AG457"/>
      <c r="AH457"/>
      <c r="AI457">
        <v>20.568957018999999</v>
      </c>
      <c r="AJ457">
        <v>18.029007517</v>
      </c>
      <c r="AK457"/>
      <c r="AL457"/>
      <c r="AM457"/>
      <c r="AN457">
        <v>18.401796862000001</v>
      </c>
      <c r="AO457"/>
      <c r="AP457"/>
      <c r="AQ457"/>
      <c r="AR457"/>
      <c r="AS457"/>
      <c r="AT457">
        <v>21.910053032</v>
      </c>
      <c r="AU457"/>
    </row>
    <row r="458" spans="1:47" x14ac:dyDescent="0.35">
      <c r="A458" s="84">
        <v>20821</v>
      </c>
      <c r="B458">
        <v>12.096124831999999</v>
      </c>
      <c r="C458">
        <v>25.687714806999999</v>
      </c>
      <c r="D458"/>
      <c r="E458"/>
      <c r="F458"/>
      <c r="G458"/>
      <c r="H458"/>
      <c r="I458">
        <v>12.09410898</v>
      </c>
      <c r="J458"/>
      <c r="K458"/>
      <c r="L458"/>
      <c r="M458"/>
      <c r="N458"/>
      <c r="O458"/>
      <c r="P458"/>
      <c r="Q458"/>
      <c r="R458">
        <v>30.448142643000001</v>
      </c>
      <c r="S458"/>
      <c r="T458"/>
      <c r="U458"/>
      <c r="V458"/>
      <c r="W458"/>
      <c r="X458"/>
      <c r="Y458"/>
      <c r="Z458"/>
      <c r="AA458"/>
      <c r="AB458"/>
      <c r="AC458">
        <v>25.440824372000002</v>
      </c>
      <c r="AD458">
        <v>8.497025871</v>
      </c>
      <c r="AE458"/>
      <c r="AF458">
        <v>37.229544758999999</v>
      </c>
      <c r="AG458"/>
      <c r="AH458"/>
      <c r="AI458">
        <v>20.568957018999999</v>
      </c>
      <c r="AJ458">
        <v>18.097645870000001</v>
      </c>
      <c r="AK458"/>
      <c r="AL458"/>
      <c r="AM458"/>
      <c r="AN458">
        <v>17.810100133999999</v>
      </c>
      <c r="AO458"/>
      <c r="AP458"/>
      <c r="AQ458"/>
      <c r="AR458"/>
      <c r="AS458"/>
      <c r="AT458">
        <v>21.829833838999999</v>
      </c>
      <c r="AU458"/>
    </row>
    <row r="459" spans="1:47" x14ac:dyDescent="0.35">
      <c r="A459" s="84">
        <v>20852</v>
      </c>
      <c r="B459">
        <v>12.021064845</v>
      </c>
      <c r="C459">
        <v>24.854561197999999</v>
      </c>
      <c r="D459"/>
      <c r="E459"/>
      <c r="F459"/>
      <c r="G459"/>
      <c r="H459"/>
      <c r="I459">
        <v>12.019061502</v>
      </c>
      <c r="J459"/>
      <c r="K459"/>
      <c r="L459"/>
      <c r="M459"/>
      <c r="N459"/>
      <c r="O459"/>
      <c r="P459"/>
      <c r="Q459"/>
      <c r="R459">
        <v>30.613621676000001</v>
      </c>
      <c r="S459"/>
      <c r="T459"/>
      <c r="U459"/>
      <c r="V459"/>
      <c r="W459"/>
      <c r="X459"/>
      <c r="Y459"/>
      <c r="Z459"/>
      <c r="AA459"/>
      <c r="AB459"/>
      <c r="AC459">
        <v>25.954204233999999</v>
      </c>
      <c r="AD459">
        <v>8.6652838089999999</v>
      </c>
      <c r="AE459"/>
      <c r="AF459">
        <v>37.561981377000002</v>
      </c>
      <c r="AG459"/>
      <c r="AH459"/>
      <c r="AI459">
        <v>20.568957018999999</v>
      </c>
      <c r="AJ459">
        <v>18.372199284000001</v>
      </c>
      <c r="AK459"/>
      <c r="AL459"/>
      <c r="AM459"/>
      <c r="AN459">
        <v>17.72108454</v>
      </c>
      <c r="AO459"/>
      <c r="AP459"/>
      <c r="AQ459"/>
      <c r="AR459"/>
      <c r="AS459"/>
      <c r="AT459">
        <v>22.043619475</v>
      </c>
      <c r="AU459"/>
    </row>
    <row r="460" spans="1:47" x14ac:dyDescent="0.35">
      <c r="A460" s="84">
        <v>20880</v>
      </c>
      <c r="B460">
        <v>12.307570733</v>
      </c>
      <c r="C460">
        <v>24.744621796000001</v>
      </c>
      <c r="D460"/>
      <c r="E460"/>
      <c r="F460"/>
      <c r="G460"/>
      <c r="H460"/>
      <c r="I460">
        <v>12.305519642</v>
      </c>
      <c r="J460"/>
      <c r="K460"/>
      <c r="L460"/>
      <c r="M460"/>
      <c r="N460"/>
      <c r="O460"/>
      <c r="P460"/>
      <c r="Q460"/>
      <c r="R460">
        <v>30.878388132000001</v>
      </c>
      <c r="S460"/>
      <c r="T460"/>
      <c r="U460"/>
      <c r="V460"/>
      <c r="W460"/>
      <c r="X460"/>
      <c r="Y460"/>
      <c r="Z460"/>
      <c r="AA460"/>
      <c r="AB460"/>
      <c r="AC460">
        <v>25.954204233999999</v>
      </c>
      <c r="AD460">
        <v>8.7494127779999999</v>
      </c>
      <c r="AE460"/>
      <c r="AF460">
        <v>37.281987909999998</v>
      </c>
      <c r="AG460"/>
      <c r="AH460"/>
      <c r="AI460">
        <v>20.28327706</v>
      </c>
      <c r="AJ460">
        <v>18.349319832999999</v>
      </c>
      <c r="AK460"/>
      <c r="AL460"/>
      <c r="AM460"/>
      <c r="AN460">
        <v>17.862513976999999</v>
      </c>
      <c r="AO460"/>
      <c r="AP460"/>
      <c r="AQ460"/>
      <c r="AR460"/>
      <c r="AS460"/>
      <c r="AT460">
        <v>22.016945849999999</v>
      </c>
      <c r="AU460"/>
    </row>
    <row r="461" spans="1:47" x14ac:dyDescent="0.35">
      <c r="A461" s="84">
        <v>20911</v>
      </c>
      <c r="B461">
        <v>12.250302405999999</v>
      </c>
      <c r="C461">
        <v>25.513918367999999</v>
      </c>
      <c r="D461"/>
      <c r="E461"/>
      <c r="F461"/>
      <c r="G461"/>
      <c r="H461"/>
      <c r="I461">
        <v>12.248260859</v>
      </c>
      <c r="J461"/>
      <c r="K461"/>
      <c r="L461"/>
      <c r="M461"/>
      <c r="N461"/>
      <c r="O461"/>
      <c r="P461"/>
      <c r="Q461"/>
      <c r="R461">
        <v>30.580525870999999</v>
      </c>
      <c r="S461"/>
      <c r="T461"/>
      <c r="U461"/>
      <c r="V461"/>
      <c r="W461"/>
      <c r="X461"/>
      <c r="Y461"/>
      <c r="Z461"/>
      <c r="AA461"/>
      <c r="AB461"/>
      <c r="AC461">
        <v>26.353499692</v>
      </c>
      <c r="AD461">
        <v>9.0859286539999999</v>
      </c>
      <c r="AE461"/>
      <c r="AF461">
        <v>36.913182393</v>
      </c>
      <c r="AG461"/>
      <c r="AH461"/>
      <c r="AI461">
        <v>20.28327706</v>
      </c>
      <c r="AJ461">
        <v>17.960369162999999</v>
      </c>
      <c r="AK461"/>
      <c r="AL461"/>
      <c r="AM461"/>
      <c r="AN461">
        <v>18.808153911000002</v>
      </c>
      <c r="AO461"/>
      <c r="AP461"/>
      <c r="AQ461"/>
      <c r="AR461"/>
      <c r="AS461"/>
      <c r="AT461">
        <v>21.723040179000002</v>
      </c>
      <c r="AU461"/>
    </row>
    <row r="462" spans="1:47" x14ac:dyDescent="0.35">
      <c r="A462" s="84">
        <v>20941</v>
      </c>
      <c r="B462">
        <v>12.486441064999999</v>
      </c>
      <c r="C462">
        <v>25.929944718000002</v>
      </c>
      <c r="D462"/>
      <c r="E462"/>
      <c r="F462"/>
      <c r="G462"/>
      <c r="H462"/>
      <c r="I462">
        <v>12.484360165</v>
      </c>
      <c r="J462"/>
      <c r="K462"/>
      <c r="L462"/>
      <c r="M462"/>
      <c r="N462"/>
      <c r="O462"/>
      <c r="P462"/>
      <c r="Q462"/>
      <c r="R462">
        <v>31.143154589000002</v>
      </c>
      <c r="S462"/>
      <c r="T462"/>
      <c r="U462"/>
      <c r="V462"/>
      <c r="W462"/>
      <c r="X462"/>
      <c r="Y462"/>
      <c r="Z462"/>
      <c r="AA462"/>
      <c r="AB462"/>
      <c r="AC462">
        <v>26.068288648999999</v>
      </c>
      <c r="AD462">
        <v>9.5907024679999999</v>
      </c>
      <c r="AE462"/>
      <c r="AF462">
        <v>36.874918059999999</v>
      </c>
      <c r="AG462"/>
      <c r="AH462"/>
      <c r="AI462">
        <v>20.28327706</v>
      </c>
      <c r="AJ462">
        <v>18.898426660999998</v>
      </c>
      <c r="AK462"/>
      <c r="AL462"/>
      <c r="AM462"/>
      <c r="AN462">
        <v>18.417290299000001</v>
      </c>
      <c r="AO462"/>
      <c r="AP462"/>
      <c r="AQ462"/>
      <c r="AR462"/>
      <c r="AS462"/>
      <c r="AT462">
        <v>21.642820985</v>
      </c>
      <c r="AU462"/>
    </row>
    <row r="463" spans="1:47" x14ac:dyDescent="0.35">
      <c r="A463" s="84">
        <v>20972</v>
      </c>
      <c r="B463">
        <v>12.416753737000001</v>
      </c>
      <c r="C463">
        <v>22.095269277</v>
      </c>
      <c r="D463"/>
      <c r="E463"/>
      <c r="F463"/>
      <c r="G463"/>
      <c r="H463"/>
      <c r="I463">
        <v>12.414684450999999</v>
      </c>
      <c r="J463"/>
      <c r="K463"/>
      <c r="L463"/>
      <c r="M463"/>
      <c r="N463"/>
      <c r="O463"/>
      <c r="P463"/>
      <c r="Q463"/>
      <c r="R463">
        <v>31.110058784</v>
      </c>
      <c r="S463"/>
      <c r="T463"/>
      <c r="U463"/>
      <c r="V463"/>
      <c r="W463"/>
      <c r="X463"/>
      <c r="Y463"/>
      <c r="Z463"/>
      <c r="AA463"/>
      <c r="AB463"/>
      <c r="AC463">
        <v>26.315471552999998</v>
      </c>
      <c r="AD463">
        <v>9.3383155609999999</v>
      </c>
      <c r="AE463"/>
      <c r="AF463">
        <v>37.036962195000001</v>
      </c>
      <c r="AG463"/>
      <c r="AH463"/>
      <c r="AI463">
        <v>20.568957018999999</v>
      </c>
      <c r="AJ463">
        <v>17.823092456000001</v>
      </c>
      <c r="AK463"/>
      <c r="AL463"/>
      <c r="AM463"/>
      <c r="AN463">
        <v>18.340637062999999</v>
      </c>
      <c r="AO463"/>
      <c r="AP463"/>
      <c r="AQ463"/>
      <c r="AR463"/>
      <c r="AS463"/>
      <c r="AT463">
        <v>21.696267395</v>
      </c>
      <c r="AU463"/>
    </row>
    <row r="464" spans="1:47" x14ac:dyDescent="0.35">
      <c r="A464" s="84">
        <v>21002</v>
      </c>
      <c r="B464">
        <v>12.482339033000001</v>
      </c>
      <c r="C464">
        <v>22.925840819000001</v>
      </c>
      <c r="D464"/>
      <c r="E464"/>
      <c r="F464"/>
      <c r="G464"/>
      <c r="H464"/>
      <c r="I464">
        <v>12.480258816999999</v>
      </c>
      <c r="J464"/>
      <c r="K464"/>
      <c r="L464"/>
      <c r="M464"/>
      <c r="N464"/>
      <c r="O464"/>
      <c r="P464"/>
      <c r="Q464"/>
      <c r="R464">
        <v>31.871262347999998</v>
      </c>
      <c r="S464"/>
      <c r="T464"/>
      <c r="U464"/>
      <c r="V464"/>
      <c r="W464"/>
      <c r="X464"/>
      <c r="Y464"/>
      <c r="Z464"/>
      <c r="AA464"/>
      <c r="AB464"/>
      <c r="AC464">
        <v>26.581668522000001</v>
      </c>
      <c r="AD464">
        <v>9.5065734989999999</v>
      </c>
      <c r="AE464"/>
      <c r="AF464">
        <v>36.323637693000002</v>
      </c>
      <c r="AG464"/>
      <c r="AH464"/>
      <c r="AI464">
        <v>20.568957018999999</v>
      </c>
      <c r="AJ464">
        <v>18.303560931</v>
      </c>
      <c r="AK464"/>
      <c r="AL464"/>
      <c r="AM464"/>
      <c r="AN464">
        <v>18.503657500999999</v>
      </c>
      <c r="AO464"/>
      <c r="AP464"/>
      <c r="AQ464"/>
      <c r="AR464"/>
      <c r="AS464"/>
      <c r="AT464">
        <v>21.829833838999999</v>
      </c>
      <c r="AU464"/>
    </row>
    <row r="465" spans="1:47" x14ac:dyDescent="0.35">
      <c r="A465" s="84">
        <v>21033</v>
      </c>
      <c r="B465">
        <v>12.554311379</v>
      </c>
      <c r="C465">
        <v>23.681145085000001</v>
      </c>
      <c r="D465"/>
      <c r="E465"/>
      <c r="F465"/>
      <c r="G465"/>
      <c r="H465"/>
      <c r="I465">
        <v>12.552219168000001</v>
      </c>
      <c r="J465"/>
      <c r="K465"/>
      <c r="L465"/>
      <c r="M465"/>
      <c r="N465"/>
      <c r="O465"/>
      <c r="P465"/>
      <c r="Q465"/>
      <c r="R465">
        <v>31.871262347999998</v>
      </c>
      <c r="S465"/>
      <c r="T465"/>
      <c r="U465"/>
      <c r="V465"/>
      <c r="W465"/>
      <c r="X465"/>
      <c r="Y465"/>
      <c r="Z465"/>
      <c r="AA465"/>
      <c r="AB465"/>
      <c r="AC465">
        <v>26.676738862000001</v>
      </c>
      <c r="AD465">
        <v>9.1700576229999999</v>
      </c>
      <c r="AE465"/>
      <c r="AF465">
        <v>36.228089419</v>
      </c>
      <c r="AG465"/>
      <c r="AH465"/>
      <c r="AI465">
        <v>20.568957018999999</v>
      </c>
      <c r="AJ465">
        <v>18.555234894000002</v>
      </c>
      <c r="AK465"/>
      <c r="AL465"/>
      <c r="AM465"/>
      <c r="AN465">
        <v>18.205898312999999</v>
      </c>
      <c r="AO465"/>
      <c r="AP465"/>
      <c r="AQ465"/>
      <c r="AR465"/>
      <c r="AS465"/>
      <c r="AT465">
        <v>21.829932997</v>
      </c>
      <c r="AU465"/>
    </row>
    <row r="466" spans="1:47" x14ac:dyDescent="0.35">
      <c r="A466" s="84">
        <v>21064</v>
      </c>
      <c r="B466">
        <v>12.738620863</v>
      </c>
      <c r="C466">
        <v>23.044839138</v>
      </c>
      <c r="D466"/>
      <c r="E466"/>
      <c r="F466"/>
      <c r="G466"/>
      <c r="H466"/>
      <c r="I466">
        <v>12.736497935999999</v>
      </c>
      <c r="J466"/>
      <c r="K466"/>
      <c r="L466"/>
      <c r="M466"/>
      <c r="N466"/>
      <c r="O466"/>
      <c r="P466"/>
      <c r="Q466"/>
      <c r="R466">
        <v>32.202220423999997</v>
      </c>
      <c r="S466"/>
      <c r="T466"/>
      <c r="U466"/>
      <c r="V466"/>
      <c r="W466"/>
      <c r="X466"/>
      <c r="Y466"/>
      <c r="Z466"/>
      <c r="AA466"/>
      <c r="AB466"/>
      <c r="AC466">
        <v>26.999978032000001</v>
      </c>
      <c r="AD466">
        <v>9.1700576229999999</v>
      </c>
      <c r="AE466"/>
      <c r="AF466">
        <v>36.203352754000001</v>
      </c>
      <c r="AG466"/>
      <c r="AH466"/>
      <c r="AI466">
        <v>20.28327706</v>
      </c>
      <c r="AJ466">
        <v>18.440837638000001</v>
      </c>
      <c r="AK466"/>
      <c r="AL466"/>
      <c r="AM466"/>
      <c r="AN466">
        <v>17.872120536000001</v>
      </c>
      <c r="AO466"/>
      <c r="AP466"/>
      <c r="AQ466"/>
      <c r="AR466"/>
      <c r="AS466"/>
      <c r="AT466">
        <v>21.642820985</v>
      </c>
      <c r="AU466"/>
    </row>
    <row r="467" spans="1:47" x14ac:dyDescent="0.35">
      <c r="A467" s="84">
        <v>21094</v>
      </c>
      <c r="B467">
        <v>12.552580228</v>
      </c>
      <c r="C467">
        <v>27.831694451000001</v>
      </c>
      <c r="D467"/>
      <c r="E467"/>
      <c r="F467"/>
      <c r="G467"/>
      <c r="H467"/>
      <c r="I467">
        <v>12.550488305</v>
      </c>
      <c r="J467"/>
      <c r="K467"/>
      <c r="L467"/>
      <c r="M467"/>
      <c r="N467"/>
      <c r="O467"/>
      <c r="P467"/>
      <c r="Q467"/>
      <c r="R467">
        <v>31.838166544</v>
      </c>
      <c r="S467"/>
      <c r="T467"/>
      <c r="U467"/>
      <c r="V467"/>
      <c r="W467"/>
      <c r="X467"/>
      <c r="Y467"/>
      <c r="Z467"/>
      <c r="AA467"/>
      <c r="AB467"/>
      <c r="AC467">
        <v>25.954204233999999</v>
      </c>
      <c r="AD467">
        <v>9.0859286539999999</v>
      </c>
      <c r="AE467"/>
      <c r="AF467">
        <v>35.93031294</v>
      </c>
      <c r="AG467"/>
      <c r="AH467"/>
      <c r="AI467">
        <v>19.711917143000001</v>
      </c>
      <c r="AJ467">
        <v>18.349319832999999</v>
      </c>
      <c r="AK467"/>
      <c r="AL467"/>
      <c r="AM467"/>
      <c r="AN467">
        <v>18.13736948</v>
      </c>
      <c r="AO467"/>
      <c r="AP467"/>
      <c r="AQ467"/>
      <c r="AR467"/>
      <c r="AS467"/>
      <c r="AT467">
        <v>21.322241687999998</v>
      </c>
      <c r="AU467"/>
    </row>
    <row r="468" spans="1:47" x14ac:dyDescent="0.35">
      <c r="A468" s="84">
        <v>21125</v>
      </c>
      <c r="B468">
        <v>12.612379424</v>
      </c>
      <c r="C468">
        <v>22.233408604000001</v>
      </c>
      <c r="D468"/>
      <c r="E468"/>
      <c r="F468"/>
      <c r="G468"/>
      <c r="H468"/>
      <c r="I468">
        <v>12.610277536</v>
      </c>
      <c r="J468"/>
      <c r="K468"/>
      <c r="L468"/>
      <c r="M468"/>
      <c r="N468"/>
      <c r="O468"/>
      <c r="P468"/>
      <c r="Q468"/>
      <c r="R468">
        <v>32.500082685000002</v>
      </c>
      <c r="S468"/>
      <c r="T468"/>
      <c r="U468"/>
      <c r="V468"/>
      <c r="W468"/>
      <c r="X468"/>
      <c r="Y468"/>
      <c r="Z468"/>
      <c r="AA468"/>
      <c r="AB468"/>
      <c r="AC468">
        <v>26.277443415</v>
      </c>
      <c r="AD468">
        <v>9.0859286539999999</v>
      </c>
      <c r="AE468"/>
      <c r="AF468">
        <v>35.743317445999999</v>
      </c>
      <c r="AG468"/>
      <c r="AH468"/>
      <c r="AI468">
        <v>19.997597102</v>
      </c>
      <c r="AJ468">
        <v>18.051886968000002</v>
      </c>
      <c r="AK468"/>
      <c r="AL468"/>
      <c r="AM468"/>
      <c r="AN468">
        <v>18.493336538000001</v>
      </c>
      <c r="AO468"/>
      <c r="AP468"/>
      <c r="AQ468"/>
      <c r="AR468"/>
      <c r="AS468"/>
      <c r="AT468">
        <v>20.81455038</v>
      </c>
      <c r="AU468"/>
    </row>
    <row r="469" spans="1:47" x14ac:dyDescent="0.35">
      <c r="A469" s="84">
        <v>21155</v>
      </c>
      <c r="B469">
        <v>12.620478346000001</v>
      </c>
      <c r="C469">
        <v>23.168959983000001</v>
      </c>
      <c r="D469"/>
      <c r="E469"/>
      <c r="F469"/>
      <c r="G469"/>
      <c r="H469"/>
      <c r="I469">
        <v>12.618375108</v>
      </c>
      <c r="J469"/>
      <c r="K469"/>
      <c r="L469"/>
      <c r="M469"/>
      <c r="N469"/>
      <c r="O469"/>
      <c r="P469"/>
      <c r="Q469"/>
      <c r="R469">
        <v>32.897232379000002</v>
      </c>
      <c r="S469"/>
      <c r="T469"/>
      <c r="U469"/>
      <c r="V469"/>
      <c r="W469"/>
      <c r="X469"/>
      <c r="Y469"/>
      <c r="Z469"/>
      <c r="AA469"/>
      <c r="AB469"/>
      <c r="AC469">
        <v>26.562654447</v>
      </c>
      <c r="AD469">
        <v>8.9176707159999999</v>
      </c>
      <c r="AE469"/>
      <c r="AF469">
        <v>35.667245567000002</v>
      </c>
      <c r="AG469"/>
      <c r="AH469"/>
      <c r="AI469">
        <v>19.997597102</v>
      </c>
      <c r="AJ469">
        <v>18.074766418999999</v>
      </c>
      <c r="AK469"/>
      <c r="AL469"/>
      <c r="AM469"/>
      <c r="AN469">
        <v>18.029877883000001</v>
      </c>
      <c r="AO469"/>
      <c r="AP469"/>
      <c r="AQ469"/>
      <c r="AR469"/>
      <c r="AS469"/>
      <c r="AT469">
        <v>20.41375189</v>
      </c>
      <c r="AU469"/>
    </row>
    <row r="470" spans="1:47" x14ac:dyDescent="0.35">
      <c r="A470" s="84">
        <v>21186</v>
      </c>
      <c r="B470">
        <v>12.844487082000001</v>
      </c>
      <c r="C470">
        <v>23.767539763999999</v>
      </c>
      <c r="D470"/>
      <c r="E470"/>
      <c r="F470"/>
      <c r="G470"/>
      <c r="H470"/>
      <c r="I470">
        <v>12.842346513000001</v>
      </c>
      <c r="J470"/>
      <c r="K470">
        <v>23.601720952000001</v>
      </c>
      <c r="L470"/>
      <c r="M470"/>
      <c r="N470"/>
      <c r="O470"/>
      <c r="P470"/>
      <c r="Q470">
        <v>12.981956888999999</v>
      </c>
      <c r="R470">
        <v>33.228190443999999</v>
      </c>
      <c r="S470"/>
      <c r="T470"/>
      <c r="U470"/>
      <c r="V470"/>
      <c r="W470"/>
      <c r="X470"/>
      <c r="Y470"/>
      <c r="Z470"/>
      <c r="AA470"/>
      <c r="AB470"/>
      <c r="AC470">
        <v>26.961949894</v>
      </c>
      <c r="AD470">
        <v>8.8335417469999999</v>
      </c>
      <c r="AE470"/>
      <c r="AF470">
        <v>36.048778863999999</v>
      </c>
      <c r="AG470"/>
      <c r="AH470"/>
      <c r="AI470">
        <v>19.997597102</v>
      </c>
      <c r="AJ470">
        <v>18.303560931</v>
      </c>
      <c r="AK470"/>
      <c r="AL470"/>
      <c r="AM470"/>
      <c r="AN470">
        <v>18.816092921999999</v>
      </c>
      <c r="AO470"/>
      <c r="AP470"/>
      <c r="AQ470"/>
      <c r="AR470"/>
      <c r="AS470"/>
      <c r="AT470">
        <v>20.039627025000001</v>
      </c>
      <c r="AU470"/>
    </row>
    <row r="471" spans="1:47" x14ac:dyDescent="0.35">
      <c r="A471" s="84">
        <v>21217</v>
      </c>
      <c r="B471">
        <v>12.835978622000001</v>
      </c>
      <c r="C471">
        <v>25.808322562000001</v>
      </c>
      <c r="D471"/>
      <c r="E471"/>
      <c r="F471"/>
      <c r="G471"/>
      <c r="H471"/>
      <c r="I471">
        <v>12.833839469999999</v>
      </c>
      <c r="J471"/>
      <c r="K471">
        <v>23.700927669999999</v>
      </c>
      <c r="L471"/>
      <c r="M471"/>
      <c r="N471"/>
      <c r="O471"/>
      <c r="P471"/>
      <c r="Q471">
        <v>12.857330103000001</v>
      </c>
      <c r="R471">
        <v>33.360573672999998</v>
      </c>
      <c r="S471"/>
      <c r="T471"/>
      <c r="U471"/>
      <c r="V471"/>
      <c r="W471"/>
      <c r="X471"/>
      <c r="Y471"/>
      <c r="Z471"/>
      <c r="AA471"/>
      <c r="AB471"/>
      <c r="AC471">
        <v>26.410541894000001</v>
      </c>
      <c r="AD471">
        <v>8.9176707159999999</v>
      </c>
      <c r="AE471"/>
      <c r="AF471">
        <v>36.773059451000002</v>
      </c>
      <c r="AG471"/>
      <c r="AH471"/>
      <c r="AI471">
        <v>19.997597102</v>
      </c>
      <c r="AJ471">
        <v>18.257802029</v>
      </c>
      <c r="AK471"/>
      <c r="AL471"/>
      <c r="AM471"/>
      <c r="AN471">
        <v>18.790966001000001</v>
      </c>
      <c r="AO471"/>
      <c r="AP471"/>
      <c r="AQ471"/>
      <c r="AR471"/>
      <c r="AS471"/>
      <c r="AT471">
        <v>19.612154910000001</v>
      </c>
      <c r="AU471"/>
    </row>
    <row r="472" spans="1:47" x14ac:dyDescent="0.35">
      <c r="A472" s="84">
        <v>21245</v>
      </c>
      <c r="B472">
        <v>12.673387731</v>
      </c>
      <c r="C472">
        <v>22.882706282000001</v>
      </c>
      <c r="D472"/>
      <c r="E472"/>
      <c r="F472"/>
      <c r="G472"/>
      <c r="H472"/>
      <c r="I472">
        <v>12.671275676</v>
      </c>
      <c r="J472"/>
      <c r="K472">
        <v>24.085981327999999</v>
      </c>
      <c r="L472"/>
      <c r="M472"/>
      <c r="N472"/>
      <c r="O472"/>
      <c r="P472"/>
      <c r="Q472">
        <v>12.587305399</v>
      </c>
      <c r="R472">
        <v>33.261286249000001</v>
      </c>
      <c r="S472"/>
      <c r="T472"/>
      <c r="U472"/>
      <c r="V472"/>
      <c r="W472"/>
      <c r="X472"/>
      <c r="Y472"/>
      <c r="Z472"/>
      <c r="AA472"/>
      <c r="AB472"/>
      <c r="AC472">
        <v>26.372513755</v>
      </c>
      <c r="AD472">
        <v>8.8335417469999999</v>
      </c>
      <c r="AE472"/>
      <c r="AF472">
        <v>35.235647886999999</v>
      </c>
      <c r="AG472"/>
      <c r="AH472"/>
      <c r="AI472">
        <v>20.28327706</v>
      </c>
      <c r="AJ472">
        <v>18.578114344999999</v>
      </c>
      <c r="AK472"/>
      <c r="AL472"/>
      <c r="AM472"/>
      <c r="AN472">
        <v>19.131789593000001</v>
      </c>
      <c r="AO472"/>
      <c r="AP472"/>
      <c r="AQ472"/>
      <c r="AR472"/>
      <c r="AS472"/>
      <c r="AT472">
        <v>19.371695647999999</v>
      </c>
      <c r="AU472"/>
    </row>
    <row r="473" spans="1:47" x14ac:dyDescent="0.35">
      <c r="A473" s="84">
        <v>21276</v>
      </c>
      <c r="B473">
        <v>12.618941038999999</v>
      </c>
      <c r="C473">
        <v>22.992208698999999</v>
      </c>
      <c r="D473"/>
      <c r="E473"/>
      <c r="F473"/>
      <c r="G473"/>
      <c r="H473"/>
      <c r="I473">
        <v>12.616838057000001</v>
      </c>
      <c r="J473"/>
      <c r="K473">
        <v>23.329040403</v>
      </c>
      <c r="L473"/>
      <c r="M473"/>
      <c r="N473"/>
      <c r="O473"/>
      <c r="P473"/>
      <c r="Q473">
        <v>12.774245578</v>
      </c>
      <c r="R473">
        <v>32.963423988000002</v>
      </c>
      <c r="S473"/>
      <c r="T473"/>
      <c r="U473"/>
      <c r="V473"/>
      <c r="W473"/>
      <c r="X473"/>
      <c r="Y473"/>
      <c r="Z473"/>
      <c r="AA473"/>
      <c r="AB473"/>
      <c r="AC473">
        <v>26.277443415</v>
      </c>
      <c r="AD473">
        <v>8.8335417469999999</v>
      </c>
      <c r="AE473"/>
      <c r="AF473">
        <v>35.435675989000003</v>
      </c>
      <c r="AG473"/>
      <c r="AH473"/>
      <c r="AI473">
        <v>19.997597102</v>
      </c>
      <c r="AJ473">
        <v>18.006128065999999</v>
      </c>
      <c r="AK473"/>
      <c r="AL473"/>
      <c r="AM473"/>
      <c r="AN473">
        <v>18.967002336</v>
      </c>
      <c r="AO473"/>
      <c r="AP473"/>
      <c r="AQ473"/>
      <c r="AR473"/>
      <c r="AS473"/>
      <c r="AT473">
        <v>19.051017192</v>
      </c>
      <c r="AU473"/>
    </row>
    <row r="474" spans="1:47" x14ac:dyDescent="0.35">
      <c r="A474" s="84">
        <v>21306</v>
      </c>
      <c r="B474">
        <v>12.691878915</v>
      </c>
      <c r="C474">
        <v>23.029842848000001</v>
      </c>
      <c r="D474"/>
      <c r="E474"/>
      <c r="F474"/>
      <c r="G474"/>
      <c r="H474"/>
      <c r="I474">
        <v>12.689763778</v>
      </c>
      <c r="J474"/>
      <c r="K474">
        <v>23.61413039</v>
      </c>
      <c r="L474"/>
      <c r="M474"/>
      <c r="N474"/>
      <c r="O474"/>
      <c r="P474"/>
      <c r="Q474">
        <v>12.732703316</v>
      </c>
      <c r="R474">
        <v>32.731753335999997</v>
      </c>
      <c r="S474"/>
      <c r="T474"/>
      <c r="U474"/>
      <c r="V474"/>
      <c r="W474"/>
      <c r="X474"/>
      <c r="Y474"/>
      <c r="Z474"/>
      <c r="AA474"/>
      <c r="AB474"/>
      <c r="AC474">
        <v>26.334485616999999</v>
      </c>
      <c r="AD474">
        <v>8.58115484</v>
      </c>
      <c r="AE474"/>
      <c r="AF474">
        <v>35.036014143000003</v>
      </c>
      <c r="AG474"/>
      <c r="AH474"/>
      <c r="AI474">
        <v>20.28327706</v>
      </c>
      <c r="AJ474">
        <v>17.937489712000001</v>
      </c>
      <c r="AK474"/>
      <c r="AL474"/>
      <c r="AM474"/>
      <c r="AN474">
        <v>19.722485200000001</v>
      </c>
      <c r="AO474"/>
      <c r="AP474"/>
      <c r="AQ474"/>
      <c r="AR474"/>
      <c r="AS474"/>
      <c r="AT474">
        <v>19.238030044999999</v>
      </c>
      <c r="AU474"/>
    </row>
    <row r="475" spans="1:47" x14ac:dyDescent="0.35">
      <c r="A475" s="84">
        <v>21337</v>
      </c>
      <c r="B475">
        <v>12.738703371</v>
      </c>
      <c r="C475">
        <v>22.889327684000001</v>
      </c>
      <c r="D475"/>
      <c r="E475"/>
      <c r="F475"/>
      <c r="G475"/>
      <c r="H475"/>
      <c r="I475">
        <v>12.736580431</v>
      </c>
      <c r="J475"/>
      <c r="K475">
        <v>23.902680278999998</v>
      </c>
      <c r="L475"/>
      <c r="M475"/>
      <c r="N475"/>
      <c r="O475"/>
      <c r="P475"/>
      <c r="Q475">
        <v>12.649618792</v>
      </c>
      <c r="R475">
        <v>32.963423988000002</v>
      </c>
      <c r="S475"/>
      <c r="T475"/>
      <c r="U475"/>
      <c r="V475"/>
      <c r="W475"/>
      <c r="X475"/>
      <c r="Y475"/>
      <c r="Z475"/>
      <c r="AA475"/>
      <c r="AB475"/>
      <c r="AC475">
        <v>26.980963968000001</v>
      </c>
      <c r="AD475">
        <v>8.497025871</v>
      </c>
      <c r="AE475"/>
      <c r="AF475">
        <v>34.626489593999999</v>
      </c>
      <c r="AG475"/>
      <c r="AH475"/>
      <c r="AI475">
        <v>20.28327706</v>
      </c>
      <c r="AJ475">
        <v>18.806908857</v>
      </c>
      <c r="AK475"/>
      <c r="AL475"/>
      <c r="AM475"/>
      <c r="AN475">
        <v>18.548231336000001</v>
      </c>
      <c r="AO475"/>
      <c r="AP475"/>
      <c r="AQ475"/>
      <c r="AR475"/>
      <c r="AS475"/>
      <c r="AT475">
        <v>19.745721354000001</v>
      </c>
      <c r="AU475"/>
    </row>
    <row r="476" spans="1:47" x14ac:dyDescent="0.35">
      <c r="A476" s="84">
        <v>21367</v>
      </c>
      <c r="B476">
        <v>12.972529065</v>
      </c>
      <c r="C476">
        <v>23.313869323999999</v>
      </c>
      <c r="D476"/>
      <c r="E476"/>
      <c r="F476"/>
      <c r="G476"/>
      <c r="H476"/>
      <c r="I476">
        <v>12.970367157</v>
      </c>
      <c r="J476"/>
      <c r="K476">
        <v>23.494208674999999</v>
      </c>
      <c r="L476"/>
      <c r="M476"/>
      <c r="N476"/>
      <c r="O476"/>
      <c r="P476"/>
      <c r="Q476">
        <v>12.60807653</v>
      </c>
      <c r="R476">
        <v>32.698657531999999</v>
      </c>
      <c r="S476"/>
      <c r="T476"/>
      <c r="U476"/>
      <c r="V476"/>
      <c r="W476"/>
      <c r="X476"/>
      <c r="Y476"/>
      <c r="Z476"/>
      <c r="AA476"/>
      <c r="AB476"/>
      <c r="AC476">
        <v>27.228146861999999</v>
      </c>
      <c r="AD476">
        <v>8.8335417469999999</v>
      </c>
      <c r="AE476"/>
      <c r="AF476">
        <v>34.325137079999998</v>
      </c>
      <c r="AG476"/>
      <c r="AH476"/>
      <c r="AI476">
        <v>20.28327706</v>
      </c>
      <c r="AJ476">
        <v>18.463717088999999</v>
      </c>
      <c r="AK476"/>
      <c r="AL476"/>
      <c r="AM476"/>
      <c r="AN476">
        <v>19.198796870999999</v>
      </c>
      <c r="AO476"/>
      <c r="AP476"/>
      <c r="AQ476"/>
      <c r="AR476"/>
      <c r="AS476"/>
      <c r="AT476">
        <v>20.039627025000001</v>
      </c>
      <c r="AU476"/>
    </row>
    <row r="477" spans="1:47" x14ac:dyDescent="0.35">
      <c r="A477" s="84">
        <v>21398</v>
      </c>
      <c r="B477">
        <v>12.595454661</v>
      </c>
      <c r="C477">
        <v>22.816067406999998</v>
      </c>
      <c r="D477"/>
      <c r="E477"/>
      <c r="F477"/>
      <c r="G477"/>
      <c r="H477"/>
      <c r="I477">
        <v>12.593355593</v>
      </c>
      <c r="J477"/>
      <c r="K477">
        <v>24.390604465999999</v>
      </c>
      <c r="L477"/>
      <c r="M477"/>
      <c r="N477"/>
      <c r="O477"/>
      <c r="P477"/>
      <c r="Q477">
        <v>12.815787841000001</v>
      </c>
      <c r="R477">
        <v>32.698657531999999</v>
      </c>
      <c r="S477"/>
      <c r="T477"/>
      <c r="U477"/>
      <c r="V477"/>
      <c r="W477"/>
      <c r="X477"/>
      <c r="Y477"/>
      <c r="Z477"/>
      <c r="AA477"/>
      <c r="AB477"/>
      <c r="AC477">
        <v>27.171104660000001</v>
      </c>
      <c r="AD477">
        <v>8.9176707159999999</v>
      </c>
      <c r="AE477"/>
      <c r="AF477">
        <v>34.626550676000001</v>
      </c>
      <c r="AG477"/>
      <c r="AH477"/>
      <c r="AI477">
        <v>20.568957018999999</v>
      </c>
      <c r="AJ477">
        <v>18.372199284000001</v>
      </c>
      <c r="AK477"/>
      <c r="AL477"/>
      <c r="AM477"/>
      <c r="AN477">
        <v>20.102089155000002</v>
      </c>
      <c r="AO477"/>
      <c r="AP477"/>
      <c r="AQ477"/>
      <c r="AR477"/>
      <c r="AS477"/>
      <c r="AT477">
        <v>20.440425515000001</v>
      </c>
      <c r="AU477"/>
    </row>
    <row r="478" spans="1:47" x14ac:dyDescent="0.35">
      <c r="A478" s="84">
        <v>21429</v>
      </c>
      <c r="B478">
        <v>12.547201476</v>
      </c>
      <c r="C478">
        <v>22.853644263</v>
      </c>
      <c r="D478"/>
      <c r="E478"/>
      <c r="F478"/>
      <c r="G478"/>
      <c r="H478"/>
      <c r="I478">
        <v>12.545110449999999</v>
      </c>
      <c r="J478"/>
      <c r="K478">
        <v>23.698821313</v>
      </c>
      <c r="L478"/>
      <c r="M478"/>
      <c r="N478"/>
      <c r="O478"/>
      <c r="P478"/>
      <c r="Q478">
        <v>12.898872365000001</v>
      </c>
      <c r="R478">
        <v>32.500082685000002</v>
      </c>
      <c r="S478"/>
      <c r="T478"/>
      <c r="U478"/>
      <c r="V478"/>
      <c r="W478"/>
      <c r="X478"/>
      <c r="Y478"/>
      <c r="Z478"/>
      <c r="AA478"/>
      <c r="AB478"/>
      <c r="AC478">
        <v>27.627442308999999</v>
      </c>
      <c r="AD478">
        <v>8.9176707159999999</v>
      </c>
      <c r="AE478"/>
      <c r="AF478">
        <v>34.395315955000001</v>
      </c>
      <c r="AG478"/>
      <c r="AH478"/>
      <c r="AI478">
        <v>20.854636976999998</v>
      </c>
      <c r="AJ478">
        <v>18.097645870000001</v>
      </c>
      <c r="AK478"/>
      <c r="AL478"/>
      <c r="AM478"/>
      <c r="AN478">
        <v>20.388122891999998</v>
      </c>
      <c r="AO478"/>
      <c r="AP478"/>
      <c r="AQ478"/>
      <c r="AR478"/>
      <c r="AS478"/>
      <c r="AT478">
        <v>20.627537527000001</v>
      </c>
      <c r="AU478"/>
    </row>
    <row r="479" spans="1:47" x14ac:dyDescent="0.35">
      <c r="A479" s="84">
        <v>21459</v>
      </c>
      <c r="B479">
        <v>12.931702426999999</v>
      </c>
      <c r="C479">
        <v>23.020214802999998</v>
      </c>
      <c r="D479"/>
      <c r="E479"/>
      <c r="F479"/>
      <c r="G479"/>
      <c r="H479"/>
      <c r="I479">
        <v>12.929547323</v>
      </c>
      <c r="J479"/>
      <c r="K479">
        <v>23.690462546999999</v>
      </c>
      <c r="L479"/>
      <c r="M479"/>
      <c r="N479"/>
      <c r="O479"/>
      <c r="P479"/>
      <c r="Q479">
        <v>13.065041412999999</v>
      </c>
      <c r="R479">
        <v>32.566274303</v>
      </c>
      <c r="S479"/>
      <c r="T479"/>
      <c r="U479"/>
      <c r="V479"/>
      <c r="W479"/>
      <c r="X479"/>
      <c r="Y479"/>
      <c r="Z479"/>
      <c r="AA479"/>
      <c r="AB479"/>
      <c r="AC479">
        <v>27.779554862000001</v>
      </c>
      <c r="AD479">
        <v>9.1700576229999999</v>
      </c>
      <c r="AE479"/>
      <c r="AF479">
        <v>34.423929893999997</v>
      </c>
      <c r="AG479"/>
      <c r="AH479"/>
      <c r="AI479">
        <v>21.140316936000001</v>
      </c>
      <c r="AJ479">
        <v>18.623873246999999</v>
      </c>
      <c r="AK479"/>
      <c r="AL479"/>
      <c r="AM479"/>
      <c r="AN479">
        <v>20.538558418000001</v>
      </c>
      <c r="AO479"/>
      <c r="AP479"/>
      <c r="AQ479"/>
      <c r="AR479"/>
      <c r="AS479"/>
      <c r="AT479">
        <v>20.867996788999999</v>
      </c>
      <c r="AU479"/>
    </row>
    <row r="480" spans="1:47" x14ac:dyDescent="0.35">
      <c r="A480" s="84">
        <v>21490</v>
      </c>
      <c r="B480">
        <v>12.683839989000001</v>
      </c>
      <c r="C480">
        <v>23.266570438999999</v>
      </c>
      <c r="D480"/>
      <c r="E480"/>
      <c r="F480"/>
      <c r="G480"/>
      <c r="H480"/>
      <c r="I480">
        <v>12.681726190999999</v>
      </c>
      <c r="J480"/>
      <c r="K480">
        <v>24.241933425999999</v>
      </c>
      <c r="L480"/>
      <c r="M480"/>
      <c r="N480"/>
      <c r="O480"/>
      <c r="P480"/>
      <c r="Q480">
        <v>13.397379509</v>
      </c>
      <c r="R480">
        <v>32.136028805000002</v>
      </c>
      <c r="S480"/>
      <c r="T480"/>
      <c r="U480"/>
      <c r="V480"/>
      <c r="W480"/>
      <c r="X480"/>
      <c r="Y480"/>
      <c r="Z480"/>
      <c r="AA480"/>
      <c r="AB480"/>
      <c r="AC480">
        <v>27.950681490000001</v>
      </c>
      <c r="AD480">
        <v>9.0859286539999999</v>
      </c>
      <c r="AE480"/>
      <c r="AF480">
        <v>34.881922355</v>
      </c>
      <c r="AG480"/>
      <c r="AH480"/>
      <c r="AI480">
        <v>20.854636976999998</v>
      </c>
      <c r="AJ480">
        <v>18.692511601</v>
      </c>
      <c r="AK480"/>
      <c r="AL480"/>
      <c r="AM480"/>
      <c r="AN480">
        <v>20.932219174</v>
      </c>
      <c r="AO480"/>
      <c r="AP480"/>
      <c r="AQ480"/>
      <c r="AR480"/>
      <c r="AS480"/>
      <c r="AT480">
        <v>21.482580916</v>
      </c>
      <c r="AU480"/>
    </row>
    <row r="481" spans="1:47" x14ac:dyDescent="0.35">
      <c r="A481" s="84">
        <v>21520</v>
      </c>
      <c r="B481">
        <v>12.829830427999999</v>
      </c>
      <c r="C481">
        <v>22.679400961999999</v>
      </c>
      <c r="D481"/>
      <c r="E481"/>
      <c r="F481"/>
      <c r="G481"/>
      <c r="H481"/>
      <c r="I481">
        <v>12.827692301000001</v>
      </c>
      <c r="J481"/>
      <c r="K481">
        <v>24.340309467000001</v>
      </c>
      <c r="L481"/>
      <c r="M481"/>
      <c r="N481"/>
      <c r="O481"/>
      <c r="P481"/>
      <c r="Q481">
        <v>12.981956888999999</v>
      </c>
      <c r="R481">
        <v>31.871262347999998</v>
      </c>
      <c r="S481"/>
      <c r="T481"/>
      <c r="U481"/>
      <c r="V481"/>
      <c r="W481"/>
      <c r="X481"/>
      <c r="Y481"/>
      <c r="Z481"/>
      <c r="AA481"/>
      <c r="AB481"/>
      <c r="AC481">
        <v>27.950681490000001</v>
      </c>
      <c r="AD481">
        <v>9.3383155609999999</v>
      </c>
      <c r="AE481"/>
      <c r="AF481">
        <v>35.063765715000002</v>
      </c>
      <c r="AG481"/>
      <c r="AH481"/>
      <c r="AI481">
        <v>21.140316936000001</v>
      </c>
      <c r="AJ481">
        <v>18.715391052000001</v>
      </c>
      <c r="AK481"/>
      <c r="AL481"/>
      <c r="AM481"/>
      <c r="AN481">
        <v>20.344368453000001</v>
      </c>
      <c r="AO481"/>
      <c r="AP481"/>
      <c r="AQ481"/>
      <c r="AR481"/>
      <c r="AS481"/>
      <c r="AT481">
        <v>21.509254542000001</v>
      </c>
      <c r="AU481"/>
    </row>
    <row r="482" spans="1:47" x14ac:dyDescent="0.35">
      <c r="A482" s="84">
        <v>21551</v>
      </c>
      <c r="B482">
        <v>12.963711511</v>
      </c>
      <c r="C482">
        <v>22.891264806999999</v>
      </c>
      <c r="D482"/>
      <c r="E482"/>
      <c r="F482"/>
      <c r="G482"/>
      <c r="H482"/>
      <c r="I482">
        <v>12.961551072000001</v>
      </c>
      <c r="J482"/>
      <c r="K482">
        <v>24.125771169</v>
      </c>
      <c r="L482"/>
      <c r="M482"/>
      <c r="N482"/>
      <c r="O482"/>
      <c r="P482"/>
      <c r="Q482">
        <v>13.023499150999999</v>
      </c>
      <c r="R482">
        <v>31.705783316000002</v>
      </c>
      <c r="S482"/>
      <c r="T482"/>
      <c r="U482"/>
      <c r="V482"/>
      <c r="W482"/>
      <c r="X482"/>
      <c r="Y482"/>
      <c r="Z482"/>
      <c r="AA482"/>
      <c r="AB482"/>
      <c r="AC482">
        <v>28.064765905000002</v>
      </c>
      <c r="AD482">
        <v>9.4224445299999999</v>
      </c>
      <c r="AE482"/>
      <c r="AF482">
        <v>34.967418059000003</v>
      </c>
      <c r="AG482"/>
      <c r="AH482"/>
      <c r="AI482">
        <v>21.425996895000001</v>
      </c>
      <c r="AJ482">
        <v>18.509475990999999</v>
      </c>
      <c r="AK482"/>
      <c r="AL482"/>
      <c r="AM482"/>
      <c r="AN482">
        <v>21.252030817000001</v>
      </c>
      <c r="AO482"/>
      <c r="AP482"/>
      <c r="AQ482"/>
      <c r="AR482">
        <v>24.560838445000002</v>
      </c>
      <c r="AS482"/>
      <c r="AT482">
        <v>21.829833838999999</v>
      </c>
      <c r="AU482"/>
    </row>
    <row r="483" spans="1:47" x14ac:dyDescent="0.35">
      <c r="A483" s="84">
        <v>21582</v>
      </c>
      <c r="B483">
        <v>12.941625241000001</v>
      </c>
      <c r="C483">
        <v>23.567208776000001</v>
      </c>
      <c r="D483"/>
      <c r="E483"/>
      <c r="F483"/>
      <c r="G483"/>
      <c r="H483"/>
      <c r="I483">
        <v>12.939468483000001</v>
      </c>
      <c r="J483"/>
      <c r="K483">
        <v>24.191118084999999</v>
      </c>
      <c r="L483"/>
      <c r="M483"/>
      <c r="N483"/>
      <c r="O483"/>
      <c r="P483"/>
      <c r="Q483">
        <v>13.251981592</v>
      </c>
      <c r="R483">
        <v>31.937453967</v>
      </c>
      <c r="S483"/>
      <c r="T483"/>
      <c r="U483"/>
      <c r="V483"/>
      <c r="W483"/>
      <c r="X483"/>
      <c r="Y483"/>
      <c r="Z483"/>
      <c r="AA483"/>
      <c r="AB483"/>
      <c r="AC483">
        <v>28.996455289</v>
      </c>
      <c r="AD483">
        <v>9.7589604059999999</v>
      </c>
      <c r="AE483"/>
      <c r="AF483">
        <v>34.754447593999998</v>
      </c>
      <c r="AG483"/>
      <c r="AH483"/>
      <c r="AI483">
        <v>21.425996895000001</v>
      </c>
      <c r="AJ483">
        <v>18.944185564000001</v>
      </c>
      <c r="AK483"/>
      <c r="AL483"/>
      <c r="AM483"/>
      <c r="AN483">
        <v>21.052201358000001</v>
      </c>
      <c r="AO483"/>
      <c r="AP483"/>
      <c r="AQ483"/>
      <c r="AR483">
        <v>25.015668785999999</v>
      </c>
      <c r="AS483"/>
      <c r="AT483">
        <v>22.257405112000001</v>
      </c>
      <c r="AU483"/>
    </row>
    <row r="484" spans="1:47" x14ac:dyDescent="0.35">
      <c r="A484" s="84">
        <v>21610</v>
      </c>
      <c r="B484">
        <v>12.654658295000001</v>
      </c>
      <c r="C484">
        <v>23.608275144</v>
      </c>
      <c r="D484"/>
      <c r="E484"/>
      <c r="F484"/>
      <c r="G484"/>
      <c r="H484"/>
      <c r="I484">
        <v>12.652549361</v>
      </c>
      <c r="J484"/>
      <c r="K484">
        <v>24.448557349000001</v>
      </c>
      <c r="L484"/>
      <c r="M484"/>
      <c r="N484"/>
      <c r="O484"/>
      <c r="P484"/>
      <c r="Q484">
        <v>13.646633080999999</v>
      </c>
      <c r="R484">
        <v>32.069837194999998</v>
      </c>
      <c r="S484"/>
      <c r="T484"/>
      <c r="U484"/>
      <c r="V484"/>
      <c r="W484"/>
      <c r="X484"/>
      <c r="Y484"/>
      <c r="Z484"/>
      <c r="AA484"/>
      <c r="AB484"/>
      <c r="AC484">
        <v>29.110539703000001</v>
      </c>
      <c r="AD484">
        <v>9.8430893749999999</v>
      </c>
      <c r="AE484"/>
      <c r="AF484">
        <v>35.565329435000002</v>
      </c>
      <c r="AG484"/>
      <c r="AH484"/>
      <c r="AI484">
        <v>21.711676853</v>
      </c>
      <c r="AJ484">
        <v>19.012823916999999</v>
      </c>
      <c r="AK484"/>
      <c r="AL484"/>
      <c r="AM484"/>
      <c r="AN484">
        <v>20.542304408</v>
      </c>
      <c r="AO484"/>
      <c r="AP484"/>
      <c r="AQ484"/>
      <c r="AR484">
        <v>25.925329469000001</v>
      </c>
      <c r="AS484"/>
      <c r="AT484">
        <v>22.577984408999999</v>
      </c>
      <c r="AU484"/>
    </row>
    <row r="485" spans="1:47" x14ac:dyDescent="0.35">
      <c r="A485" s="84">
        <v>21641</v>
      </c>
      <c r="B485">
        <v>13.494005345</v>
      </c>
      <c r="C485">
        <v>24.252305668999998</v>
      </c>
      <c r="D485"/>
      <c r="E485"/>
      <c r="F485"/>
      <c r="G485"/>
      <c r="H485"/>
      <c r="I485">
        <v>13.491756531</v>
      </c>
      <c r="J485"/>
      <c r="K485">
        <v>24.391002051000001</v>
      </c>
      <c r="L485"/>
      <c r="M485"/>
      <c r="N485"/>
      <c r="O485"/>
      <c r="P485"/>
      <c r="Q485">
        <v>13.522006295000001</v>
      </c>
      <c r="R485">
        <v>32.930328183</v>
      </c>
      <c r="S485"/>
      <c r="T485"/>
      <c r="U485"/>
      <c r="V485"/>
      <c r="W485"/>
      <c r="X485"/>
      <c r="Y485"/>
      <c r="Z485"/>
      <c r="AA485"/>
      <c r="AB485"/>
      <c r="AC485">
        <v>29.148567841999999</v>
      </c>
      <c r="AD485">
        <v>10.011347313</v>
      </c>
      <c r="AE485"/>
      <c r="AF485">
        <v>35.643432083</v>
      </c>
      <c r="AG485"/>
      <c r="AH485"/>
      <c r="AI485">
        <v>21.711676853</v>
      </c>
      <c r="AJ485">
        <v>18.944185564000001</v>
      </c>
      <c r="AK485"/>
      <c r="AL485"/>
      <c r="AM485"/>
      <c r="AN485">
        <v>20.408321196999999</v>
      </c>
      <c r="AO485"/>
      <c r="AP485"/>
      <c r="AQ485"/>
      <c r="AR485">
        <v>25.470499128</v>
      </c>
      <c r="AS485"/>
      <c r="AT485">
        <v>23.059002092</v>
      </c>
      <c r="AU485"/>
    </row>
    <row r="486" spans="1:47" x14ac:dyDescent="0.35">
      <c r="A486" s="84">
        <v>21671</v>
      </c>
      <c r="B486">
        <v>13.612000616</v>
      </c>
      <c r="C486">
        <v>23.971515692000001</v>
      </c>
      <c r="D486"/>
      <c r="E486"/>
      <c r="F486"/>
      <c r="G486"/>
      <c r="H486"/>
      <c r="I486">
        <v>13.609732138</v>
      </c>
      <c r="J486"/>
      <c r="K486">
        <v>25.398385331</v>
      </c>
      <c r="L486"/>
      <c r="M486"/>
      <c r="N486"/>
      <c r="O486"/>
      <c r="P486"/>
      <c r="Q486">
        <v>14.228224750000001</v>
      </c>
      <c r="R486">
        <v>32.698657531999999</v>
      </c>
      <c r="S486"/>
      <c r="T486"/>
      <c r="U486"/>
      <c r="V486"/>
      <c r="W486"/>
      <c r="X486"/>
      <c r="Y486"/>
      <c r="Z486"/>
      <c r="AA486"/>
      <c r="AB486"/>
      <c r="AC486">
        <v>29.18659598</v>
      </c>
      <c r="AD486">
        <v>10.347863189</v>
      </c>
      <c r="AE486"/>
      <c r="AF486">
        <v>36.970361842999999</v>
      </c>
      <c r="AG486"/>
      <c r="AH486"/>
      <c r="AI486">
        <v>22.283036769999999</v>
      </c>
      <c r="AJ486">
        <v>19.058582819000002</v>
      </c>
      <c r="AK486"/>
      <c r="AL486"/>
      <c r="AM486"/>
      <c r="AN486">
        <v>20.416732509999999</v>
      </c>
      <c r="AO486"/>
      <c r="AP486"/>
      <c r="AQ486"/>
      <c r="AR486">
        <v>25.470499128</v>
      </c>
      <c r="AS486"/>
      <c r="AT486">
        <v>23.406354173</v>
      </c>
      <c r="AU486"/>
    </row>
    <row r="487" spans="1:47" x14ac:dyDescent="0.35">
      <c r="A487" s="84">
        <v>21702</v>
      </c>
      <c r="B487">
        <v>13.445824198</v>
      </c>
      <c r="C487">
        <v>24.333024597000001</v>
      </c>
      <c r="D487"/>
      <c r="E487"/>
      <c r="F487"/>
      <c r="G487"/>
      <c r="H487"/>
      <c r="I487">
        <v>13.443583414000001</v>
      </c>
      <c r="J487"/>
      <c r="K487">
        <v>25.268610066000001</v>
      </c>
      <c r="L487"/>
      <c r="M487"/>
      <c r="N487"/>
      <c r="O487"/>
      <c r="P487"/>
      <c r="Q487">
        <v>13.854344392</v>
      </c>
      <c r="R487">
        <v>33.029615606999997</v>
      </c>
      <c r="S487"/>
      <c r="T487"/>
      <c r="U487"/>
      <c r="V487"/>
      <c r="W487"/>
      <c r="X487"/>
      <c r="Y487"/>
      <c r="Z487"/>
      <c r="AA487"/>
      <c r="AB487"/>
      <c r="AC487">
        <v>29.015469352</v>
      </c>
      <c r="AD487">
        <v>10.684379065</v>
      </c>
      <c r="AE487"/>
      <c r="AF487">
        <v>36.407309808999997</v>
      </c>
      <c r="AG487"/>
      <c r="AH487"/>
      <c r="AI487">
        <v>21.997356812</v>
      </c>
      <c r="AJ487">
        <v>19.767845805</v>
      </c>
      <c r="AK487"/>
      <c r="AL487"/>
      <c r="AM487"/>
      <c r="AN487">
        <v>21.694728484999999</v>
      </c>
      <c r="AO487"/>
      <c r="AP487"/>
      <c r="AQ487"/>
      <c r="AR487">
        <v>25.925329469000001</v>
      </c>
      <c r="AS487"/>
      <c r="AT487">
        <v>23.433027799000001</v>
      </c>
      <c r="AU487"/>
    </row>
    <row r="488" spans="1:47" x14ac:dyDescent="0.35">
      <c r="A488" s="84">
        <v>21732</v>
      </c>
      <c r="B488">
        <v>13.494862394</v>
      </c>
      <c r="C488">
        <v>24.218753521</v>
      </c>
      <c r="D488"/>
      <c r="E488"/>
      <c r="F488"/>
      <c r="G488"/>
      <c r="H488"/>
      <c r="I488">
        <v>13.492613437999999</v>
      </c>
      <c r="J488"/>
      <c r="K488">
        <v>24.905151797999999</v>
      </c>
      <c r="L488"/>
      <c r="M488"/>
      <c r="N488"/>
      <c r="O488"/>
      <c r="P488"/>
      <c r="Q488">
        <v>14.041284571</v>
      </c>
      <c r="R488">
        <v>32.996519792999997</v>
      </c>
      <c r="S488"/>
      <c r="T488"/>
      <c r="U488"/>
      <c r="V488"/>
      <c r="W488"/>
      <c r="X488"/>
      <c r="Y488"/>
      <c r="Z488"/>
      <c r="AA488"/>
      <c r="AB488"/>
      <c r="AC488">
        <v>29.224624118000001</v>
      </c>
      <c r="AD488">
        <v>10.768508034</v>
      </c>
      <c r="AE488"/>
      <c r="AF488">
        <v>36.860324861000002</v>
      </c>
      <c r="AG488"/>
      <c r="AH488"/>
      <c r="AI488">
        <v>22.854396688000001</v>
      </c>
      <c r="AJ488">
        <v>20.156796475</v>
      </c>
      <c r="AK488"/>
      <c r="AL488"/>
      <c r="AM488"/>
      <c r="AN488">
        <v>22.156927593999999</v>
      </c>
      <c r="AO488"/>
      <c r="AP488"/>
      <c r="AQ488"/>
      <c r="AR488">
        <v>29.563972201999999</v>
      </c>
      <c r="AS488"/>
      <c r="AT488">
        <v>22.871890081</v>
      </c>
      <c r="AU488"/>
    </row>
    <row r="489" spans="1:47" x14ac:dyDescent="0.35">
      <c r="A489" s="84">
        <v>21763</v>
      </c>
      <c r="B489">
        <v>13.651472754</v>
      </c>
      <c r="C489">
        <v>24.039237537999998</v>
      </c>
      <c r="D489"/>
      <c r="E489"/>
      <c r="F489"/>
      <c r="G489"/>
      <c r="H489"/>
      <c r="I489">
        <v>13.649197698</v>
      </c>
      <c r="J489"/>
      <c r="K489">
        <v>26.378839937999999</v>
      </c>
      <c r="L489"/>
      <c r="M489"/>
      <c r="N489"/>
      <c r="O489"/>
      <c r="P489"/>
      <c r="Q489">
        <v>14.269767012000001</v>
      </c>
      <c r="R489">
        <v>32.996519792999997</v>
      </c>
      <c r="S489"/>
      <c r="T489"/>
      <c r="U489"/>
      <c r="V489"/>
      <c r="W489"/>
      <c r="X489"/>
      <c r="Y489"/>
      <c r="Z489"/>
      <c r="AA489"/>
      <c r="AB489"/>
      <c r="AC489">
        <v>30.289411980000001</v>
      </c>
      <c r="AD489">
        <v>10.936765972</v>
      </c>
      <c r="AE489"/>
      <c r="AF489">
        <v>36.843444689000002</v>
      </c>
      <c r="AG489"/>
      <c r="AH489"/>
      <c r="AI489">
        <v>22.854396688000001</v>
      </c>
      <c r="AJ489">
        <v>19.539051294</v>
      </c>
      <c r="AK489"/>
      <c r="AL489"/>
      <c r="AM489"/>
      <c r="AN489">
        <v>22.251814682999999</v>
      </c>
      <c r="AO489"/>
      <c r="AP489"/>
      <c r="AQ489"/>
      <c r="AR489">
        <v>27.289820494000001</v>
      </c>
      <c r="AS489"/>
      <c r="AT489">
        <v>22.097065884999999</v>
      </c>
      <c r="AU489"/>
    </row>
    <row r="490" spans="1:47" x14ac:dyDescent="0.35">
      <c r="A490" s="84">
        <v>21794</v>
      </c>
      <c r="B490">
        <v>13.574059478000001</v>
      </c>
      <c r="C490">
        <v>24.659484688999999</v>
      </c>
      <c r="D490"/>
      <c r="E490"/>
      <c r="F490"/>
      <c r="G490"/>
      <c r="H490"/>
      <c r="I490">
        <v>13.571797323</v>
      </c>
      <c r="J490"/>
      <c r="K490">
        <v>26.008772595</v>
      </c>
      <c r="L490"/>
      <c r="M490"/>
      <c r="N490"/>
      <c r="O490"/>
      <c r="P490"/>
      <c r="Q490">
        <v>14.394393797999999</v>
      </c>
      <c r="R490">
        <v>33.625340129000001</v>
      </c>
      <c r="S490"/>
      <c r="T490"/>
      <c r="U490"/>
      <c r="V490"/>
      <c r="W490"/>
      <c r="X490"/>
      <c r="Y490"/>
      <c r="Z490"/>
      <c r="AA490"/>
      <c r="AB490"/>
      <c r="AC490">
        <v>30.954904396</v>
      </c>
      <c r="AD490">
        <v>11.189152879</v>
      </c>
      <c r="AE490"/>
      <c r="AF490">
        <v>36.662480756000001</v>
      </c>
      <c r="AG490"/>
      <c r="AH490"/>
      <c r="AI490">
        <v>23.140076646000001</v>
      </c>
      <c r="AJ490">
        <v>19.744966353999999</v>
      </c>
      <c r="AK490"/>
      <c r="AL490"/>
      <c r="AM490"/>
      <c r="AN490">
        <v>22.358083099000002</v>
      </c>
      <c r="AO490"/>
      <c r="AP490"/>
      <c r="AQ490"/>
      <c r="AR490">
        <v>26.834990153</v>
      </c>
      <c r="AS490"/>
      <c r="AT490">
        <v>22.070392258999998</v>
      </c>
      <c r="AU490"/>
    </row>
    <row r="491" spans="1:47" x14ac:dyDescent="0.35">
      <c r="A491" s="84">
        <v>21824</v>
      </c>
      <c r="B491">
        <v>13.832398734</v>
      </c>
      <c r="C491">
        <v>24.906628680000001</v>
      </c>
      <c r="D491"/>
      <c r="E491"/>
      <c r="F491"/>
      <c r="G491"/>
      <c r="H491"/>
      <c r="I491">
        <v>13.830093526000001</v>
      </c>
      <c r="J491"/>
      <c r="K491">
        <v>26.987425400999999</v>
      </c>
      <c r="L491"/>
      <c r="M491"/>
      <c r="N491"/>
      <c r="O491"/>
      <c r="P491"/>
      <c r="Q491">
        <v>14.602105108</v>
      </c>
      <c r="R491">
        <v>34.154873051000003</v>
      </c>
      <c r="S491"/>
      <c r="T491"/>
      <c r="U491"/>
      <c r="V491"/>
      <c r="W491"/>
      <c r="X491"/>
      <c r="Y491"/>
      <c r="Z491"/>
      <c r="AA491"/>
      <c r="AB491"/>
      <c r="AC491">
        <v>31.506312395999998</v>
      </c>
      <c r="AD491">
        <v>11.441539786</v>
      </c>
      <c r="AE491"/>
      <c r="AF491">
        <v>37.158430912</v>
      </c>
      <c r="AG491"/>
      <c r="AH491"/>
      <c r="AI491">
        <v>23.425756605</v>
      </c>
      <c r="AJ491">
        <v>19.905122511999998</v>
      </c>
      <c r="AK491"/>
      <c r="AL491"/>
      <c r="AM491"/>
      <c r="AN491">
        <v>23.028940988999999</v>
      </c>
      <c r="AO491"/>
      <c r="AP491"/>
      <c r="AQ491"/>
      <c r="AR491">
        <v>27.289820494000001</v>
      </c>
      <c r="AS491"/>
      <c r="AT491">
        <v>21.910053032</v>
      </c>
      <c r="AU491"/>
    </row>
    <row r="492" spans="1:47" x14ac:dyDescent="0.35">
      <c r="A492" s="84">
        <v>21855</v>
      </c>
      <c r="B492">
        <v>13.861671940000001</v>
      </c>
      <c r="C492">
        <v>25.805504071000001</v>
      </c>
      <c r="D492"/>
      <c r="E492"/>
      <c r="F492"/>
      <c r="G492"/>
      <c r="H492"/>
      <c r="I492">
        <v>13.859361853999999</v>
      </c>
      <c r="J492"/>
      <c r="K492">
        <v>26.726917532000002</v>
      </c>
      <c r="L492"/>
      <c r="M492"/>
      <c r="N492"/>
      <c r="O492"/>
      <c r="P492"/>
      <c r="Q492">
        <v>14.726731895</v>
      </c>
      <c r="R492">
        <v>34.386543703000001</v>
      </c>
      <c r="S492"/>
      <c r="T492"/>
      <c r="U492"/>
      <c r="V492"/>
      <c r="W492"/>
      <c r="X492"/>
      <c r="Y492"/>
      <c r="Z492"/>
      <c r="AA492"/>
      <c r="AB492"/>
      <c r="AC492">
        <v>32.266875161999998</v>
      </c>
      <c r="AD492">
        <v>11.609797725</v>
      </c>
      <c r="AE492"/>
      <c r="AF492">
        <v>39.044857524000001</v>
      </c>
      <c r="AG492"/>
      <c r="AH492"/>
      <c r="AI492">
        <v>23.425756605</v>
      </c>
      <c r="AJ492">
        <v>19.699207452</v>
      </c>
      <c r="AK492"/>
      <c r="AL492"/>
      <c r="AM492"/>
      <c r="AN492">
        <v>22.554489422</v>
      </c>
      <c r="AO492"/>
      <c r="AP492"/>
      <c r="AQ492"/>
      <c r="AR492">
        <v>27.289820494000001</v>
      </c>
      <c r="AS492"/>
      <c r="AT492">
        <v>22.043619475</v>
      </c>
      <c r="AU492"/>
    </row>
    <row r="493" spans="1:47" x14ac:dyDescent="0.35">
      <c r="A493" s="84">
        <v>21885</v>
      </c>
      <c r="B493">
        <v>14.144294220999999</v>
      </c>
      <c r="C493">
        <v>25.261200677000001</v>
      </c>
      <c r="D493"/>
      <c r="E493"/>
      <c r="F493"/>
      <c r="G493"/>
      <c r="H493"/>
      <c r="I493">
        <v>14.141937035</v>
      </c>
      <c r="J493"/>
      <c r="K493">
        <v>26.837629592999999</v>
      </c>
      <c r="L493"/>
      <c r="M493"/>
      <c r="N493"/>
      <c r="O493"/>
      <c r="P493"/>
      <c r="Q493">
        <v>14.934443205000001</v>
      </c>
      <c r="R493">
        <v>34.651310158999998</v>
      </c>
      <c r="S493"/>
      <c r="T493"/>
      <c r="U493"/>
      <c r="V493"/>
      <c r="W493"/>
      <c r="X493"/>
      <c r="Y493"/>
      <c r="Z493"/>
      <c r="AA493"/>
      <c r="AB493"/>
      <c r="AC493">
        <v>32.666170608999998</v>
      </c>
      <c r="AD493">
        <v>12.114571539</v>
      </c>
      <c r="AE493"/>
      <c r="AF493">
        <v>40.195207699000001</v>
      </c>
      <c r="AG493"/>
      <c r="AH493"/>
      <c r="AI493">
        <v>23.425756605</v>
      </c>
      <c r="AJ493">
        <v>20.225434829000001</v>
      </c>
      <c r="AK493"/>
      <c r="AL493"/>
      <c r="AM493"/>
      <c r="AN493">
        <v>22.969943475000001</v>
      </c>
      <c r="AO493"/>
      <c r="AP493"/>
      <c r="AQ493"/>
      <c r="AR493">
        <v>27.744650836000002</v>
      </c>
      <c r="AS493"/>
      <c r="AT493">
        <v>23.406354173</v>
      </c>
      <c r="AU493"/>
    </row>
    <row r="494" spans="1:47" x14ac:dyDescent="0.35">
      <c r="A494" s="84">
        <v>21916</v>
      </c>
      <c r="B494">
        <v>14.215633787</v>
      </c>
      <c r="C494">
        <v>25.190213674999999</v>
      </c>
      <c r="D494"/>
      <c r="E494"/>
      <c r="F494"/>
      <c r="G494"/>
      <c r="H494"/>
      <c r="I494">
        <v>14.213264712000001</v>
      </c>
      <c r="J494"/>
      <c r="K494">
        <v>27.27731605</v>
      </c>
      <c r="L494"/>
      <c r="M494"/>
      <c r="N494"/>
      <c r="O494"/>
      <c r="P494"/>
      <c r="Q494">
        <v>15.017527728999999</v>
      </c>
      <c r="R494">
        <v>34.849884996999997</v>
      </c>
      <c r="S494">
        <v>22.496366639000001</v>
      </c>
      <c r="T494"/>
      <c r="U494"/>
      <c r="V494"/>
      <c r="W494"/>
      <c r="X494"/>
      <c r="Y494"/>
      <c r="Z494"/>
      <c r="AA494"/>
      <c r="AB494"/>
      <c r="AC494">
        <v>32.552086193999997</v>
      </c>
      <c r="AD494">
        <v>12.114571539</v>
      </c>
      <c r="AE494"/>
      <c r="AF494">
        <v>40.262927138000002</v>
      </c>
      <c r="AG494"/>
      <c r="AH494"/>
      <c r="AI494">
        <v>23.711436562999999</v>
      </c>
      <c r="AJ494">
        <v>20.637264949999999</v>
      </c>
      <c r="AK494"/>
      <c r="AL494"/>
      <c r="AM494"/>
      <c r="AN494">
        <v>20.945934479999998</v>
      </c>
      <c r="AO494"/>
      <c r="AP494"/>
      <c r="AQ494"/>
      <c r="AR494">
        <v>27.744650836000002</v>
      </c>
      <c r="AS494"/>
      <c r="AT494">
        <v>24.020839142</v>
      </c>
      <c r="AU494"/>
    </row>
    <row r="495" spans="1:47" x14ac:dyDescent="0.35">
      <c r="A495" s="84">
        <v>21947</v>
      </c>
      <c r="B495">
        <v>14.292629907</v>
      </c>
      <c r="C495">
        <v>26.121187806999998</v>
      </c>
      <c r="D495"/>
      <c r="E495"/>
      <c r="F495"/>
      <c r="G495"/>
      <c r="H495"/>
      <c r="I495">
        <v>14.290248</v>
      </c>
      <c r="J495"/>
      <c r="K495">
        <v>27.118943069</v>
      </c>
      <c r="L495"/>
      <c r="M495"/>
      <c r="N495"/>
      <c r="O495"/>
      <c r="P495"/>
      <c r="Q495">
        <v>15.079841121999999</v>
      </c>
      <c r="R495">
        <v>35.114651453</v>
      </c>
      <c r="S495">
        <v>22.664131855000001</v>
      </c>
      <c r="T495"/>
      <c r="U495"/>
      <c r="V495"/>
      <c r="W495"/>
      <c r="X495"/>
      <c r="Y495"/>
      <c r="Z495"/>
      <c r="AA495"/>
      <c r="AB495"/>
      <c r="AC495">
        <v>33.445747439000002</v>
      </c>
      <c r="AD495">
        <v>12.703474322</v>
      </c>
      <c r="AE495"/>
      <c r="AF495">
        <v>39.920952139999997</v>
      </c>
      <c r="AG495"/>
      <c r="AH495"/>
      <c r="AI495">
        <v>23.711436562999999</v>
      </c>
      <c r="AJ495">
        <v>20.454229340000001</v>
      </c>
      <c r="AK495"/>
      <c r="AL495"/>
      <c r="AM495"/>
      <c r="AN495">
        <v>22.734290689000002</v>
      </c>
      <c r="AO495"/>
      <c r="AP495"/>
      <c r="AQ495"/>
      <c r="AR495">
        <v>27.744650836000002</v>
      </c>
      <c r="AS495"/>
      <c r="AT495">
        <v>23.807152663</v>
      </c>
      <c r="AU495"/>
    </row>
    <row r="496" spans="1:47" x14ac:dyDescent="0.35">
      <c r="A496" s="84">
        <v>21976</v>
      </c>
      <c r="B496">
        <v>14.542410819000001</v>
      </c>
      <c r="C496">
        <v>25.590886083000001</v>
      </c>
      <c r="D496"/>
      <c r="E496"/>
      <c r="F496"/>
      <c r="G496"/>
      <c r="H496"/>
      <c r="I496">
        <v>14.539987286000001</v>
      </c>
      <c r="J496"/>
      <c r="K496">
        <v>27.503731713000001</v>
      </c>
      <c r="L496"/>
      <c r="M496"/>
      <c r="N496"/>
      <c r="O496"/>
      <c r="P496"/>
      <c r="Q496">
        <v>15.391408087</v>
      </c>
      <c r="R496">
        <v>35.114651453</v>
      </c>
      <c r="S496">
        <v>22.657405278999999</v>
      </c>
      <c r="T496"/>
      <c r="U496"/>
      <c r="V496"/>
      <c r="W496"/>
      <c r="X496"/>
      <c r="Y496"/>
      <c r="Z496"/>
      <c r="AA496"/>
      <c r="AB496"/>
      <c r="AC496">
        <v>33.959127301000002</v>
      </c>
      <c r="AD496">
        <v>12.703474322</v>
      </c>
      <c r="AE496"/>
      <c r="AF496">
        <v>40.036054694000001</v>
      </c>
      <c r="AG496"/>
      <c r="AH496"/>
      <c r="AI496">
        <v>23.997116521999999</v>
      </c>
      <c r="AJ496">
        <v>20.728782754000001</v>
      </c>
      <c r="AK496"/>
      <c r="AL496"/>
      <c r="AM496"/>
      <c r="AN496">
        <v>22.616335372999998</v>
      </c>
      <c r="AO496"/>
      <c r="AP496"/>
      <c r="AQ496"/>
      <c r="AR496">
        <v>27.744650836000002</v>
      </c>
      <c r="AS496"/>
      <c r="AT496">
        <v>23.593367025999999</v>
      </c>
      <c r="AU496"/>
    </row>
    <row r="497" spans="1:47" x14ac:dyDescent="0.35">
      <c r="A497" s="84">
        <v>22007</v>
      </c>
      <c r="B497">
        <v>14.658296185999999</v>
      </c>
      <c r="C497">
        <v>25.793826512999999</v>
      </c>
      <c r="D497"/>
      <c r="E497"/>
      <c r="F497"/>
      <c r="G497"/>
      <c r="H497"/>
      <c r="I497">
        <v>14.65585334</v>
      </c>
      <c r="J497"/>
      <c r="K497">
        <v>28.122871668999998</v>
      </c>
      <c r="L497"/>
      <c r="M497"/>
      <c r="N497"/>
      <c r="O497"/>
      <c r="P497"/>
      <c r="Q497">
        <v>15.619890528000001</v>
      </c>
      <c r="R497">
        <v>35.511801147</v>
      </c>
      <c r="S497">
        <v>22.782633669999999</v>
      </c>
      <c r="T497"/>
      <c r="U497"/>
      <c r="V497"/>
      <c r="W497"/>
      <c r="X497"/>
      <c r="Y497"/>
      <c r="Z497"/>
      <c r="AA497"/>
      <c r="AB497"/>
      <c r="AC497">
        <v>34.016169513999998</v>
      </c>
      <c r="AD497">
        <v>12.955861229</v>
      </c>
      <c r="AE497"/>
      <c r="AF497">
        <v>39.675320583999998</v>
      </c>
      <c r="AG497"/>
      <c r="AH497"/>
      <c r="AI497">
        <v>24.568476439000001</v>
      </c>
      <c r="AJ497">
        <v>20.774541657</v>
      </c>
      <c r="AK497"/>
      <c r="AL497"/>
      <c r="AM497"/>
      <c r="AN497">
        <v>22.911012451000001</v>
      </c>
      <c r="AO497"/>
      <c r="AP497"/>
      <c r="AQ497"/>
      <c r="AR497">
        <v>27.744650836000002</v>
      </c>
      <c r="AS497"/>
      <c r="AT497">
        <v>23.406354173</v>
      </c>
      <c r="AU497"/>
    </row>
    <row r="498" spans="1:47" x14ac:dyDescent="0.35">
      <c r="A498" s="84">
        <v>22037</v>
      </c>
      <c r="B498">
        <v>14.770482758</v>
      </c>
      <c r="C498">
        <v>25.840734724000001</v>
      </c>
      <c r="D498"/>
      <c r="E498"/>
      <c r="F498"/>
      <c r="G498"/>
      <c r="H498"/>
      <c r="I498">
        <v>14.768021215999999</v>
      </c>
      <c r="J498"/>
      <c r="K498">
        <v>27.771989958999999</v>
      </c>
      <c r="L498"/>
      <c r="M498"/>
      <c r="N498"/>
      <c r="O498"/>
      <c r="P498"/>
      <c r="Q498">
        <v>15.661432790999999</v>
      </c>
      <c r="R498">
        <v>35.412513724</v>
      </c>
      <c r="S498">
        <v>22.772940663</v>
      </c>
      <c r="T498"/>
      <c r="U498"/>
      <c r="V498"/>
      <c r="W498"/>
      <c r="X498"/>
      <c r="Y498"/>
      <c r="Z498"/>
      <c r="AA498"/>
      <c r="AB498"/>
      <c r="AC498">
        <v>34.472507163000003</v>
      </c>
      <c r="AD498">
        <v>13.039990198</v>
      </c>
      <c r="AE498"/>
      <c r="AF498">
        <v>39.439079147999998</v>
      </c>
      <c r="AG498"/>
      <c r="AH498"/>
      <c r="AI498">
        <v>24.568476439000001</v>
      </c>
      <c r="AJ498">
        <v>22.032911470999998</v>
      </c>
      <c r="AK498"/>
      <c r="AL498"/>
      <c r="AM498"/>
      <c r="AN498">
        <v>22.105760974999999</v>
      </c>
      <c r="AO498"/>
      <c r="AP498"/>
      <c r="AQ498"/>
      <c r="AR498">
        <v>27.289820494000001</v>
      </c>
      <c r="AS498"/>
      <c r="AT498">
        <v>23.379581388999998</v>
      </c>
      <c r="AU498"/>
    </row>
    <row r="499" spans="1:47" x14ac:dyDescent="0.35">
      <c r="A499" s="84">
        <v>22068</v>
      </c>
      <c r="B499">
        <v>14.852253091</v>
      </c>
      <c r="C499">
        <v>25.703663648999999</v>
      </c>
      <c r="D499"/>
      <c r="E499"/>
      <c r="F499"/>
      <c r="G499"/>
      <c r="H499"/>
      <c r="I499">
        <v>14.849777920999999</v>
      </c>
      <c r="J499"/>
      <c r="K499">
        <v>27.917011638000002</v>
      </c>
      <c r="L499"/>
      <c r="M499"/>
      <c r="N499"/>
      <c r="O499"/>
      <c r="P499"/>
      <c r="Q499">
        <v>16.014542018</v>
      </c>
      <c r="R499">
        <v>35.942046636000001</v>
      </c>
      <c r="S499">
        <v>22.736774426</v>
      </c>
      <c r="T499"/>
      <c r="U499"/>
      <c r="V499"/>
      <c r="W499"/>
      <c r="X499"/>
      <c r="Y499"/>
      <c r="Z499"/>
      <c r="AA499"/>
      <c r="AB499"/>
      <c r="AC499">
        <v>35.252083992999999</v>
      </c>
      <c r="AD499">
        <v>13.039990198</v>
      </c>
      <c r="AE499"/>
      <c r="AF499">
        <v>39.818217357999998</v>
      </c>
      <c r="AG499"/>
      <c r="AH499"/>
      <c r="AI499">
        <v>24.854156398000001</v>
      </c>
      <c r="AJ499">
        <v>21.232130680000001</v>
      </c>
      <c r="AK499"/>
      <c r="AL499"/>
      <c r="AM499"/>
      <c r="AN499">
        <v>23.056987754000001</v>
      </c>
      <c r="AO499"/>
      <c r="AP499"/>
      <c r="AQ499"/>
      <c r="AR499">
        <v>28.199481176999999</v>
      </c>
      <c r="AS499"/>
      <c r="AT499">
        <v>23.085675718000001</v>
      </c>
      <c r="AU499"/>
    </row>
    <row r="500" spans="1:47" x14ac:dyDescent="0.35">
      <c r="A500" s="84">
        <v>22098</v>
      </c>
      <c r="B500">
        <v>14.918966612</v>
      </c>
      <c r="C500">
        <v>26.505701220999999</v>
      </c>
      <c r="D500"/>
      <c r="E500"/>
      <c r="F500"/>
      <c r="G500"/>
      <c r="H500"/>
      <c r="I500">
        <v>14.916480325</v>
      </c>
      <c r="J500"/>
      <c r="K500">
        <v>28.945437876</v>
      </c>
      <c r="L500"/>
      <c r="M500"/>
      <c r="N500"/>
      <c r="O500"/>
      <c r="P500"/>
      <c r="Q500">
        <v>16.097626542</v>
      </c>
      <c r="R500">
        <v>36.239908907</v>
      </c>
      <c r="S500">
        <v>22.986153415</v>
      </c>
      <c r="T500"/>
      <c r="U500"/>
      <c r="V500"/>
      <c r="W500"/>
      <c r="X500"/>
      <c r="Y500"/>
      <c r="Z500"/>
      <c r="AA500"/>
      <c r="AB500"/>
      <c r="AC500">
        <v>35.157013653</v>
      </c>
      <c r="AD500">
        <v>13.376506074</v>
      </c>
      <c r="AE500"/>
      <c r="AF500">
        <v>40.320881022999998</v>
      </c>
      <c r="AG500"/>
      <c r="AH500"/>
      <c r="AI500">
        <v>24.568476439000001</v>
      </c>
      <c r="AJ500">
        <v>21.621081350000001</v>
      </c>
      <c r="AK500"/>
      <c r="AL500"/>
      <c r="AM500"/>
      <c r="AN500">
        <v>23.346962609999999</v>
      </c>
      <c r="AO500"/>
      <c r="AP500"/>
      <c r="AQ500"/>
      <c r="AR500">
        <v>30.928463227000002</v>
      </c>
      <c r="AS500"/>
      <c r="AT500">
        <v>23.005555683000001</v>
      </c>
      <c r="AU500"/>
    </row>
    <row r="501" spans="1:47" x14ac:dyDescent="0.35">
      <c r="A501" s="84">
        <v>22129</v>
      </c>
      <c r="B501">
        <v>15.171761516</v>
      </c>
      <c r="C501">
        <v>26.470045163000002</v>
      </c>
      <c r="D501"/>
      <c r="E501"/>
      <c r="F501"/>
      <c r="G501"/>
      <c r="H501"/>
      <c r="I501">
        <v>15.1692331</v>
      </c>
      <c r="J501"/>
      <c r="K501">
        <v>28.388477299000002</v>
      </c>
      <c r="L501"/>
      <c r="M501"/>
      <c r="N501"/>
      <c r="O501"/>
      <c r="P501"/>
      <c r="Q501">
        <v>15.412179218</v>
      </c>
      <c r="R501">
        <v>36.239908907</v>
      </c>
      <c r="S501">
        <v>22.964533633999999</v>
      </c>
      <c r="T501"/>
      <c r="U501"/>
      <c r="V501"/>
      <c r="W501"/>
      <c r="X501"/>
      <c r="Y501"/>
      <c r="Z501"/>
      <c r="AA501"/>
      <c r="AB501"/>
      <c r="AC501">
        <v>35.309126206000002</v>
      </c>
      <c r="AD501">
        <v>13.544764012</v>
      </c>
      <c r="AE501"/>
      <c r="AF501">
        <v>40.249574248000002</v>
      </c>
      <c r="AG501"/>
      <c r="AH501"/>
      <c r="AI501">
        <v>24.854156398000001</v>
      </c>
      <c r="AJ501">
        <v>21.621081350000001</v>
      </c>
      <c r="AK501"/>
      <c r="AL501"/>
      <c r="AM501"/>
      <c r="AN501">
        <v>23.818563662999999</v>
      </c>
      <c r="AO501"/>
      <c r="AP501"/>
      <c r="AQ501"/>
      <c r="AR501">
        <v>29.109141860000001</v>
      </c>
      <c r="AS501"/>
      <c r="AT501">
        <v>22.978782898999999</v>
      </c>
      <c r="AU501"/>
    </row>
    <row r="502" spans="1:47" x14ac:dyDescent="0.35">
      <c r="A502" s="84">
        <v>22160</v>
      </c>
      <c r="B502">
        <v>14.997851627999999</v>
      </c>
      <c r="C502">
        <v>26.479715453000001</v>
      </c>
      <c r="D502"/>
      <c r="E502"/>
      <c r="F502"/>
      <c r="G502"/>
      <c r="H502"/>
      <c r="I502">
        <v>14.995352194000001</v>
      </c>
      <c r="J502"/>
      <c r="K502">
        <v>28.876248836999999</v>
      </c>
      <c r="L502"/>
      <c r="M502"/>
      <c r="N502"/>
      <c r="O502"/>
      <c r="P502"/>
      <c r="Q502">
        <v>16.05608428</v>
      </c>
      <c r="R502">
        <v>37.133495699000001</v>
      </c>
      <c r="S502">
        <v>23.094004198</v>
      </c>
      <c r="T502"/>
      <c r="U502"/>
      <c r="V502"/>
      <c r="W502"/>
      <c r="X502"/>
      <c r="Y502"/>
      <c r="Z502"/>
      <c r="AA502"/>
      <c r="AB502"/>
      <c r="AC502">
        <v>35.765463865999997</v>
      </c>
      <c r="AD502">
        <v>13.797150919</v>
      </c>
      <c r="AE502"/>
      <c r="AF502">
        <v>40.230326890999997</v>
      </c>
      <c r="AG502"/>
      <c r="AH502"/>
      <c r="AI502">
        <v>25.139836356</v>
      </c>
      <c r="AJ502">
        <v>21.598201897999999</v>
      </c>
      <c r="AK502"/>
      <c r="AL502"/>
      <c r="AM502"/>
      <c r="AN502">
        <v>23.856539937000001</v>
      </c>
      <c r="AO502"/>
      <c r="AP502"/>
      <c r="AQ502"/>
      <c r="AR502">
        <v>28.199481176999999</v>
      </c>
      <c r="AS502"/>
      <c r="AT502">
        <v>22.738323637000001</v>
      </c>
      <c r="AU502"/>
    </row>
    <row r="503" spans="1:47" x14ac:dyDescent="0.35">
      <c r="A503" s="84">
        <v>22190</v>
      </c>
      <c r="B503">
        <v>15.146035446000001</v>
      </c>
      <c r="C503">
        <v>27.129264103000001</v>
      </c>
      <c r="D503"/>
      <c r="E503"/>
      <c r="F503"/>
      <c r="G503"/>
      <c r="H503"/>
      <c r="I503">
        <v>15.143511317</v>
      </c>
      <c r="J503"/>
      <c r="K503">
        <v>29.494470062000001</v>
      </c>
      <c r="L503"/>
      <c r="M503"/>
      <c r="N503"/>
      <c r="O503"/>
      <c r="P503"/>
      <c r="Q503">
        <v>16.180711066000001</v>
      </c>
      <c r="R503">
        <v>36.868729242999997</v>
      </c>
      <c r="S503">
        <v>23.197472436000002</v>
      </c>
      <c r="T503"/>
      <c r="U503"/>
      <c r="V503"/>
      <c r="W503"/>
      <c r="X503"/>
      <c r="Y503"/>
      <c r="Z503"/>
      <c r="AA503"/>
      <c r="AB503"/>
      <c r="AC503">
        <v>35.328140269999999</v>
      </c>
      <c r="AD503">
        <v>13.965408857</v>
      </c>
      <c r="AE503"/>
      <c r="AF503">
        <v>40.085792460999997</v>
      </c>
      <c r="AG503"/>
      <c r="AH503"/>
      <c r="AI503">
        <v>25.425516314999999</v>
      </c>
      <c r="AJ503">
        <v>22.032911470999998</v>
      </c>
      <c r="AK503"/>
      <c r="AL503"/>
      <c r="AM503"/>
      <c r="AN503">
        <v>23.670592644999999</v>
      </c>
      <c r="AO503"/>
      <c r="AP503"/>
      <c r="AQ503"/>
      <c r="AR503">
        <v>29.563972201999999</v>
      </c>
      <c r="AS503"/>
      <c r="AT503">
        <v>22.711650012</v>
      </c>
      <c r="AU503"/>
    </row>
    <row r="504" spans="1:47" x14ac:dyDescent="0.35">
      <c r="A504" s="84">
        <v>22221</v>
      </c>
      <c r="B504">
        <v>15.550057229</v>
      </c>
      <c r="C504">
        <v>27.387792898000001</v>
      </c>
      <c r="D504"/>
      <c r="E504"/>
      <c r="F504"/>
      <c r="G504"/>
      <c r="H504"/>
      <c r="I504">
        <v>15.547465768</v>
      </c>
      <c r="J504"/>
      <c r="K504">
        <v>29.263938414999998</v>
      </c>
      <c r="L504"/>
      <c r="M504"/>
      <c r="N504"/>
      <c r="O504"/>
      <c r="P504"/>
      <c r="Q504">
        <v>16.367651245000001</v>
      </c>
      <c r="R504">
        <v>37.265878927999999</v>
      </c>
      <c r="S504">
        <v>23.174869988000001</v>
      </c>
      <c r="T504"/>
      <c r="U504"/>
      <c r="V504"/>
      <c r="W504"/>
      <c r="X504"/>
      <c r="Y504"/>
      <c r="Z504"/>
      <c r="AA504"/>
      <c r="AB504"/>
      <c r="AC504">
        <v>35.442224684999999</v>
      </c>
      <c r="AD504">
        <v>14.301924733</v>
      </c>
      <c r="AE504"/>
      <c r="AF504">
        <v>40.175839498000002</v>
      </c>
      <c r="AG504"/>
      <c r="AH504"/>
      <c r="AI504">
        <v>25.425516314999999</v>
      </c>
      <c r="AJ504">
        <v>22.124429275000001</v>
      </c>
      <c r="AK504"/>
      <c r="AL504"/>
      <c r="AM504"/>
      <c r="AN504">
        <v>22.476407566999999</v>
      </c>
      <c r="AO504"/>
      <c r="AP504"/>
      <c r="AQ504"/>
      <c r="AR504">
        <v>29.563972201999999</v>
      </c>
      <c r="AS504"/>
      <c r="AT504">
        <v>22.390971556</v>
      </c>
      <c r="AU504"/>
    </row>
    <row r="505" spans="1:47" x14ac:dyDescent="0.35">
      <c r="A505" s="84">
        <v>22251</v>
      </c>
      <c r="B505">
        <v>15.619738931000001</v>
      </c>
      <c r="C505">
        <v>23.443465989</v>
      </c>
      <c r="D505"/>
      <c r="E505"/>
      <c r="F505"/>
      <c r="G505"/>
      <c r="H505"/>
      <c r="I505">
        <v>15.617135857999999</v>
      </c>
      <c r="J505"/>
      <c r="K505">
        <v>29.674601425999999</v>
      </c>
      <c r="L505"/>
      <c r="M505"/>
      <c r="N505"/>
      <c r="O505"/>
      <c r="P505"/>
      <c r="Q505">
        <v>16.658447079999998</v>
      </c>
      <c r="R505">
        <v>37.232783122999997</v>
      </c>
      <c r="S505">
        <v>23.083168288</v>
      </c>
      <c r="T505"/>
      <c r="U505"/>
      <c r="V505"/>
      <c r="W505"/>
      <c r="X505"/>
      <c r="Y505"/>
      <c r="Z505"/>
      <c r="AA505"/>
      <c r="AB505"/>
      <c r="AC505">
        <v>35.518280961000002</v>
      </c>
      <c r="AD505">
        <v>14.386053702</v>
      </c>
      <c r="AE505"/>
      <c r="AF505">
        <v>39.960157486</v>
      </c>
      <c r="AG505"/>
      <c r="AH505"/>
      <c r="AI505">
        <v>25.996876232000002</v>
      </c>
      <c r="AJ505">
        <v>22.559138847</v>
      </c>
      <c r="AK505"/>
      <c r="AL505"/>
      <c r="AM505"/>
      <c r="AN505">
        <v>24.380594677000001</v>
      </c>
      <c r="AO505"/>
      <c r="AP505"/>
      <c r="AQ505"/>
      <c r="AR505">
        <v>29.563972201999999</v>
      </c>
      <c r="AS505"/>
      <c r="AT505">
        <v>21.963499441</v>
      </c>
      <c r="AU505"/>
    </row>
    <row r="506" spans="1:47" x14ac:dyDescent="0.35">
      <c r="A506" s="84">
        <v>22282</v>
      </c>
      <c r="B506">
        <v>15.036705829000001</v>
      </c>
      <c r="C506">
        <v>20.985917207</v>
      </c>
      <c r="D506"/>
      <c r="E506">
        <v>21.932541914000002</v>
      </c>
      <c r="F506"/>
      <c r="G506"/>
      <c r="H506"/>
      <c r="I506">
        <v>15.034199920000001</v>
      </c>
      <c r="J506"/>
      <c r="K506">
        <v>30.073014861000001</v>
      </c>
      <c r="L506"/>
      <c r="M506"/>
      <c r="N506"/>
      <c r="O506"/>
      <c r="P506"/>
      <c r="Q506">
        <v>16.824616127999999</v>
      </c>
      <c r="R506">
        <v>37.398262156000001</v>
      </c>
      <c r="S506">
        <v>23.350784244</v>
      </c>
      <c r="T506"/>
      <c r="U506"/>
      <c r="V506"/>
      <c r="W506"/>
      <c r="X506"/>
      <c r="Y506"/>
      <c r="Z506"/>
      <c r="AA506"/>
      <c r="AB506"/>
      <c r="AC506">
        <v>36.088703035999998</v>
      </c>
      <c r="AD506">
        <v>14.806698547</v>
      </c>
      <c r="AE506"/>
      <c r="AF506">
        <v>40.837992063999998</v>
      </c>
      <c r="AG506"/>
      <c r="AH506"/>
      <c r="AI506">
        <v>25.425516314999999</v>
      </c>
      <c r="AJ506">
        <v>22.559138847</v>
      </c>
      <c r="AK506"/>
      <c r="AL506"/>
      <c r="AM506"/>
      <c r="AN506">
        <v>24.024748166999998</v>
      </c>
      <c r="AO506"/>
      <c r="AP506"/>
      <c r="AQ506"/>
      <c r="AR506">
        <v>30.018802543</v>
      </c>
      <c r="AS506"/>
      <c r="AT506">
        <v>21.990173066000001</v>
      </c>
      <c r="AU506"/>
    </row>
    <row r="507" spans="1:47" x14ac:dyDescent="0.35">
      <c r="A507" s="84">
        <v>22313</v>
      </c>
      <c r="B507">
        <v>15.437489579999999</v>
      </c>
      <c r="C507">
        <v>28.170885858999998</v>
      </c>
      <c r="D507"/>
      <c r="E507">
        <v>21.954627645999999</v>
      </c>
      <c r="F507"/>
      <c r="G507"/>
      <c r="H507"/>
      <c r="I507">
        <v>15.434916879999999</v>
      </c>
      <c r="J507"/>
      <c r="K507">
        <v>30.250980411</v>
      </c>
      <c r="L507"/>
      <c r="M507"/>
      <c r="N507"/>
      <c r="O507"/>
      <c r="P507"/>
      <c r="Q507">
        <v>17.053098568999999</v>
      </c>
      <c r="R507">
        <v>37.696124417</v>
      </c>
      <c r="S507">
        <v>23.444198156999999</v>
      </c>
      <c r="T507"/>
      <c r="U507"/>
      <c r="V507"/>
      <c r="W507"/>
      <c r="X507"/>
      <c r="Y507"/>
      <c r="Z507"/>
      <c r="AA507"/>
      <c r="AB507"/>
      <c r="AC507">
        <v>36.906308004000003</v>
      </c>
      <c r="AD507">
        <v>14.890827516</v>
      </c>
      <c r="AE507"/>
      <c r="AF507">
        <v>41.144424471999997</v>
      </c>
      <c r="AG507"/>
      <c r="AH507"/>
      <c r="AI507">
        <v>25.425516314999999</v>
      </c>
      <c r="AJ507">
        <v>22.536259395999998</v>
      </c>
      <c r="AK507"/>
      <c r="AL507"/>
      <c r="AM507"/>
      <c r="AN507">
        <v>24.225923173999998</v>
      </c>
      <c r="AO507"/>
      <c r="AP507"/>
      <c r="AQ507"/>
      <c r="AR507">
        <v>30.473632885000001</v>
      </c>
      <c r="AS507"/>
      <c r="AT507">
        <v>21.963499441</v>
      </c>
      <c r="AU507"/>
    </row>
    <row r="508" spans="1:47" x14ac:dyDescent="0.35">
      <c r="A508" s="84">
        <v>22341</v>
      </c>
      <c r="B508">
        <v>15.601032845000001</v>
      </c>
      <c r="C508">
        <v>27.942588028999999</v>
      </c>
      <c r="D508"/>
      <c r="E508">
        <v>21.869574081</v>
      </c>
      <c r="F508"/>
      <c r="G508"/>
      <c r="H508"/>
      <c r="I508">
        <v>15.59843289</v>
      </c>
      <c r="J508"/>
      <c r="K508">
        <v>30.541058659000001</v>
      </c>
      <c r="L508"/>
      <c r="M508"/>
      <c r="N508"/>
      <c r="O508"/>
      <c r="P508"/>
      <c r="Q508">
        <v>17.343894403</v>
      </c>
      <c r="R508">
        <v>38.027082491999998</v>
      </c>
      <c r="S508">
        <v>23.682705842000001</v>
      </c>
      <c r="T508"/>
      <c r="U508"/>
      <c r="V508"/>
      <c r="W508"/>
      <c r="X508"/>
      <c r="Y508"/>
      <c r="Z508"/>
      <c r="AA508"/>
      <c r="AB508"/>
      <c r="AC508">
        <v>36.868279866000002</v>
      </c>
      <c r="AD508">
        <v>15.311472361</v>
      </c>
      <c r="AE508"/>
      <c r="AF508">
        <v>41.606867272000002</v>
      </c>
      <c r="AG508"/>
      <c r="AH508"/>
      <c r="AI508">
        <v>25.425516314999999</v>
      </c>
      <c r="AJ508">
        <v>22.513379945000001</v>
      </c>
      <c r="AK508"/>
      <c r="AL508"/>
      <c r="AM508"/>
      <c r="AN508">
        <v>26.359354753000002</v>
      </c>
      <c r="AO508"/>
      <c r="AP508"/>
      <c r="AQ508"/>
      <c r="AR508">
        <v>30.928463227000002</v>
      </c>
      <c r="AS508"/>
      <c r="AT508">
        <v>22.097065884999999</v>
      </c>
      <c r="AU508"/>
    </row>
    <row r="509" spans="1:47" x14ac:dyDescent="0.35">
      <c r="A509" s="84">
        <v>22372</v>
      </c>
      <c r="B509">
        <v>15.445974693</v>
      </c>
      <c r="C509">
        <v>28.029876503000001</v>
      </c>
      <c r="D509"/>
      <c r="E509">
        <v>22.328205458999999</v>
      </c>
      <c r="F509"/>
      <c r="G509"/>
      <c r="H509"/>
      <c r="I509">
        <v>15.443400578</v>
      </c>
      <c r="J509"/>
      <c r="K509">
        <v>30.530881372</v>
      </c>
      <c r="L509"/>
      <c r="M509"/>
      <c r="N509"/>
      <c r="O509"/>
      <c r="P509"/>
      <c r="Q509">
        <v>17.073869699999999</v>
      </c>
      <c r="R509">
        <v>37.762316036000001</v>
      </c>
      <c r="S509">
        <v>23.923133978999999</v>
      </c>
      <c r="T509"/>
      <c r="U509"/>
      <c r="V509"/>
      <c r="W509"/>
      <c r="X509"/>
      <c r="Y509"/>
      <c r="Z509"/>
      <c r="AA509"/>
      <c r="AB509"/>
      <c r="AC509">
        <v>37.229547175</v>
      </c>
      <c r="AD509">
        <v>15.311472361</v>
      </c>
      <c r="AE509"/>
      <c r="AF509">
        <v>41.560768342000003</v>
      </c>
      <c r="AG509"/>
      <c r="AH509"/>
      <c r="AI509">
        <v>25.996876232000002</v>
      </c>
      <c r="AJ509">
        <v>22.490500493999999</v>
      </c>
      <c r="AK509"/>
      <c r="AL509"/>
      <c r="AM509"/>
      <c r="AN509">
        <v>25.357455885</v>
      </c>
      <c r="AO509"/>
      <c r="AP509"/>
      <c r="AQ509"/>
      <c r="AR509">
        <v>30.928463227000002</v>
      </c>
      <c r="AS509"/>
      <c r="AT509">
        <v>22.551310784000002</v>
      </c>
      <c r="AU509"/>
    </row>
    <row r="510" spans="1:47" x14ac:dyDescent="0.35">
      <c r="A510" s="84">
        <v>22402</v>
      </c>
      <c r="B510">
        <v>15.341674582</v>
      </c>
      <c r="C510">
        <v>27.918502386</v>
      </c>
      <c r="D510"/>
      <c r="E510">
        <v>22.440983666000001</v>
      </c>
      <c r="F510"/>
      <c r="G510"/>
      <c r="H510"/>
      <c r="I510">
        <v>15.339117849000001</v>
      </c>
      <c r="J510"/>
      <c r="K510">
        <v>29.884562311</v>
      </c>
      <c r="L510"/>
      <c r="M510"/>
      <c r="N510"/>
      <c r="O510"/>
      <c r="P510"/>
      <c r="Q510">
        <v>17.385436665</v>
      </c>
      <c r="R510">
        <v>37.861603459000001</v>
      </c>
      <c r="S510">
        <v>24.135509569</v>
      </c>
      <c r="T510"/>
      <c r="U510"/>
      <c r="V510"/>
      <c r="W510"/>
      <c r="X510"/>
      <c r="Y510"/>
      <c r="Z510"/>
      <c r="AA510"/>
      <c r="AB510"/>
      <c r="AC510">
        <v>37.647856695999998</v>
      </c>
      <c r="AD510">
        <v>15.647988237</v>
      </c>
      <c r="AE510"/>
      <c r="AF510">
        <v>42.033029992000003</v>
      </c>
      <c r="AG510"/>
      <c r="AH510"/>
      <c r="AI510">
        <v>25.139836356</v>
      </c>
      <c r="AJ510">
        <v>21.895634764</v>
      </c>
      <c r="AK510"/>
      <c r="AL510"/>
      <c r="AM510"/>
      <c r="AN510">
        <v>25.571651623000001</v>
      </c>
      <c r="AO510"/>
      <c r="AP510"/>
      <c r="AQ510"/>
      <c r="AR510">
        <v>30.473632885000001</v>
      </c>
      <c r="AS510"/>
      <c r="AT510">
        <v>22.898662864999999</v>
      </c>
      <c r="AU510"/>
    </row>
    <row r="511" spans="1:47" x14ac:dyDescent="0.35">
      <c r="A511" s="84">
        <v>22433</v>
      </c>
      <c r="B511">
        <v>15.404714670000001</v>
      </c>
      <c r="C511">
        <v>28.039998351000001</v>
      </c>
      <c r="D511"/>
      <c r="E511">
        <v>22.811272114000001</v>
      </c>
      <c r="F511"/>
      <c r="G511"/>
      <c r="H511"/>
      <c r="I511">
        <v>15.402147432</v>
      </c>
      <c r="J511"/>
      <c r="K511">
        <v>29.886182158</v>
      </c>
      <c r="L511"/>
      <c r="M511"/>
      <c r="N511"/>
      <c r="O511"/>
      <c r="P511"/>
      <c r="Q511">
        <v>17.593147976000001</v>
      </c>
      <c r="R511">
        <v>38.093274110999999</v>
      </c>
      <c r="S511">
        <v>24.394372899</v>
      </c>
      <c r="T511"/>
      <c r="U511"/>
      <c r="V511"/>
      <c r="W511"/>
      <c r="X511"/>
      <c r="Y511"/>
      <c r="Z511"/>
      <c r="AA511"/>
      <c r="AB511"/>
      <c r="AC511">
        <v>38.218278771000001</v>
      </c>
      <c r="AD511">
        <v>15.816246175</v>
      </c>
      <c r="AE511"/>
      <c r="AF511">
        <v>41.234954844999997</v>
      </c>
      <c r="AG511"/>
      <c r="AH511"/>
      <c r="AI511">
        <v>25.425516314999999</v>
      </c>
      <c r="AJ511">
        <v>23.245522382000001</v>
      </c>
      <c r="AK511"/>
      <c r="AL511"/>
      <c r="AM511"/>
      <c r="AN511">
        <v>24.939186199000002</v>
      </c>
      <c r="AO511"/>
      <c r="AP511"/>
      <c r="AQ511"/>
      <c r="AR511">
        <v>30.473632885000001</v>
      </c>
      <c r="AS511"/>
      <c r="AT511">
        <v>23.219341320000002</v>
      </c>
      <c r="AU511"/>
    </row>
    <row r="512" spans="1:47" x14ac:dyDescent="0.35">
      <c r="A512" s="84">
        <v>22463</v>
      </c>
      <c r="B512">
        <v>15.649467270000001</v>
      </c>
      <c r="C512">
        <v>28.607528518999999</v>
      </c>
      <c r="D512"/>
      <c r="E512">
        <v>23.035418801999999</v>
      </c>
      <c r="F512"/>
      <c r="G512"/>
      <c r="H512"/>
      <c r="I512">
        <v>15.646859243</v>
      </c>
      <c r="J512"/>
      <c r="K512">
        <v>30.443733932000001</v>
      </c>
      <c r="L512"/>
      <c r="M512"/>
      <c r="N512"/>
      <c r="O512"/>
      <c r="P512"/>
      <c r="Q512">
        <v>18.029341726999998</v>
      </c>
      <c r="R512">
        <v>38.5235196</v>
      </c>
      <c r="S512">
        <v>24.758208401000001</v>
      </c>
      <c r="T512"/>
      <c r="U512"/>
      <c r="V512"/>
      <c r="W512"/>
      <c r="X512"/>
      <c r="Y512"/>
      <c r="Z512"/>
      <c r="AA512"/>
      <c r="AB512"/>
      <c r="AC512">
        <v>38.845743048000003</v>
      </c>
      <c r="AD512">
        <v>16.152762051</v>
      </c>
      <c r="AE512"/>
      <c r="AF512">
        <v>41.865237704000002</v>
      </c>
      <c r="AG512"/>
      <c r="AH512"/>
      <c r="AI512">
        <v>25.711196273999999</v>
      </c>
      <c r="AJ512">
        <v>22.719295005999999</v>
      </c>
      <c r="AK512"/>
      <c r="AL512"/>
      <c r="AM512"/>
      <c r="AN512">
        <v>24.638203142999998</v>
      </c>
      <c r="AO512"/>
      <c r="AP512"/>
      <c r="AQ512"/>
      <c r="AR512">
        <v>31.83812391</v>
      </c>
      <c r="AS512"/>
      <c r="AT512">
        <v>23.486474208000001</v>
      </c>
      <c r="AU512"/>
    </row>
    <row r="513" spans="1:47" x14ac:dyDescent="0.35">
      <c r="A513" s="84">
        <v>22494</v>
      </c>
      <c r="B513">
        <v>15.310875672</v>
      </c>
      <c r="C513">
        <v>28.280806599000002</v>
      </c>
      <c r="D513"/>
      <c r="E513">
        <v>22.910892864000001</v>
      </c>
      <c r="F513"/>
      <c r="G513"/>
      <c r="H513"/>
      <c r="I513">
        <v>15.308324072</v>
      </c>
      <c r="J513"/>
      <c r="K513">
        <v>30.213573825000001</v>
      </c>
      <c r="L513"/>
      <c r="M513"/>
      <c r="N513"/>
      <c r="O513"/>
      <c r="P513"/>
      <c r="Q513">
        <v>17.800859286000001</v>
      </c>
      <c r="R513">
        <v>38.5235196</v>
      </c>
      <c r="S513">
        <v>24.904611709000001</v>
      </c>
      <c r="T513"/>
      <c r="U513"/>
      <c r="V513"/>
      <c r="W513"/>
      <c r="X513"/>
      <c r="Y513"/>
      <c r="Z513"/>
      <c r="AA513"/>
      <c r="AB513"/>
      <c r="AC513">
        <v>38.921799323999998</v>
      </c>
      <c r="AD513">
        <v>16.405148959000002</v>
      </c>
      <c r="AE513"/>
      <c r="AF513">
        <v>42.244671595</v>
      </c>
      <c r="AG513"/>
      <c r="AH513"/>
      <c r="AI513">
        <v>25.996876232000002</v>
      </c>
      <c r="AJ513">
        <v>23.314160736000002</v>
      </c>
      <c r="AK513"/>
      <c r="AL513"/>
      <c r="AM513"/>
      <c r="AN513">
        <v>24.056064827</v>
      </c>
      <c r="AO513"/>
      <c r="AP513"/>
      <c r="AQ513"/>
      <c r="AR513">
        <v>31.383293567999999</v>
      </c>
      <c r="AS513"/>
      <c r="AT513">
        <v>23.700259845000001</v>
      </c>
      <c r="AU513"/>
    </row>
    <row r="514" spans="1:47" x14ac:dyDescent="0.35">
      <c r="A514" s="84">
        <v>22525</v>
      </c>
      <c r="B514">
        <v>15.704431377000001</v>
      </c>
      <c r="C514">
        <v>28.110381161999999</v>
      </c>
      <c r="D514"/>
      <c r="E514">
        <v>23.455047715999999</v>
      </c>
      <c r="F514"/>
      <c r="G514"/>
      <c r="H514"/>
      <c r="I514">
        <v>15.70181419</v>
      </c>
      <c r="J514"/>
      <c r="K514">
        <v>30.462984496000001</v>
      </c>
      <c r="L514"/>
      <c r="M514"/>
      <c r="N514"/>
      <c r="O514"/>
      <c r="P514"/>
      <c r="Q514">
        <v>17.593147976000001</v>
      </c>
      <c r="R514">
        <v>38.655902828000002</v>
      </c>
      <c r="S514">
        <v>24.947782146000002</v>
      </c>
      <c r="T514"/>
      <c r="U514"/>
      <c r="V514"/>
      <c r="W514"/>
      <c r="X514"/>
      <c r="Y514"/>
      <c r="Z514"/>
      <c r="AA514"/>
      <c r="AB514"/>
      <c r="AC514">
        <v>39.302080707999998</v>
      </c>
      <c r="AD514">
        <v>16.32101999</v>
      </c>
      <c r="AE514"/>
      <c r="AF514">
        <v>40.882481986000002</v>
      </c>
      <c r="AG514"/>
      <c r="AH514"/>
      <c r="AI514">
        <v>25.996876232000002</v>
      </c>
      <c r="AJ514">
        <v>23.085366224000001</v>
      </c>
      <c r="AK514"/>
      <c r="AL514"/>
      <c r="AM514"/>
      <c r="AN514">
        <v>25.036785364</v>
      </c>
      <c r="AO514"/>
      <c r="AP514"/>
      <c r="AQ514"/>
      <c r="AR514">
        <v>30.928463227000002</v>
      </c>
      <c r="AS514"/>
      <c r="AT514">
        <v>23.673586219000001</v>
      </c>
      <c r="AU514"/>
    </row>
    <row r="515" spans="1:47" x14ac:dyDescent="0.35">
      <c r="A515" s="84">
        <v>22555</v>
      </c>
      <c r="B515">
        <v>15.629082971000001</v>
      </c>
      <c r="C515">
        <v>28.264412685</v>
      </c>
      <c r="D515"/>
      <c r="E515">
        <v>23.662747581000001</v>
      </c>
      <c r="F515"/>
      <c r="G515"/>
      <c r="H515"/>
      <c r="I515">
        <v>15.626478341</v>
      </c>
      <c r="J515"/>
      <c r="K515">
        <v>30.228254862</v>
      </c>
      <c r="L515"/>
      <c r="M515"/>
      <c r="N515"/>
      <c r="O515"/>
      <c r="P515"/>
      <c r="Q515">
        <v>17.717774762000001</v>
      </c>
      <c r="R515">
        <v>38.5235196</v>
      </c>
      <c r="S515">
        <v>25.274060244000001</v>
      </c>
      <c r="T515"/>
      <c r="U515"/>
      <c r="V515"/>
      <c r="W515"/>
      <c r="X515"/>
      <c r="Y515"/>
      <c r="Z515"/>
      <c r="AA515"/>
      <c r="AB515"/>
      <c r="AC515">
        <v>40.005601261000002</v>
      </c>
      <c r="AD515">
        <v>16.657535866</v>
      </c>
      <c r="AE515"/>
      <c r="AF515">
        <v>40.832809994999998</v>
      </c>
      <c r="AG515"/>
      <c r="AH515"/>
      <c r="AI515">
        <v>25.996876232000002</v>
      </c>
      <c r="AJ515">
        <v>23.222642930999999</v>
      </c>
      <c r="AK515"/>
      <c r="AL515"/>
      <c r="AM515"/>
      <c r="AN515">
        <v>24.923305046999999</v>
      </c>
      <c r="AO515"/>
      <c r="AP515"/>
      <c r="AQ515"/>
      <c r="AR515">
        <v>31.83812391</v>
      </c>
      <c r="AS515"/>
      <c r="AT515">
        <v>24.127731959999998</v>
      </c>
      <c r="AU515"/>
    </row>
    <row r="516" spans="1:47" x14ac:dyDescent="0.35">
      <c r="A516" s="84">
        <v>22586</v>
      </c>
      <c r="B516">
        <v>15.542883665</v>
      </c>
      <c r="C516">
        <v>28.339344978</v>
      </c>
      <c r="D516"/>
      <c r="E516">
        <v>23.760018785</v>
      </c>
      <c r="F516"/>
      <c r="G516"/>
      <c r="H516"/>
      <c r="I516">
        <v>15.540293399999999</v>
      </c>
      <c r="J516"/>
      <c r="K516">
        <v>30.316298985</v>
      </c>
      <c r="L516"/>
      <c r="M516"/>
      <c r="N516"/>
      <c r="O516"/>
      <c r="P516"/>
      <c r="Q516">
        <v>18.153968512999999</v>
      </c>
      <c r="R516">
        <v>38.722094447000003</v>
      </c>
      <c r="S516">
        <v>25.555930746000001</v>
      </c>
      <c r="T516"/>
      <c r="U516"/>
      <c r="V516"/>
      <c r="W516"/>
      <c r="X516"/>
      <c r="Y516"/>
      <c r="Z516"/>
      <c r="AA516"/>
      <c r="AB516"/>
      <c r="AC516">
        <v>40.557009260999997</v>
      </c>
      <c r="AD516">
        <v>16.825793804</v>
      </c>
      <c r="AE516"/>
      <c r="AF516">
        <v>40.474922192000001</v>
      </c>
      <c r="AG516"/>
      <c r="AH516"/>
      <c r="AI516">
        <v>26.282556191000001</v>
      </c>
      <c r="AJ516">
        <v>23.931905917000002</v>
      </c>
      <c r="AK516"/>
      <c r="AL516"/>
      <c r="AM516"/>
      <c r="AN516">
        <v>24.550998195999998</v>
      </c>
      <c r="AO516"/>
      <c r="AP516"/>
      <c r="AQ516"/>
      <c r="AR516">
        <v>31.83812391</v>
      </c>
      <c r="AS516"/>
      <c r="AT516">
        <v>24.501856825000001</v>
      </c>
      <c r="AU516"/>
    </row>
    <row r="517" spans="1:47" x14ac:dyDescent="0.35">
      <c r="A517" s="84">
        <v>22616</v>
      </c>
      <c r="B517">
        <v>15.908450888999999</v>
      </c>
      <c r="C517">
        <v>28.370060741</v>
      </c>
      <c r="D517"/>
      <c r="E517">
        <v>23.906630454999998</v>
      </c>
      <c r="F517"/>
      <c r="G517"/>
      <c r="H517"/>
      <c r="I517">
        <v>15.905799701999999</v>
      </c>
      <c r="J517"/>
      <c r="K517">
        <v>30.993616691</v>
      </c>
      <c r="L517"/>
      <c r="M517"/>
      <c r="N517"/>
      <c r="O517"/>
      <c r="P517"/>
      <c r="Q517">
        <v>18.133197381999999</v>
      </c>
      <c r="R517">
        <v>39.847351891000002</v>
      </c>
      <c r="S517">
        <v>25.895959565999998</v>
      </c>
      <c r="T517"/>
      <c r="U517"/>
      <c r="V517"/>
      <c r="W517"/>
      <c r="X517"/>
      <c r="Y517"/>
      <c r="Z517"/>
      <c r="AA517"/>
      <c r="AB517"/>
      <c r="AC517">
        <v>40.880248430999998</v>
      </c>
      <c r="AD517">
        <v>17.078180711000002</v>
      </c>
      <c r="AE517"/>
      <c r="AF517">
        <v>39.431953927000002</v>
      </c>
      <c r="AG517"/>
      <c r="AH517"/>
      <c r="AI517">
        <v>26.853916108</v>
      </c>
      <c r="AJ517">
        <v>23.497196344999999</v>
      </c>
      <c r="AK517"/>
      <c r="AL517"/>
      <c r="AM517"/>
      <c r="AN517">
        <v>24.550968133000001</v>
      </c>
      <c r="AO517"/>
      <c r="AP517"/>
      <c r="AQ517"/>
      <c r="AR517">
        <v>31.383293567999999</v>
      </c>
      <c r="AS517"/>
      <c r="AT517">
        <v>24.715543303</v>
      </c>
      <c r="AU517"/>
    </row>
    <row r="518" spans="1:47" x14ac:dyDescent="0.35">
      <c r="A518" s="84">
        <v>22647</v>
      </c>
      <c r="B518">
        <v>15.660965021999999</v>
      </c>
      <c r="C518">
        <v>28.706166656000001</v>
      </c>
      <c r="D518"/>
      <c r="E518">
        <v>24.005311386999999</v>
      </c>
      <c r="F518"/>
      <c r="G518"/>
      <c r="H518"/>
      <c r="I518">
        <v>15.658355079</v>
      </c>
      <c r="J518"/>
      <c r="K518">
        <v>32.345383005000002</v>
      </c>
      <c r="L518"/>
      <c r="M518"/>
      <c r="N518"/>
      <c r="O518"/>
      <c r="P518"/>
      <c r="Q518">
        <v>18.48630661</v>
      </c>
      <c r="R518">
        <v>39.516393815999997</v>
      </c>
      <c r="S518">
        <v>26.072871918000001</v>
      </c>
      <c r="T518"/>
      <c r="U518"/>
      <c r="V518">
        <v>27.178982187999999</v>
      </c>
      <c r="W518"/>
      <c r="X518"/>
      <c r="Y518"/>
      <c r="Z518"/>
      <c r="AA518"/>
      <c r="AB518"/>
      <c r="AC518">
        <v>41.507712708</v>
      </c>
      <c r="AD518">
        <v>17.330567618</v>
      </c>
      <c r="AE518"/>
      <c r="AF518">
        <v>39.003811874999997</v>
      </c>
      <c r="AG518"/>
      <c r="AH518"/>
      <c r="AI518">
        <v>26.568236149000001</v>
      </c>
      <c r="AJ518">
        <v>23.085366224000001</v>
      </c>
      <c r="AK518"/>
      <c r="AL518"/>
      <c r="AM518"/>
      <c r="AN518">
        <v>25.758769518000001</v>
      </c>
      <c r="AO518"/>
      <c r="AP518"/>
      <c r="AQ518"/>
      <c r="AR518">
        <v>31.383293567999999</v>
      </c>
      <c r="AS518"/>
      <c r="AT518">
        <v>24.501856825000001</v>
      </c>
      <c r="AU518"/>
    </row>
    <row r="519" spans="1:47" x14ac:dyDescent="0.35">
      <c r="A519" s="84">
        <v>22678</v>
      </c>
      <c r="B519">
        <v>15.988821687</v>
      </c>
      <c r="C519">
        <v>28.865819569999999</v>
      </c>
      <c r="D519"/>
      <c r="E519">
        <v>24.236976622</v>
      </c>
      <c r="F519"/>
      <c r="G519"/>
      <c r="H519"/>
      <c r="I519">
        <v>15.986157106</v>
      </c>
      <c r="J519"/>
      <c r="K519">
        <v>32.283655174000003</v>
      </c>
      <c r="L519"/>
      <c r="M519"/>
      <c r="N519"/>
      <c r="O519"/>
      <c r="P519"/>
      <c r="Q519">
        <v>18.423993216</v>
      </c>
      <c r="R519">
        <v>39.847351891000002</v>
      </c>
      <c r="S519">
        <v>26.285755711</v>
      </c>
      <c r="T519"/>
      <c r="U519"/>
      <c r="V519">
        <v>26.978849610000001</v>
      </c>
      <c r="W519"/>
      <c r="X519"/>
      <c r="Y519"/>
      <c r="Z519"/>
      <c r="AA519"/>
      <c r="AB519"/>
      <c r="AC519">
        <v>41.621797123</v>
      </c>
      <c r="AD519">
        <v>17.330567618</v>
      </c>
      <c r="AE519"/>
      <c r="AF519">
        <v>39.989042775000001</v>
      </c>
      <c r="AG519"/>
      <c r="AH519"/>
      <c r="AI519">
        <v>26.853916108</v>
      </c>
      <c r="AJ519">
        <v>23.520075796</v>
      </c>
      <c r="AK519"/>
      <c r="AL519"/>
      <c r="AM519"/>
      <c r="AN519">
        <v>25.427279559999999</v>
      </c>
      <c r="AO519"/>
      <c r="AP519"/>
      <c r="AQ519"/>
      <c r="AR519">
        <v>32.292954250999998</v>
      </c>
      <c r="AS519"/>
      <c r="AT519">
        <v>24.902655315000001</v>
      </c>
      <c r="AU519"/>
    </row>
    <row r="520" spans="1:47" x14ac:dyDescent="0.35">
      <c r="A520" s="84">
        <v>22706</v>
      </c>
      <c r="B520">
        <v>15.8517527</v>
      </c>
      <c r="C520">
        <v>28.284213047000001</v>
      </c>
      <c r="D520"/>
      <c r="E520">
        <v>24.574841334999999</v>
      </c>
      <c r="F520"/>
      <c r="G520"/>
      <c r="H520"/>
      <c r="I520">
        <v>15.849110960999999</v>
      </c>
      <c r="J520"/>
      <c r="K520">
        <v>32.283655174000003</v>
      </c>
      <c r="L520"/>
      <c r="M520"/>
      <c r="N520"/>
      <c r="O520"/>
      <c r="P520"/>
      <c r="Q520">
        <v>18.216281905999999</v>
      </c>
      <c r="R520">
        <v>40.145214152999998</v>
      </c>
      <c r="S520">
        <v>26.432990857</v>
      </c>
      <c r="T520"/>
      <c r="U520"/>
      <c r="V520">
        <v>26.821701984000001</v>
      </c>
      <c r="W520"/>
      <c r="X520"/>
      <c r="Y520"/>
      <c r="Z520"/>
      <c r="AA520"/>
      <c r="AB520"/>
      <c r="AC520">
        <v>41.279543889000003</v>
      </c>
      <c r="AD520">
        <v>17.582954525000002</v>
      </c>
      <c r="AE520"/>
      <c r="AF520">
        <v>39.107810571000002</v>
      </c>
      <c r="AG520"/>
      <c r="AH520"/>
      <c r="AI520">
        <v>26.568236149000001</v>
      </c>
      <c r="AJ520">
        <v>23.222642930999999</v>
      </c>
      <c r="AK520"/>
      <c r="AL520"/>
      <c r="AM520"/>
      <c r="AN520">
        <v>24.692078984999998</v>
      </c>
      <c r="AO520"/>
      <c r="AP520"/>
      <c r="AQ520"/>
      <c r="AR520">
        <v>32.292954250999998</v>
      </c>
      <c r="AS520"/>
      <c r="AT520">
        <v>25.036221759</v>
      </c>
      <c r="AU520"/>
    </row>
    <row r="521" spans="1:47" x14ac:dyDescent="0.35">
      <c r="A521" s="84">
        <v>22737</v>
      </c>
      <c r="B521">
        <v>16.130550186000001</v>
      </c>
      <c r="C521">
        <v>28.463617909</v>
      </c>
      <c r="D521"/>
      <c r="E521">
        <v>24.663184264000002</v>
      </c>
      <c r="F521"/>
      <c r="G521"/>
      <c r="H521"/>
      <c r="I521">
        <v>16.127861984999999</v>
      </c>
      <c r="J521"/>
      <c r="K521">
        <v>31.789832532999998</v>
      </c>
      <c r="L521"/>
      <c r="M521"/>
      <c r="N521"/>
      <c r="O521"/>
      <c r="P521"/>
      <c r="Q521">
        <v>19.026356016000001</v>
      </c>
      <c r="R521">
        <v>39.979735120000001</v>
      </c>
      <c r="S521">
        <v>26.328959823999998</v>
      </c>
      <c r="T521"/>
      <c r="U521"/>
      <c r="V521">
        <v>27.250915369000001</v>
      </c>
      <c r="W521"/>
      <c r="X521"/>
      <c r="Y521"/>
      <c r="Z521"/>
      <c r="AA521"/>
      <c r="AB521"/>
      <c r="AC521">
        <v>41.583768984999999</v>
      </c>
      <c r="AD521">
        <v>17.330567618</v>
      </c>
      <c r="AE521"/>
      <c r="AF521">
        <v>39.240387157999997</v>
      </c>
      <c r="AG521"/>
      <c r="AH521"/>
      <c r="AI521">
        <v>26.568236149000001</v>
      </c>
      <c r="AJ521">
        <v>23.863267564000001</v>
      </c>
      <c r="AK521"/>
      <c r="AL521"/>
      <c r="AM521"/>
      <c r="AN521">
        <v>23.710665037999998</v>
      </c>
      <c r="AO521"/>
      <c r="AP521"/>
      <c r="AQ521"/>
      <c r="AR521">
        <v>32.292954250999998</v>
      </c>
      <c r="AS521"/>
      <c r="AT521">
        <v>25.089668167999999</v>
      </c>
      <c r="AU521"/>
    </row>
    <row r="522" spans="1:47" x14ac:dyDescent="0.35">
      <c r="A522" s="84">
        <v>22767</v>
      </c>
      <c r="B522">
        <v>15.411094733000001</v>
      </c>
      <c r="C522">
        <v>29.177917563000001</v>
      </c>
      <c r="D522"/>
      <c r="E522">
        <v>25.073414994</v>
      </c>
      <c r="F522"/>
      <c r="G522"/>
      <c r="H522"/>
      <c r="I522">
        <v>15.408526431</v>
      </c>
      <c r="J522"/>
      <c r="K522">
        <v>32.777477816000001</v>
      </c>
      <c r="L522"/>
      <c r="M522"/>
      <c r="N522"/>
      <c r="O522"/>
      <c r="P522"/>
      <c r="Q522">
        <v>18.714789051</v>
      </c>
      <c r="R522">
        <v>40.277597381</v>
      </c>
      <c r="S522">
        <v>26.584419555</v>
      </c>
      <c r="T522"/>
      <c r="U522"/>
      <c r="V522">
        <v>27.155961390000002</v>
      </c>
      <c r="W522"/>
      <c r="X522"/>
      <c r="Y522"/>
      <c r="Z522"/>
      <c r="AA522"/>
      <c r="AB522"/>
      <c r="AC522">
        <v>42.135176995999998</v>
      </c>
      <c r="AD522">
        <v>17.582954525000002</v>
      </c>
      <c r="AE522"/>
      <c r="AF522">
        <v>37.765524581000001</v>
      </c>
      <c r="AG522"/>
      <c r="AH522"/>
      <c r="AI522">
        <v>26.853916108</v>
      </c>
      <c r="AJ522">
        <v>23.771749758999999</v>
      </c>
      <c r="AK522"/>
      <c r="AL522"/>
      <c r="AM522"/>
      <c r="AN522">
        <v>24.942213600999999</v>
      </c>
      <c r="AO522"/>
      <c r="AP522"/>
      <c r="AQ522"/>
      <c r="AR522">
        <v>32.292954250999998</v>
      </c>
      <c r="AS522"/>
      <c r="AT522">
        <v>25.062895384000001</v>
      </c>
      <c r="AU522"/>
    </row>
    <row r="523" spans="1:47" x14ac:dyDescent="0.35">
      <c r="A523" s="84">
        <v>22798</v>
      </c>
      <c r="B523">
        <v>15.916638046999999</v>
      </c>
      <c r="C523">
        <v>29.333123008000001</v>
      </c>
      <c r="D523"/>
      <c r="E523">
        <v>25.365228605999999</v>
      </c>
      <c r="F523"/>
      <c r="G523"/>
      <c r="H523"/>
      <c r="I523">
        <v>15.913985495</v>
      </c>
      <c r="J523"/>
      <c r="K523">
        <v>32.777477816000001</v>
      </c>
      <c r="L523"/>
      <c r="M523"/>
      <c r="N523"/>
      <c r="O523"/>
      <c r="P523"/>
      <c r="Q523">
        <v>18.590162265</v>
      </c>
      <c r="R523">
        <v>40.012830923999999</v>
      </c>
      <c r="S523">
        <v>26.425859173999999</v>
      </c>
      <c r="T523"/>
      <c r="U523"/>
      <c r="V523">
        <v>27.900096075</v>
      </c>
      <c r="W523"/>
      <c r="X523"/>
      <c r="Y523"/>
      <c r="Z523"/>
      <c r="AA523"/>
      <c r="AB523"/>
      <c r="AC523">
        <v>40.956304707999998</v>
      </c>
      <c r="AD523">
        <v>17.330567618</v>
      </c>
      <c r="AE523"/>
      <c r="AF523">
        <v>38.970546935000002</v>
      </c>
      <c r="AG523"/>
      <c r="AH523"/>
      <c r="AI523">
        <v>27.139596065999999</v>
      </c>
      <c r="AJ523">
        <v>23.497196344999999</v>
      </c>
      <c r="AK523"/>
      <c r="AL523"/>
      <c r="AM523"/>
      <c r="AN523">
        <v>26.053055100000002</v>
      </c>
      <c r="AO523"/>
      <c r="AP523"/>
      <c r="AQ523"/>
      <c r="AR523">
        <v>32.747784592999999</v>
      </c>
      <c r="AS523"/>
      <c r="AT523">
        <v>25.009548132999999</v>
      </c>
      <c r="AU523"/>
    </row>
    <row r="524" spans="1:47" x14ac:dyDescent="0.35">
      <c r="A524" s="84">
        <v>22828</v>
      </c>
      <c r="B524">
        <v>15.930490251</v>
      </c>
      <c r="C524">
        <v>29.337361690000002</v>
      </c>
      <c r="D524"/>
      <c r="E524">
        <v>25.667380220999998</v>
      </c>
      <c r="F524"/>
      <c r="G524"/>
      <c r="H524"/>
      <c r="I524">
        <v>15.927835391</v>
      </c>
      <c r="J524"/>
      <c r="K524">
        <v>32.839205646000003</v>
      </c>
      <c r="L524"/>
      <c r="M524"/>
      <c r="N524"/>
      <c r="O524"/>
      <c r="P524"/>
      <c r="Q524">
        <v>18.403222084999999</v>
      </c>
      <c r="R524">
        <v>40.641651261</v>
      </c>
      <c r="S524">
        <v>26.569587385999998</v>
      </c>
      <c r="T524"/>
      <c r="U524"/>
      <c r="V524">
        <v>27.207517157000002</v>
      </c>
      <c r="W524"/>
      <c r="X524"/>
      <c r="Y524"/>
      <c r="Z524"/>
      <c r="AA524"/>
      <c r="AB524"/>
      <c r="AC524">
        <v>42.458416165999999</v>
      </c>
      <c r="AD524">
        <v>16.994051742</v>
      </c>
      <c r="AE524"/>
      <c r="AF524">
        <v>38.648798026000001</v>
      </c>
      <c r="AG524"/>
      <c r="AH524"/>
      <c r="AI524">
        <v>27.425276024999999</v>
      </c>
      <c r="AJ524">
        <v>23.863267564000001</v>
      </c>
      <c r="AK524"/>
      <c r="AL524"/>
      <c r="AM524"/>
      <c r="AN524">
        <v>25.086052860999999</v>
      </c>
      <c r="AO524"/>
      <c r="AP524"/>
      <c r="AQ524"/>
      <c r="AR524">
        <v>33.657445275999997</v>
      </c>
      <c r="AS524"/>
      <c r="AT524">
        <v>25.250007396000001</v>
      </c>
      <c r="AU524"/>
    </row>
    <row r="525" spans="1:47" x14ac:dyDescent="0.35">
      <c r="A525" s="84">
        <v>22859</v>
      </c>
      <c r="B525">
        <v>15.99861647</v>
      </c>
      <c r="C525">
        <v>29.709550746000001</v>
      </c>
      <c r="D525"/>
      <c r="E525">
        <v>25.152359739000001</v>
      </c>
      <c r="F525"/>
      <c r="G525"/>
      <c r="H525"/>
      <c r="I525">
        <v>15.995950257000001</v>
      </c>
      <c r="J525"/>
      <c r="K525">
        <v>34.258945740000001</v>
      </c>
      <c r="L525"/>
      <c r="M525"/>
      <c r="N525"/>
      <c r="O525"/>
      <c r="P525"/>
      <c r="Q525">
        <v>18.590162265</v>
      </c>
      <c r="R525">
        <v>40.641651261</v>
      </c>
      <c r="S525">
        <v>26.857015405999999</v>
      </c>
      <c r="T525"/>
      <c r="U525"/>
      <c r="V525">
        <v>27.041759988999999</v>
      </c>
      <c r="W525"/>
      <c r="X525"/>
      <c r="Y525"/>
      <c r="Z525"/>
      <c r="AA525"/>
      <c r="AB525"/>
      <c r="AC525">
        <v>42.534472442999999</v>
      </c>
      <c r="AD525">
        <v>17.330567618</v>
      </c>
      <c r="AE525"/>
      <c r="AF525">
        <v>38.664665135</v>
      </c>
      <c r="AG525"/>
      <c r="AH525"/>
      <c r="AI525">
        <v>27.425276024999999</v>
      </c>
      <c r="AJ525">
        <v>24.000544270999999</v>
      </c>
      <c r="AK525"/>
      <c r="AL525"/>
      <c r="AM525"/>
      <c r="AN525">
        <v>25.922604017000001</v>
      </c>
      <c r="AO525"/>
      <c r="AP525"/>
      <c r="AQ525"/>
      <c r="AR525">
        <v>33.657445275999997</v>
      </c>
      <c r="AS525"/>
      <c r="AT525">
        <v>25.276681021000002</v>
      </c>
      <c r="AU525"/>
    </row>
    <row r="526" spans="1:47" x14ac:dyDescent="0.35">
      <c r="A526" s="84">
        <v>22890</v>
      </c>
      <c r="B526">
        <v>16.247380153000002</v>
      </c>
      <c r="C526">
        <v>29.687644462000002</v>
      </c>
      <c r="D526"/>
      <c r="E526">
        <v>25.745385148</v>
      </c>
      <c r="F526"/>
      <c r="G526"/>
      <c r="H526"/>
      <c r="I526">
        <v>16.244672481999999</v>
      </c>
      <c r="J526"/>
      <c r="K526">
        <v>33.456483947999999</v>
      </c>
      <c r="L526"/>
      <c r="M526"/>
      <c r="N526"/>
      <c r="O526"/>
      <c r="P526"/>
      <c r="Q526">
        <v>19.067898278000001</v>
      </c>
      <c r="R526">
        <v>40.939513531000003</v>
      </c>
      <c r="S526">
        <v>26.752734569000001</v>
      </c>
      <c r="T526"/>
      <c r="U526"/>
      <c r="V526">
        <v>27.633653269</v>
      </c>
      <c r="W526"/>
      <c r="X526"/>
      <c r="Y526"/>
      <c r="Z526"/>
      <c r="AA526"/>
      <c r="AB526"/>
      <c r="AC526">
        <v>41.830951888999998</v>
      </c>
      <c r="AD526">
        <v>17.078180711000002</v>
      </c>
      <c r="AE526"/>
      <c r="AF526">
        <v>40.425532820999997</v>
      </c>
      <c r="AG526"/>
      <c r="AH526"/>
      <c r="AI526">
        <v>27.425276024999999</v>
      </c>
      <c r="AJ526">
        <v>24.18357988</v>
      </c>
      <c r="AK526"/>
      <c r="AL526"/>
      <c r="AM526"/>
      <c r="AN526">
        <v>24.948420180999999</v>
      </c>
      <c r="AO526"/>
      <c r="AP526"/>
      <c r="AQ526"/>
      <c r="AR526">
        <v>33.657445275999997</v>
      </c>
      <c r="AS526"/>
      <c r="AT526">
        <v>25.437020249</v>
      </c>
      <c r="AU526"/>
    </row>
    <row r="527" spans="1:47" x14ac:dyDescent="0.35">
      <c r="A527" s="84">
        <v>22920</v>
      </c>
      <c r="B527">
        <v>16.0329269</v>
      </c>
      <c r="C527">
        <v>29.444366199000001</v>
      </c>
      <c r="D527"/>
      <c r="E527">
        <v>25.576687745000001</v>
      </c>
      <c r="F527"/>
      <c r="G527"/>
      <c r="H527"/>
      <c r="I527">
        <v>16.030254968000001</v>
      </c>
      <c r="J527"/>
      <c r="K527">
        <v>32.900933475999999</v>
      </c>
      <c r="L527"/>
      <c r="M527"/>
      <c r="N527"/>
      <c r="O527"/>
      <c r="P527"/>
      <c r="Q527">
        <v>18.756331313</v>
      </c>
      <c r="R527">
        <v>41.071896758999998</v>
      </c>
      <c r="S527">
        <v>26.692810225999999</v>
      </c>
      <c r="T527"/>
      <c r="U527"/>
      <c r="V527">
        <v>27.905580531999998</v>
      </c>
      <c r="W527"/>
      <c r="X527"/>
      <c r="Y527"/>
      <c r="Z527"/>
      <c r="AA527"/>
      <c r="AB527"/>
      <c r="AC527">
        <v>42.401373952999997</v>
      </c>
      <c r="AD527">
        <v>16.994051742</v>
      </c>
      <c r="AE527"/>
      <c r="AF527">
        <v>39.467857101</v>
      </c>
      <c r="AG527"/>
      <c r="AH527"/>
      <c r="AI527">
        <v>27.425276024999999</v>
      </c>
      <c r="AJ527">
        <v>24.709807257000001</v>
      </c>
      <c r="AK527"/>
      <c r="AL527"/>
      <c r="AM527"/>
      <c r="AN527">
        <v>24.649426395999999</v>
      </c>
      <c r="AO527"/>
      <c r="AP527"/>
      <c r="AQ527"/>
      <c r="AR527">
        <v>33.657445275999997</v>
      </c>
      <c r="AS527"/>
      <c r="AT527">
        <v>25.463793032000002</v>
      </c>
      <c r="AU527"/>
    </row>
    <row r="528" spans="1:47" x14ac:dyDescent="0.35">
      <c r="A528" s="84">
        <v>22951</v>
      </c>
      <c r="B528">
        <v>16.013034849</v>
      </c>
      <c r="C528">
        <v>29.505536415000002</v>
      </c>
      <c r="D528"/>
      <c r="E528">
        <v>25.598773477999998</v>
      </c>
      <c r="F528"/>
      <c r="G528"/>
      <c r="H528"/>
      <c r="I528">
        <v>16.010366232999999</v>
      </c>
      <c r="J528"/>
      <c r="K528">
        <v>33.579939607999997</v>
      </c>
      <c r="L528"/>
      <c r="M528"/>
      <c r="N528"/>
      <c r="O528"/>
      <c r="P528"/>
      <c r="Q528">
        <v>19.005584885000001</v>
      </c>
      <c r="R528">
        <v>41.270471596999997</v>
      </c>
      <c r="S528">
        <v>26.917952369000002</v>
      </c>
      <c r="T528"/>
      <c r="U528"/>
      <c r="V528">
        <v>27.942226584</v>
      </c>
      <c r="W528"/>
      <c r="X528"/>
      <c r="Y528"/>
      <c r="Z528"/>
      <c r="AA528"/>
      <c r="AB528"/>
      <c r="AC528">
        <v>43.314049273000002</v>
      </c>
      <c r="AD528">
        <v>17.078180711000002</v>
      </c>
      <c r="AE528"/>
      <c r="AF528">
        <v>41.377751156999999</v>
      </c>
      <c r="AG528"/>
      <c r="AH528"/>
      <c r="AI528">
        <v>27.710955984000002</v>
      </c>
      <c r="AJ528">
        <v>24.686927806</v>
      </c>
      <c r="AK528"/>
      <c r="AL528"/>
      <c r="AM528"/>
      <c r="AN528">
        <v>25.564699106999999</v>
      </c>
      <c r="AO528"/>
      <c r="AP528"/>
      <c r="AQ528"/>
      <c r="AR528">
        <v>34.112275617999998</v>
      </c>
      <c r="AS528"/>
      <c r="AT528">
        <v>25.570586692999999</v>
      </c>
      <c r="AU528"/>
    </row>
    <row r="529" spans="1:47" x14ac:dyDescent="0.35">
      <c r="A529" s="84">
        <v>22981</v>
      </c>
      <c r="B529">
        <v>15.917938931</v>
      </c>
      <c r="C529">
        <v>29.680036027</v>
      </c>
      <c r="D529"/>
      <c r="E529">
        <v>25.576687745000001</v>
      </c>
      <c r="F529"/>
      <c r="G529"/>
      <c r="H529"/>
      <c r="I529">
        <v>15.915286162999999</v>
      </c>
      <c r="J529"/>
      <c r="K529">
        <v>32.715749985999999</v>
      </c>
      <c r="L529"/>
      <c r="M529"/>
      <c r="N529"/>
      <c r="O529"/>
      <c r="P529"/>
      <c r="Q529">
        <v>19.296380718999998</v>
      </c>
      <c r="R529">
        <v>40.906417716999997</v>
      </c>
      <c r="S529">
        <v>26.804547012</v>
      </c>
      <c r="T529"/>
      <c r="U529"/>
      <c r="V529">
        <v>27.739730556000001</v>
      </c>
      <c r="W529"/>
      <c r="X529"/>
      <c r="Y529"/>
      <c r="Z529"/>
      <c r="AA529"/>
      <c r="AB529"/>
      <c r="AC529">
        <v>44.245738656</v>
      </c>
      <c r="AD529">
        <v>16.994051742</v>
      </c>
      <c r="AE529"/>
      <c r="AF529">
        <v>39.228332983999998</v>
      </c>
      <c r="AG529"/>
      <c r="AH529"/>
      <c r="AI529">
        <v>26.853916108</v>
      </c>
      <c r="AJ529">
        <v>24.046303172999998</v>
      </c>
      <c r="AK529"/>
      <c r="AL529"/>
      <c r="AM529"/>
      <c r="AN529">
        <v>24.365428830999999</v>
      </c>
      <c r="AO529"/>
      <c r="AP529"/>
      <c r="AQ529"/>
      <c r="AR529">
        <v>34.567105959000003</v>
      </c>
      <c r="AS529"/>
      <c r="AT529">
        <v>25.570586692999999</v>
      </c>
      <c r="AU529"/>
    </row>
    <row r="530" spans="1:47" x14ac:dyDescent="0.35">
      <c r="A530" s="84">
        <v>23012</v>
      </c>
      <c r="B530">
        <v>16.032272451000001</v>
      </c>
      <c r="C530">
        <v>29.276098522000002</v>
      </c>
      <c r="D530"/>
      <c r="E530">
        <v>25.600183205</v>
      </c>
      <c r="F530"/>
      <c r="G530"/>
      <c r="H530"/>
      <c r="I530">
        <v>16.029600628000001</v>
      </c>
      <c r="J530"/>
      <c r="K530">
        <v>32.839205646000003</v>
      </c>
      <c r="L530"/>
      <c r="M530"/>
      <c r="N530"/>
      <c r="O530"/>
      <c r="P530"/>
      <c r="Q530">
        <v>19.109440540000001</v>
      </c>
      <c r="R530">
        <v>41.007083473999998</v>
      </c>
      <c r="S530">
        <v>27.012589963</v>
      </c>
      <c r="T530"/>
      <c r="U530"/>
      <c r="V530">
        <v>28.055921176999998</v>
      </c>
      <c r="W530"/>
      <c r="X530"/>
      <c r="Y530"/>
      <c r="Z530"/>
      <c r="AA530"/>
      <c r="AB530"/>
      <c r="AC530">
        <v>44.226724582000003</v>
      </c>
      <c r="AD530">
        <v>17.330567618</v>
      </c>
      <c r="AE530"/>
      <c r="AF530">
        <v>38.844339433999998</v>
      </c>
      <c r="AG530"/>
      <c r="AH530"/>
      <c r="AI530">
        <v>26.853916108</v>
      </c>
      <c r="AJ530">
        <v>24.206459331000001</v>
      </c>
      <c r="AK530"/>
      <c r="AL530"/>
      <c r="AM530"/>
      <c r="AN530">
        <v>25.039360225999999</v>
      </c>
      <c r="AO530"/>
      <c r="AP530"/>
      <c r="AQ530"/>
      <c r="AR530">
        <v>33.202614934000003</v>
      </c>
      <c r="AS530"/>
      <c r="AT530">
        <v>25.757599546000002</v>
      </c>
      <c r="AU530"/>
    </row>
    <row r="531" spans="1:47" x14ac:dyDescent="0.35">
      <c r="A531" s="84">
        <v>23043</v>
      </c>
      <c r="B531">
        <v>15.922221634</v>
      </c>
      <c r="C531">
        <v>29.646366828000001</v>
      </c>
      <c r="D531"/>
      <c r="E531">
        <v>25.813521981000001</v>
      </c>
      <c r="F531"/>
      <c r="G531"/>
      <c r="H531"/>
      <c r="I531">
        <v>15.919568152</v>
      </c>
      <c r="J531"/>
      <c r="K531">
        <v>32.468838665</v>
      </c>
      <c r="L531"/>
      <c r="M531"/>
      <c r="N531"/>
      <c r="O531"/>
      <c r="P531"/>
      <c r="Q531">
        <v>19.005584885000001</v>
      </c>
      <c r="R531">
        <v>40.397765743000001</v>
      </c>
      <c r="S531">
        <v>27.178617811999999</v>
      </c>
      <c r="T531"/>
      <c r="U531"/>
      <c r="V531">
        <v>29.188750636000002</v>
      </c>
      <c r="W531"/>
      <c r="X531"/>
      <c r="Y531"/>
      <c r="Z531"/>
      <c r="AA531"/>
      <c r="AB531"/>
      <c r="AC531">
        <v>43.180950783</v>
      </c>
      <c r="AD531">
        <v>17.835341432</v>
      </c>
      <c r="AE531"/>
      <c r="AF531">
        <v>38.358984923999998</v>
      </c>
      <c r="AG531"/>
      <c r="AH531"/>
      <c r="AI531">
        <v>26.853916108</v>
      </c>
      <c r="AJ531">
        <v>24.57253055</v>
      </c>
      <c r="AK531"/>
      <c r="AL531"/>
      <c r="AM531"/>
      <c r="AN531">
        <v>25.247938665</v>
      </c>
      <c r="AO531"/>
      <c r="AP531"/>
      <c r="AQ531"/>
      <c r="AR531">
        <v>33.657445275999997</v>
      </c>
      <c r="AS531"/>
      <c r="AT531">
        <v>26.051604376</v>
      </c>
      <c r="AU531"/>
    </row>
    <row r="532" spans="1:47" x14ac:dyDescent="0.35">
      <c r="A532" s="84">
        <v>23071</v>
      </c>
      <c r="B532">
        <v>16.299988063000001</v>
      </c>
      <c r="C532">
        <v>30.50236769</v>
      </c>
      <c r="D532"/>
      <c r="E532">
        <v>26.098756864999999</v>
      </c>
      <c r="F532"/>
      <c r="G532"/>
      <c r="H532"/>
      <c r="I532">
        <v>16.297271625</v>
      </c>
      <c r="J532"/>
      <c r="K532">
        <v>33.271300457000002</v>
      </c>
      <c r="L532"/>
      <c r="M532"/>
      <c r="N532"/>
      <c r="O532"/>
      <c r="P532"/>
      <c r="Q532">
        <v>18.112426250999999</v>
      </c>
      <c r="R532">
        <v>36.315336928000001</v>
      </c>
      <c r="S532">
        <v>27.274940589</v>
      </c>
      <c r="T532"/>
      <c r="U532"/>
      <c r="V532">
        <v>29.208428927</v>
      </c>
      <c r="W532"/>
      <c r="X532"/>
      <c r="Y532"/>
      <c r="Z532"/>
      <c r="AA532"/>
      <c r="AB532"/>
      <c r="AC532">
        <v>44.397851209999999</v>
      </c>
      <c r="AD532">
        <v>17.919470401000002</v>
      </c>
      <c r="AE532"/>
      <c r="AF532">
        <v>38.381619798000003</v>
      </c>
      <c r="AG532"/>
      <c r="AH532"/>
      <c r="AI532">
        <v>27.710955984000002</v>
      </c>
      <c r="AJ532">
        <v>24.252218233000001</v>
      </c>
      <c r="AK532"/>
      <c r="AL532"/>
      <c r="AM532"/>
      <c r="AN532">
        <v>25.333828</v>
      </c>
      <c r="AO532"/>
      <c r="AP532"/>
      <c r="AQ532"/>
      <c r="AR532">
        <v>33.202614934000003</v>
      </c>
      <c r="AS532"/>
      <c r="AT532">
        <v>26.211943603000002</v>
      </c>
      <c r="AU532"/>
    </row>
    <row r="533" spans="1:47" x14ac:dyDescent="0.35">
      <c r="A533" s="84">
        <v>23102</v>
      </c>
      <c r="B533">
        <v>16.355616817000001</v>
      </c>
      <c r="C533">
        <v>31.350381512999999</v>
      </c>
      <c r="D533"/>
      <c r="E533">
        <v>26.139638965</v>
      </c>
      <c r="F533"/>
      <c r="G533"/>
      <c r="H533"/>
      <c r="I533">
        <v>16.352891108000001</v>
      </c>
      <c r="J533"/>
      <c r="K533">
        <v>33.579939607999997</v>
      </c>
      <c r="L533"/>
      <c r="M533"/>
      <c r="N533"/>
      <c r="O533"/>
      <c r="P533"/>
      <c r="Q533">
        <v>19.234067326000002</v>
      </c>
      <c r="R533">
        <v>41.372674113999999</v>
      </c>
      <c r="S533">
        <v>27.923991145999999</v>
      </c>
      <c r="T533"/>
      <c r="U533"/>
      <c r="V533">
        <v>28.822072197000001</v>
      </c>
      <c r="W533"/>
      <c r="X533"/>
      <c r="Y533"/>
      <c r="Z533"/>
      <c r="AA533"/>
      <c r="AB533"/>
      <c r="AC533">
        <v>45.519681284999997</v>
      </c>
      <c r="AD533">
        <v>18.592502153000002</v>
      </c>
      <c r="AE533"/>
      <c r="AF533">
        <v>39.000660510000003</v>
      </c>
      <c r="AG533"/>
      <c r="AH533"/>
      <c r="AI533">
        <v>28.282315901</v>
      </c>
      <c r="AJ533">
        <v>24.618289451999999</v>
      </c>
      <c r="AK533"/>
      <c r="AL533"/>
      <c r="AM533"/>
      <c r="AN533">
        <v>25.588036929000001</v>
      </c>
      <c r="AO533"/>
      <c r="AP533"/>
      <c r="AQ533"/>
      <c r="AR533">
        <v>34.112275617999998</v>
      </c>
      <c r="AS533"/>
      <c r="AT533">
        <v>26.452402866</v>
      </c>
      <c r="AU533"/>
    </row>
    <row r="534" spans="1:47" x14ac:dyDescent="0.35">
      <c r="A534" s="84">
        <v>23132</v>
      </c>
      <c r="B534">
        <v>16.520014092</v>
      </c>
      <c r="C534">
        <v>31.637780320000001</v>
      </c>
      <c r="D534"/>
      <c r="E534">
        <v>26.497239865000001</v>
      </c>
      <c r="F534"/>
      <c r="G534"/>
      <c r="H534"/>
      <c r="I534">
        <v>16.517260986</v>
      </c>
      <c r="J534"/>
      <c r="K534">
        <v>33.826850929000003</v>
      </c>
      <c r="L534"/>
      <c r="M534"/>
      <c r="N534"/>
      <c r="O534"/>
      <c r="P534"/>
      <c r="Q534">
        <v>19.483320898999999</v>
      </c>
      <c r="R534">
        <v>43.078763766000002</v>
      </c>
      <c r="S534">
        <v>28.275236071999998</v>
      </c>
      <c r="T534"/>
      <c r="U534"/>
      <c r="V534">
        <v>29.171286908999999</v>
      </c>
      <c r="W534"/>
      <c r="X534"/>
      <c r="Y534"/>
      <c r="Z534"/>
      <c r="AA534"/>
      <c r="AB534"/>
      <c r="AC534">
        <v>45.462639072000002</v>
      </c>
      <c r="AD534">
        <v>18.84488906</v>
      </c>
      <c r="AE534"/>
      <c r="AF534">
        <v>39.496539611000003</v>
      </c>
      <c r="AG534"/>
      <c r="AH534"/>
      <c r="AI534">
        <v>28.282315901</v>
      </c>
      <c r="AJ534">
        <v>25.236034633999999</v>
      </c>
      <c r="AK534"/>
      <c r="AL534"/>
      <c r="AM534"/>
      <c r="AN534">
        <v>26.290482108999999</v>
      </c>
      <c r="AO534"/>
      <c r="AP534"/>
      <c r="AQ534"/>
      <c r="AR534">
        <v>34.567105959000003</v>
      </c>
      <c r="AS534"/>
      <c r="AT534">
        <v>26.772982163000002</v>
      </c>
      <c r="AU534"/>
    </row>
    <row r="535" spans="1:47" x14ac:dyDescent="0.35">
      <c r="A535" s="84">
        <v>23163</v>
      </c>
      <c r="B535">
        <v>16.96580281</v>
      </c>
      <c r="C535">
        <v>31.546743606</v>
      </c>
      <c r="D535"/>
      <c r="E535">
        <v>26.862829220999998</v>
      </c>
      <c r="F535"/>
      <c r="G535"/>
      <c r="H535"/>
      <c r="I535">
        <v>16.962975411999999</v>
      </c>
      <c r="J535"/>
      <c r="K535">
        <v>33.518211778000001</v>
      </c>
      <c r="L535"/>
      <c r="M535"/>
      <c r="N535"/>
      <c r="O535"/>
      <c r="P535"/>
      <c r="Q535">
        <v>20.314166139000001</v>
      </c>
      <c r="R535">
        <v>43.078763766000002</v>
      </c>
      <c r="S535">
        <v>28.273633944</v>
      </c>
      <c r="T535"/>
      <c r="U535"/>
      <c r="V535">
        <v>29.140790883000001</v>
      </c>
      <c r="W535"/>
      <c r="X535"/>
      <c r="Y535"/>
      <c r="Z535"/>
      <c r="AA535"/>
      <c r="AB535"/>
      <c r="AC535">
        <v>46.261229976000003</v>
      </c>
      <c r="AD535">
        <v>18.676631122</v>
      </c>
      <c r="AE535"/>
      <c r="AF535">
        <v>40.101433737999997</v>
      </c>
      <c r="AG535"/>
      <c r="AH535"/>
      <c r="AI535">
        <v>28.853675817999999</v>
      </c>
      <c r="AJ535">
        <v>24.595410001000001</v>
      </c>
      <c r="AK535"/>
      <c r="AL535"/>
      <c r="AM535"/>
      <c r="AN535">
        <v>24.94151467</v>
      </c>
      <c r="AO535"/>
      <c r="AP535"/>
      <c r="AQ535"/>
      <c r="AR535">
        <v>35.476766642000001</v>
      </c>
      <c r="AS535"/>
      <c r="AT535">
        <v>26.853201356</v>
      </c>
      <c r="AU535"/>
    </row>
    <row r="536" spans="1:47" x14ac:dyDescent="0.35">
      <c r="A536" s="84">
        <v>23193</v>
      </c>
      <c r="B536">
        <v>16.433989759999999</v>
      </c>
      <c r="C536">
        <v>31.248311275999999</v>
      </c>
      <c r="D536"/>
      <c r="E536">
        <v>26.340760102000001</v>
      </c>
      <c r="F536"/>
      <c r="G536"/>
      <c r="H536"/>
      <c r="I536">
        <v>16.431250989999999</v>
      </c>
      <c r="J536"/>
      <c r="K536">
        <v>34.073762248999998</v>
      </c>
      <c r="L536"/>
      <c r="M536"/>
      <c r="N536"/>
      <c r="O536"/>
      <c r="P536"/>
      <c r="Q536">
        <v>19.379465242999999</v>
      </c>
      <c r="R536">
        <v>44.236467466999997</v>
      </c>
      <c r="S536">
        <v>28.515839617000001</v>
      </c>
      <c r="T536"/>
      <c r="U536"/>
      <c r="V536">
        <v>29.286660829999999</v>
      </c>
      <c r="W536"/>
      <c r="X536"/>
      <c r="Y536"/>
      <c r="Z536"/>
      <c r="AA536"/>
      <c r="AB536"/>
      <c r="AC536">
        <v>45.861934519000002</v>
      </c>
      <c r="AD536">
        <v>19.349662874</v>
      </c>
      <c r="AE536"/>
      <c r="AF536">
        <v>40.634090815</v>
      </c>
      <c r="AG536"/>
      <c r="AH536"/>
      <c r="AI536">
        <v>29.139355776999999</v>
      </c>
      <c r="AJ536">
        <v>25.945297620000002</v>
      </c>
      <c r="AK536"/>
      <c r="AL536"/>
      <c r="AM536"/>
      <c r="AN536">
        <v>25.602275539000001</v>
      </c>
      <c r="AO536"/>
      <c r="AP536"/>
      <c r="AQ536"/>
      <c r="AR536">
        <v>35.021936300999997</v>
      </c>
      <c r="AS536"/>
      <c r="AT536">
        <v>26.746308537000001</v>
      </c>
      <c r="AU536"/>
    </row>
    <row r="537" spans="1:47" x14ac:dyDescent="0.35">
      <c r="A537" s="84">
        <v>23224</v>
      </c>
      <c r="B537">
        <v>16.963741944999999</v>
      </c>
      <c r="C537">
        <v>32.270912842000001</v>
      </c>
      <c r="D537"/>
      <c r="E537">
        <v>26.351098103999998</v>
      </c>
      <c r="F537"/>
      <c r="G537"/>
      <c r="H537"/>
      <c r="I537">
        <v>16.960914891000002</v>
      </c>
      <c r="J537"/>
      <c r="K537">
        <v>35.308318851999999</v>
      </c>
      <c r="L537"/>
      <c r="M537"/>
      <c r="N537"/>
      <c r="O537"/>
      <c r="P537"/>
      <c r="Q537">
        <v>19.794887864</v>
      </c>
      <c r="R537">
        <v>44.236467466999997</v>
      </c>
      <c r="S537">
        <v>28.899983550000002</v>
      </c>
      <c r="T537"/>
      <c r="U537"/>
      <c r="V537">
        <v>31.414985127000001</v>
      </c>
      <c r="W537"/>
      <c r="X537"/>
      <c r="Y537"/>
      <c r="Z537"/>
      <c r="AA537"/>
      <c r="AB537"/>
      <c r="AC537">
        <v>46.546441008000002</v>
      </c>
      <c r="AD537">
        <v>19.854436688</v>
      </c>
      <c r="AE537"/>
      <c r="AF537">
        <v>40.461270337999999</v>
      </c>
      <c r="AG537"/>
      <c r="AH537"/>
      <c r="AI537">
        <v>29.139355776999999</v>
      </c>
      <c r="AJ537">
        <v>25.373311340000001</v>
      </c>
      <c r="AK537"/>
      <c r="AL537"/>
      <c r="AM537"/>
      <c r="AN537">
        <v>26.046438903999999</v>
      </c>
      <c r="AO537"/>
      <c r="AP537"/>
      <c r="AQ537"/>
      <c r="AR537">
        <v>35.931596984000002</v>
      </c>
      <c r="AS537"/>
      <c r="AT537">
        <v>26.799754946</v>
      </c>
      <c r="AU537"/>
    </row>
    <row r="538" spans="1:47" x14ac:dyDescent="0.35">
      <c r="A538" s="84">
        <v>23255</v>
      </c>
      <c r="B538">
        <v>16.971863001999999</v>
      </c>
      <c r="C538">
        <v>32.333283524000002</v>
      </c>
      <c r="D538"/>
      <c r="E538">
        <v>27.440347625000001</v>
      </c>
      <c r="F538"/>
      <c r="G538"/>
      <c r="H538"/>
      <c r="I538">
        <v>16.969034594</v>
      </c>
      <c r="J538"/>
      <c r="K538">
        <v>34.320673569999997</v>
      </c>
      <c r="L538"/>
      <c r="M538"/>
      <c r="N538"/>
      <c r="O538"/>
      <c r="P538"/>
      <c r="Q538">
        <v>19.981828043</v>
      </c>
      <c r="R538">
        <v>43.749013277000003</v>
      </c>
      <c r="S538">
        <v>28.954079939</v>
      </c>
      <c r="T538"/>
      <c r="U538"/>
      <c r="V538">
        <v>32.334006244000001</v>
      </c>
      <c r="W538"/>
      <c r="X538"/>
      <c r="Y538"/>
      <c r="Z538"/>
      <c r="AA538"/>
      <c r="AB538"/>
      <c r="AC538">
        <v>47.459116317000003</v>
      </c>
      <c r="AD538">
        <v>19.854436688</v>
      </c>
      <c r="AE538"/>
      <c r="AF538">
        <v>40.602262078000003</v>
      </c>
      <c r="AG538"/>
      <c r="AH538"/>
      <c r="AI538">
        <v>29.139355776999999</v>
      </c>
      <c r="AJ538">
        <v>25.922418168</v>
      </c>
      <c r="AK538"/>
      <c r="AL538"/>
      <c r="AM538"/>
      <c r="AN538">
        <v>26.553537652999999</v>
      </c>
      <c r="AO538"/>
      <c r="AP538"/>
      <c r="AQ538"/>
      <c r="AR538">
        <v>35.931596984000002</v>
      </c>
      <c r="AS538"/>
      <c r="AT538">
        <v>27.066887833999999</v>
      </c>
      <c r="AU538"/>
    </row>
    <row r="539" spans="1:47" x14ac:dyDescent="0.35">
      <c r="A539" s="84">
        <v>23285</v>
      </c>
      <c r="B539">
        <v>16.997816114999999</v>
      </c>
      <c r="C539">
        <v>32.304609556999999</v>
      </c>
      <c r="D539"/>
      <c r="E539">
        <v>27.421551257000001</v>
      </c>
      <c r="F539"/>
      <c r="G539"/>
      <c r="H539"/>
      <c r="I539">
        <v>16.994983382000001</v>
      </c>
      <c r="J539"/>
      <c r="K539">
        <v>34.876224041</v>
      </c>
      <c r="L539"/>
      <c r="M539"/>
      <c r="N539"/>
      <c r="O539"/>
      <c r="P539"/>
      <c r="Q539">
        <v>20.418021795000001</v>
      </c>
      <c r="R539">
        <v>43.992740367000003</v>
      </c>
      <c r="S539">
        <v>29.308834127000001</v>
      </c>
      <c r="T539"/>
      <c r="U539"/>
      <c r="V539">
        <v>31.566867771999998</v>
      </c>
      <c r="W539"/>
      <c r="X539"/>
      <c r="Y539"/>
      <c r="Z539"/>
      <c r="AA539"/>
      <c r="AB539"/>
      <c r="AC539">
        <v>47.497144454999997</v>
      </c>
      <c r="AD539">
        <v>20.443339471000002</v>
      </c>
      <c r="AE539"/>
      <c r="AF539">
        <v>39.253270692999997</v>
      </c>
      <c r="AG539"/>
      <c r="AH539"/>
      <c r="AI539">
        <v>29.139355776999999</v>
      </c>
      <c r="AJ539">
        <v>25.876659266000001</v>
      </c>
      <c r="AK539"/>
      <c r="AL539"/>
      <c r="AM539"/>
      <c r="AN539">
        <v>26.890089926999998</v>
      </c>
      <c r="AO539"/>
      <c r="AP539"/>
      <c r="AQ539"/>
      <c r="AR539">
        <v>35.931596984000002</v>
      </c>
      <c r="AS539"/>
      <c r="AT539">
        <v>27.253999845999999</v>
      </c>
      <c r="AU539"/>
    </row>
    <row r="540" spans="1:47" x14ac:dyDescent="0.35">
      <c r="A540" s="84">
        <v>23316</v>
      </c>
      <c r="B540">
        <v>17.547838730999999</v>
      </c>
      <c r="C540">
        <v>32.864449653999998</v>
      </c>
      <c r="D540"/>
      <c r="E540">
        <v>27.890050727999999</v>
      </c>
      <c r="F540"/>
      <c r="G540"/>
      <c r="H540"/>
      <c r="I540">
        <v>17.544914335000001</v>
      </c>
      <c r="J540"/>
      <c r="K540">
        <v>35.123135361999999</v>
      </c>
      <c r="L540"/>
      <c r="M540"/>
      <c r="N540"/>
      <c r="O540"/>
      <c r="P540"/>
      <c r="Q540">
        <v>20.106454829</v>
      </c>
      <c r="R540">
        <v>43.992740367000003</v>
      </c>
      <c r="S540">
        <v>29.514056375999999</v>
      </c>
      <c r="T540"/>
      <c r="U540"/>
      <c r="V540">
        <v>31.643368632000001</v>
      </c>
      <c r="W540"/>
      <c r="X540"/>
      <c r="Y540"/>
      <c r="Z540"/>
      <c r="AA540"/>
      <c r="AB540"/>
      <c r="AC540">
        <v>47.249961562000003</v>
      </c>
      <c r="AD540">
        <v>20.779855347000002</v>
      </c>
      <c r="AE540"/>
      <c r="AF540">
        <v>40.337234471999999</v>
      </c>
      <c r="AG540"/>
      <c r="AH540"/>
      <c r="AI540">
        <v>29.710715694000001</v>
      </c>
      <c r="AJ540">
        <v>25.830900364000001</v>
      </c>
      <c r="AK540"/>
      <c r="AL540"/>
      <c r="AM540"/>
      <c r="AN540">
        <v>26.766182970999999</v>
      </c>
      <c r="AO540"/>
      <c r="AP540"/>
      <c r="AQ540"/>
      <c r="AR540">
        <v>36.386427325</v>
      </c>
      <c r="AS540"/>
      <c r="AT540">
        <v>27.387566288999999</v>
      </c>
      <c r="AU540"/>
    </row>
    <row r="541" spans="1:47" x14ac:dyDescent="0.35">
      <c r="A541" s="84">
        <v>23346</v>
      </c>
      <c r="B541">
        <v>16.788997269999999</v>
      </c>
      <c r="C541">
        <v>32.686284391000001</v>
      </c>
      <c r="D541"/>
      <c r="E541">
        <v>28.183743976999999</v>
      </c>
      <c r="F541"/>
      <c r="G541"/>
      <c r="H541"/>
      <c r="I541">
        <v>16.786199336999999</v>
      </c>
      <c r="J541"/>
      <c r="K541">
        <v>34.073762248999998</v>
      </c>
      <c r="L541"/>
      <c r="M541"/>
      <c r="N541"/>
      <c r="O541"/>
      <c r="P541"/>
      <c r="Q541">
        <v>20.376479533000001</v>
      </c>
      <c r="R541">
        <v>44.602058106999998</v>
      </c>
      <c r="S541">
        <v>29.389427079000001</v>
      </c>
      <c r="T541"/>
      <c r="U541"/>
      <c r="V541">
        <v>32.126600398000001</v>
      </c>
      <c r="W541"/>
      <c r="X541"/>
      <c r="Y541"/>
      <c r="Z541"/>
      <c r="AA541"/>
      <c r="AB541"/>
      <c r="AC541">
        <v>46.888694252999997</v>
      </c>
      <c r="AD541">
        <v>20.863984317</v>
      </c>
      <c r="AE541"/>
      <c r="AF541">
        <v>41.761142698999997</v>
      </c>
      <c r="AG541"/>
      <c r="AH541"/>
      <c r="AI541">
        <v>29.425035735000002</v>
      </c>
      <c r="AJ541">
        <v>26.196971582</v>
      </c>
      <c r="AK541"/>
      <c r="AL541"/>
      <c r="AM541"/>
      <c r="AN541">
        <v>27.902584914999998</v>
      </c>
      <c r="AO541"/>
      <c r="AP541"/>
      <c r="AQ541"/>
      <c r="AR541">
        <v>36.386427325</v>
      </c>
      <c r="AS541"/>
      <c r="AT541">
        <v>27.334119879999999</v>
      </c>
      <c r="AU541"/>
    </row>
    <row r="542" spans="1:47" x14ac:dyDescent="0.35">
      <c r="A542" s="84">
        <v>23377</v>
      </c>
      <c r="B542">
        <v>17.58141251</v>
      </c>
      <c r="C542">
        <v>33.194325370000001</v>
      </c>
      <c r="D542"/>
      <c r="E542">
        <v>28.403661481</v>
      </c>
      <c r="F542"/>
      <c r="G542"/>
      <c r="H542"/>
      <c r="I542">
        <v>17.578482518000001</v>
      </c>
      <c r="J542"/>
      <c r="K542">
        <v>35.678685833000003</v>
      </c>
      <c r="L542"/>
      <c r="M542"/>
      <c r="N542"/>
      <c r="O542"/>
      <c r="P542"/>
      <c r="Q542">
        <v>19.950756570999999</v>
      </c>
      <c r="R542">
        <v>45.516034699000002</v>
      </c>
      <c r="S542">
        <v>29.916446272000002</v>
      </c>
      <c r="T542"/>
      <c r="U542"/>
      <c r="V542">
        <v>31.950797957999999</v>
      </c>
      <c r="W542"/>
      <c r="X542"/>
      <c r="Y542"/>
      <c r="Z542"/>
      <c r="AA542"/>
      <c r="AB542"/>
      <c r="AC542">
        <v>48.143622807</v>
      </c>
      <c r="AD542">
        <v>21.116371224000002</v>
      </c>
      <c r="AE542"/>
      <c r="AF542">
        <v>41.107863493000004</v>
      </c>
      <c r="AG542"/>
      <c r="AH542"/>
      <c r="AI542">
        <v>30.567755569999999</v>
      </c>
      <c r="AJ542">
        <v>26.036815424</v>
      </c>
      <c r="AK542"/>
      <c r="AL542"/>
      <c r="AM542"/>
      <c r="AN542">
        <v>27.695540516000001</v>
      </c>
      <c r="AO542"/>
      <c r="AP542"/>
      <c r="AQ542"/>
      <c r="AR542">
        <v>37.296088009000002</v>
      </c>
      <c r="AS542"/>
      <c r="AT542">
        <v>27.574579143000001</v>
      </c>
      <c r="AU542"/>
    </row>
    <row r="543" spans="1:47" x14ac:dyDescent="0.35">
      <c r="A543" s="84">
        <v>23408</v>
      </c>
      <c r="B543">
        <v>17.860080258</v>
      </c>
      <c r="C543">
        <v>33.184498869999999</v>
      </c>
      <c r="D543"/>
      <c r="E543">
        <v>28.883908682000001</v>
      </c>
      <c r="F543"/>
      <c r="G543"/>
      <c r="H543"/>
      <c r="I543">
        <v>17.857103825999999</v>
      </c>
      <c r="J543"/>
      <c r="K543">
        <v>36.542875455999997</v>
      </c>
      <c r="L543"/>
      <c r="M543"/>
      <c r="N543"/>
      <c r="O543"/>
      <c r="P543"/>
      <c r="Q543">
        <v>20.002915411</v>
      </c>
      <c r="R543">
        <v>45.272307607999998</v>
      </c>
      <c r="S543">
        <v>30.199093164000001</v>
      </c>
      <c r="T543"/>
      <c r="U543"/>
      <c r="V543">
        <v>31.353760514000001</v>
      </c>
      <c r="W543"/>
      <c r="X543"/>
      <c r="Y543"/>
      <c r="Z543"/>
      <c r="AA543"/>
      <c r="AB543"/>
      <c r="AC543">
        <v>46.60348321</v>
      </c>
      <c r="AD543">
        <v>21.621145038000002</v>
      </c>
      <c r="AE543"/>
      <c r="AF543">
        <v>41.899199565000004</v>
      </c>
      <c r="AG543"/>
      <c r="AH543"/>
      <c r="AI543">
        <v>30.853435527999999</v>
      </c>
      <c r="AJ543">
        <v>25.853779814999999</v>
      </c>
      <c r="AK543"/>
      <c r="AL543"/>
      <c r="AM543"/>
      <c r="AN543">
        <v>27.016286379</v>
      </c>
      <c r="AO543"/>
      <c r="AP543"/>
      <c r="AQ543"/>
      <c r="AR543">
        <v>37.296088009000002</v>
      </c>
      <c r="AS543"/>
      <c r="AT543">
        <v>27.761591996</v>
      </c>
      <c r="AU543"/>
    </row>
    <row r="544" spans="1:47" x14ac:dyDescent="0.35">
      <c r="A544" s="84">
        <v>23437</v>
      </c>
      <c r="B544">
        <v>17.633076052</v>
      </c>
      <c r="C544">
        <v>33.613378154999999</v>
      </c>
      <c r="D544"/>
      <c r="E544">
        <v>28.705813096</v>
      </c>
      <c r="F544"/>
      <c r="G544"/>
      <c r="H544"/>
      <c r="I544">
        <v>17.630137451</v>
      </c>
      <c r="J544"/>
      <c r="K544">
        <v>35.925597154000002</v>
      </c>
      <c r="L544"/>
      <c r="M544"/>
      <c r="N544"/>
      <c r="O544"/>
      <c r="P544"/>
      <c r="Q544">
        <v>20.537543529000001</v>
      </c>
      <c r="R544">
        <v>45.333239378999998</v>
      </c>
      <c r="S544">
        <v>30.088322166000001</v>
      </c>
      <c r="T544"/>
      <c r="U544"/>
      <c r="V544">
        <v>31.900135155000001</v>
      </c>
      <c r="W544"/>
      <c r="X544"/>
      <c r="Y544"/>
      <c r="Z544"/>
      <c r="AA544"/>
      <c r="AB544"/>
      <c r="AC544">
        <v>47.611228869999998</v>
      </c>
      <c r="AD544">
        <v>21.368758131</v>
      </c>
      <c r="AE544"/>
      <c r="AF544">
        <v>43.706089706</v>
      </c>
      <c r="AG544"/>
      <c r="AH544"/>
      <c r="AI544">
        <v>31.424795445000001</v>
      </c>
      <c r="AJ544">
        <v>26.608801703000001</v>
      </c>
      <c r="AK544"/>
      <c r="AL544"/>
      <c r="AM544"/>
      <c r="AN544">
        <v>26.285484241999999</v>
      </c>
      <c r="AO544"/>
      <c r="AP544"/>
      <c r="AQ544"/>
      <c r="AR544">
        <v>37.296088009000002</v>
      </c>
      <c r="AS544"/>
      <c r="AT544">
        <v>27.761591996</v>
      </c>
      <c r="AU544"/>
    </row>
    <row r="545" spans="1:47" x14ac:dyDescent="0.35">
      <c r="A545" s="84">
        <v>23468</v>
      </c>
      <c r="B545">
        <v>17.474316563999999</v>
      </c>
      <c r="C545">
        <v>33.088239205999997</v>
      </c>
      <c r="D545"/>
      <c r="E545">
        <v>28.912573142999999</v>
      </c>
      <c r="F545"/>
      <c r="G545"/>
      <c r="H545"/>
      <c r="I545">
        <v>17.471404419999999</v>
      </c>
      <c r="J545"/>
      <c r="K545">
        <v>35.987324983999997</v>
      </c>
      <c r="L545"/>
      <c r="M545"/>
      <c r="N545"/>
      <c r="O545"/>
      <c r="P545"/>
      <c r="Q545">
        <v>20.273489397999999</v>
      </c>
      <c r="R545">
        <v>45.759761799000003</v>
      </c>
      <c r="S545">
        <v>30.406477103</v>
      </c>
      <c r="T545"/>
      <c r="U545"/>
      <c r="V545">
        <v>33.344341759999999</v>
      </c>
      <c r="W545"/>
      <c r="X545"/>
      <c r="Y545"/>
      <c r="Z545"/>
      <c r="AA545"/>
      <c r="AB545"/>
      <c r="AC545">
        <v>47.002778667999998</v>
      </c>
      <c r="AD545">
        <v>21.705274007</v>
      </c>
      <c r="AE545"/>
      <c r="AF545">
        <v>43.523773202000001</v>
      </c>
      <c r="AG545"/>
      <c r="AH545"/>
      <c r="AI545">
        <v>30.853435527999999</v>
      </c>
      <c r="AJ545">
        <v>27.340944141000001</v>
      </c>
      <c r="AK545"/>
      <c r="AL545"/>
      <c r="AM545"/>
      <c r="AN545">
        <v>27.350481425000002</v>
      </c>
      <c r="AO545"/>
      <c r="AP545"/>
      <c r="AQ545"/>
      <c r="AR545">
        <v>36.841257667000001</v>
      </c>
      <c r="AS545"/>
      <c r="AT545">
        <v>28.215836894999999</v>
      </c>
      <c r="AU545"/>
    </row>
    <row r="546" spans="1:47" x14ac:dyDescent="0.35">
      <c r="A546" s="84">
        <v>23498</v>
      </c>
      <c r="B546">
        <v>18.543508280000001</v>
      </c>
      <c r="C546">
        <v>32.712399501999997</v>
      </c>
      <c r="D546"/>
      <c r="E546">
        <v>29.244798946</v>
      </c>
      <c r="F546"/>
      <c r="G546"/>
      <c r="H546"/>
      <c r="I546">
        <v>18.540417952999999</v>
      </c>
      <c r="J546"/>
      <c r="K546">
        <v>35.925597154000002</v>
      </c>
      <c r="L546"/>
      <c r="M546"/>
      <c r="N546"/>
      <c r="O546"/>
      <c r="P546"/>
      <c r="Q546">
        <v>20.625561571999999</v>
      </c>
      <c r="R546">
        <v>45.637898249000003</v>
      </c>
      <c r="S546">
        <v>30.525350799000002</v>
      </c>
      <c r="T546"/>
      <c r="U546"/>
      <c r="V546">
        <v>31.495406015</v>
      </c>
      <c r="W546"/>
      <c r="X546"/>
      <c r="Y546"/>
      <c r="Z546"/>
      <c r="AA546"/>
      <c r="AB546"/>
      <c r="AC546">
        <v>46.470384731999999</v>
      </c>
      <c r="AD546">
        <v>21.957660914000002</v>
      </c>
      <c r="AE546"/>
      <c r="AF546">
        <v>43.791894583999998</v>
      </c>
      <c r="AG546"/>
      <c r="AH546"/>
      <c r="AI546">
        <v>31.710475404</v>
      </c>
      <c r="AJ546">
        <v>26.92911402</v>
      </c>
      <c r="AK546"/>
      <c r="AL546"/>
      <c r="AM546"/>
      <c r="AN546">
        <v>27.437508505</v>
      </c>
      <c r="AO546"/>
      <c r="AP546"/>
      <c r="AQ546"/>
      <c r="AR546">
        <v>37.750918349999999</v>
      </c>
      <c r="AS546"/>
      <c r="AT546">
        <v>28.376176123</v>
      </c>
      <c r="AU546"/>
    </row>
    <row r="547" spans="1:47" x14ac:dyDescent="0.35">
      <c r="A547" s="84">
        <v>23529</v>
      </c>
      <c r="B547">
        <v>17.668837734</v>
      </c>
      <c r="C547">
        <v>33.357844075000003</v>
      </c>
      <c r="D547"/>
      <c r="E547">
        <v>29.271583769999999</v>
      </c>
      <c r="F547"/>
      <c r="G547"/>
      <c r="H547"/>
      <c r="I547">
        <v>17.665893173000001</v>
      </c>
      <c r="J547"/>
      <c r="K547">
        <v>36.542875455999997</v>
      </c>
      <c r="L547"/>
      <c r="M547"/>
      <c r="N547"/>
      <c r="O547"/>
      <c r="P547"/>
      <c r="Q547">
        <v>20.61578179</v>
      </c>
      <c r="R547">
        <v>45.211375838000002</v>
      </c>
      <c r="S547">
        <v>30.707389360000001</v>
      </c>
      <c r="T547"/>
      <c r="U547"/>
      <c r="V547">
        <v>32.138296322999999</v>
      </c>
      <c r="W547"/>
      <c r="X547"/>
      <c r="Y547"/>
      <c r="Z547"/>
      <c r="AA547"/>
      <c r="AB547"/>
      <c r="AC547">
        <v>45.652779762999998</v>
      </c>
      <c r="AD547">
        <v>22.378305759</v>
      </c>
      <c r="AE547"/>
      <c r="AF547">
        <v>43.719667252999997</v>
      </c>
      <c r="AG547"/>
      <c r="AH547"/>
      <c r="AI547">
        <v>30.853435527999999</v>
      </c>
      <c r="AJ547">
        <v>27.501100299000001</v>
      </c>
      <c r="AK547"/>
      <c r="AL547"/>
      <c r="AM547"/>
      <c r="AN547">
        <v>29.274076404999999</v>
      </c>
      <c r="AO547"/>
      <c r="AP547"/>
      <c r="AQ547"/>
      <c r="AR547">
        <v>37.750918349999999</v>
      </c>
      <c r="AS547"/>
      <c r="AT547">
        <v>28.456296157000001</v>
      </c>
      <c r="AU547"/>
    </row>
    <row r="548" spans="1:47" x14ac:dyDescent="0.35">
      <c r="A548" s="84">
        <v>23559</v>
      </c>
      <c r="B548">
        <v>18.087117141</v>
      </c>
      <c r="C548">
        <v>34.063820888999999</v>
      </c>
      <c r="D548"/>
      <c r="E548">
        <v>29.062474176999999</v>
      </c>
      <c r="F548"/>
      <c r="G548"/>
      <c r="H548"/>
      <c r="I548">
        <v>18.084102872999999</v>
      </c>
      <c r="J548"/>
      <c r="K548">
        <v>37.283609417999998</v>
      </c>
      <c r="L548"/>
      <c r="M548"/>
      <c r="N548"/>
      <c r="O548"/>
      <c r="P548"/>
      <c r="Q548">
        <v>21.088471284000001</v>
      </c>
      <c r="R548">
        <v>44.419262787000001</v>
      </c>
      <c r="S548">
        <v>30.902970312000001</v>
      </c>
      <c r="T548"/>
      <c r="U548"/>
      <c r="V548">
        <v>33.833964754</v>
      </c>
      <c r="W548"/>
      <c r="X548"/>
      <c r="Y548"/>
      <c r="Z548"/>
      <c r="AA548"/>
      <c r="AB548"/>
      <c r="AC548">
        <v>46.527426933999998</v>
      </c>
      <c r="AD548">
        <v>22.378305759</v>
      </c>
      <c r="AE548"/>
      <c r="AF548">
        <v>43.585645337000003</v>
      </c>
      <c r="AG548"/>
      <c r="AH548"/>
      <c r="AI548">
        <v>31.139115487000002</v>
      </c>
      <c r="AJ548">
        <v>28.004448224000001</v>
      </c>
      <c r="AK548"/>
      <c r="AL548"/>
      <c r="AM548"/>
      <c r="AN548">
        <v>29.212270870000001</v>
      </c>
      <c r="AO548"/>
      <c r="AP548"/>
      <c r="AQ548"/>
      <c r="AR548">
        <v>37.296088009000002</v>
      </c>
      <c r="AS548"/>
      <c r="AT548">
        <v>28.643408169000001</v>
      </c>
      <c r="AU548"/>
    </row>
    <row r="549" spans="1:47" x14ac:dyDescent="0.35">
      <c r="A549" s="84">
        <v>23590</v>
      </c>
      <c r="B549">
        <v>18.064471145999999</v>
      </c>
      <c r="C549">
        <v>33.073138970000002</v>
      </c>
      <c r="D549"/>
      <c r="E549">
        <v>29.312465871000001</v>
      </c>
      <c r="F549"/>
      <c r="G549"/>
      <c r="H549"/>
      <c r="I549">
        <v>18.061460651000001</v>
      </c>
      <c r="J549"/>
      <c r="K549">
        <v>36.974970267000003</v>
      </c>
      <c r="L549"/>
      <c r="M549"/>
      <c r="N549"/>
      <c r="O549"/>
      <c r="P549"/>
      <c r="Q549">
        <v>21.163449617000001</v>
      </c>
      <c r="R549">
        <v>44.419262787000001</v>
      </c>
      <c r="S549">
        <v>30.815725557</v>
      </c>
      <c r="T549"/>
      <c r="U549"/>
      <c r="V549">
        <v>35.39161051</v>
      </c>
      <c r="W549"/>
      <c r="X549"/>
      <c r="Y549"/>
      <c r="Z549"/>
      <c r="AA549"/>
      <c r="AB549"/>
      <c r="AC549">
        <v>43.675316582000001</v>
      </c>
      <c r="AD549">
        <v>22.378305759</v>
      </c>
      <c r="AE549"/>
      <c r="AF549">
        <v>44.845496435000001</v>
      </c>
      <c r="AG549"/>
      <c r="AH549"/>
      <c r="AI549">
        <v>31.139115487000002</v>
      </c>
      <c r="AJ549">
        <v>27.363823591999999</v>
      </c>
      <c r="AK549"/>
      <c r="AL549"/>
      <c r="AM549"/>
      <c r="AN549">
        <v>28.003337703</v>
      </c>
      <c r="AO549"/>
      <c r="AP549"/>
      <c r="AQ549"/>
      <c r="AR549">
        <v>39.115409374999999</v>
      </c>
      <c r="AS549"/>
      <c r="AT549">
        <v>28.830421021999999</v>
      </c>
      <c r="AU549"/>
    </row>
    <row r="550" spans="1:47" x14ac:dyDescent="0.35">
      <c r="A550" s="84">
        <v>23621</v>
      </c>
      <c r="B550">
        <v>17.90654236</v>
      </c>
      <c r="C550">
        <v>33.29557071</v>
      </c>
      <c r="D550"/>
      <c r="E550">
        <v>29.960470655000002</v>
      </c>
      <c r="F550"/>
      <c r="G550"/>
      <c r="H550"/>
      <c r="I550">
        <v>17.903558185000001</v>
      </c>
      <c r="J550"/>
      <c r="K550">
        <v>37.036698096999999</v>
      </c>
      <c r="L550"/>
      <c r="M550"/>
      <c r="N550"/>
      <c r="O550"/>
      <c r="P550"/>
      <c r="Q550">
        <v>21.202568748000001</v>
      </c>
      <c r="R550">
        <v>45.333239378999998</v>
      </c>
      <c r="S550">
        <v>31.250666384999999</v>
      </c>
      <c r="T550"/>
      <c r="U550"/>
      <c r="V550">
        <v>34.070616432000001</v>
      </c>
      <c r="W550"/>
      <c r="X550"/>
      <c r="Y550"/>
      <c r="Z550"/>
      <c r="AA550"/>
      <c r="AB550"/>
      <c r="AC550">
        <v>46.090103348</v>
      </c>
      <c r="AD550">
        <v>23.051337511</v>
      </c>
      <c r="AE550"/>
      <c r="AF550">
        <v>43.733711898000003</v>
      </c>
      <c r="AG550"/>
      <c r="AH550"/>
      <c r="AI550">
        <v>31.424795445000001</v>
      </c>
      <c r="AJ550">
        <v>27.615497555000001</v>
      </c>
      <c r="AK550"/>
      <c r="AL550"/>
      <c r="AM550"/>
      <c r="AN550">
        <v>28.55528773</v>
      </c>
      <c r="AO550"/>
      <c r="AP550"/>
      <c r="AQ550"/>
      <c r="AR550">
        <v>38.660579032999998</v>
      </c>
      <c r="AS550"/>
      <c r="AT550">
        <v>28.937313840000002</v>
      </c>
      <c r="AU550"/>
    </row>
    <row r="551" spans="1:47" x14ac:dyDescent="0.35">
      <c r="A551" s="84">
        <v>23651</v>
      </c>
      <c r="B551">
        <v>18.259733723</v>
      </c>
      <c r="C551">
        <v>34.071559362000002</v>
      </c>
      <c r="D551"/>
      <c r="E551">
        <v>29.907840825000001</v>
      </c>
      <c r="F551"/>
      <c r="G551"/>
      <c r="H551"/>
      <c r="I551">
        <v>18.256690687999999</v>
      </c>
      <c r="J551"/>
      <c r="K551">
        <v>37.530520738</v>
      </c>
      <c r="L551"/>
      <c r="M551"/>
      <c r="N551"/>
      <c r="O551"/>
      <c r="P551"/>
      <c r="Q551">
        <v>21.482922516999999</v>
      </c>
      <c r="R551">
        <v>45.394171157999999</v>
      </c>
      <c r="S551">
        <v>31.098087615000001</v>
      </c>
      <c r="T551"/>
      <c r="U551"/>
      <c r="V551">
        <v>34.364494520000001</v>
      </c>
      <c r="W551"/>
      <c r="X551"/>
      <c r="Y551"/>
      <c r="Z551"/>
      <c r="AA551"/>
      <c r="AB551"/>
      <c r="AC551">
        <v>45.957004869999999</v>
      </c>
      <c r="AD551">
        <v>22.967208542000002</v>
      </c>
      <c r="AE551"/>
      <c r="AF551">
        <v>44.528989858000003</v>
      </c>
      <c r="AG551"/>
      <c r="AH551"/>
      <c r="AI551">
        <v>31.996155363</v>
      </c>
      <c r="AJ551">
        <v>27.295185237999998</v>
      </c>
      <c r="AK551"/>
      <c r="AL551"/>
      <c r="AM551"/>
      <c r="AN551">
        <v>29.309449176000001</v>
      </c>
      <c r="AO551"/>
      <c r="AP551"/>
      <c r="AQ551"/>
      <c r="AR551">
        <v>39.115409374999999</v>
      </c>
      <c r="AS551"/>
      <c r="AT551">
        <v>28.536515349999998</v>
      </c>
      <c r="AU551"/>
    </row>
    <row r="552" spans="1:47" x14ac:dyDescent="0.35">
      <c r="A552" s="84">
        <v>23682</v>
      </c>
      <c r="B552">
        <v>18.195152656000001</v>
      </c>
      <c r="C552">
        <v>33.515855872000003</v>
      </c>
      <c r="D552"/>
      <c r="E552">
        <v>30.436018763</v>
      </c>
      <c r="F552"/>
      <c r="G552"/>
      <c r="H552"/>
      <c r="I552">
        <v>18.192120383999999</v>
      </c>
      <c r="J552"/>
      <c r="K552">
        <v>37.468792907999998</v>
      </c>
      <c r="L552"/>
      <c r="M552"/>
      <c r="N552"/>
      <c r="O552"/>
      <c r="P552"/>
      <c r="Q552">
        <v>21.456843096</v>
      </c>
      <c r="R552">
        <v>45.333239378999998</v>
      </c>
      <c r="S552">
        <v>31.483617897999999</v>
      </c>
      <c r="T552"/>
      <c r="U552"/>
      <c r="V552">
        <v>34.827218299000002</v>
      </c>
      <c r="W552"/>
      <c r="X552"/>
      <c r="Y552"/>
      <c r="Z552"/>
      <c r="AA552"/>
      <c r="AB552"/>
      <c r="AC552">
        <v>46.299258115000001</v>
      </c>
      <c r="AD552">
        <v>22.714821635</v>
      </c>
      <c r="AE552"/>
      <c r="AF552">
        <v>43.555245984000003</v>
      </c>
      <c r="AG552"/>
      <c r="AH552"/>
      <c r="AI552">
        <v>32.281835321000003</v>
      </c>
      <c r="AJ552">
        <v>28.050207127</v>
      </c>
      <c r="AK552"/>
      <c r="AL552"/>
      <c r="AM552"/>
      <c r="AN552">
        <v>29.491736532000001</v>
      </c>
      <c r="AO552"/>
      <c r="AP552"/>
      <c r="AQ552"/>
      <c r="AR552">
        <v>39.570239716000003</v>
      </c>
      <c r="AS552"/>
      <c r="AT552">
        <v>29.418232365000001</v>
      </c>
      <c r="AU552"/>
    </row>
    <row r="553" spans="1:47" x14ac:dyDescent="0.35">
      <c r="A553" s="84">
        <v>23712</v>
      </c>
      <c r="B553">
        <v>18.154981618000001</v>
      </c>
      <c r="C553">
        <v>33.495578467000001</v>
      </c>
      <c r="D553"/>
      <c r="E553">
        <v>30.443067401</v>
      </c>
      <c r="F553"/>
      <c r="G553"/>
      <c r="H553"/>
      <c r="I553">
        <v>18.151956040000002</v>
      </c>
      <c r="J553"/>
      <c r="K553">
        <v>37.900887719000004</v>
      </c>
      <c r="L553"/>
      <c r="M553"/>
      <c r="N553"/>
      <c r="O553"/>
      <c r="P553"/>
      <c r="Q553">
        <v>21.476402661000002</v>
      </c>
      <c r="R553">
        <v>44.480194556999997</v>
      </c>
      <c r="S553">
        <v>31.842067083</v>
      </c>
      <c r="T553"/>
      <c r="U553"/>
      <c r="V553">
        <v>35.408758831</v>
      </c>
      <c r="W553"/>
      <c r="X553"/>
      <c r="Y553"/>
      <c r="Z553"/>
      <c r="AA553"/>
      <c r="AB553"/>
      <c r="AC553">
        <v>46.432356593000002</v>
      </c>
      <c r="AD553">
        <v>23.303724418000002</v>
      </c>
      <c r="AE553"/>
      <c r="AF553">
        <v>44.28435116</v>
      </c>
      <c r="AG553"/>
      <c r="AH553"/>
      <c r="AI553">
        <v>32.281835321000003</v>
      </c>
      <c r="AJ553">
        <v>28.324760541</v>
      </c>
      <c r="AK553"/>
      <c r="AL553"/>
      <c r="AM553"/>
      <c r="AN553">
        <v>29.314584467</v>
      </c>
      <c r="AO553"/>
      <c r="AP553"/>
      <c r="AQ553"/>
      <c r="AR553">
        <v>40.025070057999997</v>
      </c>
      <c r="AS553"/>
      <c r="AT553">
        <v>29.765584445999998</v>
      </c>
      <c r="AU553"/>
    </row>
    <row r="554" spans="1:47" x14ac:dyDescent="0.35">
      <c r="A554" s="84">
        <v>23743</v>
      </c>
      <c r="B554">
        <v>19.100199067999998</v>
      </c>
      <c r="C554">
        <v>34.176211639999998</v>
      </c>
      <c r="D554"/>
      <c r="E554">
        <v>30.884312137999999</v>
      </c>
      <c r="F554"/>
      <c r="G554"/>
      <c r="H554"/>
      <c r="I554">
        <v>19.097015966000001</v>
      </c>
      <c r="J554"/>
      <c r="K554">
        <v>38.765077341000001</v>
      </c>
      <c r="L554"/>
      <c r="M554"/>
      <c r="N554">
        <v>29.650754632000002</v>
      </c>
      <c r="O554"/>
      <c r="P554"/>
      <c r="Q554">
        <v>21.740456793</v>
      </c>
      <c r="R554">
        <v>44.541126327999997</v>
      </c>
      <c r="S554">
        <v>32.069142188999997</v>
      </c>
      <c r="T554"/>
      <c r="U554"/>
      <c r="V554">
        <v>35.668165348999999</v>
      </c>
      <c r="W554"/>
      <c r="X554"/>
      <c r="Y554"/>
      <c r="Z554"/>
      <c r="AA554"/>
      <c r="AB554"/>
      <c r="AC554">
        <v>46.356300316999999</v>
      </c>
      <c r="AD554">
        <v>23.051337511</v>
      </c>
      <c r="AE554"/>
      <c r="AF554">
        <v>44.931526011000003</v>
      </c>
      <c r="AG554"/>
      <c r="AH554"/>
      <c r="AI554">
        <v>32.853195237999998</v>
      </c>
      <c r="AJ554">
        <v>27.981568772999999</v>
      </c>
      <c r="AK554"/>
      <c r="AL554"/>
      <c r="AM554"/>
      <c r="AN554">
        <v>28.788206818999999</v>
      </c>
      <c r="AO554"/>
      <c r="AP554"/>
      <c r="AQ554"/>
      <c r="AR554">
        <v>41.389561082999997</v>
      </c>
      <c r="AS554"/>
      <c r="AT554">
        <v>30.086262901000001</v>
      </c>
      <c r="AU554"/>
    </row>
    <row r="555" spans="1:47" x14ac:dyDescent="0.35">
      <c r="A555" s="84">
        <v>23774</v>
      </c>
      <c r="B555">
        <v>18.445553428</v>
      </c>
      <c r="C555">
        <v>34.054081922000002</v>
      </c>
      <c r="D555"/>
      <c r="E555">
        <v>30.712325371999999</v>
      </c>
      <c r="F555"/>
      <c r="G555"/>
      <c r="H555"/>
      <c r="I555">
        <v>18.442479424999998</v>
      </c>
      <c r="J555"/>
      <c r="K555">
        <v>38.456438190999997</v>
      </c>
      <c r="L555"/>
      <c r="M555"/>
      <c r="N555">
        <v>30.613325414999998</v>
      </c>
      <c r="O555"/>
      <c r="P555"/>
      <c r="Q555">
        <v>21.939312373</v>
      </c>
      <c r="R555">
        <v>44.967648748000002</v>
      </c>
      <c r="S555">
        <v>32.112946239000003</v>
      </c>
      <c r="T555"/>
      <c r="U555"/>
      <c r="V555">
        <v>35.470371634000003</v>
      </c>
      <c r="W555"/>
      <c r="X555"/>
      <c r="Y555"/>
      <c r="Z555"/>
      <c r="AA555"/>
      <c r="AB555"/>
      <c r="AC555">
        <v>46.869680178999999</v>
      </c>
      <c r="AD555">
        <v>22.883079573</v>
      </c>
      <c r="AE555"/>
      <c r="AF555">
        <v>45.798992460999997</v>
      </c>
      <c r="AG555"/>
      <c r="AH555"/>
      <c r="AI555">
        <v>32.567515280000002</v>
      </c>
      <c r="AJ555">
        <v>28.576434503000002</v>
      </c>
      <c r="AK555"/>
      <c r="AL555"/>
      <c r="AM555"/>
      <c r="AN555">
        <v>29.77995537</v>
      </c>
      <c r="AO555"/>
      <c r="AP555"/>
      <c r="AQ555"/>
      <c r="AR555">
        <v>40.934730741000003</v>
      </c>
      <c r="AS555"/>
      <c r="AT555">
        <v>30.273275754</v>
      </c>
      <c r="AU555"/>
    </row>
    <row r="556" spans="1:47" x14ac:dyDescent="0.35">
      <c r="A556" s="84">
        <v>23802</v>
      </c>
      <c r="B556">
        <v>18.211071797999999</v>
      </c>
      <c r="C556">
        <v>33.540969969999999</v>
      </c>
      <c r="D556"/>
      <c r="E556">
        <v>31.354691246000002</v>
      </c>
      <c r="F556"/>
      <c r="G556"/>
      <c r="H556"/>
      <c r="I556">
        <v>18.208036872000001</v>
      </c>
      <c r="J556"/>
      <c r="K556">
        <v>38.394710359999998</v>
      </c>
      <c r="L556"/>
      <c r="M556"/>
      <c r="N556">
        <v>31.177632349</v>
      </c>
      <c r="O556"/>
      <c r="P556"/>
      <c r="Q556">
        <v>21.662218531000001</v>
      </c>
      <c r="R556">
        <v>44.967648748000002</v>
      </c>
      <c r="S556">
        <v>32.329739590000003</v>
      </c>
      <c r="T556"/>
      <c r="U556"/>
      <c r="V556">
        <v>35.723847450999997</v>
      </c>
      <c r="W556"/>
      <c r="X556"/>
      <c r="Y556"/>
      <c r="Z556"/>
      <c r="AA556"/>
      <c r="AB556"/>
      <c r="AC556">
        <v>46.223201838000001</v>
      </c>
      <c r="AD556">
        <v>23.051337511</v>
      </c>
      <c r="AE556"/>
      <c r="AF556">
        <v>42.284339895000002</v>
      </c>
      <c r="AG556"/>
      <c r="AH556"/>
      <c r="AI556">
        <v>32.281835321000003</v>
      </c>
      <c r="AJ556">
        <v>28.507796150000001</v>
      </c>
      <c r="AK556"/>
      <c r="AL556"/>
      <c r="AM556"/>
      <c r="AN556">
        <v>29.137564864000002</v>
      </c>
      <c r="AO556"/>
      <c r="AP556"/>
      <c r="AQ556"/>
      <c r="AR556">
        <v>40.025070057999997</v>
      </c>
      <c r="AS556"/>
      <c r="AT556">
        <v>30.674074244</v>
      </c>
      <c r="AU556"/>
    </row>
    <row r="557" spans="1:47" x14ac:dyDescent="0.35">
      <c r="A557" s="84">
        <v>23833</v>
      </c>
      <c r="B557">
        <v>18.401354117</v>
      </c>
      <c r="C557">
        <v>34.108250818000002</v>
      </c>
      <c r="D557"/>
      <c r="E557">
        <v>31.320857783000001</v>
      </c>
      <c r="F557"/>
      <c r="G557"/>
      <c r="H557"/>
      <c r="I557">
        <v>18.39828748</v>
      </c>
      <c r="J557"/>
      <c r="K557">
        <v>38.579893851000001</v>
      </c>
      <c r="L557"/>
      <c r="M557"/>
      <c r="N557">
        <v>31.024390039</v>
      </c>
      <c r="O557"/>
      <c r="P557"/>
      <c r="Q557">
        <v>22.147947735999999</v>
      </c>
      <c r="R557">
        <v>45.211375838000002</v>
      </c>
      <c r="S557">
        <v>32.422667009000001</v>
      </c>
      <c r="T557"/>
      <c r="U557"/>
      <c r="V557">
        <v>35.410914914999999</v>
      </c>
      <c r="W557"/>
      <c r="X557"/>
      <c r="Y557"/>
      <c r="Z557"/>
      <c r="AA557"/>
      <c r="AB557"/>
      <c r="AC557">
        <v>46.888694252999997</v>
      </c>
      <c r="AD557">
        <v>22.883079573</v>
      </c>
      <c r="AE557"/>
      <c r="AF557">
        <v>44.039246888000001</v>
      </c>
      <c r="AG557"/>
      <c r="AH557"/>
      <c r="AI557">
        <v>32.281835321000003</v>
      </c>
      <c r="AJ557">
        <v>29.400094745000001</v>
      </c>
      <c r="AK557"/>
      <c r="AL557"/>
      <c r="AM557"/>
      <c r="AN557">
        <v>29.586055163000001</v>
      </c>
      <c r="AO557"/>
      <c r="AP557"/>
      <c r="AQ557"/>
      <c r="AR557">
        <v>40.025070057999997</v>
      </c>
      <c r="AS557"/>
      <c r="AT557">
        <v>30.807640687999999</v>
      </c>
      <c r="AU557"/>
    </row>
    <row r="558" spans="1:47" x14ac:dyDescent="0.35">
      <c r="A558" s="84">
        <v>23863</v>
      </c>
      <c r="B558">
        <v>18.556744318</v>
      </c>
      <c r="C558">
        <v>34.203989317999998</v>
      </c>
      <c r="D558"/>
      <c r="E558">
        <v>31.521978919999999</v>
      </c>
      <c r="F558"/>
      <c r="G558"/>
      <c r="H558"/>
      <c r="I558">
        <v>18.553651785</v>
      </c>
      <c r="J558"/>
      <c r="K558">
        <v>38.579893851000001</v>
      </c>
      <c r="L558"/>
      <c r="M558"/>
      <c r="N558">
        <v>31.685528884</v>
      </c>
      <c r="O558"/>
      <c r="P558"/>
      <c r="Q558">
        <v>22.226185997000002</v>
      </c>
      <c r="R558">
        <v>45.455102928999999</v>
      </c>
      <c r="S558">
        <v>32.558176902</v>
      </c>
      <c r="T558"/>
      <c r="U558"/>
      <c r="V558">
        <v>35.917711375000003</v>
      </c>
      <c r="W558"/>
      <c r="X558"/>
      <c r="Y558"/>
      <c r="Z558"/>
      <c r="AA558"/>
      <c r="AB558"/>
      <c r="AC558">
        <v>48.504890115000002</v>
      </c>
      <c r="AD558">
        <v>22.546563697</v>
      </c>
      <c r="AE558"/>
      <c r="AF558">
        <v>43.611942321000001</v>
      </c>
      <c r="AG558"/>
      <c r="AH558"/>
      <c r="AI558">
        <v>33.138875196999997</v>
      </c>
      <c r="AJ558">
        <v>29.491612549999999</v>
      </c>
      <c r="AK558"/>
      <c r="AL558"/>
      <c r="AM558"/>
      <c r="AN558">
        <v>29.413289741</v>
      </c>
      <c r="AO558"/>
      <c r="AP558"/>
      <c r="AQ558"/>
      <c r="AR558">
        <v>40.479900399999998</v>
      </c>
      <c r="AS558"/>
      <c r="AT558">
        <v>31.048099950000001</v>
      </c>
      <c r="AU558"/>
    </row>
    <row r="559" spans="1:47" x14ac:dyDescent="0.35">
      <c r="A559" s="84">
        <v>23894</v>
      </c>
      <c r="B559">
        <v>18.729900589</v>
      </c>
      <c r="C559">
        <v>33.925121071</v>
      </c>
      <c r="D559"/>
      <c r="E559">
        <v>31.573668932</v>
      </c>
      <c r="F559"/>
      <c r="G559"/>
      <c r="H559"/>
      <c r="I559">
        <v>18.726779198999999</v>
      </c>
      <c r="J559"/>
      <c r="K559">
        <v>38.2712547</v>
      </c>
      <c r="L559"/>
      <c r="M559"/>
      <c r="N559">
        <v>30.997242709999998</v>
      </c>
      <c r="O559"/>
      <c r="P559"/>
      <c r="Q559">
        <v>22.946629984000001</v>
      </c>
      <c r="R559">
        <v>46.003488889000003</v>
      </c>
      <c r="S559">
        <v>32.798330663000002</v>
      </c>
      <c r="T559"/>
      <c r="U559"/>
      <c r="V559">
        <v>36.924972339999997</v>
      </c>
      <c r="W559"/>
      <c r="X559"/>
      <c r="Y559"/>
      <c r="Z559"/>
      <c r="AA559"/>
      <c r="AB559"/>
      <c r="AC559">
        <v>48.980241849999999</v>
      </c>
      <c r="AD559">
        <v>22.967208542000002</v>
      </c>
      <c r="AE559"/>
      <c r="AF559">
        <v>43.592287888999998</v>
      </c>
      <c r="AG559"/>
      <c r="AH559"/>
      <c r="AI559">
        <v>32.853195237999998</v>
      </c>
      <c r="AJ559">
        <v>28.164604382</v>
      </c>
      <c r="AK559"/>
      <c r="AL559"/>
      <c r="AM559"/>
      <c r="AN559">
        <v>28.879823975000001</v>
      </c>
      <c r="AO559"/>
      <c r="AP559"/>
      <c r="AQ559"/>
      <c r="AR559">
        <v>40.934730741000003</v>
      </c>
      <c r="AS559"/>
      <c r="AT559">
        <v>31.288559212999999</v>
      </c>
      <c r="AU559"/>
    </row>
    <row r="560" spans="1:47" x14ac:dyDescent="0.35">
      <c r="A560" s="84">
        <v>23924</v>
      </c>
      <c r="B560">
        <v>18.828533361000002</v>
      </c>
      <c r="C560">
        <v>33.899925764999999</v>
      </c>
      <c r="D560"/>
      <c r="E560">
        <v>32.396479937999999</v>
      </c>
      <c r="F560"/>
      <c r="G560"/>
      <c r="H560"/>
      <c r="I560">
        <v>18.825395533999998</v>
      </c>
      <c r="J560"/>
      <c r="K560">
        <v>38.456438190999997</v>
      </c>
      <c r="L560"/>
      <c r="M560"/>
      <c r="N560">
        <v>33.518572415999998</v>
      </c>
      <c r="O560"/>
      <c r="P560"/>
      <c r="Q560">
        <v>22.737994620999999</v>
      </c>
      <c r="R560">
        <v>45.942557119</v>
      </c>
      <c r="S560">
        <v>33.014882085000004</v>
      </c>
      <c r="T560"/>
      <c r="U560"/>
      <c r="V560">
        <v>36.705512243000001</v>
      </c>
      <c r="W560"/>
      <c r="X560"/>
      <c r="Y560"/>
      <c r="Z560"/>
      <c r="AA560"/>
      <c r="AB560"/>
      <c r="AC560">
        <v>49.341509158000001</v>
      </c>
      <c r="AD560">
        <v>22.967208542000002</v>
      </c>
      <c r="AE560"/>
      <c r="AF560">
        <v>43.279987153999997</v>
      </c>
      <c r="AG560"/>
      <c r="AH560"/>
      <c r="AI560">
        <v>33.138875196999997</v>
      </c>
      <c r="AJ560">
        <v>28.622193406000001</v>
      </c>
      <c r="AK560"/>
      <c r="AL560"/>
      <c r="AM560"/>
      <c r="AN560">
        <v>30.258108225000001</v>
      </c>
      <c r="AO560"/>
      <c r="AP560"/>
      <c r="AQ560"/>
      <c r="AR560">
        <v>38.205748692</v>
      </c>
      <c r="AS560"/>
      <c r="AT560">
        <v>31.582564043000001</v>
      </c>
      <c r="AU560"/>
    </row>
    <row r="561" spans="1:47" x14ac:dyDescent="0.35">
      <c r="A561" s="84">
        <v>23955</v>
      </c>
      <c r="B561">
        <v>18.928979995999999</v>
      </c>
      <c r="C561">
        <v>33.860452463000001</v>
      </c>
      <c r="D561"/>
      <c r="E561">
        <v>31.672349864000001</v>
      </c>
      <c r="F561"/>
      <c r="G561"/>
      <c r="H561"/>
      <c r="I561">
        <v>18.925825429</v>
      </c>
      <c r="J561"/>
      <c r="K561">
        <v>38.826805172</v>
      </c>
      <c r="L561"/>
      <c r="M561"/>
      <c r="N561">
        <v>32.895662031999997</v>
      </c>
      <c r="O561"/>
      <c r="P561"/>
      <c r="Q561">
        <v>22.705395346</v>
      </c>
      <c r="R561">
        <v>45.942557119</v>
      </c>
      <c r="S561">
        <v>33.088682083999998</v>
      </c>
      <c r="T561"/>
      <c r="U561"/>
      <c r="V561">
        <v>36.077850523999999</v>
      </c>
      <c r="W561"/>
      <c r="X561"/>
      <c r="Y561"/>
      <c r="Z561"/>
      <c r="AA561"/>
      <c r="AB561"/>
      <c r="AC561">
        <v>48.714044882000003</v>
      </c>
      <c r="AD561">
        <v>23.051337511</v>
      </c>
      <c r="AE561"/>
      <c r="AF561">
        <v>43.143566167000003</v>
      </c>
      <c r="AG561"/>
      <c r="AH561"/>
      <c r="AI561">
        <v>32.567515280000002</v>
      </c>
      <c r="AJ561">
        <v>29.514492001000001</v>
      </c>
      <c r="AK561"/>
      <c r="AL561"/>
      <c r="AM561"/>
      <c r="AN561">
        <v>29.475155383000001</v>
      </c>
      <c r="AO561"/>
      <c r="AP561"/>
      <c r="AQ561"/>
      <c r="AR561">
        <v>41.389561082999997</v>
      </c>
      <c r="AS561"/>
      <c r="AT561">
        <v>31.716130487000001</v>
      </c>
      <c r="AU561"/>
    </row>
    <row r="562" spans="1:47" x14ac:dyDescent="0.35">
      <c r="A562" s="84">
        <v>23986</v>
      </c>
      <c r="B562">
        <v>19.16212213</v>
      </c>
      <c r="C562">
        <v>33.836589230000001</v>
      </c>
      <c r="D562"/>
      <c r="E562">
        <v>32.362646476000002</v>
      </c>
      <c r="F562"/>
      <c r="G562"/>
      <c r="H562"/>
      <c r="I562">
        <v>19.158928709000001</v>
      </c>
      <c r="J562"/>
      <c r="K562">
        <v>39.135444321999998</v>
      </c>
      <c r="L562"/>
      <c r="M562"/>
      <c r="N562">
        <v>32.951444475999999</v>
      </c>
      <c r="O562"/>
      <c r="P562"/>
      <c r="Q562">
        <v>22.786893534000001</v>
      </c>
      <c r="R562">
        <v>46.430011299999997</v>
      </c>
      <c r="S562">
        <v>33.280705589</v>
      </c>
      <c r="T562"/>
      <c r="U562"/>
      <c r="V562">
        <v>37.094865302000002</v>
      </c>
      <c r="W562"/>
      <c r="X562"/>
      <c r="Y562"/>
      <c r="Z562"/>
      <c r="AA562"/>
      <c r="AB562"/>
      <c r="AC562">
        <v>49.341509158000001</v>
      </c>
      <c r="AD562">
        <v>23.135466480000002</v>
      </c>
      <c r="AE562"/>
      <c r="AF562">
        <v>43.551001374999998</v>
      </c>
      <c r="AG562"/>
      <c r="AH562"/>
      <c r="AI562">
        <v>33.710235114</v>
      </c>
      <c r="AJ562">
        <v>29.674648159</v>
      </c>
      <c r="AK562"/>
      <c r="AL562"/>
      <c r="AM562"/>
      <c r="AN562">
        <v>29.762978421</v>
      </c>
      <c r="AO562"/>
      <c r="AP562"/>
      <c r="AQ562"/>
      <c r="AR562">
        <v>42.299221766000002</v>
      </c>
      <c r="AS562"/>
      <c r="AT562">
        <v>31.796250521000001</v>
      </c>
      <c r="AU562"/>
    </row>
    <row r="563" spans="1:47" x14ac:dyDescent="0.35">
      <c r="A563" s="84">
        <v>24016</v>
      </c>
      <c r="B563">
        <v>19.108886978000001</v>
      </c>
      <c r="C563">
        <v>34.482887550999997</v>
      </c>
      <c r="D563"/>
      <c r="E563">
        <v>33.087246458999999</v>
      </c>
      <c r="F563"/>
      <c r="G563"/>
      <c r="H563"/>
      <c r="I563">
        <v>19.105702429000001</v>
      </c>
      <c r="J563"/>
      <c r="K563">
        <v>38.950260831999998</v>
      </c>
      <c r="L563"/>
      <c r="M563"/>
      <c r="N563">
        <v>33.199673443999998</v>
      </c>
      <c r="O563"/>
      <c r="P563"/>
      <c r="Q563">
        <v>22.193586720999999</v>
      </c>
      <c r="R563">
        <v>47.343987900999998</v>
      </c>
      <c r="S563">
        <v>33.494433186999998</v>
      </c>
      <c r="T563"/>
      <c r="U563"/>
      <c r="V563">
        <v>36.871424826000002</v>
      </c>
      <c r="W563"/>
      <c r="X563"/>
      <c r="Y563"/>
      <c r="Z563"/>
      <c r="AA563"/>
      <c r="AB563"/>
      <c r="AC563">
        <v>49.550663913999998</v>
      </c>
      <c r="AD563">
        <v>23.135466480000002</v>
      </c>
      <c r="AE563"/>
      <c r="AF563">
        <v>43.581735197999997</v>
      </c>
      <c r="AG563"/>
      <c r="AH563"/>
      <c r="AI563">
        <v>33.995915072999999</v>
      </c>
      <c r="AJ563">
        <v>29.148420781999999</v>
      </c>
      <c r="AK563"/>
      <c r="AL563"/>
      <c r="AM563"/>
      <c r="AN563">
        <v>29.523779706999999</v>
      </c>
      <c r="AO563"/>
      <c r="AP563"/>
      <c r="AQ563"/>
      <c r="AR563">
        <v>41.844391424000001</v>
      </c>
      <c r="AS563"/>
      <c r="AT563">
        <v>32.116928977000001</v>
      </c>
      <c r="AU563"/>
    </row>
    <row r="564" spans="1:47" x14ac:dyDescent="0.35">
      <c r="A564" s="84">
        <v>24047</v>
      </c>
      <c r="B564">
        <v>19.187704867000001</v>
      </c>
      <c r="C564">
        <v>34.796211851999999</v>
      </c>
      <c r="D564"/>
      <c r="E564">
        <v>33.239966948999999</v>
      </c>
      <c r="F564"/>
      <c r="G564"/>
      <c r="H564"/>
      <c r="I564">
        <v>19.184507183000001</v>
      </c>
      <c r="J564"/>
      <c r="K564">
        <v>38.703349510999999</v>
      </c>
      <c r="L564"/>
      <c r="M564"/>
      <c r="N564">
        <v>33.843036105000003</v>
      </c>
      <c r="O564"/>
      <c r="P564"/>
      <c r="Q564">
        <v>22.398962156</v>
      </c>
      <c r="R564">
        <v>47.343987900999998</v>
      </c>
      <c r="S564">
        <v>33.713687427000004</v>
      </c>
      <c r="T564"/>
      <c r="U564"/>
      <c r="V564">
        <v>37.627062653000003</v>
      </c>
      <c r="W564"/>
      <c r="X564"/>
      <c r="Y564"/>
      <c r="Z564"/>
      <c r="AA564"/>
      <c r="AB564"/>
      <c r="AC564">
        <v>50.824606541999998</v>
      </c>
      <c r="AD564">
        <v>23.556111325</v>
      </c>
      <c r="AE564"/>
      <c r="AF564">
        <v>44.649209734000003</v>
      </c>
      <c r="AG564"/>
      <c r="AH564"/>
      <c r="AI564">
        <v>33.995915072999999</v>
      </c>
      <c r="AJ564">
        <v>29.583130355000002</v>
      </c>
      <c r="AK564"/>
      <c r="AL564"/>
      <c r="AM564"/>
      <c r="AN564">
        <v>29.885453000999998</v>
      </c>
      <c r="AO564"/>
      <c r="AP564"/>
      <c r="AQ564"/>
      <c r="AR564">
        <v>41.844391424000001</v>
      </c>
      <c r="AS564"/>
      <c r="AT564">
        <v>32.25049542</v>
      </c>
      <c r="AU564"/>
    </row>
    <row r="565" spans="1:47" x14ac:dyDescent="0.35">
      <c r="A565" s="84">
        <v>24077</v>
      </c>
      <c r="B565">
        <v>18.300781193999999</v>
      </c>
      <c r="C565">
        <v>35.328008986</v>
      </c>
      <c r="D565"/>
      <c r="E565">
        <v>33.736660970999999</v>
      </c>
      <c r="F565"/>
      <c r="G565"/>
      <c r="H565"/>
      <c r="I565">
        <v>18.297731318</v>
      </c>
      <c r="J565"/>
      <c r="K565">
        <v>39.629266964000003</v>
      </c>
      <c r="L565"/>
      <c r="M565"/>
      <c r="N565">
        <v>34.202356580999997</v>
      </c>
      <c r="O565"/>
      <c r="P565"/>
      <c r="Q565">
        <v>22.428301504</v>
      </c>
      <c r="R565">
        <v>47.526783221000002</v>
      </c>
      <c r="S565">
        <v>34.053676426000003</v>
      </c>
      <c r="T565"/>
      <c r="U565"/>
      <c r="V565">
        <v>37.533438310000001</v>
      </c>
      <c r="W565"/>
      <c r="X565"/>
      <c r="Y565"/>
      <c r="Z565"/>
      <c r="AA565"/>
      <c r="AB565"/>
      <c r="AC565">
        <v>50.634465849999998</v>
      </c>
      <c r="AD565">
        <v>23.556111325</v>
      </c>
      <c r="AE565"/>
      <c r="AF565">
        <v>43.536705101000003</v>
      </c>
      <c r="AG565"/>
      <c r="AH565"/>
      <c r="AI565">
        <v>33.995915072999999</v>
      </c>
      <c r="AJ565">
        <v>29.514492001000001</v>
      </c>
      <c r="AK565"/>
      <c r="AL565"/>
      <c r="AM565"/>
      <c r="AN565">
        <v>31.933170702000002</v>
      </c>
      <c r="AO565"/>
      <c r="AP565"/>
      <c r="AQ565"/>
      <c r="AR565">
        <v>41.389561082999997</v>
      </c>
      <c r="AS565"/>
      <c r="AT565">
        <v>32.65129391</v>
      </c>
      <c r="AU565"/>
    </row>
    <row r="566" spans="1:47" x14ac:dyDescent="0.35">
      <c r="A566" s="84">
        <v>24108</v>
      </c>
      <c r="B566">
        <v>19.356739920999999</v>
      </c>
      <c r="C566">
        <v>34.340132339</v>
      </c>
      <c r="D566"/>
      <c r="E566">
        <v>33.715984966000001</v>
      </c>
      <c r="F566"/>
      <c r="G566"/>
      <c r="H566"/>
      <c r="I566">
        <v>19.353514066999999</v>
      </c>
      <c r="J566"/>
      <c r="K566">
        <v>39.320627813000002</v>
      </c>
      <c r="L566"/>
      <c r="M566"/>
      <c r="N566">
        <v>34.701451968999997</v>
      </c>
      <c r="O566"/>
      <c r="P566"/>
      <c r="Q566">
        <v>22.183806939</v>
      </c>
      <c r="R566">
        <v>46.795601939999997</v>
      </c>
      <c r="S566">
        <v>34.280758616</v>
      </c>
      <c r="T566"/>
      <c r="U566"/>
      <c r="V566">
        <v>38.791116015999997</v>
      </c>
      <c r="W566"/>
      <c r="X566"/>
      <c r="Y566"/>
      <c r="Z566"/>
      <c r="AA566"/>
      <c r="AB566"/>
      <c r="AC566">
        <v>51.801364542000002</v>
      </c>
      <c r="AD566">
        <v>23.892627201</v>
      </c>
      <c r="AE566"/>
      <c r="AF566">
        <v>43.301579099000001</v>
      </c>
      <c r="AG566"/>
      <c r="AH566"/>
      <c r="AI566">
        <v>33.995915072999999</v>
      </c>
      <c r="AJ566">
        <v>29.468733099000001</v>
      </c>
      <c r="AK566"/>
      <c r="AL566"/>
      <c r="AM566"/>
      <c r="AN566">
        <v>31.089563476999999</v>
      </c>
      <c r="AO566"/>
      <c r="AP566"/>
      <c r="AQ566"/>
      <c r="AR566">
        <v>42.299221766000002</v>
      </c>
      <c r="AS566"/>
      <c r="AT566">
        <v>32.971972366000003</v>
      </c>
      <c r="AU566"/>
    </row>
    <row r="567" spans="1:47" x14ac:dyDescent="0.35">
      <c r="A567" s="84">
        <v>24139</v>
      </c>
      <c r="B567">
        <v>19.388544806999999</v>
      </c>
      <c r="C567">
        <v>34.786533730000002</v>
      </c>
      <c r="D567"/>
      <c r="E567">
        <v>33.895960189</v>
      </c>
      <c r="F567"/>
      <c r="G567"/>
      <c r="H567"/>
      <c r="I567">
        <v>19.385313652000001</v>
      </c>
      <c r="J567"/>
      <c r="K567">
        <v>39.382355642999997</v>
      </c>
      <c r="L567"/>
      <c r="M567"/>
      <c r="N567">
        <v>34.811277877999999</v>
      </c>
      <c r="O567"/>
      <c r="P567"/>
      <c r="Q567">
        <v>22.610857447000001</v>
      </c>
      <c r="R567">
        <v>47.892373861000003</v>
      </c>
      <c r="S567">
        <v>34.464921183999998</v>
      </c>
      <c r="T567"/>
      <c r="U567"/>
      <c r="V567">
        <v>39.791976251000001</v>
      </c>
      <c r="W567"/>
      <c r="X567"/>
      <c r="Y567"/>
      <c r="Z567"/>
      <c r="AA567"/>
      <c r="AB567"/>
      <c r="AC567">
        <v>51.596616064999999</v>
      </c>
      <c r="AD567">
        <v>23.976756170000002</v>
      </c>
      <c r="AE567"/>
      <c r="AF567">
        <v>42.911423462999998</v>
      </c>
      <c r="AG567"/>
      <c r="AH567"/>
      <c r="AI567">
        <v>33.995915072999999</v>
      </c>
      <c r="AJ567">
        <v>28.988264623999999</v>
      </c>
      <c r="AK567"/>
      <c r="AL567"/>
      <c r="AM567"/>
      <c r="AN567">
        <v>31.030104747999999</v>
      </c>
      <c r="AO567"/>
      <c r="AP567"/>
      <c r="AQ567"/>
      <c r="AR567">
        <v>41.389561082999997</v>
      </c>
      <c r="AS567"/>
      <c r="AT567">
        <v>33.185758002999997</v>
      </c>
      <c r="AU567"/>
    </row>
    <row r="568" spans="1:47" x14ac:dyDescent="0.35">
      <c r="A568" s="84">
        <v>24167</v>
      </c>
      <c r="B568">
        <v>19.488952098999999</v>
      </c>
      <c r="C568">
        <v>34.779174171000001</v>
      </c>
      <c r="D568"/>
      <c r="E568">
        <v>33.791170438000002</v>
      </c>
      <c r="F568"/>
      <c r="G568"/>
      <c r="H568"/>
      <c r="I568">
        <v>19.485704211000002</v>
      </c>
      <c r="J568"/>
      <c r="K568">
        <v>40.184817434999999</v>
      </c>
      <c r="L568"/>
      <c r="M568"/>
      <c r="N568">
        <v>36.628061998</v>
      </c>
      <c r="O568"/>
      <c r="P568"/>
      <c r="Q568">
        <v>22.832532520000001</v>
      </c>
      <c r="R568">
        <v>48.136100960999997</v>
      </c>
      <c r="S568">
        <v>35.062823690999998</v>
      </c>
      <c r="T568"/>
      <c r="U568"/>
      <c r="V568">
        <v>40.219585213000002</v>
      </c>
      <c r="W568"/>
      <c r="X568"/>
      <c r="Y568"/>
      <c r="Z568"/>
      <c r="AA568"/>
      <c r="AB568"/>
      <c r="AC568">
        <v>52.961605898999998</v>
      </c>
      <c r="AD568">
        <v>24.649787922000002</v>
      </c>
      <c r="AE568"/>
      <c r="AF568">
        <v>41.390509373</v>
      </c>
      <c r="AG568"/>
      <c r="AH568"/>
      <c r="AI568">
        <v>34.852954949000001</v>
      </c>
      <c r="AJ568">
        <v>29.880563219999999</v>
      </c>
      <c r="AK568"/>
      <c r="AL568"/>
      <c r="AM568"/>
      <c r="AN568">
        <v>32.792836815999998</v>
      </c>
      <c r="AO568"/>
      <c r="AP568"/>
      <c r="AQ568"/>
      <c r="AR568">
        <v>42.754052107</v>
      </c>
      <c r="AS568"/>
      <c r="AT568">
        <v>33.639903744000001</v>
      </c>
      <c r="AU568"/>
    </row>
    <row r="569" spans="1:47" x14ac:dyDescent="0.35">
      <c r="A569" s="84">
        <v>24198</v>
      </c>
      <c r="B569">
        <v>19.539977710999999</v>
      </c>
      <c r="C569">
        <v>34.945087354000002</v>
      </c>
      <c r="D569"/>
      <c r="E569">
        <v>34.007798577999999</v>
      </c>
      <c r="F569"/>
      <c r="G569"/>
      <c r="H569"/>
      <c r="I569">
        <v>19.536721319000002</v>
      </c>
      <c r="J569"/>
      <c r="K569">
        <v>39.505811303000002</v>
      </c>
      <c r="L569"/>
      <c r="M569"/>
      <c r="N569">
        <v>35.773945271999999</v>
      </c>
      <c r="O569"/>
      <c r="P569"/>
      <c r="Q569">
        <v>22.982489186999999</v>
      </c>
      <c r="R569">
        <v>47.709578540999999</v>
      </c>
      <c r="S569">
        <v>35.050524011</v>
      </c>
      <c r="T569"/>
      <c r="U569"/>
      <c r="V569">
        <v>41.309229504000001</v>
      </c>
      <c r="W569"/>
      <c r="X569"/>
      <c r="Y569"/>
      <c r="Z569"/>
      <c r="AA569"/>
      <c r="AB569"/>
      <c r="AC569">
        <v>51.801364542000002</v>
      </c>
      <c r="AD569">
        <v>25.154561736000002</v>
      </c>
      <c r="AE569"/>
      <c r="AF569">
        <v>41.48118779</v>
      </c>
      <c r="AG569"/>
      <c r="AH569"/>
      <c r="AI569">
        <v>35.138634906999997</v>
      </c>
      <c r="AJ569">
        <v>29.217059136</v>
      </c>
      <c r="AK569"/>
      <c r="AL569"/>
      <c r="AM569"/>
      <c r="AN569">
        <v>32.842595645999999</v>
      </c>
      <c r="AO569"/>
      <c r="AP569"/>
      <c r="AQ569"/>
      <c r="AR569">
        <v>41.389561082999997</v>
      </c>
      <c r="AS569"/>
      <c r="AT569">
        <v>33.693350152999997</v>
      </c>
      <c r="AU569"/>
    </row>
    <row r="570" spans="1:47" x14ac:dyDescent="0.35">
      <c r="A570" s="84">
        <v>24228</v>
      </c>
      <c r="B570">
        <v>19.476185246</v>
      </c>
      <c r="C570">
        <v>34.584000160000002</v>
      </c>
      <c r="D570"/>
      <c r="E570">
        <v>34.020956036000001</v>
      </c>
      <c r="F570"/>
      <c r="G570"/>
      <c r="H570"/>
      <c r="I570">
        <v>19.472939485000001</v>
      </c>
      <c r="J570"/>
      <c r="K570">
        <v>39.320627813000002</v>
      </c>
      <c r="L570"/>
      <c r="M570"/>
      <c r="N570">
        <v>36.127420852</v>
      </c>
      <c r="O570"/>
      <c r="P570"/>
      <c r="Q570">
        <v>23.204164259999999</v>
      </c>
      <c r="R570">
        <v>48.440759821999997</v>
      </c>
      <c r="S570">
        <v>35.386122192999999</v>
      </c>
      <c r="T570"/>
      <c r="U570"/>
      <c r="V570">
        <v>44.589222882999998</v>
      </c>
      <c r="W570"/>
      <c r="X570"/>
      <c r="Y570"/>
      <c r="Z570"/>
      <c r="AA570"/>
      <c r="AB570"/>
      <c r="AC570">
        <v>53.780599803999998</v>
      </c>
      <c r="AD570">
        <v>25.406948643</v>
      </c>
      <c r="AE570"/>
      <c r="AF570">
        <v>41.974436162000003</v>
      </c>
      <c r="AG570"/>
      <c r="AH570"/>
      <c r="AI570">
        <v>34.852954949000001</v>
      </c>
      <c r="AJ570">
        <v>29.766165963999999</v>
      </c>
      <c r="AK570"/>
      <c r="AL570"/>
      <c r="AM570"/>
      <c r="AN570">
        <v>32.314491238999999</v>
      </c>
      <c r="AO570"/>
      <c r="AP570"/>
      <c r="AQ570"/>
      <c r="AR570">
        <v>41.844391424000001</v>
      </c>
      <c r="AS570"/>
      <c r="AT570">
        <v>34.014028607999997</v>
      </c>
      <c r="AU570"/>
    </row>
    <row r="571" spans="1:47" x14ac:dyDescent="0.35">
      <c r="A571" s="84">
        <v>24259</v>
      </c>
      <c r="B571">
        <v>19.532583464999998</v>
      </c>
      <c r="C571">
        <v>34.961954339999998</v>
      </c>
      <c r="D571"/>
      <c r="E571">
        <v>34.046801041999998</v>
      </c>
      <c r="F571"/>
      <c r="G571"/>
      <c r="H571"/>
      <c r="I571">
        <v>19.529328306</v>
      </c>
      <c r="J571"/>
      <c r="K571">
        <v>39.814450454000003</v>
      </c>
      <c r="L571"/>
      <c r="M571"/>
      <c r="N571">
        <v>36.330320553</v>
      </c>
      <c r="O571"/>
      <c r="P571"/>
      <c r="Q571">
        <v>23.438879043</v>
      </c>
      <c r="R571">
        <v>49.111009332000002</v>
      </c>
      <c r="S571">
        <v>35.696669948</v>
      </c>
      <c r="T571"/>
      <c r="U571"/>
      <c r="V571">
        <v>42.900956700000002</v>
      </c>
      <c r="W571"/>
      <c r="X571"/>
      <c r="Y571"/>
      <c r="Z571"/>
      <c r="AA571"/>
      <c r="AB571"/>
      <c r="AC571">
        <v>53.985348291000001</v>
      </c>
      <c r="AD571">
        <v>25.827593489000002</v>
      </c>
      <c r="AE571"/>
      <c r="AF571">
        <v>42.192184220000001</v>
      </c>
      <c r="AG571"/>
      <c r="AH571"/>
      <c r="AI571">
        <v>34.852954949000001</v>
      </c>
      <c r="AJ571">
        <v>31.047415228999999</v>
      </c>
      <c r="AK571"/>
      <c r="AL571"/>
      <c r="AM571"/>
      <c r="AN571">
        <v>30.867310312000001</v>
      </c>
      <c r="AO571"/>
      <c r="AP571"/>
      <c r="AQ571"/>
      <c r="AR571">
        <v>42.754052107</v>
      </c>
      <c r="AS571"/>
      <c r="AT571">
        <v>34.174268677000001</v>
      </c>
      <c r="AU571"/>
    </row>
    <row r="572" spans="1:47" x14ac:dyDescent="0.35">
      <c r="A572" s="84">
        <v>24289</v>
      </c>
      <c r="B572">
        <v>19.716443117000001</v>
      </c>
      <c r="C572">
        <v>34.899732469</v>
      </c>
      <c r="D572"/>
      <c r="E572">
        <v>33.902069009000002</v>
      </c>
      <c r="F572"/>
      <c r="G572"/>
      <c r="H572"/>
      <c r="I572">
        <v>19.713157317</v>
      </c>
      <c r="J572"/>
      <c r="K572">
        <v>39.382355642999997</v>
      </c>
      <c r="L572"/>
      <c r="M572"/>
      <c r="N572">
        <v>36.059436603000002</v>
      </c>
      <c r="O572"/>
      <c r="P572"/>
      <c r="Q572">
        <v>23.109626361</v>
      </c>
      <c r="R572">
        <v>49.415668201999999</v>
      </c>
      <c r="S572">
        <v>35.871183186000003</v>
      </c>
      <c r="T572"/>
      <c r="U572"/>
      <c r="V572">
        <v>42.822337408999999</v>
      </c>
      <c r="W572"/>
      <c r="X572"/>
      <c r="Y572"/>
      <c r="Z572"/>
      <c r="AA572"/>
      <c r="AB572"/>
      <c r="AC572">
        <v>54.463094730999998</v>
      </c>
      <c r="AD572">
        <v>26.248238334</v>
      </c>
      <c r="AE572"/>
      <c r="AF572">
        <v>41.942004034999997</v>
      </c>
      <c r="AG572"/>
      <c r="AH572"/>
      <c r="AI572">
        <v>34.567274990000001</v>
      </c>
      <c r="AJ572">
        <v>29.880563219999999</v>
      </c>
      <c r="AK572"/>
      <c r="AL572"/>
      <c r="AM572"/>
      <c r="AN572">
        <v>30.947046522000001</v>
      </c>
      <c r="AO572"/>
      <c r="AP572"/>
      <c r="AQ572"/>
      <c r="AR572">
        <v>39.115409374999999</v>
      </c>
      <c r="AS572"/>
      <c r="AT572">
        <v>34.361380689000001</v>
      </c>
      <c r="AU572"/>
    </row>
    <row r="573" spans="1:47" x14ac:dyDescent="0.35">
      <c r="A573" s="84">
        <v>24320</v>
      </c>
      <c r="B573">
        <v>19.0556512</v>
      </c>
      <c r="C573">
        <v>35.078832532</v>
      </c>
      <c r="D573"/>
      <c r="E573">
        <v>33.358384067000003</v>
      </c>
      <c r="F573"/>
      <c r="G573"/>
      <c r="H573"/>
      <c r="I573">
        <v>19.052475522999998</v>
      </c>
      <c r="J573"/>
      <c r="K573">
        <v>38.888533002000003</v>
      </c>
      <c r="L573"/>
      <c r="M573"/>
      <c r="N573">
        <v>37.575455394999999</v>
      </c>
      <c r="O573"/>
      <c r="P573"/>
      <c r="Q573">
        <v>23.226983752999999</v>
      </c>
      <c r="R573">
        <v>49.415668201999999</v>
      </c>
      <c r="S573">
        <v>35.981947128000002</v>
      </c>
      <c r="T573"/>
      <c r="U573"/>
      <c r="V573">
        <v>42.401010673999998</v>
      </c>
      <c r="W573"/>
      <c r="X573"/>
      <c r="Y573"/>
      <c r="Z573"/>
      <c r="AA573"/>
      <c r="AB573"/>
      <c r="AC573">
        <v>55.896334064000001</v>
      </c>
      <c r="AD573">
        <v>26.668883179000002</v>
      </c>
      <c r="AE573"/>
      <c r="AF573">
        <v>42.050893719000001</v>
      </c>
      <c r="AG573"/>
      <c r="AH573"/>
      <c r="AI573">
        <v>35.424314866000003</v>
      </c>
      <c r="AJ573">
        <v>30.086478280000001</v>
      </c>
      <c r="AK573"/>
      <c r="AL573"/>
      <c r="AM573"/>
      <c r="AN573">
        <v>31.736387174000001</v>
      </c>
      <c r="AO573"/>
      <c r="AP573"/>
      <c r="AQ573"/>
      <c r="AR573">
        <v>41.844391424000001</v>
      </c>
      <c r="AS573"/>
      <c r="AT573">
        <v>34.388054314000001</v>
      </c>
      <c r="AU573"/>
    </row>
    <row r="574" spans="1:47" x14ac:dyDescent="0.35">
      <c r="A574" s="84">
        <v>24351</v>
      </c>
      <c r="B574">
        <v>19.611813013999999</v>
      </c>
      <c r="C574">
        <v>35.286098398999997</v>
      </c>
      <c r="D574"/>
      <c r="E574">
        <v>34.212209080000001</v>
      </c>
      <c r="F574"/>
      <c r="G574"/>
      <c r="H574"/>
      <c r="I574">
        <v>19.608544650999999</v>
      </c>
      <c r="J574"/>
      <c r="K574">
        <v>39.135444321999998</v>
      </c>
      <c r="L574"/>
      <c r="M574"/>
      <c r="N574">
        <v>38.219716527999999</v>
      </c>
      <c r="O574"/>
      <c r="P574"/>
      <c r="Q574">
        <v>23.843110059000001</v>
      </c>
      <c r="R574">
        <v>49.537531743000002</v>
      </c>
      <c r="S574">
        <v>36.331214355</v>
      </c>
      <c r="T574"/>
      <c r="U574"/>
      <c r="V574">
        <v>42.714152091000003</v>
      </c>
      <c r="W574"/>
      <c r="X574"/>
      <c r="Y574"/>
      <c r="Z574"/>
      <c r="AA574"/>
      <c r="AB574"/>
      <c r="AC574">
        <v>56.032833052000001</v>
      </c>
      <c r="AD574">
        <v>27.089528024</v>
      </c>
      <c r="AE574"/>
      <c r="AF574">
        <v>42.190895664000003</v>
      </c>
      <c r="AG574"/>
      <c r="AH574"/>
      <c r="AI574">
        <v>35.424314866000003</v>
      </c>
      <c r="AJ574">
        <v>31.230450837999999</v>
      </c>
      <c r="AK574"/>
      <c r="AL574"/>
      <c r="AM574"/>
      <c r="AN574">
        <v>29.997437826999999</v>
      </c>
      <c r="AO574"/>
      <c r="AP574"/>
      <c r="AQ574"/>
      <c r="AR574">
        <v>43.663712791000002</v>
      </c>
      <c r="AS574"/>
      <c r="AT574">
        <v>34.708732769999997</v>
      </c>
      <c r="AU574"/>
    </row>
    <row r="575" spans="1:47" x14ac:dyDescent="0.35">
      <c r="A575" s="84">
        <v>24381</v>
      </c>
      <c r="B575">
        <v>20.079765075000001</v>
      </c>
      <c r="C575">
        <v>34.817049586000003</v>
      </c>
      <c r="D575"/>
      <c r="E575">
        <v>34.597534621999998</v>
      </c>
      <c r="F575"/>
      <c r="G575"/>
      <c r="H575"/>
      <c r="I575">
        <v>20.076418726</v>
      </c>
      <c r="J575"/>
      <c r="K575">
        <v>38.641621680999997</v>
      </c>
      <c r="L575"/>
      <c r="M575"/>
      <c r="N575">
        <v>38.377605766999999</v>
      </c>
      <c r="O575"/>
      <c r="P575"/>
      <c r="Q575">
        <v>24.328839262999999</v>
      </c>
      <c r="R575">
        <v>48.928214011999998</v>
      </c>
      <c r="S575">
        <v>36.45989376</v>
      </c>
      <c r="T575"/>
      <c r="U575"/>
      <c r="V575">
        <v>43.024301743999999</v>
      </c>
      <c r="W575"/>
      <c r="X575"/>
      <c r="Y575"/>
      <c r="Z575"/>
      <c r="AA575"/>
      <c r="AB575"/>
      <c r="AC575">
        <v>55.418587623999997</v>
      </c>
      <c r="AD575">
        <v>27.594301838</v>
      </c>
      <c r="AE575"/>
      <c r="AF575">
        <v>42.501144406999998</v>
      </c>
      <c r="AG575"/>
      <c r="AH575"/>
      <c r="AI575">
        <v>35.709994823999999</v>
      </c>
      <c r="AJ575">
        <v>30.475428950000001</v>
      </c>
      <c r="AK575"/>
      <c r="AL575"/>
      <c r="AM575"/>
      <c r="AN575">
        <v>29.979929253000002</v>
      </c>
      <c r="AO575"/>
      <c r="AP575"/>
      <c r="AQ575"/>
      <c r="AR575">
        <v>43.208882449000001</v>
      </c>
      <c r="AS575"/>
      <c r="AT575">
        <v>34.949192031999999</v>
      </c>
      <c r="AU575"/>
    </row>
    <row r="576" spans="1:47" x14ac:dyDescent="0.35">
      <c r="A576" s="84">
        <v>24412</v>
      </c>
      <c r="B576">
        <v>19.746236689</v>
      </c>
      <c r="C576">
        <v>35.034699760999999</v>
      </c>
      <c r="D576"/>
      <c r="E576">
        <v>34.454212317</v>
      </c>
      <c r="F576"/>
      <c r="G576"/>
      <c r="H576"/>
      <c r="I576">
        <v>19.742945923000001</v>
      </c>
      <c r="J576"/>
      <c r="K576">
        <v>38.147799040000002</v>
      </c>
      <c r="L576"/>
      <c r="M576"/>
      <c r="N576">
        <v>37.986577990000001</v>
      </c>
      <c r="O576"/>
      <c r="P576"/>
      <c r="Q576">
        <v>24.292980060000001</v>
      </c>
      <c r="R576">
        <v>49.476599972999999</v>
      </c>
      <c r="S576">
        <v>36.474837553999997</v>
      </c>
      <c r="T576"/>
      <c r="U576"/>
      <c r="V576">
        <v>42.800961237999999</v>
      </c>
      <c r="W576"/>
      <c r="X576"/>
      <c r="Y576"/>
      <c r="Z576"/>
      <c r="AA576"/>
      <c r="AB576"/>
      <c r="AC576">
        <v>55.691585588000002</v>
      </c>
      <c r="AD576">
        <v>28.183204621000002</v>
      </c>
      <c r="AE576"/>
      <c r="AF576">
        <v>42.112119397000001</v>
      </c>
      <c r="AG576"/>
      <c r="AH576"/>
      <c r="AI576">
        <v>35.995674782999998</v>
      </c>
      <c r="AJ576">
        <v>31.093174131000001</v>
      </c>
      <c r="AK576"/>
      <c r="AL576"/>
      <c r="AM576"/>
      <c r="AN576">
        <v>30.366574408000002</v>
      </c>
      <c r="AO576"/>
      <c r="AP576"/>
      <c r="AQ576"/>
      <c r="AR576">
        <v>42.754052107</v>
      </c>
      <c r="AS576"/>
      <c r="AT576">
        <v>34.708732769999997</v>
      </c>
      <c r="AU576"/>
    </row>
    <row r="577" spans="1:47" x14ac:dyDescent="0.35">
      <c r="A577" s="84">
        <v>24442</v>
      </c>
      <c r="B577">
        <v>20.36572722</v>
      </c>
      <c r="C577">
        <v>34.627185177000001</v>
      </c>
      <c r="D577"/>
      <c r="E577">
        <v>34.496504143999999</v>
      </c>
      <c r="F577"/>
      <c r="G577"/>
      <c r="H577"/>
      <c r="I577">
        <v>20.362333215</v>
      </c>
      <c r="J577"/>
      <c r="K577">
        <v>38.209526869999998</v>
      </c>
      <c r="L577"/>
      <c r="M577"/>
      <c r="N577">
        <v>39.391051216999998</v>
      </c>
      <c r="O577"/>
      <c r="P577"/>
      <c r="Q577">
        <v>24.159323029999999</v>
      </c>
      <c r="R577">
        <v>49.476599972999999</v>
      </c>
      <c r="S577">
        <v>36.748043078999999</v>
      </c>
      <c r="T577"/>
      <c r="U577"/>
      <c r="V577">
        <v>43.864418358000002</v>
      </c>
      <c r="W577"/>
      <c r="X577"/>
      <c r="Y577"/>
      <c r="Z577"/>
      <c r="AA577"/>
      <c r="AB577"/>
      <c r="AC577">
        <v>56.851826957</v>
      </c>
      <c r="AD577">
        <v>28.772107404</v>
      </c>
      <c r="AE577"/>
      <c r="AF577">
        <v>42.474075919999997</v>
      </c>
      <c r="AG577"/>
      <c r="AH577"/>
      <c r="AI577">
        <v>35.709994823999999</v>
      </c>
      <c r="AJ577">
        <v>31.45924535</v>
      </c>
      <c r="AK577"/>
      <c r="AL577"/>
      <c r="AM577"/>
      <c r="AN577">
        <v>30.107159446000001</v>
      </c>
      <c r="AO577"/>
      <c r="AP577"/>
      <c r="AQ577"/>
      <c r="AR577">
        <v>41.844391424000001</v>
      </c>
      <c r="AS577"/>
      <c r="AT577">
        <v>34.788852804000001</v>
      </c>
      <c r="AU577"/>
    </row>
    <row r="578" spans="1:47" x14ac:dyDescent="0.35">
      <c r="A578" s="84">
        <v>24473</v>
      </c>
      <c r="B578">
        <v>19.547691697000001</v>
      </c>
      <c r="C578">
        <v>34.967248451000003</v>
      </c>
      <c r="D578"/>
      <c r="E578">
        <v>34.751194929999997</v>
      </c>
      <c r="F578"/>
      <c r="G578"/>
      <c r="H578"/>
      <c r="I578">
        <v>19.544434020000001</v>
      </c>
      <c r="J578"/>
      <c r="K578">
        <v>37.530520738</v>
      </c>
      <c r="L578"/>
      <c r="M578"/>
      <c r="N578">
        <v>37.685368253</v>
      </c>
      <c r="O578"/>
      <c r="P578"/>
      <c r="Q578">
        <v>24.198442160999999</v>
      </c>
      <c r="R578">
        <v>49.232872882000002</v>
      </c>
      <c r="S578">
        <v>36.778369593000001</v>
      </c>
      <c r="T578"/>
      <c r="U578"/>
      <c r="V578">
        <v>43.958949537000002</v>
      </c>
      <c r="W578"/>
      <c r="X578"/>
      <c r="Y578"/>
      <c r="Z578"/>
      <c r="AA578"/>
      <c r="AB578"/>
      <c r="AC578">
        <v>57.056575432999999</v>
      </c>
      <c r="AD578">
        <v>28.940365342</v>
      </c>
      <c r="AE578"/>
      <c r="AF578">
        <v>43.306364010999999</v>
      </c>
      <c r="AG578"/>
      <c r="AH578"/>
      <c r="AI578">
        <v>35.424314866000003</v>
      </c>
      <c r="AJ578">
        <v>32.054111079999998</v>
      </c>
      <c r="AK578"/>
      <c r="AL578"/>
      <c r="AM578"/>
      <c r="AN578">
        <v>30.270740161999999</v>
      </c>
      <c r="AO578"/>
      <c r="AP578"/>
      <c r="AQ578"/>
      <c r="AR578">
        <v>42.754052107</v>
      </c>
      <c r="AS578"/>
      <c r="AT578">
        <v>34.952960054000002</v>
      </c>
      <c r="AU578"/>
    </row>
    <row r="579" spans="1:47" x14ac:dyDescent="0.35">
      <c r="A579" s="84">
        <v>24504</v>
      </c>
      <c r="B579">
        <v>19.555002148</v>
      </c>
      <c r="C579">
        <v>35.567580773000003</v>
      </c>
      <c r="D579"/>
      <c r="E579">
        <v>34.438235403999997</v>
      </c>
      <c r="F579"/>
      <c r="G579"/>
      <c r="H579"/>
      <c r="I579">
        <v>19.551743253000001</v>
      </c>
      <c r="J579"/>
      <c r="K579">
        <v>37.098425927000001</v>
      </c>
      <c r="L579"/>
      <c r="M579"/>
      <c r="N579">
        <v>35.892881475999999</v>
      </c>
      <c r="O579"/>
      <c r="P579"/>
      <c r="Q579">
        <v>24.234301364</v>
      </c>
      <c r="R579">
        <v>48.928214011999998</v>
      </c>
      <c r="S579">
        <v>36.475717658000001</v>
      </c>
      <c r="T579"/>
      <c r="U579"/>
      <c r="V579">
        <v>44.023435724999999</v>
      </c>
      <c r="W579"/>
      <c r="X579"/>
      <c r="Y579"/>
      <c r="Z579"/>
      <c r="AA579"/>
      <c r="AB579"/>
      <c r="AC579">
        <v>57.943818825999998</v>
      </c>
      <c r="AD579">
        <v>28.687978435000002</v>
      </c>
      <c r="AE579"/>
      <c r="AF579">
        <v>42.674632922999997</v>
      </c>
      <c r="AG579"/>
      <c r="AH579"/>
      <c r="AI579">
        <v>35.709994823999999</v>
      </c>
      <c r="AJ579">
        <v>31.253330290000001</v>
      </c>
      <c r="AK579"/>
      <c r="AL579"/>
      <c r="AM579"/>
      <c r="AN579">
        <v>29.103417143000001</v>
      </c>
      <c r="AO579"/>
      <c r="AP579"/>
      <c r="AQ579"/>
      <c r="AR579">
        <v>43.208882449000001</v>
      </c>
      <c r="AS579"/>
      <c r="AT579">
        <v>34.556524535999998</v>
      </c>
      <c r="AU579"/>
    </row>
    <row r="580" spans="1:47" x14ac:dyDescent="0.35">
      <c r="A580" s="84">
        <v>24532</v>
      </c>
      <c r="B580">
        <v>19.615314937000001</v>
      </c>
      <c r="C580">
        <v>35.371040360999999</v>
      </c>
      <c r="D580"/>
      <c r="E580">
        <v>34.488515688</v>
      </c>
      <c r="F580"/>
      <c r="G580"/>
      <c r="H580"/>
      <c r="I580">
        <v>19.612045989999999</v>
      </c>
      <c r="J580"/>
      <c r="K580">
        <v>36.851514606000002</v>
      </c>
      <c r="L580"/>
      <c r="M580"/>
      <c r="N580">
        <v>36.972591520000002</v>
      </c>
      <c r="O580"/>
      <c r="P580"/>
      <c r="Q580">
        <v>24.247341074000001</v>
      </c>
      <c r="R580">
        <v>49.232872882000002</v>
      </c>
      <c r="S580">
        <v>36.503511975999999</v>
      </c>
      <c r="T580"/>
      <c r="U580"/>
      <c r="V580">
        <v>44.152058990999997</v>
      </c>
      <c r="W580"/>
      <c r="X580"/>
      <c r="Y580"/>
      <c r="Z580"/>
      <c r="AA580"/>
      <c r="AB580"/>
      <c r="AC580">
        <v>57.124824920999998</v>
      </c>
      <c r="AD580">
        <v>29.445139156</v>
      </c>
      <c r="AE580"/>
      <c r="AF580">
        <v>42.388613110999998</v>
      </c>
      <c r="AG580"/>
      <c r="AH580"/>
      <c r="AI580">
        <v>35.709994823999999</v>
      </c>
      <c r="AJ580">
        <v>30.955897424</v>
      </c>
      <c r="AK580"/>
      <c r="AL580"/>
      <c r="AM580"/>
      <c r="AN580">
        <v>30.214932098999999</v>
      </c>
      <c r="AO580"/>
      <c r="AP580"/>
      <c r="AQ580"/>
      <c r="AR580">
        <v>43.208882449000001</v>
      </c>
      <c r="AS580"/>
      <c r="AT580">
        <v>34.361777322999998</v>
      </c>
      <c r="AU580"/>
    </row>
    <row r="581" spans="1:47" x14ac:dyDescent="0.35">
      <c r="A581" s="84">
        <v>24563</v>
      </c>
      <c r="B581">
        <v>20.022389886999999</v>
      </c>
      <c r="C581">
        <v>34.649203053000001</v>
      </c>
      <c r="D581"/>
      <c r="E581">
        <v>34.831549402999997</v>
      </c>
      <c r="F581"/>
      <c r="G581"/>
      <c r="H581"/>
      <c r="I581">
        <v>20.019053100000001</v>
      </c>
      <c r="J581"/>
      <c r="K581">
        <v>37.098425927000001</v>
      </c>
      <c r="L581"/>
      <c r="M581"/>
      <c r="N581">
        <v>38.603585520999999</v>
      </c>
      <c r="O581"/>
      <c r="P581"/>
      <c r="Q581">
        <v>24.009366363000002</v>
      </c>
      <c r="R581">
        <v>48.684486921999998</v>
      </c>
      <c r="S581">
        <v>36.801384231999997</v>
      </c>
      <c r="T581"/>
      <c r="U581"/>
      <c r="V581">
        <v>44.192124243999999</v>
      </c>
      <c r="W581"/>
      <c r="X581"/>
      <c r="Y581"/>
      <c r="Z581"/>
      <c r="AA581"/>
      <c r="AB581"/>
      <c r="AC581">
        <v>58.216816801</v>
      </c>
      <c r="AD581">
        <v>29.697526063000002</v>
      </c>
      <c r="AE581"/>
      <c r="AF581">
        <v>42.436269052</v>
      </c>
      <c r="AG581"/>
      <c r="AH581"/>
      <c r="AI581">
        <v>36.281354741999998</v>
      </c>
      <c r="AJ581">
        <v>31.207571387000002</v>
      </c>
      <c r="AK581"/>
      <c r="AL581"/>
      <c r="AM581"/>
      <c r="AN581">
        <v>29.613506991000001</v>
      </c>
      <c r="AO581"/>
      <c r="AP581"/>
      <c r="AQ581"/>
      <c r="AR581">
        <v>43.208882449000001</v>
      </c>
      <c r="AS581"/>
      <c r="AT581">
        <v>34.685827166000003</v>
      </c>
      <c r="AU581"/>
    </row>
    <row r="582" spans="1:47" x14ac:dyDescent="0.35">
      <c r="A582" s="84">
        <v>24593</v>
      </c>
      <c r="B582">
        <v>19.795394228999999</v>
      </c>
      <c r="C582">
        <v>35.402112762999998</v>
      </c>
      <c r="D582"/>
      <c r="E582">
        <v>34.712192465999998</v>
      </c>
      <c r="F582"/>
      <c r="G582"/>
      <c r="H582"/>
      <c r="I582">
        <v>19.792095271000001</v>
      </c>
      <c r="J582"/>
      <c r="K582">
        <v>36.542875455999997</v>
      </c>
      <c r="L582"/>
      <c r="M582"/>
      <c r="N582">
        <v>37.559814283999998</v>
      </c>
      <c r="O582"/>
      <c r="P582"/>
      <c r="Q582">
        <v>23.817030637999999</v>
      </c>
      <c r="R582">
        <v>48.928214011999998</v>
      </c>
      <c r="S582">
        <v>36.760464069000001</v>
      </c>
      <c r="T582"/>
      <c r="U582"/>
      <c r="V582">
        <v>44.489728516</v>
      </c>
      <c r="W582"/>
      <c r="X582"/>
      <c r="Y582"/>
      <c r="Z582"/>
      <c r="AA582"/>
      <c r="AB582"/>
      <c r="AC582">
        <v>58.626313754000002</v>
      </c>
      <c r="AD582">
        <v>30.370557816000002</v>
      </c>
      <c r="AE582"/>
      <c r="AF582">
        <v>42.255410884</v>
      </c>
      <c r="AG582"/>
      <c r="AH582"/>
      <c r="AI582">
        <v>35.138634906999997</v>
      </c>
      <c r="AJ582">
        <v>30.338152243</v>
      </c>
      <c r="AK582"/>
      <c r="AL582"/>
      <c r="AM582"/>
      <c r="AN582">
        <v>30.062717922000001</v>
      </c>
      <c r="AO582"/>
      <c r="AP582"/>
      <c r="AQ582"/>
      <c r="AR582">
        <v>44.118543131999999</v>
      </c>
      <c r="AS582"/>
      <c r="AT582">
        <v>34.383195550000003</v>
      </c>
      <c r="AU582"/>
    </row>
    <row r="583" spans="1:47" x14ac:dyDescent="0.35">
      <c r="A583" s="84">
        <v>24624</v>
      </c>
      <c r="B583">
        <v>19.664212754000001</v>
      </c>
      <c r="C583">
        <v>35.076887065999998</v>
      </c>
      <c r="D583"/>
      <c r="E583">
        <v>34.878070413000003</v>
      </c>
      <c r="F583"/>
      <c r="G583"/>
      <c r="H583"/>
      <c r="I583">
        <v>19.660935658</v>
      </c>
      <c r="J583"/>
      <c r="K583">
        <v>37.345337248</v>
      </c>
      <c r="L583"/>
      <c r="M583"/>
      <c r="N583">
        <v>38.808929444999997</v>
      </c>
      <c r="O583"/>
      <c r="P583"/>
      <c r="Q583">
        <v>23.435619116000002</v>
      </c>
      <c r="R583">
        <v>50.207781253999997</v>
      </c>
      <c r="S583">
        <v>37.075738711</v>
      </c>
      <c r="T583"/>
      <c r="U583"/>
      <c r="V583">
        <v>43.333822390000002</v>
      </c>
      <c r="W583"/>
      <c r="X583"/>
      <c r="Y583"/>
      <c r="Z583"/>
      <c r="AA583"/>
      <c r="AB583"/>
      <c r="AC583">
        <v>58.353315778000002</v>
      </c>
      <c r="AD583">
        <v>30.875331630000002</v>
      </c>
      <c r="AE583"/>
      <c r="AF583">
        <v>41.427971644000003</v>
      </c>
      <c r="AG583"/>
      <c r="AH583"/>
      <c r="AI583">
        <v>36.567034700000001</v>
      </c>
      <c r="AJ583">
        <v>32.054111079999998</v>
      </c>
      <c r="AK583"/>
      <c r="AL583"/>
      <c r="AM583"/>
      <c r="AN583">
        <v>32.139620002000001</v>
      </c>
      <c r="AO583"/>
      <c r="AP583"/>
      <c r="AQ583"/>
      <c r="AR583">
        <v>43.663712791000002</v>
      </c>
      <c r="AS583"/>
      <c r="AT583">
        <v>34.378931735999998</v>
      </c>
      <c r="AU583"/>
    </row>
    <row r="584" spans="1:47" x14ac:dyDescent="0.35">
      <c r="A584" s="84">
        <v>24654</v>
      </c>
      <c r="B584">
        <v>19.698705684</v>
      </c>
      <c r="C584">
        <v>35.305023239999997</v>
      </c>
      <c r="D584"/>
      <c r="E584">
        <v>35.009175079999999</v>
      </c>
      <c r="F584"/>
      <c r="G584"/>
      <c r="H584"/>
      <c r="I584">
        <v>19.695422839999999</v>
      </c>
      <c r="J584"/>
      <c r="K584">
        <v>38.332982530000002</v>
      </c>
      <c r="L584"/>
      <c r="M584"/>
      <c r="N584">
        <v>38.233541371999998</v>
      </c>
      <c r="O584"/>
      <c r="P584"/>
      <c r="Q584">
        <v>24.006106436</v>
      </c>
      <c r="R584">
        <v>49.781258843000003</v>
      </c>
      <c r="S584">
        <v>37.273026078000001</v>
      </c>
      <c r="T584"/>
      <c r="U584"/>
      <c r="V584">
        <v>43.197474552000003</v>
      </c>
      <c r="W584"/>
      <c r="X584"/>
      <c r="Y584"/>
      <c r="Z584"/>
      <c r="AA584"/>
      <c r="AB584"/>
      <c r="AC584">
        <v>58.421565278000003</v>
      </c>
      <c r="AD584">
        <v>31.211847506000002</v>
      </c>
      <c r="AE584"/>
      <c r="AF584">
        <v>42.351985573</v>
      </c>
      <c r="AG584"/>
      <c r="AH584"/>
      <c r="AI584">
        <v>36.852714659</v>
      </c>
      <c r="AJ584">
        <v>29.926322121999998</v>
      </c>
      <c r="AK584"/>
      <c r="AL584"/>
      <c r="AM584"/>
      <c r="AN584">
        <v>31.141338790999999</v>
      </c>
      <c r="AO584"/>
      <c r="AP584"/>
      <c r="AQ584"/>
      <c r="AR584">
        <v>42.299221766000002</v>
      </c>
      <c r="AS584"/>
      <c r="AT584">
        <v>34.300695712</v>
      </c>
      <c r="AU584"/>
    </row>
    <row r="585" spans="1:47" x14ac:dyDescent="0.35">
      <c r="A585" s="84">
        <v>24685</v>
      </c>
      <c r="B585">
        <v>19.11055833</v>
      </c>
      <c r="C585">
        <v>35.345219587000003</v>
      </c>
      <c r="D585"/>
      <c r="E585">
        <v>35.601730578000002</v>
      </c>
      <c r="F585"/>
      <c r="G585"/>
      <c r="H585"/>
      <c r="I585">
        <v>19.107373502000002</v>
      </c>
      <c r="J585"/>
      <c r="K585">
        <v>37.530520738</v>
      </c>
      <c r="L585"/>
      <c r="M585"/>
      <c r="N585">
        <v>38.659329317999997</v>
      </c>
      <c r="O585"/>
      <c r="P585"/>
      <c r="Q585">
        <v>24.537474626000002</v>
      </c>
      <c r="R585">
        <v>49.781258843000003</v>
      </c>
      <c r="S585">
        <v>37.606406102000001</v>
      </c>
      <c r="T585"/>
      <c r="U585"/>
      <c r="V585">
        <v>43.693921859</v>
      </c>
      <c r="W585"/>
      <c r="X585"/>
      <c r="Y585"/>
      <c r="Z585"/>
      <c r="AA585"/>
      <c r="AB585"/>
      <c r="AC585">
        <v>58.626313754000002</v>
      </c>
      <c r="AD585">
        <v>31.716621320000002</v>
      </c>
      <c r="AE585"/>
      <c r="AF585">
        <v>40.969179726</v>
      </c>
      <c r="AG585"/>
      <c r="AH585"/>
      <c r="AI585">
        <v>36.852714659</v>
      </c>
      <c r="AJ585">
        <v>32.076990531</v>
      </c>
      <c r="AK585"/>
      <c r="AL585"/>
      <c r="AM585"/>
      <c r="AN585">
        <v>30.898577566</v>
      </c>
      <c r="AO585"/>
      <c r="AP585"/>
      <c r="AQ585"/>
      <c r="AR585">
        <v>43.663712791000002</v>
      </c>
      <c r="AS585"/>
      <c r="AT585">
        <v>34.957818818</v>
      </c>
      <c r="AU585"/>
    </row>
    <row r="586" spans="1:47" x14ac:dyDescent="0.35">
      <c r="A586" s="84">
        <v>24716</v>
      </c>
      <c r="B586">
        <v>19.775817924999998</v>
      </c>
      <c r="C586">
        <v>35.407320695000003</v>
      </c>
      <c r="D586"/>
      <c r="E586">
        <v>35.488012552000001</v>
      </c>
      <c r="F586"/>
      <c r="G586"/>
      <c r="H586"/>
      <c r="I586">
        <v>19.77252223</v>
      </c>
      <c r="J586"/>
      <c r="K586">
        <v>38.518166020999999</v>
      </c>
      <c r="L586"/>
      <c r="M586"/>
      <c r="N586">
        <v>38.106789442</v>
      </c>
      <c r="O586"/>
      <c r="P586"/>
      <c r="Q586">
        <v>24.270160567000001</v>
      </c>
      <c r="R586">
        <v>50.695235443999998</v>
      </c>
      <c r="S586">
        <v>38.000235822</v>
      </c>
      <c r="T586"/>
      <c r="U586"/>
      <c r="V586">
        <v>43.620761528000003</v>
      </c>
      <c r="W586"/>
      <c r="X586"/>
      <c r="Y586"/>
      <c r="Z586"/>
      <c r="AA586"/>
      <c r="AB586"/>
      <c r="AC586">
        <v>58.353315778000002</v>
      </c>
      <c r="AD586">
        <v>32.642039979000003</v>
      </c>
      <c r="AE586"/>
      <c r="AF586">
        <v>41.795159978000001</v>
      </c>
      <c r="AG586"/>
      <c r="AH586"/>
      <c r="AI586">
        <v>37.709754533999998</v>
      </c>
      <c r="AJ586">
        <v>31.436365898999998</v>
      </c>
      <c r="AK586"/>
      <c r="AL586"/>
      <c r="AM586"/>
      <c r="AN586">
        <v>30.735664734</v>
      </c>
      <c r="AO586"/>
      <c r="AP586"/>
      <c r="AQ586"/>
      <c r="AR586">
        <v>44.573373474</v>
      </c>
      <c r="AS586"/>
      <c r="AT586">
        <v>34.901001020999999</v>
      </c>
      <c r="AU586"/>
    </row>
    <row r="587" spans="1:47" x14ac:dyDescent="0.35">
      <c r="A587" s="84">
        <v>24746</v>
      </c>
      <c r="B587">
        <v>19.847314708999999</v>
      </c>
      <c r="C587">
        <v>35.995321767999997</v>
      </c>
      <c r="D587"/>
      <c r="E587">
        <v>35.247419043000001</v>
      </c>
      <c r="F587"/>
      <c r="G587"/>
      <c r="H587"/>
      <c r="I587">
        <v>19.844007098999999</v>
      </c>
      <c r="J587"/>
      <c r="K587">
        <v>38.950260831999998</v>
      </c>
      <c r="L587"/>
      <c r="M587"/>
      <c r="N587">
        <v>37.68942586</v>
      </c>
      <c r="O587"/>
      <c r="P587"/>
      <c r="Q587">
        <v>24.948225495999999</v>
      </c>
      <c r="R587">
        <v>50.024985933000004</v>
      </c>
      <c r="S587">
        <v>38.279073994999997</v>
      </c>
      <c r="T587"/>
      <c r="U587"/>
      <c r="V587">
        <v>44.618560445999996</v>
      </c>
      <c r="W587"/>
      <c r="X587"/>
      <c r="Y587"/>
      <c r="Z587"/>
      <c r="AA587"/>
      <c r="AB587"/>
      <c r="AC587">
        <v>59.035810705999999</v>
      </c>
      <c r="AD587">
        <v>32.978555855000003</v>
      </c>
      <c r="AE587"/>
      <c r="AF587">
        <v>42.188288065999998</v>
      </c>
      <c r="AG587"/>
      <c r="AH587"/>
      <c r="AI587">
        <v>37.424074576000002</v>
      </c>
      <c r="AJ587">
        <v>31.939713823999998</v>
      </c>
      <c r="AK587"/>
      <c r="AL587"/>
      <c r="AM587"/>
      <c r="AN587">
        <v>32.020474143000001</v>
      </c>
      <c r="AO587"/>
      <c r="AP587"/>
      <c r="AQ587"/>
      <c r="AR587">
        <v>43.663712791000002</v>
      </c>
      <c r="AS587"/>
      <c r="AT587">
        <v>35.185288321999998</v>
      </c>
      <c r="AU587"/>
    </row>
    <row r="588" spans="1:47" x14ac:dyDescent="0.35">
      <c r="A588" s="84">
        <v>24777</v>
      </c>
      <c r="B588">
        <v>19.815090315999999</v>
      </c>
      <c r="C588">
        <v>35.704686762000001</v>
      </c>
      <c r="D588"/>
      <c r="E588">
        <v>35.782645619999997</v>
      </c>
      <c r="F588"/>
      <c r="G588"/>
      <c r="H588"/>
      <c r="I588">
        <v>19.811788075999999</v>
      </c>
      <c r="J588"/>
      <c r="K588">
        <v>39.320627813000002</v>
      </c>
      <c r="L588"/>
      <c r="M588"/>
      <c r="N588">
        <v>38.611604130000003</v>
      </c>
      <c r="O588"/>
      <c r="P588"/>
      <c r="Q588">
        <v>24.778709264</v>
      </c>
      <c r="R588">
        <v>50.634303664000001</v>
      </c>
      <c r="S588">
        <v>38.814033449</v>
      </c>
      <c r="T588"/>
      <c r="U588"/>
      <c r="V588">
        <v>44.926281383999999</v>
      </c>
      <c r="W588"/>
      <c r="X588"/>
      <c r="Y588"/>
      <c r="Z588"/>
      <c r="AA588"/>
      <c r="AB588"/>
      <c r="AC588">
        <v>59.377058169999998</v>
      </c>
      <c r="AD588">
        <v>33.651587607000003</v>
      </c>
      <c r="AE588"/>
      <c r="AF588">
        <v>43.605620617</v>
      </c>
      <c r="AG588"/>
      <c r="AH588"/>
      <c r="AI588">
        <v>37.995434492999998</v>
      </c>
      <c r="AJ588">
        <v>32.671856261999999</v>
      </c>
      <c r="AK588"/>
      <c r="AL588"/>
      <c r="AM588"/>
      <c r="AN588">
        <v>31.928386517</v>
      </c>
      <c r="AO588"/>
      <c r="AP588"/>
      <c r="AQ588"/>
      <c r="AR588">
        <v>44.118543131999999</v>
      </c>
      <c r="AS588"/>
      <c r="AT588">
        <v>35.688517500000003</v>
      </c>
      <c r="AU588"/>
    </row>
    <row r="589" spans="1:47" x14ac:dyDescent="0.35">
      <c r="A589" s="84">
        <v>24807</v>
      </c>
      <c r="B589">
        <v>20.723020680000001</v>
      </c>
      <c r="C589">
        <v>36.332372346</v>
      </c>
      <c r="D589"/>
      <c r="E589">
        <v>36.183948075000004</v>
      </c>
      <c r="F589"/>
      <c r="G589"/>
      <c r="H589"/>
      <c r="I589">
        <v>20.719567131000002</v>
      </c>
      <c r="J589"/>
      <c r="K589">
        <v>41.604557528999997</v>
      </c>
      <c r="L589"/>
      <c r="M589"/>
      <c r="N589">
        <v>38.729709487999997</v>
      </c>
      <c r="O589"/>
      <c r="P589"/>
      <c r="Q589">
        <v>24.706990858000001</v>
      </c>
      <c r="R589">
        <v>51.426416715000002</v>
      </c>
      <c r="S589">
        <v>39.513092020999999</v>
      </c>
      <c r="T589"/>
      <c r="U589"/>
      <c r="V589">
        <v>45.051158460000003</v>
      </c>
      <c r="W589"/>
      <c r="X589"/>
      <c r="Y589"/>
      <c r="Z589"/>
      <c r="AA589"/>
      <c r="AB589"/>
      <c r="AC589">
        <v>59.308808671000001</v>
      </c>
      <c r="AD589">
        <v>33.988103483000003</v>
      </c>
      <c r="AE589"/>
      <c r="AF589">
        <v>42.189302423999997</v>
      </c>
      <c r="AG589"/>
      <c r="AH589"/>
      <c r="AI589">
        <v>38.56679441</v>
      </c>
      <c r="AJ589">
        <v>32.648976810999997</v>
      </c>
      <c r="AK589"/>
      <c r="AL589"/>
      <c r="AM589"/>
      <c r="AN589">
        <v>29.579750450999999</v>
      </c>
      <c r="AO589"/>
      <c r="AP589"/>
      <c r="AQ589"/>
      <c r="AR589">
        <v>44.118543131999999</v>
      </c>
      <c r="AS589"/>
      <c r="AT589">
        <v>36.072855685999997</v>
      </c>
      <c r="AU589"/>
    </row>
    <row r="590" spans="1:47" x14ac:dyDescent="0.35">
      <c r="A590" s="84">
        <v>24838</v>
      </c>
      <c r="B590">
        <v>20.23645166</v>
      </c>
      <c r="C590">
        <v>36.279312685999997</v>
      </c>
      <c r="D590"/>
      <c r="E590">
        <v>35.995514485999998</v>
      </c>
      <c r="F590"/>
      <c r="G590"/>
      <c r="H590"/>
      <c r="I590">
        <v>20.233079198999999</v>
      </c>
      <c r="J590"/>
      <c r="K590">
        <v>38.332982530000002</v>
      </c>
      <c r="L590"/>
      <c r="M590"/>
      <c r="N590">
        <v>39.307358231000002</v>
      </c>
      <c r="O590"/>
      <c r="P590"/>
      <c r="Q590">
        <v>24.710250784999999</v>
      </c>
      <c r="R590">
        <v>51.365484944999999</v>
      </c>
      <c r="S590">
        <v>38.94169308</v>
      </c>
      <c r="T590">
        <v>56.137247965999997</v>
      </c>
      <c r="U590"/>
      <c r="V590">
        <v>43.774759621999998</v>
      </c>
      <c r="W590"/>
      <c r="X590"/>
      <c r="Y590"/>
      <c r="Z590"/>
      <c r="AA590"/>
      <c r="AB590"/>
      <c r="AC590">
        <v>59.786555122000003</v>
      </c>
      <c r="AD590">
        <v>33.903974513999998</v>
      </c>
      <c r="AE590"/>
      <c r="AF590">
        <v>42.101244782999999</v>
      </c>
      <c r="AG590"/>
      <c r="AH590"/>
      <c r="AI590">
        <v>38.56679441</v>
      </c>
      <c r="AJ590">
        <v>32.580338457000003</v>
      </c>
      <c r="AK590"/>
      <c r="AL590"/>
      <c r="AM590"/>
      <c r="AN590">
        <v>30.930227119000001</v>
      </c>
      <c r="AO590"/>
      <c r="AP590"/>
      <c r="AQ590"/>
      <c r="AR590">
        <v>43.208882449000001</v>
      </c>
      <c r="AS590"/>
      <c r="AT590">
        <v>36.034084729</v>
      </c>
      <c r="AU590"/>
    </row>
    <row r="591" spans="1:47" x14ac:dyDescent="0.35">
      <c r="A591" s="84">
        <v>24869</v>
      </c>
      <c r="B591">
        <v>20.144512367000001</v>
      </c>
      <c r="C591">
        <v>36.201252558</v>
      </c>
      <c r="D591"/>
      <c r="E591">
        <v>35.854541726999997</v>
      </c>
      <c r="F591"/>
      <c r="G591"/>
      <c r="H591"/>
      <c r="I591">
        <v>20.141155227999999</v>
      </c>
      <c r="J591"/>
      <c r="K591">
        <v>39.197172152999997</v>
      </c>
      <c r="L591"/>
      <c r="M591"/>
      <c r="N591">
        <v>39.583188591000003</v>
      </c>
      <c r="O591"/>
      <c r="P591"/>
      <c r="Q591">
        <v>24.847167742</v>
      </c>
      <c r="R591">
        <v>51.670143815000003</v>
      </c>
      <c r="S591">
        <v>39.295957104999999</v>
      </c>
      <c r="T591">
        <v>56.880084896</v>
      </c>
      <c r="U591"/>
      <c r="V591">
        <v>44.203812556999999</v>
      </c>
      <c r="W591"/>
      <c r="X591"/>
      <c r="Y591"/>
      <c r="Z591"/>
      <c r="AA591"/>
      <c r="AB591"/>
      <c r="AC591">
        <v>59.854804610999999</v>
      </c>
      <c r="AD591">
        <v>34.408748328000001</v>
      </c>
      <c r="AE591"/>
      <c r="AF591">
        <v>41.862265805</v>
      </c>
      <c r="AG591"/>
      <c r="AH591"/>
      <c r="AI591">
        <v>38.852474368999999</v>
      </c>
      <c r="AJ591">
        <v>32.648976810999997</v>
      </c>
      <c r="AK591"/>
      <c r="AL591"/>
      <c r="AM591"/>
      <c r="AN591">
        <v>31.811235805999999</v>
      </c>
      <c r="AO591"/>
      <c r="AP591"/>
      <c r="AQ591"/>
      <c r="AR591">
        <v>42.754052107</v>
      </c>
      <c r="AS591"/>
      <c r="AT591">
        <v>36.163189041999999</v>
      </c>
      <c r="AU591"/>
    </row>
    <row r="592" spans="1:47" x14ac:dyDescent="0.35">
      <c r="A592" s="84">
        <v>24898</v>
      </c>
      <c r="B592">
        <v>20.747594055</v>
      </c>
      <c r="C592">
        <v>36.373142233000003</v>
      </c>
      <c r="D592"/>
      <c r="E592">
        <v>36.057072591000001</v>
      </c>
      <c r="F592"/>
      <c r="G592"/>
      <c r="H592"/>
      <c r="I592">
        <v>20.744136410999999</v>
      </c>
      <c r="J592"/>
      <c r="K592">
        <v>39.690994793999998</v>
      </c>
      <c r="L592"/>
      <c r="M592"/>
      <c r="N592">
        <v>38.971001887</v>
      </c>
      <c r="O592"/>
      <c r="P592"/>
      <c r="Q592">
        <v>24.958005279000002</v>
      </c>
      <c r="R592">
        <v>52.645052186000001</v>
      </c>
      <c r="S592">
        <v>39.538907928</v>
      </c>
      <c r="T592">
        <v>57.304563141000003</v>
      </c>
      <c r="U592"/>
      <c r="V592">
        <v>46.136808391999999</v>
      </c>
      <c r="W592"/>
      <c r="X592"/>
      <c r="Y592"/>
      <c r="Z592"/>
      <c r="AA592"/>
      <c r="AB592"/>
      <c r="AC592">
        <v>59.854804610999999</v>
      </c>
      <c r="AD592">
        <v>34.577006265999998</v>
      </c>
      <c r="AE592"/>
      <c r="AF592">
        <v>43.761649654999999</v>
      </c>
      <c r="AG592"/>
      <c r="AH592"/>
      <c r="AI592">
        <v>39.423834286000002</v>
      </c>
      <c r="AJ592">
        <v>32.511700103999999</v>
      </c>
      <c r="AK592"/>
      <c r="AL592"/>
      <c r="AM592"/>
      <c r="AN592">
        <v>31.469706289000001</v>
      </c>
      <c r="AO592"/>
      <c r="AP592"/>
      <c r="AQ592"/>
      <c r="AR592">
        <v>43.663712791000002</v>
      </c>
      <c r="AS592"/>
      <c r="AT592">
        <v>36.276031367999998</v>
      </c>
      <c r="AU592"/>
    </row>
    <row r="593" spans="1:47" x14ac:dyDescent="0.35">
      <c r="A593" s="84">
        <v>24929</v>
      </c>
      <c r="B593">
        <v>20.768205722000001</v>
      </c>
      <c r="C593">
        <v>37.004963742000001</v>
      </c>
      <c r="D593"/>
      <c r="E593">
        <v>36.991252076999999</v>
      </c>
      <c r="F593"/>
      <c r="G593"/>
      <c r="H593"/>
      <c r="I593">
        <v>20.764744643</v>
      </c>
      <c r="J593"/>
      <c r="K593">
        <v>39.814450454000003</v>
      </c>
      <c r="L593"/>
      <c r="M593"/>
      <c r="N593">
        <v>39.179369694000002</v>
      </c>
      <c r="O593"/>
      <c r="P593"/>
      <c r="Q593">
        <v>25.587171295000001</v>
      </c>
      <c r="R593">
        <v>52.523188636</v>
      </c>
      <c r="S593">
        <v>39.696895423999997</v>
      </c>
      <c r="T593">
        <v>57.092324017999999</v>
      </c>
      <c r="U593"/>
      <c r="V593">
        <v>45.867418958999998</v>
      </c>
      <c r="W593"/>
      <c r="X593"/>
      <c r="Y593"/>
      <c r="Z593"/>
      <c r="AA593"/>
      <c r="AB593"/>
      <c r="AC593">
        <v>60.878546991</v>
      </c>
      <c r="AD593">
        <v>34.829393174000003</v>
      </c>
      <c r="AE593"/>
      <c r="AF593">
        <v>43.853118827000003</v>
      </c>
      <c r="AG593"/>
      <c r="AH593"/>
      <c r="AI593">
        <v>39.709514245000001</v>
      </c>
      <c r="AJ593">
        <v>32.397302848000002</v>
      </c>
      <c r="AK593"/>
      <c r="AL593"/>
      <c r="AM593"/>
      <c r="AN593">
        <v>30.912476817000002</v>
      </c>
      <c r="AO593"/>
      <c r="AP593"/>
      <c r="AQ593"/>
      <c r="AR593">
        <v>45.028203814999998</v>
      </c>
      <c r="AS593"/>
      <c r="AT593">
        <v>36.328585351000001</v>
      </c>
      <c r="AU593"/>
    </row>
    <row r="594" spans="1:47" x14ac:dyDescent="0.35">
      <c r="A594" s="84">
        <v>24959</v>
      </c>
      <c r="B594">
        <v>20.806003669999999</v>
      </c>
      <c r="C594">
        <v>36.486337806000002</v>
      </c>
      <c r="D594"/>
      <c r="E594">
        <v>37.459751548</v>
      </c>
      <c r="F594"/>
      <c r="G594"/>
      <c r="H594"/>
      <c r="I594">
        <v>20.802536291999999</v>
      </c>
      <c r="J594"/>
      <c r="K594">
        <v>40.863823566999997</v>
      </c>
      <c r="L594"/>
      <c r="M594"/>
      <c r="N594">
        <v>40.749316022000002</v>
      </c>
      <c r="O594"/>
      <c r="P594"/>
      <c r="Q594">
        <v>25.274218251000001</v>
      </c>
      <c r="R594">
        <v>35.949746288</v>
      </c>
      <c r="S594">
        <v>39.558981742</v>
      </c>
      <c r="T594">
        <v>57.729041387000002</v>
      </c>
      <c r="U594"/>
      <c r="V594">
        <v>46.464069883000001</v>
      </c>
      <c r="W594"/>
      <c r="X594"/>
      <c r="Y594"/>
      <c r="Z594"/>
      <c r="AA594"/>
      <c r="AB594"/>
      <c r="AC594">
        <v>61.697540896</v>
      </c>
      <c r="AD594">
        <v>35.923069771000002</v>
      </c>
      <c r="AE594"/>
      <c r="AF594">
        <v>44.414146821000003</v>
      </c>
      <c r="AG594"/>
      <c r="AH594"/>
      <c r="AI594">
        <v>39.995194202999997</v>
      </c>
      <c r="AJ594">
        <v>33.998864429000001</v>
      </c>
      <c r="AK594"/>
      <c r="AL594"/>
      <c r="AM594"/>
      <c r="AN594">
        <v>32.203439426999999</v>
      </c>
      <c r="AO594"/>
      <c r="AP594"/>
      <c r="AQ594"/>
      <c r="AR594">
        <v>44.573373474</v>
      </c>
      <c r="AS594"/>
      <c r="AT594">
        <v>36.736027458000002</v>
      </c>
      <c r="AU594"/>
    </row>
    <row r="595" spans="1:47" x14ac:dyDescent="0.35">
      <c r="A595" s="84">
        <v>24990</v>
      </c>
      <c r="B595">
        <v>21.957086293</v>
      </c>
      <c r="C595">
        <v>37.554732428999998</v>
      </c>
      <c r="D595"/>
      <c r="E595">
        <v>37.754384614999999</v>
      </c>
      <c r="F595"/>
      <c r="G595"/>
      <c r="H595"/>
      <c r="I595">
        <v>21.953427084000001</v>
      </c>
      <c r="J595"/>
      <c r="K595">
        <v>41.542829699000002</v>
      </c>
      <c r="L595"/>
      <c r="M595"/>
      <c r="N595">
        <v>39.975713816999999</v>
      </c>
      <c r="O595"/>
      <c r="P595"/>
      <c r="Q595">
        <v>25.205759772</v>
      </c>
      <c r="R595">
        <v>45.211375838000002</v>
      </c>
      <c r="S595">
        <v>40.064395529999999</v>
      </c>
      <c r="T595">
        <v>57.835160948000002</v>
      </c>
      <c r="U595"/>
      <c r="V595">
        <v>48.144601317999999</v>
      </c>
      <c r="W595"/>
      <c r="X595"/>
      <c r="Y595"/>
      <c r="Z595"/>
      <c r="AA595"/>
      <c r="AB595"/>
      <c r="AC595">
        <v>61.561041908</v>
      </c>
      <c r="AD595">
        <v>35.334166988</v>
      </c>
      <c r="AE595"/>
      <c r="AF595">
        <v>44.826955898999998</v>
      </c>
      <c r="AG595"/>
      <c r="AH595"/>
      <c r="AI595">
        <v>41.137914037999998</v>
      </c>
      <c r="AJ595">
        <v>31.871075471000001</v>
      </c>
      <c r="AK595"/>
      <c r="AL595"/>
      <c r="AM595"/>
      <c r="AN595">
        <v>31.196905503</v>
      </c>
      <c r="AO595"/>
      <c r="AP595"/>
      <c r="AQ595"/>
      <c r="AR595">
        <v>45.937864498000003</v>
      </c>
      <c r="AS595"/>
      <c r="AT595">
        <v>36.870982120000001</v>
      </c>
      <c r="AU595"/>
    </row>
    <row r="596" spans="1:47" x14ac:dyDescent="0.35">
      <c r="A596" s="84">
        <v>25020</v>
      </c>
      <c r="B596">
        <v>21.379462927999999</v>
      </c>
      <c r="C596">
        <v>36.135992977000001</v>
      </c>
      <c r="D596"/>
      <c r="E596">
        <v>37.604483580999997</v>
      </c>
      <c r="F596"/>
      <c r="G596"/>
      <c r="H596"/>
      <c r="I596">
        <v>21.375899981</v>
      </c>
      <c r="J596"/>
      <c r="K596">
        <v>40.987279227000002</v>
      </c>
      <c r="L596"/>
      <c r="M596"/>
      <c r="N596">
        <v>40.981246937999998</v>
      </c>
      <c r="O596"/>
      <c r="P596"/>
      <c r="Q596">
        <v>25.010164118999999</v>
      </c>
      <c r="R596">
        <v>54.777664258000001</v>
      </c>
      <c r="S596">
        <v>40.515001050999999</v>
      </c>
      <c r="T596">
        <v>57.835160948000002</v>
      </c>
      <c r="U596"/>
      <c r="V596">
        <v>47.761353888999999</v>
      </c>
      <c r="W596"/>
      <c r="X596"/>
      <c r="Y596"/>
      <c r="Z596"/>
      <c r="AA596"/>
      <c r="AB596"/>
      <c r="AC596">
        <v>62.038788359999998</v>
      </c>
      <c r="AD596">
        <v>35.754811832999998</v>
      </c>
      <c r="AE596"/>
      <c r="AF596">
        <v>44.761492075</v>
      </c>
      <c r="AG596"/>
      <c r="AH596"/>
      <c r="AI596">
        <v>40.852234078999999</v>
      </c>
      <c r="AJ596">
        <v>33.358239797000003</v>
      </c>
      <c r="AK596"/>
      <c r="AL596"/>
      <c r="AM596"/>
      <c r="AN596">
        <v>31.430091055999998</v>
      </c>
      <c r="AO596"/>
      <c r="AP596"/>
      <c r="AQ596"/>
      <c r="AR596">
        <v>50.031337571999998</v>
      </c>
      <c r="AS596"/>
      <c r="AT596">
        <v>36.814461798000004</v>
      </c>
      <c r="AU596"/>
    </row>
    <row r="597" spans="1:47" x14ac:dyDescent="0.35">
      <c r="A597" s="84">
        <v>25051</v>
      </c>
      <c r="B597">
        <v>21.671452771999999</v>
      </c>
      <c r="C597">
        <v>37.847900908</v>
      </c>
      <c r="D597"/>
      <c r="E597">
        <v>38.109635969000003</v>
      </c>
      <c r="F597"/>
      <c r="G597"/>
      <c r="H597"/>
      <c r="I597">
        <v>21.667841163999999</v>
      </c>
      <c r="J597"/>
      <c r="K597">
        <v>43.765031585000003</v>
      </c>
      <c r="L597"/>
      <c r="M597"/>
      <c r="N597">
        <v>41.121475920999998</v>
      </c>
      <c r="O597"/>
      <c r="P597"/>
      <c r="Q597">
        <v>25.26117854</v>
      </c>
      <c r="R597">
        <v>54.777664258000001</v>
      </c>
      <c r="S597">
        <v>41.218514816999999</v>
      </c>
      <c r="T597">
        <v>58.259639192999998</v>
      </c>
      <c r="U597"/>
      <c r="V597">
        <v>48.855854684999997</v>
      </c>
      <c r="W597"/>
      <c r="X597"/>
      <c r="Y597"/>
      <c r="Z597"/>
      <c r="AA597"/>
      <c r="AB597"/>
      <c r="AC597">
        <v>61.834039883999999</v>
      </c>
      <c r="AD597">
        <v>36.680230492</v>
      </c>
      <c r="AE597"/>
      <c r="AF597">
        <v>45.095618109</v>
      </c>
      <c r="AG597"/>
      <c r="AH597"/>
      <c r="AI597">
        <v>41.137914037999998</v>
      </c>
      <c r="AJ597">
        <v>32.603217907999998</v>
      </c>
      <c r="AK597"/>
      <c r="AL597"/>
      <c r="AM597"/>
      <c r="AN597">
        <v>33.284380313</v>
      </c>
      <c r="AO597"/>
      <c r="AP597"/>
      <c r="AQ597"/>
      <c r="AR597">
        <v>46.847525181999998</v>
      </c>
      <c r="AS597"/>
      <c r="AT597">
        <v>36.917189962000002</v>
      </c>
      <c r="AU597"/>
    </row>
    <row r="598" spans="1:47" x14ac:dyDescent="0.35">
      <c r="A598" s="84">
        <v>25082</v>
      </c>
      <c r="B598">
        <v>22.056541153000001</v>
      </c>
      <c r="C598">
        <v>38.946965513999999</v>
      </c>
      <c r="D598"/>
      <c r="E598">
        <v>38.523625971999998</v>
      </c>
      <c r="F598"/>
      <c r="G598"/>
      <c r="H598"/>
      <c r="I598">
        <v>22.052865368999999</v>
      </c>
      <c r="J598"/>
      <c r="K598">
        <v>43.086025452999998</v>
      </c>
      <c r="L598"/>
      <c r="M598"/>
      <c r="N598">
        <v>41.464034605999998</v>
      </c>
      <c r="O598"/>
      <c r="P598"/>
      <c r="Q598">
        <v>25.945763325000001</v>
      </c>
      <c r="R598">
        <v>53.193438147000002</v>
      </c>
      <c r="S598">
        <v>41.160227397</v>
      </c>
      <c r="T598">
        <v>58.153519631999998</v>
      </c>
      <c r="U598"/>
      <c r="V598">
        <v>48.715139145999999</v>
      </c>
      <c r="W598"/>
      <c r="X598"/>
      <c r="Y598"/>
      <c r="Z598"/>
      <c r="AA598"/>
      <c r="AB598"/>
      <c r="AC598">
        <v>63.676776169</v>
      </c>
      <c r="AD598">
        <v>36.511972554000003</v>
      </c>
      <c r="AE598"/>
      <c r="AF598">
        <v>46.511791186000004</v>
      </c>
      <c r="AG598"/>
      <c r="AH598"/>
      <c r="AI598">
        <v>41.994953913000003</v>
      </c>
      <c r="AJ598">
        <v>32.717615164000001</v>
      </c>
      <c r="AK598"/>
      <c r="AL598"/>
      <c r="AM598"/>
      <c r="AN598">
        <v>35.432314079999998</v>
      </c>
      <c r="AO598"/>
      <c r="AP598"/>
      <c r="AQ598"/>
      <c r="AR598">
        <v>46.847525181999998</v>
      </c>
      <c r="AS598"/>
      <c r="AT598">
        <v>37.057003387999998</v>
      </c>
      <c r="AU598"/>
    </row>
    <row r="599" spans="1:47" x14ac:dyDescent="0.35">
      <c r="A599" s="84">
        <v>25112</v>
      </c>
      <c r="B599">
        <v>21.860196825999999</v>
      </c>
      <c r="C599">
        <v>38.012554766999997</v>
      </c>
      <c r="D599"/>
      <c r="E599">
        <v>38.769388483</v>
      </c>
      <c r="F599"/>
      <c r="G599"/>
      <c r="H599"/>
      <c r="I599">
        <v>21.856553763000001</v>
      </c>
      <c r="J599"/>
      <c r="K599">
        <v>43.209481113000002</v>
      </c>
      <c r="L599"/>
      <c r="M599"/>
      <c r="N599">
        <v>43.149014108000003</v>
      </c>
      <c r="O599"/>
      <c r="P599"/>
      <c r="Q599">
        <v>26.216337311</v>
      </c>
      <c r="R599">
        <v>55.569777309000003</v>
      </c>
      <c r="S599">
        <v>41.516424215999997</v>
      </c>
      <c r="T599">
        <v>57.729041387000002</v>
      </c>
      <c r="U599"/>
      <c r="V599">
        <v>48.953687066000001</v>
      </c>
      <c r="W599"/>
      <c r="X599"/>
      <c r="Y599"/>
      <c r="Z599"/>
      <c r="AA599"/>
      <c r="AB599"/>
      <c r="AC599">
        <v>64.154522610000001</v>
      </c>
      <c r="AD599">
        <v>37.437391212999998</v>
      </c>
      <c r="AE599"/>
      <c r="AF599">
        <v>46.398755864999998</v>
      </c>
      <c r="AG599"/>
      <c r="AH599"/>
      <c r="AI599">
        <v>42.280633872000003</v>
      </c>
      <c r="AJ599">
        <v>33.541275405999997</v>
      </c>
      <c r="AK599"/>
      <c r="AL599"/>
      <c r="AM599"/>
      <c r="AN599">
        <v>33.876381613</v>
      </c>
      <c r="AO599"/>
      <c r="AP599"/>
      <c r="AQ599"/>
      <c r="AR599">
        <v>46.392694839999997</v>
      </c>
      <c r="AS599"/>
      <c r="AT599">
        <v>37.130578964999998</v>
      </c>
      <c r="AU599"/>
    </row>
    <row r="600" spans="1:47" x14ac:dyDescent="0.35">
      <c r="A600" s="84">
        <v>25143</v>
      </c>
      <c r="B600">
        <v>22.374069063</v>
      </c>
      <c r="C600">
        <v>38.816137705000003</v>
      </c>
      <c r="D600"/>
      <c r="E600">
        <v>39.244466682000002</v>
      </c>
      <c r="F600"/>
      <c r="G600"/>
      <c r="H600"/>
      <c r="I600">
        <v>22.370340362</v>
      </c>
      <c r="J600"/>
      <c r="K600">
        <v>44.690949037000003</v>
      </c>
      <c r="L600"/>
      <c r="M600"/>
      <c r="N600">
        <v>43.306545894000003</v>
      </c>
      <c r="O600"/>
      <c r="P600"/>
      <c r="Q600">
        <v>26.773784921000001</v>
      </c>
      <c r="R600">
        <v>56.727481001000001</v>
      </c>
      <c r="S600">
        <v>42.151664269999998</v>
      </c>
      <c r="T600">
        <v>58.153519631999998</v>
      </c>
      <c r="U600"/>
      <c r="V600">
        <v>49.509683514999999</v>
      </c>
      <c r="W600"/>
      <c r="X600"/>
      <c r="Y600"/>
      <c r="Z600"/>
      <c r="AA600"/>
      <c r="AB600"/>
      <c r="AC600">
        <v>61.834039883999999</v>
      </c>
      <c r="AD600">
        <v>38.446938840999998</v>
      </c>
      <c r="AE600"/>
      <c r="AF600">
        <v>47.111479623999998</v>
      </c>
      <c r="AG600"/>
      <c r="AH600"/>
      <c r="AI600">
        <v>42.851993788999998</v>
      </c>
      <c r="AJ600">
        <v>33.243842540999999</v>
      </c>
      <c r="AK600"/>
      <c r="AL600"/>
      <c r="AM600"/>
      <c r="AN600">
        <v>33.670612472999998</v>
      </c>
      <c r="AO600"/>
      <c r="AP600"/>
      <c r="AQ600"/>
      <c r="AR600">
        <v>46.847525181999998</v>
      </c>
      <c r="AS600"/>
      <c r="AT600">
        <v>37.610902539000001</v>
      </c>
      <c r="AU600"/>
    </row>
    <row r="601" spans="1:47" x14ac:dyDescent="0.35">
      <c r="A601" s="84">
        <v>25173</v>
      </c>
      <c r="B601">
        <v>20.751548493000001</v>
      </c>
      <c r="C601">
        <v>39.257856087</v>
      </c>
      <c r="D601"/>
      <c r="E601">
        <v>39.188547487999998</v>
      </c>
      <c r="F601"/>
      <c r="G601"/>
      <c r="H601"/>
      <c r="I601">
        <v>20.748090189999999</v>
      </c>
      <c r="J601"/>
      <c r="K601">
        <v>44.444037715999997</v>
      </c>
      <c r="L601"/>
      <c r="M601"/>
      <c r="N601">
        <v>44.861005685999999</v>
      </c>
      <c r="O601"/>
      <c r="P601"/>
      <c r="Q601">
        <v>27.275813762999999</v>
      </c>
      <c r="R601">
        <v>56.666549230000001</v>
      </c>
      <c r="S601">
        <v>42.298423683999999</v>
      </c>
      <c r="T601">
        <v>58.790236999999998</v>
      </c>
      <c r="U601"/>
      <c r="V601">
        <v>49.717097178000003</v>
      </c>
      <c r="W601"/>
      <c r="X601"/>
      <c r="Y601"/>
      <c r="Z601"/>
      <c r="AA601"/>
      <c r="AB601"/>
      <c r="AC601">
        <v>64.564019572999996</v>
      </c>
      <c r="AD601">
        <v>38.278680903000001</v>
      </c>
      <c r="AE601"/>
      <c r="AF601">
        <v>47.867723664000003</v>
      </c>
      <c r="AG601"/>
      <c r="AH601"/>
      <c r="AI601">
        <v>43.423353706</v>
      </c>
      <c r="AJ601">
        <v>33.266721992000001</v>
      </c>
      <c r="AK601"/>
      <c r="AL601"/>
      <c r="AM601"/>
      <c r="AN601">
        <v>33.596161299999999</v>
      </c>
      <c r="AO601"/>
      <c r="AP601"/>
      <c r="AQ601"/>
      <c r="AR601">
        <v>48.212016206000001</v>
      </c>
      <c r="AS601"/>
      <c r="AT601">
        <v>37.729694371999997</v>
      </c>
      <c r="AU601"/>
    </row>
    <row r="602" spans="1:47" x14ac:dyDescent="0.35">
      <c r="A602" s="84">
        <v>25204</v>
      </c>
      <c r="B602">
        <v>22.480794847999999</v>
      </c>
      <c r="C602">
        <v>40.083825271000002</v>
      </c>
      <c r="D602"/>
      <c r="E602">
        <v>39.331869793000003</v>
      </c>
      <c r="F602"/>
      <c r="G602"/>
      <c r="H602"/>
      <c r="I602">
        <v>22.477048362000001</v>
      </c>
      <c r="J602"/>
      <c r="K602">
        <v>44.937860358000002</v>
      </c>
      <c r="L602"/>
      <c r="M602"/>
      <c r="N602">
        <v>45.474216452</v>
      </c>
      <c r="O602"/>
      <c r="P602"/>
      <c r="Q602">
        <v>27.458369704999999</v>
      </c>
      <c r="R602">
        <v>56.30095859</v>
      </c>
      <c r="S602">
        <v>42.633845082000001</v>
      </c>
      <c r="T602">
        <v>58.896356562000001</v>
      </c>
      <c r="U602"/>
      <c r="V602">
        <v>49.231781548000001</v>
      </c>
      <c r="W602"/>
      <c r="X602"/>
      <c r="Y602"/>
      <c r="Z602"/>
      <c r="AA602"/>
      <c r="AB602"/>
      <c r="AC602">
        <v>65.860759917999999</v>
      </c>
      <c r="AD602">
        <v>38.783454716999998</v>
      </c>
      <c r="AE602"/>
      <c r="AF602">
        <v>50.453363975999999</v>
      </c>
      <c r="AG602"/>
      <c r="AH602"/>
      <c r="AI602">
        <v>43.137673747999997</v>
      </c>
      <c r="AJ602">
        <v>34.933946540999997</v>
      </c>
      <c r="AK602"/>
      <c r="AL602"/>
      <c r="AM602"/>
      <c r="AN602">
        <v>34.754626176999999</v>
      </c>
      <c r="AO602"/>
      <c r="AP602"/>
      <c r="AQ602"/>
      <c r="AR602">
        <v>47.757185864999997</v>
      </c>
      <c r="AS602"/>
      <c r="AT602">
        <v>37.957957143999998</v>
      </c>
      <c r="AU602"/>
    </row>
    <row r="603" spans="1:47" x14ac:dyDescent="0.35">
      <c r="A603" s="84">
        <v>25235</v>
      </c>
      <c r="B603">
        <v>22.715474502999999</v>
      </c>
      <c r="C603">
        <v>39.313530811</v>
      </c>
      <c r="D603"/>
      <c r="E603">
        <v>39.874145007999999</v>
      </c>
      <c r="F603"/>
      <c r="G603"/>
      <c r="H603"/>
      <c r="I603">
        <v>22.711688905999999</v>
      </c>
      <c r="J603"/>
      <c r="K603">
        <v>45.184771677999997</v>
      </c>
      <c r="L603"/>
      <c r="M603"/>
      <c r="N603">
        <v>43.971925906000003</v>
      </c>
      <c r="O603"/>
      <c r="P603"/>
      <c r="Q603">
        <v>27.784362460000001</v>
      </c>
      <c r="R603">
        <v>55.691640859000003</v>
      </c>
      <c r="S603">
        <v>42.812154337999999</v>
      </c>
      <c r="T603">
        <v>59.214715245999997</v>
      </c>
      <c r="U603"/>
      <c r="V603">
        <v>50.739489278999997</v>
      </c>
      <c r="W603"/>
      <c r="X603"/>
      <c r="Y603"/>
      <c r="Z603"/>
      <c r="AA603"/>
      <c r="AB603"/>
      <c r="AC603">
        <v>63.881524644999999</v>
      </c>
      <c r="AD603">
        <v>39.372357501000003</v>
      </c>
      <c r="AE603"/>
      <c r="AF603">
        <v>49.040937788999997</v>
      </c>
      <c r="AG603"/>
      <c r="AH603"/>
      <c r="AI603">
        <v>43.137673747999997</v>
      </c>
      <c r="AJ603">
        <v>33.945655309999999</v>
      </c>
      <c r="AK603"/>
      <c r="AL603"/>
      <c r="AM603"/>
      <c r="AN603">
        <v>35.554852687999997</v>
      </c>
      <c r="AO603"/>
      <c r="AP603"/>
      <c r="AQ603"/>
      <c r="AR603">
        <v>46.847525181999998</v>
      </c>
      <c r="AS603"/>
      <c r="AT603">
        <v>38.200796209000004</v>
      </c>
      <c r="AU603"/>
    </row>
    <row r="604" spans="1:47" x14ac:dyDescent="0.35">
      <c r="A604" s="84">
        <v>25263</v>
      </c>
      <c r="B604">
        <v>22.934716026</v>
      </c>
      <c r="C604">
        <v>39.929979904</v>
      </c>
      <c r="D604"/>
      <c r="E604">
        <v>40.559272618999998</v>
      </c>
      <c r="F604"/>
      <c r="G604"/>
      <c r="H604"/>
      <c r="I604">
        <v>22.930893892</v>
      </c>
      <c r="J604"/>
      <c r="K604">
        <v>45.678594320000002</v>
      </c>
      <c r="L604"/>
      <c r="M604"/>
      <c r="N604">
        <v>46.918753725000002</v>
      </c>
      <c r="O604"/>
      <c r="P604"/>
      <c r="Q604">
        <v>28.263571808999998</v>
      </c>
      <c r="R604">
        <v>55.691640859000003</v>
      </c>
      <c r="S604">
        <v>43.150060644</v>
      </c>
      <c r="T604">
        <v>59.108595684000001</v>
      </c>
      <c r="U604"/>
      <c r="V604">
        <v>50.912809144999997</v>
      </c>
      <c r="W604"/>
      <c r="X604"/>
      <c r="Y604"/>
      <c r="Z604"/>
      <c r="AA604"/>
      <c r="AB604"/>
      <c r="AC604">
        <v>65.860759917999999</v>
      </c>
      <c r="AD604">
        <v>39.456486470000002</v>
      </c>
      <c r="AE604"/>
      <c r="AF604">
        <v>49.275105584000002</v>
      </c>
      <c r="AG604"/>
      <c r="AH604"/>
      <c r="AI604">
        <v>43.994713623999999</v>
      </c>
      <c r="AJ604">
        <v>34.590193069000001</v>
      </c>
      <c r="AK604"/>
      <c r="AL604"/>
      <c r="AM604"/>
      <c r="AN604">
        <v>34.029587818000003</v>
      </c>
      <c r="AO604"/>
      <c r="AP604"/>
      <c r="AQ604"/>
      <c r="AR604">
        <v>47.757185864999997</v>
      </c>
      <c r="AS604"/>
      <c r="AT604">
        <v>38.500353912999998</v>
      </c>
      <c r="AU604"/>
    </row>
    <row r="605" spans="1:47" x14ac:dyDescent="0.35">
      <c r="A605" s="84">
        <v>25294</v>
      </c>
      <c r="B605">
        <v>22.878708478</v>
      </c>
      <c r="C605">
        <v>40.791154988000002</v>
      </c>
      <c r="D605"/>
      <c r="E605">
        <v>40.176296622000002</v>
      </c>
      <c r="F605"/>
      <c r="G605"/>
      <c r="H605"/>
      <c r="I605">
        <v>22.874895678000001</v>
      </c>
      <c r="J605"/>
      <c r="K605">
        <v>45.98723347</v>
      </c>
      <c r="L605"/>
      <c r="M605"/>
      <c r="N605">
        <v>47.01975917</v>
      </c>
      <c r="O605"/>
      <c r="P605"/>
      <c r="Q605">
        <v>28.413528476</v>
      </c>
      <c r="R605">
        <v>57.519594052000002</v>
      </c>
      <c r="S605">
        <v>43.495346257999998</v>
      </c>
      <c r="T605">
        <v>60.063671737</v>
      </c>
      <c r="U605"/>
      <c r="V605">
        <v>51.363775564000001</v>
      </c>
      <c r="W605"/>
      <c r="X605"/>
      <c r="Y605"/>
      <c r="Z605"/>
      <c r="AA605"/>
      <c r="AB605"/>
      <c r="AC605">
        <v>66.202007382000005</v>
      </c>
      <c r="AD605">
        <v>40.550163067</v>
      </c>
      <c r="AE605"/>
      <c r="AF605">
        <v>49.334243432999997</v>
      </c>
      <c r="AG605"/>
      <c r="AH605"/>
      <c r="AI605">
        <v>44.566073541000002</v>
      </c>
      <c r="AJ605">
        <v>33.601901839</v>
      </c>
      <c r="AK605"/>
      <c r="AL605"/>
      <c r="AM605"/>
      <c r="AN605">
        <v>34.077489507000003</v>
      </c>
      <c r="AO605"/>
      <c r="AP605"/>
      <c r="AQ605"/>
      <c r="AR605">
        <v>48.666846548000002</v>
      </c>
      <c r="AS605"/>
      <c r="AT605">
        <v>38.358656476</v>
      </c>
      <c r="AU605"/>
    </row>
    <row r="606" spans="1:47" x14ac:dyDescent="0.35">
      <c r="A606" s="84">
        <v>25324</v>
      </c>
      <c r="B606">
        <v>23.433344203000001</v>
      </c>
      <c r="C606">
        <v>41.167340695</v>
      </c>
      <c r="D606"/>
      <c r="E606">
        <v>40.141993251000002</v>
      </c>
      <c r="F606"/>
      <c r="G606"/>
      <c r="H606"/>
      <c r="I606">
        <v>23.429438971</v>
      </c>
      <c r="J606"/>
      <c r="K606">
        <v>46.542783942</v>
      </c>
      <c r="L606"/>
      <c r="M606"/>
      <c r="N606">
        <v>47.632496556</v>
      </c>
      <c r="O606"/>
      <c r="P606"/>
      <c r="Q606">
        <v>28.9253371</v>
      </c>
      <c r="R606">
        <v>58.860093073000002</v>
      </c>
      <c r="S606">
        <v>43.696406213000003</v>
      </c>
      <c r="T606">
        <v>60.063671737</v>
      </c>
      <c r="U606"/>
      <c r="V606">
        <v>52.740624371000003</v>
      </c>
      <c r="W606"/>
      <c r="X606"/>
      <c r="Y606"/>
      <c r="Z606"/>
      <c r="AA606"/>
      <c r="AB606"/>
      <c r="AC606">
        <v>65.041766014000004</v>
      </c>
      <c r="AD606">
        <v>41.475581726000001</v>
      </c>
      <c r="AE606"/>
      <c r="AF606">
        <v>48.412450626000002</v>
      </c>
      <c r="AG606"/>
      <c r="AH606"/>
      <c r="AI606">
        <v>45.137433457999997</v>
      </c>
      <c r="AJ606">
        <v>34.160501230000001</v>
      </c>
      <c r="AK606"/>
      <c r="AL606"/>
      <c r="AM606"/>
      <c r="AN606">
        <v>33.283687721</v>
      </c>
      <c r="AO606"/>
      <c r="AP606"/>
      <c r="AQ606"/>
      <c r="AR606">
        <v>48.212016206000001</v>
      </c>
      <c r="AS606"/>
      <c r="AT606">
        <v>38.213686809000002</v>
      </c>
      <c r="AU606"/>
    </row>
    <row r="607" spans="1:47" x14ac:dyDescent="0.35">
      <c r="A607" s="84">
        <v>25355</v>
      </c>
      <c r="B607">
        <v>23.931980031999998</v>
      </c>
      <c r="C607">
        <v>41.312960760999999</v>
      </c>
      <c r="D607"/>
      <c r="E607">
        <v>40.203081447000002</v>
      </c>
      <c r="F607"/>
      <c r="G607"/>
      <c r="H607"/>
      <c r="I607">
        <v>23.927991701</v>
      </c>
      <c r="J607"/>
      <c r="K607">
        <v>47.036606583000001</v>
      </c>
      <c r="L607"/>
      <c r="M607"/>
      <c r="N607">
        <v>47.024579996999996</v>
      </c>
      <c r="O607"/>
      <c r="P607"/>
      <c r="Q607">
        <v>28.824279346000001</v>
      </c>
      <c r="R607">
        <v>58.128911791999997</v>
      </c>
      <c r="S607">
        <v>43.954394135000001</v>
      </c>
      <c r="T607">
        <v>60.488149982000003</v>
      </c>
      <c r="U607"/>
      <c r="V607">
        <v>53.533014616000003</v>
      </c>
      <c r="W607"/>
      <c r="X607"/>
      <c r="Y607"/>
      <c r="Z607"/>
      <c r="AA607"/>
      <c r="AB607"/>
      <c r="AC607">
        <v>66.816252809999995</v>
      </c>
      <c r="AD607">
        <v>41.139065850000001</v>
      </c>
      <c r="AE607"/>
      <c r="AF607">
        <v>50.524362600000003</v>
      </c>
      <c r="AG607"/>
      <c r="AH607"/>
      <c r="AI607">
        <v>45.708793374999999</v>
      </c>
      <c r="AJ607">
        <v>34.504254701000001</v>
      </c>
      <c r="AK607"/>
      <c r="AL607"/>
      <c r="AM607"/>
      <c r="AN607">
        <v>35.426454356999997</v>
      </c>
      <c r="AO607"/>
      <c r="AP607"/>
      <c r="AQ607"/>
      <c r="AR607">
        <v>49.576507231000001</v>
      </c>
      <c r="AS607"/>
      <c r="AT607">
        <v>38.587018405999999</v>
      </c>
      <c r="AU607"/>
    </row>
    <row r="608" spans="1:47" x14ac:dyDescent="0.35">
      <c r="A608" s="84">
        <v>25385</v>
      </c>
      <c r="B608">
        <v>23.896441301999999</v>
      </c>
      <c r="C608">
        <v>42.164511435999998</v>
      </c>
      <c r="D608"/>
      <c r="E608">
        <v>40.547524889000002</v>
      </c>
      <c r="F608"/>
      <c r="G608"/>
      <c r="H608"/>
      <c r="I608">
        <v>23.892458894000001</v>
      </c>
      <c r="J608"/>
      <c r="K608">
        <v>46.913150923000003</v>
      </c>
      <c r="L608"/>
      <c r="M608"/>
      <c r="N608">
        <v>47.309713876000004</v>
      </c>
      <c r="O608"/>
      <c r="P608"/>
      <c r="Q608">
        <v>29.528423696000001</v>
      </c>
      <c r="R608">
        <v>58.372638881999997</v>
      </c>
      <c r="S608">
        <v>44.165359062999997</v>
      </c>
      <c r="T608">
        <v>60.275910860000003</v>
      </c>
      <c r="U608"/>
      <c r="V608">
        <v>54.105841443000003</v>
      </c>
      <c r="W608"/>
      <c r="X608"/>
      <c r="Y608"/>
      <c r="Z608"/>
      <c r="AA608"/>
      <c r="AB608"/>
      <c r="AC608">
        <v>67.089250774999996</v>
      </c>
      <c r="AD608">
        <v>41.727968633000003</v>
      </c>
      <c r="AE608"/>
      <c r="AF608">
        <v>50.883663050999999</v>
      </c>
      <c r="AG608"/>
      <c r="AH608"/>
      <c r="AI608">
        <v>46.280153292000001</v>
      </c>
      <c r="AJ608">
        <v>34.848008172999997</v>
      </c>
      <c r="AK608"/>
      <c r="AL608"/>
      <c r="AM608"/>
      <c r="AN608">
        <v>31.467261942</v>
      </c>
      <c r="AO608"/>
      <c r="AP608"/>
      <c r="AQ608"/>
      <c r="AR608">
        <v>53.215149963000002</v>
      </c>
      <c r="AS608"/>
      <c r="AT608">
        <v>38.790789039000003</v>
      </c>
      <c r="AU608"/>
    </row>
    <row r="609" spans="1:47" x14ac:dyDescent="0.35">
      <c r="A609" s="84">
        <v>25416</v>
      </c>
      <c r="B609">
        <v>24.410840637</v>
      </c>
      <c r="C609">
        <v>41.697021790999997</v>
      </c>
      <c r="D609"/>
      <c r="E609">
        <v>39.806008173999999</v>
      </c>
      <c r="F609"/>
      <c r="G609"/>
      <c r="H609"/>
      <c r="I609">
        <v>24.406772502999999</v>
      </c>
      <c r="J609"/>
      <c r="K609">
        <v>48.209435356</v>
      </c>
      <c r="L609"/>
      <c r="M609"/>
      <c r="N609">
        <v>48.459804089999999</v>
      </c>
      <c r="O609"/>
      <c r="P609"/>
      <c r="Q609">
        <v>29.798997682</v>
      </c>
      <c r="R609">
        <v>58.372638881999997</v>
      </c>
      <c r="S609">
        <v>44.325503464999997</v>
      </c>
      <c r="T609">
        <v>59.426954369000001</v>
      </c>
      <c r="U609"/>
      <c r="V609">
        <v>54.488187867000001</v>
      </c>
      <c r="W609"/>
      <c r="X609"/>
      <c r="Y609"/>
      <c r="Z609"/>
      <c r="AA609"/>
      <c r="AB609"/>
      <c r="AC609">
        <v>66.065508394000005</v>
      </c>
      <c r="AD609">
        <v>42.064484509000003</v>
      </c>
      <c r="AE609"/>
      <c r="AF609">
        <v>50.379094911999999</v>
      </c>
      <c r="AG609"/>
      <c r="AH609"/>
      <c r="AI609">
        <v>46.85151321</v>
      </c>
      <c r="AJ609">
        <v>35.320669195999997</v>
      </c>
      <c r="AK609"/>
      <c r="AL609"/>
      <c r="AM609"/>
      <c r="AN609">
        <v>38.098520717</v>
      </c>
      <c r="AO609"/>
      <c r="AP609"/>
      <c r="AQ609"/>
      <c r="AR609">
        <v>49.121676889</v>
      </c>
      <c r="AS609"/>
      <c r="AT609">
        <v>38.879932492999998</v>
      </c>
      <c r="AU609"/>
    </row>
    <row r="610" spans="1:47" x14ac:dyDescent="0.35">
      <c r="A610" s="84">
        <v>25447</v>
      </c>
      <c r="B610">
        <v>24.312702764000001</v>
      </c>
      <c r="C610">
        <v>41.299856695999999</v>
      </c>
      <c r="D610"/>
      <c r="E610">
        <v>39.930064201999997</v>
      </c>
      <c r="F610"/>
      <c r="G610"/>
      <c r="H610"/>
      <c r="I610">
        <v>24.308650984</v>
      </c>
      <c r="J610"/>
      <c r="K610">
        <v>47.777340545000001</v>
      </c>
      <c r="L610"/>
      <c r="M610"/>
      <c r="N610">
        <v>49.157876823999999</v>
      </c>
      <c r="O610"/>
      <c r="P610"/>
      <c r="Q610">
        <v>29.688160145000001</v>
      </c>
      <c r="R610">
        <v>57.641457602000003</v>
      </c>
      <c r="S610">
        <v>44.240229274999997</v>
      </c>
      <c r="T610">
        <v>59.53307393</v>
      </c>
      <c r="U610"/>
      <c r="V610">
        <v>54.795582590999999</v>
      </c>
      <c r="W610"/>
      <c r="X610"/>
      <c r="Y610"/>
      <c r="Z610"/>
      <c r="AA610"/>
      <c r="AB610"/>
      <c r="AC610">
        <v>62.448285312000003</v>
      </c>
      <c r="AD610">
        <v>42.989903167999998</v>
      </c>
      <c r="AE610"/>
      <c r="AF610">
        <v>51.563229194999998</v>
      </c>
      <c r="AG610"/>
      <c r="AH610"/>
      <c r="AI610">
        <v>46.565833251000001</v>
      </c>
      <c r="AJ610">
        <v>35.234730827999996</v>
      </c>
      <c r="AK610"/>
      <c r="AL610"/>
      <c r="AM610"/>
      <c r="AN610">
        <v>36.225868171999998</v>
      </c>
      <c r="AO610"/>
      <c r="AP610"/>
      <c r="AQ610"/>
      <c r="AR610">
        <v>50.031337571999998</v>
      </c>
      <c r="AS610"/>
      <c r="AT610">
        <v>38.871206549</v>
      </c>
      <c r="AU610"/>
    </row>
    <row r="611" spans="1:47" x14ac:dyDescent="0.35">
      <c r="A611" s="84">
        <v>25477</v>
      </c>
      <c r="B611">
        <v>24.466261349</v>
      </c>
      <c r="C611">
        <v>41.740176005000002</v>
      </c>
      <c r="D611"/>
      <c r="E611">
        <v>39.617104677</v>
      </c>
      <c r="F611"/>
      <c r="G611"/>
      <c r="H611"/>
      <c r="I611">
        <v>24.462183978999999</v>
      </c>
      <c r="J611"/>
      <c r="K611">
        <v>48.394618846999997</v>
      </c>
      <c r="L611"/>
      <c r="M611"/>
      <c r="N611">
        <v>50.394384418999998</v>
      </c>
      <c r="O611"/>
      <c r="P611"/>
      <c r="Q611">
        <v>29.971773842000001</v>
      </c>
      <c r="R611">
        <v>59.591274353000003</v>
      </c>
      <c r="S611">
        <v>44.442160149000003</v>
      </c>
      <c r="T611">
        <v>58.577997877999998</v>
      </c>
      <c r="U611"/>
      <c r="V611">
        <v>55.144606183</v>
      </c>
      <c r="W611"/>
      <c r="X611"/>
      <c r="Y611"/>
      <c r="Z611"/>
      <c r="AA611"/>
      <c r="AB611"/>
      <c r="AC611">
        <v>59.581806645999997</v>
      </c>
      <c r="AD611">
        <v>44.167708734999998</v>
      </c>
      <c r="AE611"/>
      <c r="AF611">
        <v>51.820027322999998</v>
      </c>
      <c r="AG611"/>
      <c r="AH611"/>
      <c r="AI611">
        <v>47.137193168000003</v>
      </c>
      <c r="AJ611">
        <v>35.277700011999997</v>
      </c>
      <c r="AK611"/>
      <c r="AL611"/>
      <c r="AM611"/>
      <c r="AN611">
        <v>34.696552935</v>
      </c>
      <c r="AO611"/>
      <c r="AP611"/>
      <c r="AQ611"/>
      <c r="AR611">
        <v>51.395828596999998</v>
      </c>
      <c r="AS611"/>
      <c r="AT611">
        <v>38.882510613000001</v>
      </c>
      <c r="AU611"/>
    </row>
    <row r="612" spans="1:47" x14ac:dyDescent="0.35">
      <c r="A612" s="84">
        <v>25508</v>
      </c>
      <c r="B612">
        <v>25.033004279</v>
      </c>
      <c r="C612">
        <v>42.024250002999999</v>
      </c>
      <c r="D612"/>
      <c r="E612">
        <v>40.097351877000001</v>
      </c>
      <c r="F612"/>
      <c r="G612"/>
      <c r="H612"/>
      <c r="I612">
        <v>25.02883246</v>
      </c>
      <c r="J612"/>
      <c r="K612">
        <v>49.135352808999997</v>
      </c>
      <c r="L612"/>
      <c r="M612"/>
      <c r="N612">
        <v>48.049869794000003</v>
      </c>
      <c r="O612"/>
      <c r="P612"/>
      <c r="Q612">
        <v>30.666138408999998</v>
      </c>
      <c r="R612">
        <v>58.189843562</v>
      </c>
      <c r="S612">
        <v>44.352776407999997</v>
      </c>
      <c r="T612">
        <v>59.745313052999997</v>
      </c>
      <c r="U612"/>
      <c r="V612">
        <v>55.649146025</v>
      </c>
      <c r="W612"/>
      <c r="X612"/>
      <c r="Y612"/>
      <c r="Z612"/>
      <c r="AA612"/>
      <c r="AB612"/>
      <c r="AC612">
        <v>58.285066290000003</v>
      </c>
      <c r="AD612">
        <v>44.167708734999998</v>
      </c>
      <c r="AE612"/>
      <c r="AF612">
        <v>52.841631096999997</v>
      </c>
      <c r="AG612"/>
      <c r="AH612"/>
      <c r="AI612">
        <v>48.279913002000001</v>
      </c>
      <c r="AJ612">
        <v>35.879268586999999</v>
      </c>
      <c r="AK612"/>
      <c r="AL612"/>
      <c r="AM612"/>
      <c r="AN612">
        <v>35.908481651999999</v>
      </c>
      <c r="AO612"/>
      <c r="AP612"/>
      <c r="AQ612"/>
      <c r="AR612">
        <v>52.305489280000003</v>
      </c>
      <c r="AS612"/>
      <c r="AT612">
        <v>38.516020949999998</v>
      </c>
      <c r="AU612"/>
    </row>
    <row r="613" spans="1:47" x14ac:dyDescent="0.35">
      <c r="A613" s="84">
        <v>25538</v>
      </c>
      <c r="B613">
        <v>22.920272514000001</v>
      </c>
      <c r="C613">
        <v>41.405943964999999</v>
      </c>
      <c r="D613"/>
      <c r="E613">
        <v>40.460591686999997</v>
      </c>
      <c r="F613"/>
      <c r="G613"/>
      <c r="H613"/>
      <c r="I613">
        <v>22.916452787000001</v>
      </c>
      <c r="J613"/>
      <c r="K613">
        <v>48.764985828</v>
      </c>
      <c r="L613"/>
      <c r="M613"/>
      <c r="N613">
        <v>49.220547541999998</v>
      </c>
      <c r="O613"/>
      <c r="P613"/>
      <c r="Q613">
        <v>31.093188916999999</v>
      </c>
      <c r="R613">
        <v>58.311707112000001</v>
      </c>
      <c r="S613">
        <v>44.589154364000002</v>
      </c>
      <c r="T613">
        <v>60.275910860000003</v>
      </c>
      <c r="U613"/>
      <c r="V613">
        <v>53.716190394999998</v>
      </c>
      <c r="W613"/>
      <c r="X613"/>
      <c r="Y613"/>
      <c r="Z613"/>
      <c r="AA613"/>
      <c r="AB613"/>
      <c r="AC613">
        <v>60.810297503000001</v>
      </c>
      <c r="AD613">
        <v>45.008998425000001</v>
      </c>
      <c r="AE613"/>
      <c r="AF613">
        <v>52.552332759000002</v>
      </c>
      <c r="AG613"/>
      <c r="AH613"/>
      <c r="AI613">
        <v>47.708553084999998</v>
      </c>
      <c r="AJ613">
        <v>36.008176139</v>
      </c>
      <c r="AK613"/>
      <c r="AL613"/>
      <c r="AM613"/>
      <c r="AN613">
        <v>37.739571597000001</v>
      </c>
      <c r="AO613"/>
      <c r="AP613"/>
      <c r="AQ613"/>
      <c r="AR613">
        <v>51.395828596999998</v>
      </c>
      <c r="AS613"/>
      <c r="AT613">
        <v>38.412697836</v>
      </c>
      <c r="AU613"/>
    </row>
    <row r="614" spans="1:47" x14ac:dyDescent="0.35">
      <c r="A614" s="84">
        <v>25569</v>
      </c>
      <c r="B614">
        <v>24.229469300000002</v>
      </c>
      <c r="C614">
        <v>40.568903534</v>
      </c>
      <c r="D614"/>
      <c r="E614">
        <v>40.204491173999997</v>
      </c>
      <c r="F614"/>
      <c r="G614"/>
      <c r="H614"/>
      <c r="I614">
        <v>24.225431392000001</v>
      </c>
      <c r="J614"/>
      <c r="K614">
        <v>48.888441487999998</v>
      </c>
      <c r="L614"/>
      <c r="M614"/>
      <c r="N614">
        <v>49.943226764000002</v>
      </c>
      <c r="O614"/>
      <c r="P614"/>
      <c r="Q614">
        <v>31.829932542000002</v>
      </c>
      <c r="R614">
        <v>59.956864994</v>
      </c>
      <c r="S614">
        <v>44.716504735000001</v>
      </c>
      <c r="T614">
        <v>58.790236999999998</v>
      </c>
      <c r="U614"/>
      <c r="V614">
        <v>56.694767155999997</v>
      </c>
      <c r="W614"/>
      <c r="X614"/>
      <c r="Y614"/>
      <c r="Z614"/>
      <c r="AA614"/>
      <c r="AB614"/>
      <c r="AC614">
        <v>68.181242655000005</v>
      </c>
      <c r="AD614">
        <v>45.597901208000003</v>
      </c>
      <c r="AE614"/>
      <c r="AF614">
        <v>52.986180261999998</v>
      </c>
      <c r="AG614"/>
      <c r="AH614"/>
      <c r="AI614">
        <v>48.592234222999998</v>
      </c>
      <c r="AJ614">
        <v>34.890977356999997</v>
      </c>
      <c r="AK614"/>
      <c r="AL614"/>
      <c r="AM614"/>
      <c r="AN614">
        <v>36.768161595000002</v>
      </c>
      <c r="AO614"/>
      <c r="AP614"/>
      <c r="AQ614"/>
      <c r="AR614">
        <v>50.486167913999999</v>
      </c>
      <c r="AS614"/>
      <c r="AT614">
        <v>37.701335053000001</v>
      </c>
      <c r="AU614"/>
    </row>
    <row r="615" spans="1:47" x14ac:dyDescent="0.35">
      <c r="A615" s="84">
        <v>25600</v>
      </c>
      <c r="B615">
        <v>25.211738252</v>
      </c>
      <c r="C615">
        <v>41.718541084999998</v>
      </c>
      <c r="D615"/>
      <c r="E615">
        <v>40.574779622000001</v>
      </c>
      <c r="F615"/>
      <c r="G615"/>
      <c r="H615"/>
      <c r="I615">
        <v>25.207536646000001</v>
      </c>
      <c r="J615"/>
      <c r="K615">
        <v>49.567447620000003</v>
      </c>
      <c r="L615"/>
      <c r="M615"/>
      <c r="N615">
        <v>50.038339018000002</v>
      </c>
      <c r="O615"/>
      <c r="P615"/>
      <c r="Q615">
        <v>31.715835078000001</v>
      </c>
      <c r="R615">
        <v>60.627114495000001</v>
      </c>
      <c r="S615">
        <v>45.048670653000002</v>
      </c>
      <c r="T615">
        <v>59.851432613999997</v>
      </c>
      <c r="U615"/>
      <c r="V615">
        <v>56.423992585999997</v>
      </c>
      <c r="W615"/>
      <c r="X615"/>
      <c r="Y615"/>
      <c r="Z615"/>
      <c r="AA615"/>
      <c r="AB615"/>
      <c r="AC615">
        <v>69.000236560000005</v>
      </c>
      <c r="AD615">
        <v>46.102675022</v>
      </c>
      <c r="AE615"/>
      <c r="AF615">
        <v>52.338480804</v>
      </c>
      <c r="AG615"/>
      <c r="AH615"/>
      <c r="AI615">
        <v>49.093185091000002</v>
      </c>
      <c r="AJ615">
        <v>35.363638379999998</v>
      </c>
      <c r="AK615"/>
      <c r="AL615"/>
      <c r="AM615"/>
      <c r="AN615">
        <v>36.598556815000002</v>
      </c>
      <c r="AO615"/>
      <c r="AP615"/>
      <c r="AQ615"/>
      <c r="AR615">
        <v>51.850658938999999</v>
      </c>
      <c r="AS615"/>
      <c r="AT615">
        <v>37.676545437999998</v>
      </c>
      <c r="AU615"/>
    </row>
    <row r="616" spans="1:47" x14ac:dyDescent="0.35">
      <c r="A616" s="84">
        <v>25628</v>
      </c>
      <c r="B616">
        <v>25.202730325000001</v>
      </c>
      <c r="C616">
        <v>42.750957825999997</v>
      </c>
      <c r="D616"/>
      <c r="E616">
        <v>39.899990013999997</v>
      </c>
      <c r="F616"/>
      <c r="G616"/>
      <c r="H616"/>
      <c r="I616">
        <v>25.198530219999999</v>
      </c>
      <c r="J616"/>
      <c r="K616">
        <v>49.752631110000003</v>
      </c>
      <c r="L616"/>
      <c r="M616"/>
      <c r="N616">
        <v>47.473428679999998</v>
      </c>
      <c r="O616"/>
      <c r="P616"/>
      <c r="Q616">
        <v>31.569138337999998</v>
      </c>
      <c r="R616">
        <v>60.505250953999997</v>
      </c>
      <c r="S616">
        <v>45.109014475000002</v>
      </c>
      <c r="T616">
        <v>60.488149982000003</v>
      </c>
      <c r="U616"/>
      <c r="V616">
        <v>56.713092582999998</v>
      </c>
      <c r="W616"/>
      <c r="X616"/>
      <c r="Y616"/>
      <c r="Z616"/>
      <c r="AA616"/>
      <c r="AB616"/>
      <c r="AC616">
        <v>68.727238584000006</v>
      </c>
      <c r="AD616">
        <v>46.439190898</v>
      </c>
      <c r="AE616"/>
      <c r="AF616">
        <v>53.167084611999996</v>
      </c>
      <c r="AG616"/>
      <c r="AH616"/>
      <c r="AI616">
        <v>50.095086827999999</v>
      </c>
      <c r="AJ616">
        <v>37.340220840999997</v>
      </c>
      <c r="AK616"/>
      <c r="AL616"/>
      <c r="AM616"/>
      <c r="AN616">
        <v>36.873799855000001</v>
      </c>
      <c r="AO616"/>
      <c r="AP616"/>
      <c r="AQ616"/>
      <c r="AR616">
        <v>52.305489280000003</v>
      </c>
      <c r="AS616"/>
      <c r="AT616">
        <v>37.627561159999999</v>
      </c>
      <c r="AU616"/>
    </row>
    <row r="617" spans="1:47" x14ac:dyDescent="0.35">
      <c r="A617" s="84">
        <v>25659</v>
      </c>
      <c r="B617">
        <v>25.382233313</v>
      </c>
      <c r="C617">
        <v>41.502145501000001</v>
      </c>
      <c r="D617"/>
      <c r="E617">
        <v>39.324351245999999</v>
      </c>
      <c r="F617"/>
      <c r="G617"/>
      <c r="H617"/>
      <c r="I617">
        <v>25.378003292999999</v>
      </c>
      <c r="J617"/>
      <c r="K617">
        <v>50.246453752000001</v>
      </c>
      <c r="L617"/>
      <c r="M617"/>
      <c r="N617">
        <v>52.970868606000003</v>
      </c>
      <c r="O617"/>
      <c r="P617"/>
      <c r="Q617">
        <v>32.654694210999999</v>
      </c>
      <c r="R617">
        <v>61.358295775999999</v>
      </c>
      <c r="S617">
        <v>45.169839750999998</v>
      </c>
      <c r="T617">
        <v>60.169791298</v>
      </c>
      <c r="U617"/>
      <c r="V617">
        <v>57.374748093000001</v>
      </c>
      <c r="W617"/>
      <c r="X617"/>
      <c r="Y617"/>
      <c r="Z617"/>
      <c r="AA617"/>
      <c r="AB617"/>
      <c r="AC617">
        <v>68.112993156000002</v>
      </c>
      <c r="AD617">
        <v>46.859835742999998</v>
      </c>
      <c r="AE617"/>
      <c r="AF617">
        <v>51.782070628</v>
      </c>
      <c r="AG617"/>
      <c r="AH617"/>
      <c r="AI617">
        <v>49.594135958999999</v>
      </c>
      <c r="AJ617">
        <v>35.105823276000002</v>
      </c>
      <c r="AK617"/>
      <c r="AL617"/>
      <c r="AM617"/>
      <c r="AN617">
        <v>38.025703290000003</v>
      </c>
      <c r="AO617"/>
      <c r="AP617"/>
      <c r="AQ617"/>
      <c r="AR617">
        <v>51.850658938999999</v>
      </c>
      <c r="AS617"/>
      <c r="AT617">
        <v>37.530881661999999</v>
      </c>
      <c r="AU617"/>
    </row>
    <row r="618" spans="1:47" x14ac:dyDescent="0.35">
      <c r="A618" s="84">
        <v>25689</v>
      </c>
      <c r="B618">
        <v>26.249456621</v>
      </c>
      <c r="C618">
        <v>42.515023321999998</v>
      </c>
      <c r="D618"/>
      <c r="E618">
        <v>39.408934901999999</v>
      </c>
      <c r="F618"/>
      <c r="G618"/>
      <c r="H618"/>
      <c r="I618">
        <v>26.245082075999999</v>
      </c>
      <c r="J618"/>
      <c r="K618">
        <v>50.616820732000001</v>
      </c>
      <c r="L618"/>
      <c r="M618"/>
      <c r="N618">
        <v>49.747611437000003</v>
      </c>
      <c r="O618"/>
      <c r="P618"/>
      <c r="Q618">
        <v>33.023066022999998</v>
      </c>
      <c r="R618">
        <v>60.627114495000001</v>
      </c>
      <c r="S618">
        <v>45.183308715999999</v>
      </c>
      <c r="T618">
        <v>59.639193491</v>
      </c>
      <c r="U618"/>
      <c r="V618">
        <v>57.240060579999998</v>
      </c>
      <c r="W618"/>
      <c r="X618"/>
      <c r="Y618"/>
      <c r="Z618"/>
      <c r="AA618"/>
      <c r="AB618"/>
      <c r="AC618">
        <v>67.089250774999996</v>
      </c>
      <c r="AD618">
        <v>47.448738526</v>
      </c>
      <c r="AE618"/>
      <c r="AF618">
        <v>51.564712723</v>
      </c>
      <c r="AG618"/>
      <c r="AH618"/>
      <c r="AI618">
        <v>49.594135958999999</v>
      </c>
      <c r="AJ618">
        <v>35.148792460000003</v>
      </c>
      <c r="AK618"/>
      <c r="AL618"/>
      <c r="AM618"/>
      <c r="AN618">
        <v>37.205562925000002</v>
      </c>
      <c r="AO618"/>
      <c r="AP618"/>
      <c r="AQ618"/>
      <c r="AR618">
        <v>53.669980305000003</v>
      </c>
      <c r="AS618"/>
      <c r="AT618">
        <v>37.487152782000003</v>
      </c>
      <c r="AU618"/>
    </row>
    <row r="619" spans="1:47" x14ac:dyDescent="0.35">
      <c r="A619" s="84">
        <v>25720</v>
      </c>
      <c r="B619">
        <v>25.529804111000001</v>
      </c>
      <c r="C619">
        <v>42.038516543999997</v>
      </c>
      <c r="D619"/>
      <c r="E619">
        <v>39.290987692999998</v>
      </c>
      <c r="F619"/>
      <c r="G619"/>
      <c r="H619"/>
      <c r="I619">
        <v>25.525549498</v>
      </c>
      <c r="J619"/>
      <c r="K619">
        <v>50.122998090999999</v>
      </c>
      <c r="L619"/>
      <c r="M619"/>
      <c r="N619">
        <v>50.678822709000002</v>
      </c>
      <c r="O619"/>
      <c r="P619"/>
      <c r="Q619">
        <v>32.573196021999998</v>
      </c>
      <c r="R619">
        <v>60.748978045000001</v>
      </c>
      <c r="S619">
        <v>45.18258754</v>
      </c>
      <c r="T619">
        <v>59.745313052999997</v>
      </c>
      <c r="U619"/>
      <c r="V619">
        <v>57.549451179999998</v>
      </c>
      <c r="W619"/>
      <c r="X619"/>
      <c r="Y619"/>
      <c r="Z619"/>
      <c r="AA619"/>
      <c r="AB619"/>
      <c r="AC619">
        <v>67.157500263000003</v>
      </c>
      <c r="AD619">
        <v>48.121770278</v>
      </c>
      <c r="AE619"/>
      <c r="AF619">
        <v>51.373627659999997</v>
      </c>
      <c r="AG619"/>
      <c r="AH619"/>
      <c r="AI619">
        <v>49.594135958999999</v>
      </c>
      <c r="AJ619">
        <v>35.750361034999997</v>
      </c>
      <c r="AK619"/>
      <c r="AL619"/>
      <c r="AM619"/>
      <c r="AN619">
        <v>38.763584612999999</v>
      </c>
      <c r="AO619"/>
      <c r="AP619"/>
      <c r="AQ619"/>
      <c r="AR619">
        <v>51.395828596999998</v>
      </c>
      <c r="AS619"/>
      <c r="AT619">
        <v>37.365881987000002</v>
      </c>
      <c r="AU619"/>
    </row>
    <row r="620" spans="1:47" x14ac:dyDescent="0.35">
      <c r="A620" s="84">
        <v>25750</v>
      </c>
      <c r="B620">
        <v>25.940666861</v>
      </c>
      <c r="C620">
        <v>43.324304576999999</v>
      </c>
      <c r="D620"/>
      <c r="E620">
        <v>39.305084968999999</v>
      </c>
      <c r="F620"/>
      <c r="G620"/>
      <c r="H620"/>
      <c r="I620">
        <v>25.936343777000001</v>
      </c>
      <c r="J620"/>
      <c r="K620">
        <v>50.740276393000002</v>
      </c>
      <c r="L620"/>
      <c r="M620"/>
      <c r="N620">
        <v>52.191643720000002</v>
      </c>
      <c r="O620"/>
      <c r="P620"/>
      <c r="Q620">
        <v>33.913026242999997</v>
      </c>
      <c r="R620">
        <v>60.444319174999997</v>
      </c>
      <c r="S620">
        <v>45.411629574000003</v>
      </c>
      <c r="T620">
        <v>60.063671737</v>
      </c>
      <c r="U620"/>
      <c r="V620">
        <v>58.452077647000003</v>
      </c>
      <c r="W620"/>
      <c r="X620"/>
      <c r="Y620"/>
      <c r="Z620"/>
      <c r="AA620"/>
      <c r="AB620"/>
      <c r="AC620">
        <v>69.000236560000005</v>
      </c>
      <c r="AD620">
        <v>48.121770278</v>
      </c>
      <c r="AE620"/>
      <c r="AF620">
        <v>52.228463490999999</v>
      </c>
      <c r="AG620"/>
      <c r="AH620"/>
      <c r="AI620">
        <v>51.096988564</v>
      </c>
      <c r="AJ620">
        <v>36.910529001999997</v>
      </c>
      <c r="AK620"/>
      <c r="AL620"/>
      <c r="AM620"/>
      <c r="AN620">
        <v>36.717472227999998</v>
      </c>
      <c r="AO620"/>
      <c r="AP620"/>
      <c r="AQ620"/>
      <c r="AR620">
        <v>54.579640988000001</v>
      </c>
      <c r="AS620"/>
      <c r="AT620">
        <v>37.457603562000003</v>
      </c>
      <c r="AU620"/>
    </row>
    <row r="621" spans="1:47" x14ac:dyDescent="0.35">
      <c r="A621" s="84">
        <v>25781</v>
      </c>
      <c r="B621">
        <v>26.301060803999999</v>
      </c>
      <c r="C621">
        <v>42.676792319999997</v>
      </c>
      <c r="D621"/>
      <c r="E621">
        <v>39.613345402999997</v>
      </c>
      <c r="F621"/>
      <c r="G621"/>
      <c r="H621"/>
      <c r="I621">
        <v>26.296677659</v>
      </c>
      <c r="J621"/>
      <c r="K621">
        <v>49.937814600999999</v>
      </c>
      <c r="L621"/>
      <c r="M621"/>
      <c r="N621">
        <v>50.978882788</v>
      </c>
      <c r="O621"/>
      <c r="P621"/>
      <c r="Q621">
        <v>33.551174285000002</v>
      </c>
      <c r="R621">
        <v>60.444319174999997</v>
      </c>
      <c r="S621">
        <v>45.163829462000002</v>
      </c>
      <c r="T621">
        <v>60.063671737</v>
      </c>
      <c r="U621"/>
      <c r="V621">
        <v>58.988254945000001</v>
      </c>
      <c r="W621"/>
      <c r="X621"/>
      <c r="Y621"/>
      <c r="Z621"/>
      <c r="AA621"/>
      <c r="AB621"/>
      <c r="AC621">
        <v>67.225749762999996</v>
      </c>
      <c r="AD621">
        <v>47.953512340000003</v>
      </c>
      <c r="AE621"/>
      <c r="AF621">
        <v>50.671766638000001</v>
      </c>
      <c r="AG621"/>
      <c r="AH621"/>
      <c r="AI621">
        <v>50.095086827999999</v>
      </c>
      <c r="AJ621">
        <v>36.437867978</v>
      </c>
      <c r="AK621"/>
      <c r="AL621"/>
      <c r="AM621"/>
      <c r="AN621">
        <v>36.459276295000002</v>
      </c>
      <c r="AO621"/>
      <c r="AP621"/>
      <c r="AQ621"/>
      <c r="AR621">
        <v>52.305489280000003</v>
      </c>
      <c r="AS621"/>
      <c r="AT621">
        <v>37.390770760000002</v>
      </c>
      <c r="AU621"/>
    </row>
    <row r="622" spans="1:47" x14ac:dyDescent="0.35">
      <c r="A622" s="84">
        <v>25812</v>
      </c>
      <c r="B622">
        <v>26.163815197000002</v>
      </c>
      <c r="C622">
        <v>42.380118451999998</v>
      </c>
      <c r="D622"/>
      <c r="E622">
        <v>39.084697554999998</v>
      </c>
      <c r="F622"/>
      <c r="G622"/>
      <c r="H622"/>
      <c r="I622">
        <v>26.159454923999998</v>
      </c>
      <c r="J622"/>
      <c r="K622">
        <v>49.690903280000001</v>
      </c>
      <c r="L622"/>
      <c r="M622"/>
      <c r="N622">
        <v>51.327547209999999</v>
      </c>
      <c r="O622"/>
      <c r="P622"/>
      <c r="Q622">
        <v>32.944827762000003</v>
      </c>
      <c r="R622">
        <v>61.114568685000002</v>
      </c>
      <c r="S622">
        <v>45.128770826999997</v>
      </c>
      <c r="T622">
        <v>59.851432613999997</v>
      </c>
      <c r="U622"/>
      <c r="V622">
        <v>59.967286708000003</v>
      </c>
      <c r="W622"/>
      <c r="X622"/>
      <c r="Y622"/>
      <c r="Z622"/>
      <c r="AA622"/>
      <c r="AB622"/>
      <c r="AC622">
        <v>69.273234524000003</v>
      </c>
      <c r="AD622">
        <v>48.121770278</v>
      </c>
      <c r="AE622"/>
      <c r="AF622">
        <v>49.004124689000001</v>
      </c>
      <c r="AG622"/>
      <c r="AH622"/>
      <c r="AI622">
        <v>50.095086827999999</v>
      </c>
      <c r="AJ622">
        <v>36.480837162</v>
      </c>
      <c r="AK622"/>
      <c r="AL622"/>
      <c r="AM622"/>
      <c r="AN622">
        <v>37.576161421999998</v>
      </c>
      <c r="AO622"/>
      <c r="AP622"/>
      <c r="AQ622"/>
      <c r="AR622">
        <v>51.850658938999999</v>
      </c>
      <c r="AS622"/>
      <c r="AT622">
        <v>37.133057925999999</v>
      </c>
      <c r="AU622"/>
    </row>
    <row r="623" spans="1:47" x14ac:dyDescent="0.35">
      <c r="A623" s="84">
        <v>25842</v>
      </c>
      <c r="B623">
        <v>26.397037309000002</v>
      </c>
      <c r="C623">
        <v>42.701497461000002</v>
      </c>
      <c r="D623"/>
      <c r="E623">
        <v>39.071070188</v>
      </c>
      <c r="F623"/>
      <c r="G623"/>
      <c r="H623"/>
      <c r="I623">
        <v>26.392638169000001</v>
      </c>
      <c r="J623"/>
      <c r="K623">
        <v>50.061270260999997</v>
      </c>
      <c r="L623"/>
      <c r="M623"/>
      <c r="N623">
        <v>51.944042707000001</v>
      </c>
      <c r="O623"/>
      <c r="P623"/>
      <c r="Q623">
        <v>32.237423485000001</v>
      </c>
      <c r="R623">
        <v>61.662954646000003</v>
      </c>
      <c r="S623">
        <v>44.863912186</v>
      </c>
      <c r="T623">
        <v>60.700389104999999</v>
      </c>
      <c r="U623"/>
      <c r="V623">
        <v>60.781614318000003</v>
      </c>
      <c r="W623"/>
      <c r="X623"/>
      <c r="Y623"/>
      <c r="Z623"/>
      <c r="AA623"/>
      <c r="AB623"/>
      <c r="AC623">
        <v>67.703496203</v>
      </c>
      <c r="AD623">
        <v>48.290028216000003</v>
      </c>
      <c r="AE623"/>
      <c r="AF623">
        <v>46.728700588999999</v>
      </c>
      <c r="AG623"/>
      <c r="AH623"/>
      <c r="AI623">
        <v>51.096988564</v>
      </c>
      <c r="AJ623">
        <v>36.824590634000003</v>
      </c>
      <c r="AK623"/>
      <c r="AL623"/>
      <c r="AM623"/>
      <c r="AN623">
        <v>37.471258550999998</v>
      </c>
      <c r="AO623"/>
      <c r="AP623"/>
      <c r="AQ623"/>
      <c r="AR623">
        <v>52.760319621999997</v>
      </c>
      <c r="AS623"/>
      <c r="AT623">
        <v>36.390261912</v>
      </c>
      <c r="AU623"/>
    </row>
    <row r="624" spans="1:47" x14ac:dyDescent="0.35">
      <c r="A624" s="84">
        <v>25873</v>
      </c>
      <c r="B624">
        <v>26.635052949999999</v>
      </c>
      <c r="C624">
        <v>42.449965888999998</v>
      </c>
      <c r="D624"/>
      <c r="E624">
        <v>39.526882110000003</v>
      </c>
      <c r="F624"/>
      <c r="G624"/>
      <c r="H624"/>
      <c r="I624">
        <v>26.630614143999999</v>
      </c>
      <c r="J624"/>
      <c r="K624">
        <v>49.629175449999998</v>
      </c>
      <c r="L624"/>
      <c r="M624"/>
      <c r="N624">
        <v>52.852521717000002</v>
      </c>
      <c r="O624"/>
      <c r="P624"/>
      <c r="Q624">
        <v>32.879629211000001</v>
      </c>
      <c r="R624">
        <v>61.297364004999999</v>
      </c>
      <c r="S624">
        <v>44.585800847000002</v>
      </c>
      <c r="T624">
        <v>59.745313052999997</v>
      </c>
      <c r="U624"/>
      <c r="V624">
        <v>61.539461127999999</v>
      </c>
      <c r="W624"/>
      <c r="X624"/>
      <c r="Y624"/>
      <c r="Z624"/>
      <c r="AA624"/>
      <c r="AB624"/>
      <c r="AC624">
        <v>68.590739607000003</v>
      </c>
      <c r="AD624">
        <v>47.785254402</v>
      </c>
      <c r="AE624"/>
      <c r="AF624">
        <v>48.238086428000003</v>
      </c>
      <c r="AG624"/>
      <c r="AH624"/>
      <c r="AI624">
        <v>51.096988564</v>
      </c>
      <c r="AJ624">
        <v>36.910529001999997</v>
      </c>
      <c r="AK624"/>
      <c r="AL624"/>
      <c r="AM624"/>
      <c r="AN624">
        <v>37.107750170999999</v>
      </c>
      <c r="AO624"/>
      <c r="AP624"/>
      <c r="AQ624"/>
      <c r="AR624">
        <v>53.215149963000002</v>
      </c>
      <c r="AS624"/>
      <c r="AT624">
        <v>36.169832659000001</v>
      </c>
      <c r="AU624"/>
    </row>
    <row r="625" spans="1:47" x14ac:dyDescent="0.35">
      <c r="A625" s="84">
        <v>25903</v>
      </c>
      <c r="B625">
        <v>25.215850655000001</v>
      </c>
      <c r="C625">
        <v>43.474730495000003</v>
      </c>
      <c r="D625"/>
      <c r="E625">
        <v>39.790501171000003</v>
      </c>
      <c r="F625"/>
      <c r="G625"/>
      <c r="H625"/>
      <c r="I625">
        <v>25.211648363999998</v>
      </c>
      <c r="J625"/>
      <c r="K625">
        <v>50.493365072000003</v>
      </c>
      <c r="L625"/>
      <c r="M625"/>
      <c r="N625">
        <v>51.791969377999997</v>
      </c>
      <c r="O625"/>
      <c r="P625"/>
      <c r="Q625">
        <v>33.218661676000004</v>
      </c>
      <c r="R625">
        <v>61.906681736000003</v>
      </c>
      <c r="S625">
        <v>45.373892685000001</v>
      </c>
      <c r="T625">
        <v>60.382030421000003</v>
      </c>
      <c r="U625"/>
      <c r="V625">
        <v>61.425793556999999</v>
      </c>
      <c r="W625"/>
      <c r="X625"/>
      <c r="Y625"/>
      <c r="Z625"/>
      <c r="AA625"/>
      <c r="AB625"/>
      <c r="AC625">
        <v>68.795488083999999</v>
      </c>
      <c r="AD625">
        <v>48.794802031000003</v>
      </c>
      <c r="AE625"/>
      <c r="AF625">
        <v>49.664618638999997</v>
      </c>
      <c r="AG625"/>
      <c r="AH625"/>
      <c r="AI625">
        <v>51.597939431999997</v>
      </c>
      <c r="AJ625">
        <v>37.769912679999997</v>
      </c>
      <c r="AK625"/>
      <c r="AL625"/>
      <c r="AM625"/>
      <c r="AN625">
        <v>38.052655682999998</v>
      </c>
      <c r="AO625"/>
      <c r="AP625"/>
      <c r="AQ625"/>
      <c r="AR625">
        <v>53.669980305000003</v>
      </c>
      <c r="AS625"/>
      <c r="AT625">
        <v>37.000483066999998</v>
      </c>
      <c r="AU625"/>
    </row>
    <row r="626" spans="1:47" x14ac:dyDescent="0.35">
      <c r="A626" s="84">
        <v>25934</v>
      </c>
      <c r="B626">
        <v>27.571711298</v>
      </c>
      <c r="C626">
        <v>43.302152313000001</v>
      </c>
      <c r="D626"/>
      <c r="E626">
        <v>40.165018801999999</v>
      </c>
      <c r="F626"/>
      <c r="G626"/>
      <c r="H626"/>
      <c r="I626">
        <v>27.567116394999999</v>
      </c>
      <c r="J626"/>
      <c r="K626">
        <v>51.419282525</v>
      </c>
      <c r="L626"/>
      <c r="M626"/>
      <c r="N626">
        <v>51.251128934999997</v>
      </c>
      <c r="O626"/>
      <c r="P626"/>
      <c r="Q626">
        <v>34.196639939000001</v>
      </c>
      <c r="R626">
        <v>61.723886415999999</v>
      </c>
      <c r="S626">
        <v>45.714542274999999</v>
      </c>
      <c r="T626">
        <v>60.700389104999999</v>
      </c>
      <c r="U626"/>
      <c r="V626">
        <v>62.273054885999997</v>
      </c>
      <c r="W626"/>
      <c r="X626"/>
      <c r="Y626"/>
      <c r="Z626"/>
      <c r="AA626"/>
      <c r="AB626"/>
      <c r="AC626">
        <v>70.015447753000004</v>
      </c>
      <c r="AD626">
        <v>48.710673061999998</v>
      </c>
      <c r="AE626"/>
      <c r="AF626">
        <v>48.13469327</v>
      </c>
      <c r="AG626"/>
      <c r="AH626"/>
      <c r="AI626">
        <v>53.100792036999998</v>
      </c>
      <c r="AJ626">
        <v>36.523806346000001</v>
      </c>
      <c r="AK626"/>
      <c r="AL626"/>
      <c r="AM626"/>
      <c r="AN626">
        <v>36.550763338000003</v>
      </c>
      <c r="AO626"/>
      <c r="AP626"/>
      <c r="AQ626"/>
      <c r="AR626">
        <v>54.124810646999997</v>
      </c>
      <c r="AS626"/>
      <c r="AT626">
        <v>37.285067843</v>
      </c>
      <c r="AU626"/>
    </row>
    <row r="627" spans="1:47" x14ac:dyDescent="0.35">
      <c r="A627" s="84">
        <v>25965</v>
      </c>
      <c r="B627">
        <v>27.105649502999999</v>
      </c>
      <c r="C627">
        <v>43.538372111999998</v>
      </c>
      <c r="D627"/>
      <c r="E627">
        <v>40.422059132999998</v>
      </c>
      <c r="F627"/>
      <c r="G627"/>
      <c r="H627"/>
      <c r="I627">
        <v>27.101132271000001</v>
      </c>
      <c r="J627"/>
      <c r="K627">
        <v>50.863732053</v>
      </c>
      <c r="L627"/>
      <c r="M627"/>
      <c r="N627">
        <v>51.807967941999998</v>
      </c>
      <c r="O627"/>
      <c r="P627"/>
      <c r="Q627">
        <v>27.546387749000001</v>
      </c>
      <c r="R627">
        <v>62.759726567000001</v>
      </c>
      <c r="S627">
        <v>45.338595945000002</v>
      </c>
      <c r="T627">
        <v>59.53307393</v>
      </c>
      <c r="U627"/>
      <c r="V627">
        <v>62.940827311</v>
      </c>
      <c r="W627"/>
      <c r="X627"/>
      <c r="Y627"/>
      <c r="Z627"/>
      <c r="AA627"/>
      <c r="AB627"/>
      <c r="AC627">
        <v>65.862807403999994</v>
      </c>
      <c r="AD627">
        <v>48.458286154</v>
      </c>
      <c r="AE627"/>
      <c r="AF627">
        <v>49.148139477999997</v>
      </c>
      <c r="AG627"/>
      <c r="AH627"/>
      <c r="AI627">
        <v>52.599841169000001</v>
      </c>
      <c r="AJ627">
        <v>36.738652266000003</v>
      </c>
      <c r="AK627"/>
      <c r="AL627"/>
      <c r="AM627"/>
      <c r="AN627">
        <v>36.404242435999997</v>
      </c>
      <c r="AO627"/>
      <c r="AP627"/>
      <c r="AQ627"/>
      <c r="AR627">
        <v>53.215149963000002</v>
      </c>
      <c r="AS627"/>
      <c r="AT627">
        <v>37.214070387</v>
      </c>
      <c r="AU627"/>
    </row>
    <row r="628" spans="1:47" x14ac:dyDescent="0.35">
      <c r="A628" s="84">
        <v>25993</v>
      </c>
      <c r="B628">
        <v>26.717686284999999</v>
      </c>
      <c r="C628">
        <v>42.721347860999998</v>
      </c>
      <c r="D628"/>
      <c r="E628">
        <v>40.575719440999997</v>
      </c>
      <c r="F628"/>
      <c r="G628"/>
      <c r="H628"/>
      <c r="I628">
        <v>26.713233708000001</v>
      </c>
      <c r="J628"/>
      <c r="K628">
        <v>50.616820732000001</v>
      </c>
      <c r="L628"/>
      <c r="M628"/>
      <c r="N628">
        <v>52.633082438999999</v>
      </c>
      <c r="O628"/>
      <c r="P628"/>
      <c r="Q628">
        <v>25.544792236999999</v>
      </c>
      <c r="R628">
        <v>63.186248978000002</v>
      </c>
      <c r="S628">
        <v>45.341027013000001</v>
      </c>
      <c r="T628">
        <v>58.790236999999998</v>
      </c>
      <c r="U628"/>
      <c r="V628">
        <v>62.161791698000002</v>
      </c>
      <c r="W628"/>
      <c r="X628"/>
      <c r="Y628"/>
      <c r="Z628"/>
      <c r="AA628"/>
      <c r="AB628"/>
      <c r="AC628">
        <v>65.862807403999994</v>
      </c>
      <c r="AD628">
        <v>48.963059969</v>
      </c>
      <c r="AE628"/>
      <c r="AF628">
        <v>49.094517707999998</v>
      </c>
      <c r="AG628"/>
      <c r="AH628"/>
      <c r="AI628">
        <v>52.098890300999997</v>
      </c>
      <c r="AJ628">
        <v>36.867559817999997</v>
      </c>
      <c r="AK628"/>
      <c r="AL628"/>
      <c r="AM628"/>
      <c r="AN628">
        <v>36.499898631000001</v>
      </c>
      <c r="AO628"/>
      <c r="AP628"/>
      <c r="AQ628"/>
      <c r="AR628">
        <v>52.305489280000003</v>
      </c>
      <c r="AS628"/>
      <c r="AT628">
        <v>37.173712893999998</v>
      </c>
      <c r="AU628"/>
    </row>
    <row r="629" spans="1:47" x14ac:dyDescent="0.35">
      <c r="A629" s="84">
        <v>26024</v>
      </c>
      <c r="B629">
        <v>27.029067355999999</v>
      </c>
      <c r="C629">
        <v>43.101097580999998</v>
      </c>
      <c r="D629"/>
      <c r="E629">
        <v>40.641976638000003</v>
      </c>
      <c r="F629"/>
      <c r="G629"/>
      <c r="H629"/>
      <c r="I629">
        <v>27.024562886999998</v>
      </c>
      <c r="J629"/>
      <c r="K629">
        <v>50.987187712999997</v>
      </c>
      <c r="L629"/>
      <c r="M629"/>
      <c r="N629">
        <v>53.311456454999998</v>
      </c>
      <c r="O629"/>
      <c r="P629"/>
      <c r="Q629">
        <v>33.978224793999999</v>
      </c>
      <c r="R629">
        <v>63.003453657000001</v>
      </c>
      <c r="S629">
        <v>45.471149095000001</v>
      </c>
      <c r="T629">
        <v>59.639193491</v>
      </c>
      <c r="U629"/>
      <c r="V629">
        <v>61.046109594000001</v>
      </c>
      <c r="W629"/>
      <c r="X629"/>
      <c r="Y629"/>
      <c r="Z629"/>
      <c r="AA629"/>
      <c r="AB629"/>
      <c r="AC629">
        <v>65.090223152999997</v>
      </c>
      <c r="AD629">
        <v>48.710673061999998</v>
      </c>
      <c r="AE629"/>
      <c r="AF629">
        <v>50.611351046999999</v>
      </c>
      <c r="AG629"/>
      <c r="AH629"/>
      <c r="AI629">
        <v>52.098890300999997</v>
      </c>
      <c r="AJ629">
        <v>37.469128392999998</v>
      </c>
      <c r="AK629"/>
      <c r="AL629"/>
      <c r="AM629"/>
      <c r="AN629">
        <v>41.367948194</v>
      </c>
      <c r="AO629"/>
      <c r="AP629"/>
      <c r="AQ629"/>
      <c r="AR629">
        <v>52.760319621999997</v>
      </c>
      <c r="AS629"/>
      <c r="AT629">
        <v>37.382540607999999</v>
      </c>
      <c r="AU629"/>
    </row>
    <row r="630" spans="1:47" x14ac:dyDescent="0.35">
      <c r="A630" s="84">
        <v>26054</v>
      </c>
      <c r="B630">
        <v>27.458690898</v>
      </c>
      <c r="C630">
        <v>39.715543783999998</v>
      </c>
      <c r="D630"/>
      <c r="E630">
        <v>41.216205678000001</v>
      </c>
      <c r="F630"/>
      <c r="G630"/>
      <c r="H630"/>
      <c r="I630">
        <v>27.454114830999998</v>
      </c>
      <c r="J630"/>
      <c r="K630">
        <v>50.246453752000001</v>
      </c>
      <c r="L630"/>
      <c r="M630"/>
      <c r="N630">
        <v>53.115387058000003</v>
      </c>
      <c r="O630"/>
      <c r="P630"/>
      <c r="Q630">
        <v>34.356376388999998</v>
      </c>
      <c r="R630">
        <v>61.906681736000003</v>
      </c>
      <c r="S630">
        <v>45.376041811999997</v>
      </c>
      <c r="T630">
        <v>59.957552174999996</v>
      </c>
      <c r="U630"/>
      <c r="V630">
        <v>63.471351058000003</v>
      </c>
      <c r="W630"/>
      <c r="X630"/>
      <c r="Y630"/>
      <c r="Z630"/>
      <c r="AA630"/>
      <c r="AB630"/>
      <c r="AC630">
        <v>67.697695001</v>
      </c>
      <c r="AD630">
        <v>47.448738526</v>
      </c>
      <c r="AE630"/>
      <c r="AF630">
        <v>51.216657490000003</v>
      </c>
      <c r="AG630"/>
      <c r="AH630"/>
      <c r="AI630">
        <v>52.599841169000001</v>
      </c>
      <c r="AJ630">
        <v>37.598035944999999</v>
      </c>
      <c r="AK630"/>
      <c r="AL630"/>
      <c r="AM630"/>
      <c r="AN630">
        <v>40.346326009000002</v>
      </c>
      <c r="AO630"/>
      <c r="AP630"/>
      <c r="AQ630"/>
      <c r="AR630">
        <v>52.760319621999997</v>
      </c>
      <c r="AS630"/>
      <c r="AT630">
        <v>37.572230740000002</v>
      </c>
      <c r="AU630"/>
    </row>
    <row r="631" spans="1:47" x14ac:dyDescent="0.35">
      <c r="A631" s="84">
        <v>26085</v>
      </c>
      <c r="B631">
        <v>26.974454955999999</v>
      </c>
      <c r="C631">
        <v>42.972492481000003</v>
      </c>
      <c r="D631"/>
      <c r="E631">
        <v>41.487813193999997</v>
      </c>
      <c r="F631"/>
      <c r="G631"/>
      <c r="H631"/>
      <c r="I631">
        <v>26.969959587999998</v>
      </c>
      <c r="J631"/>
      <c r="K631">
        <v>50.802004222999997</v>
      </c>
      <c r="L631"/>
      <c r="M631"/>
      <c r="N631">
        <v>54.030628745999998</v>
      </c>
      <c r="O631"/>
      <c r="P631"/>
      <c r="Q631">
        <v>35.044221100999998</v>
      </c>
      <c r="R631">
        <v>63.125317207000002</v>
      </c>
      <c r="S631">
        <v>45.776967949000003</v>
      </c>
      <c r="T631">
        <v>59.745313052999997</v>
      </c>
      <c r="U631"/>
      <c r="V631">
        <v>64.400588834000004</v>
      </c>
      <c r="W631"/>
      <c r="X631"/>
      <c r="Y631"/>
      <c r="Z631"/>
      <c r="AA631"/>
      <c r="AB631"/>
      <c r="AC631">
        <v>68.277133191999994</v>
      </c>
      <c r="AD631">
        <v>48.458286154</v>
      </c>
      <c r="AE631"/>
      <c r="AF631">
        <v>50.890495905000002</v>
      </c>
      <c r="AG631"/>
      <c r="AH631"/>
      <c r="AI631">
        <v>53.100792036999998</v>
      </c>
      <c r="AJ631">
        <v>38.070696968</v>
      </c>
      <c r="AK631"/>
      <c r="AL631"/>
      <c r="AM631"/>
      <c r="AN631">
        <v>39.622183669999998</v>
      </c>
      <c r="AO631"/>
      <c r="AP631"/>
      <c r="AQ631"/>
      <c r="AR631">
        <v>53.215149963000002</v>
      </c>
      <c r="AS631"/>
      <c r="AT631">
        <v>37.729793530999999</v>
      </c>
      <c r="AU631"/>
    </row>
    <row r="632" spans="1:47" x14ac:dyDescent="0.35">
      <c r="A632" s="84">
        <v>26115</v>
      </c>
      <c r="B632">
        <v>27.189051501000002</v>
      </c>
      <c r="C632">
        <v>43.785134909</v>
      </c>
      <c r="D632"/>
      <c r="E632">
        <v>41.619387770000003</v>
      </c>
      <c r="F632"/>
      <c r="G632"/>
      <c r="H632"/>
      <c r="I632">
        <v>27.184520370000001</v>
      </c>
      <c r="J632"/>
      <c r="K632">
        <v>51.604466015</v>
      </c>
      <c r="L632"/>
      <c r="M632"/>
      <c r="N632">
        <v>56.315438577999998</v>
      </c>
      <c r="O632"/>
      <c r="P632"/>
      <c r="Q632">
        <v>35.190917839999997</v>
      </c>
      <c r="R632">
        <v>63.490907847999999</v>
      </c>
      <c r="S632">
        <v>45.840026252999998</v>
      </c>
      <c r="T632">
        <v>59.53307393</v>
      </c>
      <c r="U632"/>
      <c r="V632">
        <v>68.020034271</v>
      </c>
      <c r="W632"/>
      <c r="X632"/>
      <c r="Y632"/>
      <c r="Z632"/>
      <c r="AA632"/>
      <c r="AB632"/>
      <c r="AC632">
        <v>67.697695001</v>
      </c>
      <c r="AD632">
        <v>48.626544093</v>
      </c>
      <c r="AE632"/>
      <c r="AF632">
        <v>50.811170941999997</v>
      </c>
      <c r="AG632"/>
      <c r="AH632"/>
      <c r="AI632">
        <v>53.100792036999998</v>
      </c>
      <c r="AJ632">
        <v>39.187895750000003</v>
      </c>
      <c r="AK632"/>
      <c r="AL632"/>
      <c r="AM632"/>
      <c r="AN632">
        <v>40.989873985000003</v>
      </c>
      <c r="AO632"/>
      <c r="AP632"/>
      <c r="AQ632"/>
      <c r="AR632">
        <v>52.760319621999997</v>
      </c>
      <c r="AS632"/>
      <c r="AT632">
        <v>37.620223434000003</v>
      </c>
      <c r="AU632"/>
    </row>
    <row r="633" spans="1:47" x14ac:dyDescent="0.35">
      <c r="A633" s="84">
        <v>26146</v>
      </c>
      <c r="B633">
        <v>27.290971847000002</v>
      </c>
      <c r="C633">
        <v>43.272834527000001</v>
      </c>
      <c r="D633"/>
      <c r="E633">
        <v>42.771135213999997</v>
      </c>
      <c r="F633"/>
      <c r="G633"/>
      <c r="H633"/>
      <c r="I633">
        <v>27.286423729999999</v>
      </c>
      <c r="J633"/>
      <c r="K633">
        <v>49.443991959000002</v>
      </c>
      <c r="L633"/>
      <c r="M633"/>
      <c r="N633">
        <v>55.997969429000001</v>
      </c>
      <c r="O633"/>
      <c r="P633"/>
      <c r="Q633">
        <v>34.639990085000001</v>
      </c>
      <c r="R633">
        <v>63.490907847999999</v>
      </c>
      <c r="S633">
        <v>45.577794918999999</v>
      </c>
      <c r="T633">
        <v>59.851432613999997</v>
      </c>
      <c r="U633"/>
      <c r="V633">
        <v>68.248811898</v>
      </c>
      <c r="W633"/>
      <c r="X633"/>
      <c r="Y633"/>
      <c r="Z633"/>
      <c r="AA633"/>
      <c r="AB633"/>
      <c r="AC633">
        <v>68.663425312000001</v>
      </c>
      <c r="AD633">
        <v>48.794802031000003</v>
      </c>
      <c r="AE633"/>
      <c r="AF633">
        <v>51.334819537000001</v>
      </c>
      <c r="AG633"/>
      <c r="AH633"/>
      <c r="AI633">
        <v>53.601742905999998</v>
      </c>
      <c r="AJ633">
        <v>37.812881863999998</v>
      </c>
      <c r="AK633"/>
      <c r="AL633"/>
      <c r="AM633"/>
      <c r="AN633">
        <v>41.285328391999997</v>
      </c>
      <c r="AO633"/>
      <c r="AP633"/>
      <c r="AQ633"/>
      <c r="AR633">
        <v>51.850658938999999</v>
      </c>
      <c r="AS633"/>
      <c r="AT633">
        <v>37.401876508000001</v>
      </c>
      <c r="AU633"/>
    </row>
    <row r="634" spans="1:47" x14ac:dyDescent="0.35">
      <c r="A634" s="84">
        <v>26177</v>
      </c>
      <c r="B634">
        <v>27.342939633</v>
      </c>
      <c r="C634">
        <v>43.783670385999997</v>
      </c>
      <c r="D634"/>
      <c r="E634">
        <v>43.038983457</v>
      </c>
      <c r="F634"/>
      <c r="G634"/>
      <c r="H634"/>
      <c r="I634">
        <v>27.338382855999999</v>
      </c>
      <c r="J634"/>
      <c r="K634">
        <v>50.616820732000001</v>
      </c>
      <c r="L634"/>
      <c r="M634"/>
      <c r="N634">
        <v>55.150769955000001</v>
      </c>
      <c r="O634"/>
      <c r="P634"/>
      <c r="Q634">
        <v>34.861665158000001</v>
      </c>
      <c r="R634">
        <v>65.318861049999995</v>
      </c>
      <c r="S634">
        <v>46.219177209999998</v>
      </c>
      <c r="T634">
        <v>59.320834806999997</v>
      </c>
      <c r="U634"/>
      <c r="V634">
        <v>66.1316147</v>
      </c>
      <c r="W634"/>
      <c r="X634"/>
      <c r="Y634"/>
      <c r="Z634"/>
      <c r="AA634"/>
      <c r="AB634"/>
      <c r="AC634">
        <v>68.856571371000001</v>
      </c>
      <c r="AD634">
        <v>49.467833783000003</v>
      </c>
      <c r="AE634"/>
      <c r="AF634">
        <v>51.835797460999999</v>
      </c>
      <c r="AG634"/>
      <c r="AH634"/>
      <c r="AI634">
        <v>53.601742905999998</v>
      </c>
      <c r="AJ634">
        <v>37.855851047999998</v>
      </c>
      <c r="AK634"/>
      <c r="AL634"/>
      <c r="AM634"/>
      <c r="AN634">
        <v>38.454695733000001</v>
      </c>
      <c r="AO634"/>
      <c r="AP634"/>
      <c r="AQ634"/>
      <c r="AR634">
        <v>51.850658938999999</v>
      </c>
      <c r="AS634"/>
      <c r="AT634">
        <v>38.009817018</v>
      </c>
      <c r="AU634"/>
    </row>
    <row r="635" spans="1:47" x14ac:dyDescent="0.35">
      <c r="A635" s="84">
        <v>26207</v>
      </c>
      <c r="B635">
        <v>27.681044320000002</v>
      </c>
      <c r="C635">
        <v>43.937726326000003</v>
      </c>
      <c r="D635"/>
      <c r="E635">
        <v>43.228826773000002</v>
      </c>
      <c r="F635"/>
      <c r="G635"/>
      <c r="H635"/>
      <c r="I635">
        <v>27.676431196999999</v>
      </c>
      <c r="J635"/>
      <c r="K635">
        <v>50.740276393000002</v>
      </c>
      <c r="L635"/>
      <c r="M635"/>
      <c r="N635">
        <v>55.087113821999999</v>
      </c>
      <c r="O635"/>
      <c r="P635"/>
      <c r="Q635">
        <v>34.675849288000002</v>
      </c>
      <c r="R635">
        <v>65.196997499999995</v>
      </c>
      <c r="S635">
        <v>46.341344536999998</v>
      </c>
      <c r="T635">
        <v>59.426954369000001</v>
      </c>
      <c r="U635"/>
      <c r="V635">
        <v>66.721281986999998</v>
      </c>
      <c r="W635"/>
      <c r="X635"/>
      <c r="Y635"/>
      <c r="Z635"/>
      <c r="AA635"/>
      <c r="AB635"/>
      <c r="AC635">
        <v>70.208593812999993</v>
      </c>
      <c r="AD635">
        <v>48.794802031000003</v>
      </c>
      <c r="AE635"/>
      <c r="AF635">
        <v>51.011453754000001</v>
      </c>
      <c r="AG635"/>
      <c r="AH635"/>
      <c r="AI635">
        <v>54.102693774000002</v>
      </c>
      <c r="AJ635">
        <v>37.812881863999998</v>
      </c>
      <c r="AK635"/>
      <c r="AL635"/>
      <c r="AM635"/>
      <c r="AN635">
        <v>42.666982558000001</v>
      </c>
      <c r="AO635"/>
      <c r="AP635"/>
      <c r="AQ635"/>
      <c r="AR635">
        <v>53.215149963000002</v>
      </c>
      <c r="AS635"/>
      <c r="AT635">
        <v>38.294302635999998</v>
      </c>
      <c r="AU635"/>
    </row>
    <row r="636" spans="1:47" x14ac:dyDescent="0.35">
      <c r="A636" s="84">
        <v>26238</v>
      </c>
      <c r="B636">
        <v>27.293489102999999</v>
      </c>
      <c r="C636">
        <v>44.118211561999999</v>
      </c>
      <c r="D636"/>
      <c r="E636">
        <v>42.944061799000004</v>
      </c>
      <c r="F636"/>
      <c r="G636"/>
      <c r="H636"/>
      <c r="I636">
        <v>27.288940567000001</v>
      </c>
      <c r="J636"/>
      <c r="K636">
        <v>49.999542431000002</v>
      </c>
      <c r="L636"/>
      <c r="M636"/>
      <c r="N636">
        <v>56.198193044</v>
      </c>
      <c r="O636"/>
      <c r="P636"/>
      <c r="Q636">
        <v>34.102102039999998</v>
      </c>
      <c r="R636">
        <v>65.928178779999996</v>
      </c>
      <c r="S636">
        <v>46.399674644999997</v>
      </c>
      <c r="T636">
        <v>59.320834806999997</v>
      </c>
      <c r="U636"/>
      <c r="V636">
        <v>68.259117758000002</v>
      </c>
      <c r="W636"/>
      <c r="X636"/>
      <c r="Y636"/>
      <c r="Z636"/>
      <c r="AA636"/>
      <c r="AB636"/>
      <c r="AC636">
        <v>69.532582598000005</v>
      </c>
      <c r="AD636">
        <v>49.383704813999998</v>
      </c>
      <c r="AE636"/>
      <c r="AF636">
        <v>49.982924529000002</v>
      </c>
      <c r="AG636"/>
      <c r="AH636"/>
      <c r="AI636">
        <v>53.601742905999998</v>
      </c>
      <c r="AJ636">
        <v>37.598035944999999</v>
      </c>
      <c r="AK636"/>
      <c r="AL636"/>
      <c r="AM636"/>
      <c r="AN636">
        <v>47.618641009000001</v>
      </c>
      <c r="AO636"/>
      <c r="AP636"/>
      <c r="AQ636"/>
      <c r="AR636">
        <v>52.305489280000003</v>
      </c>
      <c r="AS636"/>
      <c r="AT636">
        <v>38.456823350000001</v>
      </c>
      <c r="AU636"/>
    </row>
    <row r="637" spans="1:47" x14ac:dyDescent="0.35">
      <c r="A637" s="84">
        <v>26268</v>
      </c>
      <c r="B637">
        <v>27.947287286000002</v>
      </c>
      <c r="C637">
        <v>42.732308881999998</v>
      </c>
      <c r="D637"/>
      <c r="E637">
        <v>43.548834937000002</v>
      </c>
      <c r="F637"/>
      <c r="G637"/>
      <c r="H637"/>
      <c r="I637">
        <v>27.942629792999998</v>
      </c>
      <c r="J637"/>
      <c r="K637">
        <v>49.135352808999997</v>
      </c>
      <c r="L637"/>
      <c r="M637"/>
      <c r="N637">
        <v>57.538932844999998</v>
      </c>
      <c r="O637"/>
      <c r="P637"/>
      <c r="Q637">
        <v>33.916286169999999</v>
      </c>
      <c r="R637">
        <v>65.86724701</v>
      </c>
      <c r="S637">
        <v>46.522486573000002</v>
      </c>
      <c r="T637">
        <v>59.639193491</v>
      </c>
      <c r="U637"/>
      <c r="V637">
        <v>68.712982019999998</v>
      </c>
      <c r="W637"/>
      <c r="X637"/>
      <c r="Y637"/>
      <c r="Z637"/>
      <c r="AA637"/>
      <c r="AB637"/>
      <c r="AC637">
        <v>70.208593812999993</v>
      </c>
      <c r="AD637">
        <v>49.047188937999998</v>
      </c>
      <c r="AE637"/>
      <c r="AF637">
        <v>49.415397841999997</v>
      </c>
      <c r="AG637"/>
      <c r="AH637"/>
      <c r="AI637">
        <v>52.599841169000001</v>
      </c>
      <c r="AJ637">
        <v>38.586327175000001</v>
      </c>
      <c r="AK637"/>
      <c r="AL637"/>
      <c r="AM637"/>
      <c r="AN637">
        <v>41.162214710000001</v>
      </c>
      <c r="AO637"/>
      <c r="AP637"/>
      <c r="AQ637"/>
      <c r="AR637">
        <v>52.305489280000003</v>
      </c>
      <c r="AS637"/>
      <c r="AT637">
        <v>38.900755769</v>
      </c>
      <c r="AU637"/>
    </row>
    <row r="638" spans="1:47" x14ac:dyDescent="0.35">
      <c r="A638" s="84">
        <v>26299</v>
      </c>
      <c r="B638">
        <v>28.518581394000002</v>
      </c>
      <c r="C638">
        <v>44.548283769000001</v>
      </c>
      <c r="D638"/>
      <c r="E638">
        <v>43.811984088000003</v>
      </c>
      <c r="F638"/>
      <c r="G638"/>
      <c r="H638"/>
      <c r="I638">
        <v>28.513828693000001</v>
      </c>
      <c r="J638"/>
      <c r="K638">
        <v>51.048915544000003</v>
      </c>
      <c r="L638"/>
      <c r="M638"/>
      <c r="N638">
        <v>58.747906679000003</v>
      </c>
      <c r="O638"/>
      <c r="P638"/>
      <c r="Q638">
        <v>35.829863639000003</v>
      </c>
      <c r="R638">
        <v>66.476564741000004</v>
      </c>
      <c r="S638">
        <v>47.211453669999997</v>
      </c>
      <c r="T638">
        <v>57.941280509000002</v>
      </c>
      <c r="U638"/>
      <c r="V638">
        <v>69.245641231999997</v>
      </c>
      <c r="W638"/>
      <c r="X638"/>
      <c r="Y638"/>
      <c r="Z638"/>
      <c r="AA638"/>
      <c r="AB638"/>
      <c r="AC638">
        <v>70.015447753000004</v>
      </c>
      <c r="AD638">
        <v>49.383704813999998</v>
      </c>
      <c r="AE638"/>
      <c r="AF638">
        <v>50.250532237999998</v>
      </c>
      <c r="AG638"/>
      <c r="AH638"/>
      <c r="AI638">
        <v>53.601742905999998</v>
      </c>
      <c r="AJ638">
        <v>36.824590634000003</v>
      </c>
      <c r="AK638"/>
      <c r="AL638"/>
      <c r="AM638"/>
      <c r="AN638">
        <v>41.707230484999997</v>
      </c>
      <c r="AO638"/>
      <c r="AP638"/>
      <c r="AQ638"/>
      <c r="AR638">
        <v>51.850658938999999</v>
      </c>
      <c r="AS638"/>
      <c r="AT638">
        <v>39.830762952999997</v>
      </c>
      <c r="AU638"/>
    </row>
    <row r="639" spans="1:47" x14ac:dyDescent="0.35">
      <c r="A639" s="84">
        <v>26330</v>
      </c>
      <c r="B639">
        <v>27.619120135999999</v>
      </c>
      <c r="C639">
        <v>44.066625555999998</v>
      </c>
      <c r="D639"/>
      <c r="E639">
        <v>43.271588510000001</v>
      </c>
      <c r="F639"/>
      <c r="G639"/>
      <c r="H639"/>
      <c r="I639">
        <v>27.614517332999998</v>
      </c>
      <c r="J639"/>
      <c r="K639">
        <v>51.419282525</v>
      </c>
      <c r="L639"/>
      <c r="M639"/>
      <c r="N639">
        <v>60.024603909</v>
      </c>
      <c r="O639"/>
      <c r="P639"/>
      <c r="Q639">
        <v>35.542990015000001</v>
      </c>
      <c r="R639">
        <v>65.806315230999999</v>
      </c>
      <c r="S639">
        <v>46.99379012</v>
      </c>
      <c r="T639">
        <v>53.272019809</v>
      </c>
      <c r="U639"/>
      <c r="V639">
        <v>68.936505150000002</v>
      </c>
      <c r="W639"/>
      <c r="X639"/>
      <c r="Y639"/>
      <c r="Z639"/>
      <c r="AA639"/>
      <c r="AB639"/>
      <c r="AC639">
        <v>67.118256810000005</v>
      </c>
      <c r="AD639">
        <v>49.888478628000001</v>
      </c>
      <c r="AE639"/>
      <c r="AF639">
        <v>48.289950795999999</v>
      </c>
      <c r="AG639"/>
      <c r="AH639"/>
      <c r="AI639">
        <v>53.601742905999998</v>
      </c>
      <c r="AJ639">
        <v>36.351929611000003</v>
      </c>
      <c r="AK639"/>
      <c r="AL639"/>
      <c r="AM639"/>
      <c r="AN639">
        <v>42.816445672</v>
      </c>
      <c r="AO639"/>
      <c r="AP639"/>
      <c r="AQ639"/>
      <c r="AR639">
        <v>52.760319621999997</v>
      </c>
      <c r="AS639"/>
      <c r="AT639">
        <v>40.242171398000004</v>
      </c>
      <c r="AU639"/>
    </row>
    <row r="640" spans="1:47" x14ac:dyDescent="0.35">
      <c r="A640" s="84">
        <v>26359</v>
      </c>
      <c r="B640">
        <v>28.336513396000001</v>
      </c>
      <c r="C640">
        <v>44.919726779999998</v>
      </c>
      <c r="D640"/>
      <c r="E640">
        <v>43.773451534000003</v>
      </c>
      <c r="F640"/>
      <c r="G640"/>
      <c r="H640"/>
      <c r="I640">
        <v>28.331791036999999</v>
      </c>
      <c r="J640"/>
      <c r="K640">
        <v>51.974832996000004</v>
      </c>
      <c r="L640"/>
      <c r="M640"/>
      <c r="N640">
        <v>60.894371409000001</v>
      </c>
      <c r="O640"/>
      <c r="P640"/>
      <c r="Q640">
        <v>36.289513421999999</v>
      </c>
      <c r="R640">
        <v>66.964018930999998</v>
      </c>
      <c r="S640">
        <v>47.825624722999997</v>
      </c>
      <c r="T640">
        <v>58.577997877999998</v>
      </c>
      <c r="U640"/>
      <c r="V640">
        <v>70.426033477999994</v>
      </c>
      <c r="W640"/>
      <c r="X640"/>
      <c r="Y640"/>
      <c r="Z640"/>
      <c r="AA640"/>
      <c r="AB640"/>
      <c r="AC640">
        <v>66.538818618999997</v>
      </c>
      <c r="AD640">
        <v>50.898026256000001</v>
      </c>
      <c r="AE640"/>
      <c r="AF640">
        <v>50.529246905000001</v>
      </c>
      <c r="AG640"/>
      <c r="AH640"/>
      <c r="AI640">
        <v>54.603644641999999</v>
      </c>
      <c r="AJ640">
        <v>33.430025102999998</v>
      </c>
      <c r="AK640"/>
      <c r="AL640"/>
      <c r="AM640"/>
      <c r="AN640">
        <v>44.238278874000002</v>
      </c>
      <c r="AO640"/>
      <c r="AP640"/>
      <c r="AQ640"/>
      <c r="AR640">
        <v>53.215149963000002</v>
      </c>
      <c r="AS640"/>
      <c r="AT640">
        <v>40.521599934999998</v>
      </c>
      <c r="AU640"/>
    </row>
    <row r="641" spans="1:47" x14ac:dyDescent="0.35">
      <c r="A641" s="84">
        <v>26390</v>
      </c>
      <c r="B641">
        <v>28.83122449</v>
      </c>
      <c r="C641">
        <v>45.615453123000002</v>
      </c>
      <c r="D641"/>
      <c r="E641">
        <v>44.910631793999997</v>
      </c>
      <c r="F641"/>
      <c r="G641"/>
      <c r="H641"/>
      <c r="I641">
        <v>28.826419687000001</v>
      </c>
      <c r="J641"/>
      <c r="K641">
        <v>51.974832996000004</v>
      </c>
      <c r="L641"/>
      <c r="M641"/>
      <c r="N641">
        <v>61.180973758</v>
      </c>
      <c r="O641"/>
      <c r="P641"/>
      <c r="Q641">
        <v>36.279733640000003</v>
      </c>
      <c r="R641">
        <v>67.390541342000006</v>
      </c>
      <c r="S641">
        <v>48.393067639000002</v>
      </c>
      <c r="T641">
        <v>60.063671737</v>
      </c>
      <c r="U641"/>
      <c r="V641">
        <v>71.373348793999995</v>
      </c>
      <c r="W641"/>
      <c r="X641"/>
      <c r="Y641"/>
      <c r="Z641"/>
      <c r="AA641"/>
      <c r="AB641"/>
      <c r="AC641">
        <v>71.753762313999999</v>
      </c>
      <c r="AD641">
        <v>50.561510380000001</v>
      </c>
      <c r="AE641"/>
      <c r="AF641">
        <v>51.968658464000001</v>
      </c>
      <c r="AG641"/>
      <c r="AH641"/>
      <c r="AI641">
        <v>56.106497247</v>
      </c>
      <c r="AJ641">
        <v>40.562909636000001</v>
      </c>
      <c r="AK641"/>
      <c r="AL641"/>
      <c r="AM641"/>
      <c r="AN641">
        <v>44.101068224000002</v>
      </c>
      <c r="AO641"/>
      <c r="AP641"/>
      <c r="AQ641"/>
      <c r="AR641">
        <v>53.215149963000002</v>
      </c>
      <c r="AS641"/>
      <c r="AT641">
        <v>40.918332927999998</v>
      </c>
      <c r="AU641"/>
    </row>
    <row r="642" spans="1:47" x14ac:dyDescent="0.35">
      <c r="A642" s="84">
        <v>26420</v>
      </c>
      <c r="B642">
        <v>28.471168966</v>
      </c>
      <c r="C642">
        <v>45.927572239</v>
      </c>
      <c r="D642"/>
      <c r="E642">
        <v>44.591093538999999</v>
      </c>
      <c r="F642"/>
      <c r="G642"/>
      <c r="H642"/>
      <c r="I642">
        <v>28.466424165999999</v>
      </c>
      <c r="J642"/>
      <c r="K642">
        <v>51.666193845000002</v>
      </c>
      <c r="L642"/>
      <c r="M642"/>
      <c r="N642">
        <v>62.033622014999999</v>
      </c>
      <c r="O642"/>
      <c r="P642"/>
      <c r="Q642">
        <v>37.172953786999997</v>
      </c>
      <c r="R642">
        <v>68.060790851999997</v>
      </c>
      <c r="S642">
        <v>48.531437029999999</v>
      </c>
      <c r="T642">
        <v>61.230986911999999</v>
      </c>
      <c r="U642"/>
      <c r="V642">
        <v>72.694791503000005</v>
      </c>
      <c r="W642"/>
      <c r="X642"/>
      <c r="Y642"/>
      <c r="Z642"/>
      <c r="AA642"/>
      <c r="AB642"/>
      <c r="AC642">
        <v>70.594885943999998</v>
      </c>
      <c r="AD642">
        <v>51.318671101</v>
      </c>
      <c r="AE642"/>
      <c r="AF642">
        <v>51.647938465999999</v>
      </c>
      <c r="AG642"/>
      <c r="AH642"/>
      <c r="AI642">
        <v>55.104595510000003</v>
      </c>
      <c r="AJ642">
        <v>36.523806346000001</v>
      </c>
      <c r="AK642"/>
      <c r="AL642"/>
      <c r="AM642"/>
      <c r="AN642">
        <v>44.049243560000001</v>
      </c>
      <c r="AO642"/>
      <c r="AP642"/>
      <c r="AQ642"/>
      <c r="AR642">
        <v>52.760319621999997</v>
      </c>
      <c r="AS642"/>
      <c r="AT642">
        <v>40.923290850999997</v>
      </c>
      <c r="AU642"/>
    </row>
    <row r="643" spans="1:47" x14ac:dyDescent="0.35">
      <c r="A643" s="84">
        <v>26451</v>
      </c>
      <c r="B643">
        <v>28.793488371999999</v>
      </c>
      <c r="C643">
        <v>46.121307962000003</v>
      </c>
      <c r="D643"/>
      <c r="E643">
        <v>45.044086006000001</v>
      </c>
      <c r="F643"/>
      <c r="G643"/>
      <c r="H643"/>
      <c r="I643">
        <v>28.788689858000001</v>
      </c>
      <c r="J643"/>
      <c r="K643">
        <v>51.974832996000004</v>
      </c>
      <c r="L643"/>
      <c r="M643"/>
      <c r="N643">
        <v>63.703143965000002</v>
      </c>
      <c r="O643"/>
      <c r="P643"/>
      <c r="Q643">
        <v>37.140354512000002</v>
      </c>
      <c r="R643">
        <v>67.512404892000006</v>
      </c>
      <c r="S643">
        <v>48.724237103</v>
      </c>
      <c r="T643">
        <v>61.443226035000002</v>
      </c>
      <c r="U643"/>
      <c r="V643">
        <v>72.813609120999999</v>
      </c>
      <c r="W643"/>
      <c r="X643"/>
      <c r="Y643"/>
      <c r="Z643"/>
      <c r="AA643"/>
      <c r="AB643"/>
      <c r="AC643">
        <v>71.560616253999996</v>
      </c>
      <c r="AD643">
        <v>51.571058008000001</v>
      </c>
      <c r="AE643"/>
      <c r="AF643">
        <v>52.024175565</v>
      </c>
      <c r="AG643"/>
      <c r="AH643"/>
      <c r="AI643">
        <v>55.605546379000003</v>
      </c>
      <c r="AJ643">
        <v>37.598035944999999</v>
      </c>
      <c r="AK643"/>
      <c r="AL643"/>
      <c r="AM643"/>
      <c r="AN643">
        <v>44.07655063</v>
      </c>
      <c r="AO643"/>
      <c r="AP643"/>
      <c r="AQ643"/>
      <c r="AR643">
        <v>53.215149963000002</v>
      </c>
      <c r="AS643"/>
      <c r="AT643">
        <v>41.030381986000002</v>
      </c>
      <c r="AU643"/>
    </row>
    <row r="644" spans="1:47" x14ac:dyDescent="0.35">
      <c r="A644" s="84">
        <v>26481</v>
      </c>
      <c r="B644">
        <v>29.137958887</v>
      </c>
      <c r="C644">
        <v>45.549171098000002</v>
      </c>
      <c r="D644"/>
      <c r="E644">
        <v>45.244267323999999</v>
      </c>
      <c r="F644"/>
      <c r="G644"/>
      <c r="H644"/>
      <c r="I644">
        <v>29.133102964999999</v>
      </c>
      <c r="J644"/>
      <c r="K644">
        <v>52.221744317000002</v>
      </c>
      <c r="L644"/>
      <c r="M644"/>
      <c r="N644">
        <v>63.106965486999997</v>
      </c>
      <c r="O644"/>
      <c r="P644"/>
      <c r="Q644">
        <v>37.091455598000003</v>
      </c>
      <c r="R644">
        <v>68.426381492999994</v>
      </c>
      <c r="S644">
        <v>48.673158149000002</v>
      </c>
      <c r="T644">
        <v>60.806508665999999</v>
      </c>
      <c r="U644"/>
      <c r="V644">
        <v>73.369730722</v>
      </c>
      <c r="W644"/>
      <c r="X644"/>
      <c r="Y644"/>
      <c r="Z644"/>
      <c r="AA644"/>
      <c r="AB644"/>
      <c r="AC644">
        <v>70.498312908000003</v>
      </c>
      <c r="AD644">
        <v>51.486929039000003</v>
      </c>
      <c r="AE644"/>
      <c r="AF644">
        <v>52.371978679999998</v>
      </c>
      <c r="AG644"/>
      <c r="AH644"/>
      <c r="AI644">
        <v>55.104595510000003</v>
      </c>
      <c r="AJ644">
        <v>37.340220840999997</v>
      </c>
      <c r="AK644"/>
      <c r="AL644"/>
      <c r="AM644"/>
      <c r="AN644">
        <v>46.049684216999999</v>
      </c>
      <c r="AO644"/>
      <c r="AP644"/>
      <c r="AQ644"/>
      <c r="AR644">
        <v>52.305489280000003</v>
      </c>
      <c r="AS644"/>
      <c r="AT644">
        <v>40.986851422999997</v>
      </c>
      <c r="AU644"/>
    </row>
    <row r="645" spans="1:47" x14ac:dyDescent="0.35">
      <c r="A645" s="84">
        <v>26512</v>
      </c>
      <c r="B645">
        <v>29.257122185</v>
      </c>
      <c r="C645">
        <v>46.142856379999998</v>
      </c>
      <c r="D645"/>
      <c r="E645">
        <v>45.327441252</v>
      </c>
      <c r="F645"/>
      <c r="G645"/>
      <c r="H645"/>
      <c r="I645">
        <v>29.252246404000001</v>
      </c>
      <c r="J645"/>
      <c r="K645">
        <v>51.974832996000004</v>
      </c>
      <c r="L645"/>
      <c r="M645"/>
      <c r="N645">
        <v>64.194607215000005</v>
      </c>
      <c r="O645"/>
      <c r="P645"/>
      <c r="Q645">
        <v>36.292773349999997</v>
      </c>
      <c r="R645">
        <v>68.426381492999994</v>
      </c>
      <c r="S645">
        <v>49.228222836</v>
      </c>
      <c r="T645">
        <v>61.337106472999999</v>
      </c>
      <c r="U645"/>
      <c r="V645">
        <v>71.379208497999997</v>
      </c>
      <c r="W645"/>
      <c r="X645"/>
      <c r="Y645"/>
      <c r="Z645"/>
      <c r="AA645"/>
      <c r="AB645"/>
      <c r="AC645">
        <v>71.464043219000004</v>
      </c>
      <c r="AD645">
        <v>52.832992543000003</v>
      </c>
      <c r="AE645"/>
      <c r="AF645">
        <v>54.257698413999996</v>
      </c>
      <c r="AG645"/>
      <c r="AH645"/>
      <c r="AI645">
        <v>56.106497247</v>
      </c>
      <c r="AJ645">
        <v>36.351929611000003</v>
      </c>
      <c r="AK645"/>
      <c r="AL645"/>
      <c r="AM645"/>
      <c r="AN645">
        <v>50.217484681000002</v>
      </c>
      <c r="AO645"/>
      <c r="AP645"/>
      <c r="AQ645"/>
      <c r="AR645">
        <v>55.944132013000001</v>
      </c>
      <c r="AS645"/>
      <c r="AT645">
        <v>41.551955479</v>
      </c>
      <c r="AU645"/>
    </row>
    <row r="646" spans="1:47" x14ac:dyDescent="0.35">
      <c r="A646" s="84">
        <v>26543</v>
      </c>
      <c r="B646">
        <v>29.581693127000001</v>
      </c>
      <c r="C646">
        <v>46.784982436999996</v>
      </c>
      <c r="D646"/>
      <c r="E646">
        <v>46.446295053</v>
      </c>
      <c r="F646"/>
      <c r="G646"/>
      <c r="H646"/>
      <c r="I646">
        <v>29.576763256</v>
      </c>
      <c r="J646"/>
      <c r="K646">
        <v>52.036560825999999</v>
      </c>
      <c r="L646"/>
      <c r="M646"/>
      <c r="N646">
        <v>65.186808158000005</v>
      </c>
      <c r="O646"/>
      <c r="P646"/>
      <c r="Q646">
        <v>37.300090961000002</v>
      </c>
      <c r="R646">
        <v>69.584085184000003</v>
      </c>
      <c r="S646">
        <v>49.560429996000003</v>
      </c>
      <c r="T646">
        <v>62.292182525999998</v>
      </c>
      <c r="U646"/>
      <c r="V646">
        <v>75.815446066000007</v>
      </c>
      <c r="W646"/>
      <c r="X646"/>
      <c r="Y646"/>
      <c r="Z646"/>
      <c r="AA646"/>
      <c r="AB646"/>
      <c r="AC646">
        <v>69.436009561999995</v>
      </c>
      <c r="AD646">
        <v>53.421895327000001</v>
      </c>
      <c r="AE646"/>
      <c r="AF646">
        <v>53.604822063999997</v>
      </c>
      <c r="AG646"/>
      <c r="AH646"/>
      <c r="AI646">
        <v>56.106497247</v>
      </c>
      <c r="AJ646">
        <v>36.824590634000003</v>
      </c>
      <c r="AK646"/>
      <c r="AL646"/>
      <c r="AM646"/>
      <c r="AN646">
        <v>49.232205505000003</v>
      </c>
      <c r="AO646"/>
      <c r="AP646"/>
      <c r="AQ646"/>
      <c r="AR646">
        <v>56.398962353999998</v>
      </c>
      <c r="AS646"/>
      <c r="AT646">
        <v>41.873030567999997</v>
      </c>
      <c r="AU646"/>
    </row>
    <row r="647" spans="1:47" x14ac:dyDescent="0.35">
      <c r="A647" s="84">
        <v>26573</v>
      </c>
      <c r="B647">
        <v>30.423448103999998</v>
      </c>
      <c r="C647">
        <v>47.750110649</v>
      </c>
      <c r="D647"/>
      <c r="E647">
        <v>47.322205797999999</v>
      </c>
      <c r="F647"/>
      <c r="G647"/>
      <c r="H647"/>
      <c r="I647">
        <v>30.418377951</v>
      </c>
      <c r="J647"/>
      <c r="K647">
        <v>52.715566957999997</v>
      </c>
      <c r="L647"/>
      <c r="M647"/>
      <c r="N647">
        <v>64.766208177999999</v>
      </c>
      <c r="O647"/>
      <c r="P647"/>
      <c r="Q647">
        <v>38.454105312000003</v>
      </c>
      <c r="R647">
        <v>70.193402914999993</v>
      </c>
      <c r="S647">
        <v>50.342653493</v>
      </c>
      <c r="T647">
        <v>63.035019454999997</v>
      </c>
      <c r="U647"/>
      <c r="V647">
        <v>76.868568203999999</v>
      </c>
      <c r="W647"/>
      <c r="X647"/>
      <c r="Y647"/>
      <c r="Z647"/>
      <c r="AA647"/>
      <c r="AB647"/>
      <c r="AC647">
        <v>73.685222947</v>
      </c>
      <c r="AD647">
        <v>54.010798110000003</v>
      </c>
      <c r="AE647"/>
      <c r="AF647">
        <v>54.856129037999999</v>
      </c>
      <c r="AG647"/>
      <c r="AH647"/>
      <c r="AI647">
        <v>56.106497247</v>
      </c>
      <c r="AJ647">
        <v>36.738652266000003</v>
      </c>
      <c r="AK647"/>
      <c r="AL647"/>
      <c r="AM647"/>
      <c r="AN647">
        <v>46.029233316999999</v>
      </c>
      <c r="AO647"/>
      <c r="AP647"/>
      <c r="AQ647"/>
      <c r="AR647">
        <v>55.034471330000002</v>
      </c>
      <c r="AS647"/>
      <c r="AT647">
        <v>42.414534910999997</v>
      </c>
      <c r="AU647"/>
    </row>
    <row r="648" spans="1:47" x14ac:dyDescent="0.35">
      <c r="A648" s="84">
        <v>26604</v>
      </c>
      <c r="B648">
        <v>30.305223352999999</v>
      </c>
      <c r="C648">
        <v>47.451478682999998</v>
      </c>
      <c r="D648"/>
      <c r="E648">
        <v>47.900194112000001</v>
      </c>
      <c r="F648"/>
      <c r="G648"/>
      <c r="H648"/>
      <c r="I648">
        <v>30.300172903</v>
      </c>
      <c r="J648"/>
      <c r="K648">
        <v>53.641484409999997</v>
      </c>
      <c r="L648"/>
      <c r="M648"/>
      <c r="N648">
        <v>66.550270591</v>
      </c>
      <c r="O648"/>
      <c r="P648"/>
      <c r="Q648">
        <v>38.251989803999997</v>
      </c>
      <c r="R648">
        <v>70.558993555000001</v>
      </c>
      <c r="S648">
        <v>50.819212450999999</v>
      </c>
      <c r="T648">
        <v>63.565617262000004</v>
      </c>
      <c r="U648"/>
      <c r="V648">
        <v>77.683397223</v>
      </c>
      <c r="W648"/>
      <c r="X648"/>
      <c r="Y648"/>
      <c r="Z648"/>
      <c r="AA648"/>
      <c r="AB648"/>
      <c r="AC648">
        <v>70.788032004000002</v>
      </c>
      <c r="AD648">
        <v>55.020345738000003</v>
      </c>
      <c r="AE648"/>
      <c r="AF648">
        <v>53.096517419000001</v>
      </c>
      <c r="AG648"/>
      <c r="AH648"/>
      <c r="AI648">
        <v>56.607448114999997</v>
      </c>
      <c r="AJ648">
        <v>37.168344105000003</v>
      </c>
      <c r="AK648"/>
      <c r="AL648"/>
      <c r="AM648"/>
      <c r="AN648">
        <v>46.968467361000002</v>
      </c>
      <c r="AO648"/>
      <c r="AP648"/>
      <c r="AQ648"/>
      <c r="AR648">
        <v>55.034471330000002</v>
      </c>
      <c r="AS648"/>
      <c r="AT648">
        <v>42.915285128000001</v>
      </c>
      <c r="AU648"/>
    </row>
    <row r="649" spans="1:47" x14ac:dyDescent="0.35">
      <c r="A649" s="84">
        <v>26634</v>
      </c>
      <c r="B649">
        <v>33.851803897000003</v>
      </c>
      <c r="C649">
        <v>49.326269910999997</v>
      </c>
      <c r="D649"/>
      <c r="E649">
        <v>48.152535350999997</v>
      </c>
      <c r="F649"/>
      <c r="G649"/>
      <c r="H649"/>
      <c r="I649">
        <v>33.846162399999997</v>
      </c>
      <c r="J649"/>
      <c r="K649">
        <v>54.320490542000002</v>
      </c>
      <c r="L649"/>
      <c r="M649"/>
      <c r="N649">
        <v>67.399315298999994</v>
      </c>
      <c r="O649"/>
      <c r="P649"/>
      <c r="Q649">
        <v>39.409264082</v>
      </c>
      <c r="R649">
        <v>71.960424347</v>
      </c>
      <c r="S649">
        <v>51.961943990999998</v>
      </c>
      <c r="T649">
        <v>64.096215068999996</v>
      </c>
      <c r="U649"/>
      <c r="V649">
        <v>82.447511051000006</v>
      </c>
      <c r="W649"/>
      <c r="X649"/>
      <c r="Y649"/>
      <c r="Z649"/>
      <c r="AA649"/>
      <c r="AB649"/>
      <c r="AC649">
        <v>80.348762108000003</v>
      </c>
      <c r="AD649">
        <v>56.366409242000003</v>
      </c>
      <c r="AE649"/>
      <c r="AF649">
        <v>56.285843423000003</v>
      </c>
      <c r="AG649"/>
      <c r="AH649"/>
      <c r="AI649">
        <v>58.611251588000002</v>
      </c>
      <c r="AJ649">
        <v>38.715234727000002</v>
      </c>
      <c r="AK649"/>
      <c r="AL649"/>
      <c r="AM649"/>
      <c r="AN649">
        <v>46.352963133999999</v>
      </c>
      <c r="AO649"/>
      <c r="AP649"/>
      <c r="AQ649"/>
      <c r="AR649">
        <v>56.398962353999998</v>
      </c>
      <c r="AS649"/>
      <c r="AT649">
        <v>43.401161575000003</v>
      </c>
      <c r="AU649"/>
    </row>
    <row r="650" spans="1:47" x14ac:dyDescent="0.35">
      <c r="A650" s="84">
        <v>26665</v>
      </c>
      <c r="B650">
        <v>29.598217942000002</v>
      </c>
      <c r="C650">
        <v>47.889830787999998</v>
      </c>
      <c r="D650"/>
      <c r="E650">
        <v>48.573573992999997</v>
      </c>
      <c r="F650"/>
      <c r="G650"/>
      <c r="H650"/>
      <c r="I650">
        <v>29.593285316999999</v>
      </c>
      <c r="J650"/>
      <c r="K650">
        <v>54.814313183000003</v>
      </c>
      <c r="L650"/>
      <c r="M650"/>
      <c r="N650">
        <v>69.008765303999994</v>
      </c>
      <c r="O650"/>
      <c r="P650"/>
      <c r="Q650">
        <v>38.245469948999997</v>
      </c>
      <c r="R650">
        <v>71.472970156000002</v>
      </c>
      <c r="S650">
        <v>51.975460966</v>
      </c>
      <c r="T650">
        <v>66.006367174000005</v>
      </c>
      <c r="U650"/>
      <c r="V650">
        <v>79.487823457000005</v>
      </c>
      <c r="W650"/>
      <c r="X650"/>
      <c r="Y650"/>
      <c r="Z650"/>
      <c r="AA650"/>
      <c r="AB650"/>
      <c r="AC650">
        <v>68.470279251999997</v>
      </c>
      <c r="AD650">
        <v>57.796601715999998</v>
      </c>
      <c r="AE650"/>
      <c r="AF650">
        <v>55.395578440999998</v>
      </c>
      <c r="AG650"/>
      <c r="AH650"/>
      <c r="AI650">
        <v>58.611251588000002</v>
      </c>
      <c r="AJ650">
        <v>37.383190024999998</v>
      </c>
      <c r="AK650"/>
      <c r="AL650"/>
      <c r="AM650"/>
      <c r="AN650">
        <v>48.659876930999999</v>
      </c>
      <c r="AO650"/>
      <c r="AP650"/>
      <c r="AQ650"/>
      <c r="AR650">
        <v>56.662298976999999</v>
      </c>
      <c r="AS650"/>
      <c r="AT650">
        <v>43.713709037000001</v>
      </c>
      <c r="AU650"/>
    </row>
    <row r="651" spans="1:47" x14ac:dyDescent="0.35">
      <c r="A651" s="84">
        <v>26696</v>
      </c>
      <c r="B651">
        <v>30.064799055999998</v>
      </c>
      <c r="C651">
        <v>48.406272041999998</v>
      </c>
      <c r="D651"/>
      <c r="E651">
        <v>50.015255412999998</v>
      </c>
      <c r="F651"/>
      <c r="G651"/>
      <c r="H651"/>
      <c r="I651">
        <v>30.059788674</v>
      </c>
      <c r="J651"/>
      <c r="K651">
        <v>55.308135825000001</v>
      </c>
      <c r="L651"/>
      <c r="M651"/>
      <c r="N651">
        <v>67.104298209999996</v>
      </c>
      <c r="O651"/>
      <c r="P651"/>
      <c r="Q651">
        <v>39.239747850000001</v>
      </c>
      <c r="R651">
        <v>72.204151436999993</v>
      </c>
      <c r="S651">
        <v>52.538911405</v>
      </c>
      <c r="T651">
        <v>65.475769366999998</v>
      </c>
      <c r="U651"/>
      <c r="V651">
        <v>81.500691601</v>
      </c>
      <c r="W651"/>
      <c r="X651"/>
      <c r="Y651"/>
      <c r="Z651"/>
      <c r="AA651"/>
      <c r="AB651"/>
      <c r="AC651">
        <v>69.436009561999995</v>
      </c>
      <c r="AD651">
        <v>58.301375530000001</v>
      </c>
      <c r="AE651"/>
      <c r="AF651">
        <v>57.498929038999997</v>
      </c>
      <c r="AG651"/>
      <c r="AH651"/>
      <c r="AI651">
        <v>59.112202457000002</v>
      </c>
      <c r="AJ651">
        <v>37.641005129</v>
      </c>
      <c r="AK651"/>
      <c r="AL651"/>
      <c r="AM651"/>
      <c r="AN651">
        <v>49.241743591999999</v>
      </c>
      <c r="AO651"/>
      <c r="AP651"/>
      <c r="AQ651"/>
      <c r="AR651">
        <v>57.007099985000004</v>
      </c>
      <c r="AS651"/>
      <c r="AT651">
        <v>44.347827379999998</v>
      </c>
      <c r="AU651"/>
    </row>
    <row r="652" spans="1:47" x14ac:dyDescent="0.35">
      <c r="A652" s="84">
        <v>26724</v>
      </c>
      <c r="B652">
        <v>30.202734475</v>
      </c>
      <c r="C652">
        <v>48.433810862000001</v>
      </c>
      <c r="D652"/>
      <c r="E652">
        <v>50.620028550999997</v>
      </c>
      <c r="F652"/>
      <c r="G652"/>
      <c r="H652"/>
      <c r="I652">
        <v>30.197701106</v>
      </c>
      <c r="J652"/>
      <c r="K652">
        <v>55.678502805999997</v>
      </c>
      <c r="L652"/>
      <c r="M652"/>
      <c r="N652">
        <v>68.090586689000006</v>
      </c>
      <c r="O652"/>
      <c r="P652"/>
      <c r="Q652">
        <v>39.109350747999997</v>
      </c>
      <c r="R652">
        <v>72.630673848000001</v>
      </c>
      <c r="S652">
        <v>52.979038903000003</v>
      </c>
      <c r="T652">
        <v>66.218606296000004</v>
      </c>
      <c r="U652"/>
      <c r="V652">
        <v>82.533578762000005</v>
      </c>
      <c r="W652"/>
      <c r="X652"/>
      <c r="Y652"/>
      <c r="Z652"/>
      <c r="AA652"/>
      <c r="AB652"/>
      <c r="AC652">
        <v>71.850335349999995</v>
      </c>
      <c r="AD652">
        <v>59.226794189000003</v>
      </c>
      <c r="AE652"/>
      <c r="AF652">
        <v>60.255728933999997</v>
      </c>
      <c r="AG652"/>
      <c r="AH652"/>
      <c r="AI652">
        <v>57.609349852000001</v>
      </c>
      <c r="AJ652">
        <v>38.199604520000001</v>
      </c>
      <c r="AK652"/>
      <c r="AL652"/>
      <c r="AM652"/>
      <c r="AN652">
        <v>47.928339997000002</v>
      </c>
      <c r="AO652"/>
      <c r="AP652"/>
      <c r="AQ652"/>
      <c r="AR652">
        <v>57.179500488999999</v>
      </c>
      <c r="AS652"/>
      <c r="AT652">
        <v>44.366964963000001</v>
      </c>
      <c r="AU652"/>
    </row>
    <row r="653" spans="1:47" x14ac:dyDescent="0.35">
      <c r="A653" s="84">
        <v>26755</v>
      </c>
      <c r="B653">
        <v>30.626594426</v>
      </c>
      <c r="C653">
        <v>48.497679421999997</v>
      </c>
      <c r="D653"/>
      <c r="E653">
        <v>50.226244643000001</v>
      </c>
      <c r="F653"/>
      <c r="G653"/>
      <c r="H653"/>
      <c r="I653">
        <v>30.621490419000001</v>
      </c>
      <c r="J653"/>
      <c r="K653">
        <v>55.369863655000003</v>
      </c>
      <c r="L653"/>
      <c r="M653"/>
      <c r="N653">
        <v>67.358748856000005</v>
      </c>
      <c r="O653"/>
      <c r="P653"/>
      <c r="Q653">
        <v>38.503004224999998</v>
      </c>
      <c r="R653">
        <v>71.107379515999995</v>
      </c>
      <c r="S653">
        <v>52.981176945999998</v>
      </c>
      <c r="T653">
        <v>65.581888927999998</v>
      </c>
      <c r="U653"/>
      <c r="V653">
        <v>83.887081035999998</v>
      </c>
      <c r="W653"/>
      <c r="X653"/>
      <c r="Y653"/>
      <c r="Z653"/>
      <c r="AA653"/>
      <c r="AB653"/>
      <c r="AC653">
        <v>76.196121758999993</v>
      </c>
      <c r="AD653">
        <v>59.058536251</v>
      </c>
      <c r="AE653"/>
      <c r="AF653">
        <v>57.037228292000002</v>
      </c>
      <c r="AG653"/>
      <c r="AH653"/>
      <c r="AI653">
        <v>59.613153324999999</v>
      </c>
      <c r="AJ653">
        <v>38.242573704000002</v>
      </c>
      <c r="AK653"/>
      <c r="AL653"/>
      <c r="AM653"/>
      <c r="AN653">
        <v>47.759991263000003</v>
      </c>
      <c r="AO653"/>
      <c r="AP653"/>
      <c r="AQ653"/>
      <c r="AR653">
        <v>57.294434158000001</v>
      </c>
      <c r="AS653"/>
      <c r="AT653">
        <v>44.302214489000001</v>
      </c>
      <c r="AU653"/>
    </row>
    <row r="654" spans="1:47" x14ac:dyDescent="0.35">
      <c r="A654" s="84">
        <v>26785</v>
      </c>
      <c r="B654">
        <v>30.641825685000001</v>
      </c>
      <c r="C654">
        <v>48.561140850999998</v>
      </c>
      <c r="D654"/>
      <c r="E654">
        <v>50.347951125000002</v>
      </c>
      <c r="F654"/>
      <c r="G654"/>
      <c r="H654"/>
      <c r="I654">
        <v>30.63671914</v>
      </c>
      <c r="J654"/>
      <c r="K654">
        <v>55.740230636</v>
      </c>
      <c r="L654"/>
      <c r="M654"/>
      <c r="N654">
        <v>70.062555008999993</v>
      </c>
      <c r="O654"/>
      <c r="P654"/>
      <c r="Q654">
        <v>38.170491616</v>
      </c>
      <c r="R654">
        <v>75.128876559999995</v>
      </c>
      <c r="S654">
        <v>53.567307286999998</v>
      </c>
      <c r="T654">
        <v>65.581888927999998</v>
      </c>
      <c r="U654"/>
      <c r="V654">
        <v>84.022620009999997</v>
      </c>
      <c r="W654"/>
      <c r="X654"/>
      <c r="Y654"/>
      <c r="Z654"/>
      <c r="AA654"/>
      <c r="AB654"/>
      <c r="AC654">
        <v>78.031009355999998</v>
      </c>
      <c r="AD654">
        <v>59.647439034000001</v>
      </c>
      <c r="AE654"/>
      <c r="AF654">
        <v>57.897979941000003</v>
      </c>
      <c r="AG654"/>
      <c r="AH654"/>
      <c r="AI654">
        <v>58.611251588000002</v>
      </c>
      <c r="AJ654">
        <v>39.101957382999998</v>
      </c>
      <c r="AK654"/>
      <c r="AL654"/>
      <c r="AM654"/>
      <c r="AN654">
        <v>49.678876697</v>
      </c>
      <c r="AO654"/>
      <c r="AP654"/>
      <c r="AQ654"/>
      <c r="AR654">
        <v>58.501237686000003</v>
      </c>
      <c r="AS654"/>
      <c r="AT654">
        <v>44.595624368999999</v>
      </c>
      <c r="AU654"/>
    </row>
    <row r="655" spans="1:47" x14ac:dyDescent="0.35">
      <c r="A655" s="84">
        <v>26816</v>
      </c>
      <c r="B655">
        <v>31.089152407</v>
      </c>
      <c r="C655">
        <v>48.240207849999997</v>
      </c>
      <c r="D655"/>
      <c r="E655">
        <v>50.721998847000002</v>
      </c>
      <c r="F655"/>
      <c r="G655"/>
      <c r="H655"/>
      <c r="I655">
        <v>31.083971313999999</v>
      </c>
      <c r="J655"/>
      <c r="K655">
        <v>55.369863655000003</v>
      </c>
      <c r="L655"/>
      <c r="M655"/>
      <c r="N655">
        <v>70.713472503000006</v>
      </c>
      <c r="O655"/>
      <c r="P655"/>
      <c r="Q655">
        <v>38.988733429</v>
      </c>
      <c r="R655">
        <v>73.727445768999999</v>
      </c>
      <c r="S655">
        <v>53.839207795</v>
      </c>
      <c r="T655">
        <v>66.855323665</v>
      </c>
      <c r="U655"/>
      <c r="V655">
        <v>85.431852238999994</v>
      </c>
      <c r="W655"/>
      <c r="X655"/>
      <c r="Y655"/>
      <c r="Z655"/>
      <c r="AA655"/>
      <c r="AB655"/>
      <c r="AC655">
        <v>81.024773334000002</v>
      </c>
      <c r="AD655">
        <v>60.236341817000003</v>
      </c>
      <c r="AE655"/>
      <c r="AF655">
        <v>56.557983278000002</v>
      </c>
      <c r="AG655"/>
      <c r="AH655"/>
      <c r="AI655">
        <v>59.112202457000002</v>
      </c>
      <c r="AJ655">
        <v>38.500388807</v>
      </c>
      <c r="AK655"/>
      <c r="AL655"/>
      <c r="AM655"/>
      <c r="AN655">
        <v>50.176812992000002</v>
      </c>
      <c r="AO655"/>
      <c r="AP655"/>
      <c r="AQ655"/>
      <c r="AR655">
        <v>57.811635670000001</v>
      </c>
      <c r="AS655"/>
      <c r="AT655">
        <v>44.646790133000003</v>
      </c>
      <c r="AU655"/>
    </row>
    <row r="656" spans="1:47" x14ac:dyDescent="0.35">
      <c r="A656" s="84">
        <v>26846</v>
      </c>
      <c r="B656">
        <v>30.885158611000001</v>
      </c>
      <c r="C656">
        <v>48.773576882999997</v>
      </c>
      <c r="D656"/>
      <c r="E656">
        <v>51.660407515999999</v>
      </c>
      <c r="F656"/>
      <c r="G656"/>
      <c r="H656"/>
      <c r="I656">
        <v>30.880011512999999</v>
      </c>
      <c r="J656"/>
      <c r="K656">
        <v>53.394573090000002</v>
      </c>
      <c r="L656"/>
      <c r="M656"/>
      <c r="N656">
        <v>69.929262609000006</v>
      </c>
      <c r="O656"/>
      <c r="P656"/>
      <c r="Q656">
        <v>40.661076258999998</v>
      </c>
      <c r="R656">
        <v>74.824217689999998</v>
      </c>
      <c r="S656">
        <v>53.571580089000001</v>
      </c>
      <c r="T656">
        <v>66.536964980999997</v>
      </c>
      <c r="U656"/>
      <c r="V656">
        <v>86.112682512000006</v>
      </c>
      <c r="W656"/>
      <c r="X656"/>
      <c r="Y656"/>
      <c r="Z656"/>
      <c r="AA656"/>
      <c r="AB656"/>
      <c r="AC656">
        <v>80.445335142999994</v>
      </c>
      <c r="AD656">
        <v>59.563310065000003</v>
      </c>
      <c r="AE656"/>
      <c r="AF656">
        <v>59.045377629999997</v>
      </c>
      <c r="AG656"/>
      <c r="AH656"/>
      <c r="AI656">
        <v>59.613153324999999</v>
      </c>
      <c r="AJ656">
        <v>39.660556774</v>
      </c>
      <c r="AK656"/>
      <c r="AL656"/>
      <c r="AM656"/>
      <c r="AN656">
        <v>49.932250615999997</v>
      </c>
      <c r="AO656"/>
      <c r="AP656"/>
      <c r="AQ656"/>
      <c r="AR656">
        <v>57.581768330999999</v>
      </c>
      <c r="AS656"/>
      <c r="AT656">
        <v>44.814863721000002</v>
      </c>
      <c r="AU656"/>
    </row>
    <row r="657" spans="1:47" x14ac:dyDescent="0.35">
      <c r="A657" s="84">
        <v>26877</v>
      </c>
      <c r="B657">
        <v>31.215808779</v>
      </c>
      <c r="C657">
        <v>50.305413926999996</v>
      </c>
      <c r="D657"/>
      <c r="E657">
        <v>50.242221555999997</v>
      </c>
      <c r="F657"/>
      <c r="G657"/>
      <c r="H657"/>
      <c r="I657">
        <v>31.210606578</v>
      </c>
      <c r="J657"/>
      <c r="K657">
        <v>56.357508938000002</v>
      </c>
      <c r="L657"/>
      <c r="M657"/>
      <c r="N657">
        <v>72.073350723000004</v>
      </c>
      <c r="O657"/>
      <c r="P657"/>
      <c r="Q657">
        <v>39.780895821999998</v>
      </c>
      <c r="R657">
        <v>74.824217689999998</v>
      </c>
      <c r="S657">
        <v>54.172249203</v>
      </c>
      <c r="T657">
        <v>66.536964980999997</v>
      </c>
      <c r="U657"/>
      <c r="V657">
        <v>86.454874458000006</v>
      </c>
      <c r="W657"/>
      <c r="X657"/>
      <c r="Y657"/>
      <c r="Z657"/>
      <c r="AA657"/>
      <c r="AB657"/>
      <c r="AC657">
        <v>80.252189083000005</v>
      </c>
      <c r="AD657">
        <v>61.330018414000001</v>
      </c>
      <c r="AE657"/>
      <c r="AF657">
        <v>59.980759870999997</v>
      </c>
      <c r="AG657"/>
      <c r="AH657"/>
      <c r="AI657">
        <v>59.613153324999999</v>
      </c>
      <c r="AJ657">
        <v>39.660556774</v>
      </c>
      <c r="AK657"/>
      <c r="AL657"/>
      <c r="AM657"/>
      <c r="AN657">
        <v>53.402796279999997</v>
      </c>
      <c r="AO657"/>
      <c r="AP657"/>
      <c r="AQ657"/>
      <c r="AR657">
        <v>58.213903512000002</v>
      </c>
      <c r="AS657"/>
      <c r="AT657">
        <v>44.751005673000002</v>
      </c>
      <c r="AU657"/>
    </row>
    <row r="658" spans="1:47" x14ac:dyDescent="0.35">
      <c r="A658" s="84">
        <v>26908</v>
      </c>
      <c r="B658">
        <v>31.641105400000001</v>
      </c>
      <c r="C658">
        <v>49.684711696999997</v>
      </c>
      <c r="D658"/>
      <c r="E658">
        <v>50.739855396000003</v>
      </c>
      <c r="F658"/>
      <c r="G658"/>
      <c r="H658"/>
      <c r="I658">
        <v>31.635832321999999</v>
      </c>
      <c r="J658"/>
      <c r="K658">
        <v>56.110597617000003</v>
      </c>
      <c r="L658"/>
      <c r="M658"/>
      <c r="N658">
        <v>69.886387227</v>
      </c>
      <c r="O658"/>
      <c r="P658"/>
      <c r="Q658">
        <v>40.478520316999997</v>
      </c>
      <c r="R658">
        <v>73.666513999000003</v>
      </c>
      <c r="S658">
        <v>54.293514227999999</v>
      </c>
      <c r="T658">
        <v>66.218606296000004</v>
      </c>
      <c r="U658"/>
      <c r="V658">
        <v>88.784247918000005</v>
      </c>
      <c r="W658"/>
      <c r="X658"/>
      <c r="Y658"/>
      <c r="Z658"/>
      <c r="AA658"/>
      <c r="AB658"/>
      <c r="AC658">
        <v>83.535672145999996</v>
      </c>
      <c r="AD658">
        <v>60.488728723999998</v>
      </c>
      <c r="AE658"/>
      <c r="AF658">
        <v>58.718423715999997</v>
      </c>
      <c r="AG658"/>
      <c r="AH658"/>
      <c r="AI658">
        <v>61.11600593</v>
      </c>
      <c r="AJ658">
        <v>40.734786372000002</v>
      </c>
      <c r="AK658"/>
      <c r="AL658"/>
      <c r="AM658"/>
      <c r="AN658">
        <v>52.473041528000003</v>
      </c>
      <c r="AO658"/>
      <c r="AP658"/>
      <c r="AQ658"/>
      <c r="AR658">
        <v>59.593107543999999</v>
      </c>
      <c r="AS658"/>
      <c r="AT658">
        <v>45.103414835999999</v>
      </c>
      <c r="AU658"/>
    </row>
    <row r="659" spans="1:47" x14ac:dyDescent="0.35">
      <c r="A659" s="84">
        <v>26938</v>
      </c>
      <c r="B659">
        <v>31.430788389</v>
      </c>
      <c r="C659">
        <v>50.162590942999998</v>
      </c>
      <c r="D659"/>
      <c r="E659">
        <v>51.290119066999999</v>
      </c>
      <c r="F659"/>
      <c r="G659"/>
      <c r="H659"/>
      <c r="I659">
        <v>31.425550360999999</v>
      </c>
      <c r="J659"/>
      <c r="K659">
        <v>55.740230636</v>
      </c>
      <c r="L659"/>
      <c r="M659"/>
      <c r="N659">
        <v>71.357038084999999</v>
      </c>
      <c r="O659"/>
      <c r="P659"/>
      <c r="Q659">
        <v>40.696935461999999</v>
      </c>
      <c r="R659">
        <v>74.824217689999998</v>
      </c>
      <c r="S659">
        <v>54.566165988999998</v>
      </c>
      <c r="T659">
        <v>66.855323665</v>
      </c>
      <c r="U659"/>
      <c r="V659">
        <v>88.868998348999995</v>
      </c>
      <c r="W659"/>
      <c r="X659"/>
      <c r="Y659"/>
      <c r="Z659"/>
      <c r="AA659"/>
      <c r="AB659"/>
      <c r="AC659">
        <v>81.507638489000001</v>
      </c>
      <c r="AD659">
        <v>61.330018414000001</v>
      </c>
      <c r="AE659"/>
      <c r="AF659">
        <v>59.974463186999998</v>
      </c>
      <c r="AG659"/>
      <c r="AH659"/>
      <c r="AI659">
        <v>61.11600593</v>
      </c>
      <c r="AJ659">
        <v>40.133217797</v>
      </c>
      <c r="AK659"/>
      <c r="AL659"/>
      <c r="AM659"/>
      <c r="AN659">
        <v>52.885792322999997</v>
      </c>
      <c r="AO659"/>
      <c r="AP659"/>
      <c r="AQ659"/>
      <c r="AR659">
        <v>59.133372866999999</v>
      </c>
      <c r="AS659"/>
      <c r="AT659">
        <v>45.467227219999998</v>
      </c>
      <c r="AU659"/>
    </row>
    <row r="660" spans="1:47" x14ac:dyDescent="0.35">
      <c r="A660" s="84">
        <v>26969</v>
      </c>
      <c r="B660">
        <v>31.032065707000001</v>
      </c>
      <c r="C660">
        <v>50.170170038999998</v>
      </c>
      <c r="D660"/>
      <c r="E660">
        <v>51.914158483000001</v>
      </c>
      <c r="F660"/>
      <c r="G660"/>
      <c r="H660"/>
      <c r="I660">
        <v>31.026894126999998</v>
      </c>
      <c r="J660"/>
      <c r="K660">
        <v>56.048869787000001</v>
      </c>
      <c r="L660"/>
      <c r="M660"/>
      <c r="N660">
        <v>72.809526333999997</v>
      </c>
      <c r="O660"/>
      <c r="P660"/>
      <c r="Q660">
        <v>40.899050969999998</v>
      </c>
      <c r="R660">
        <v>75.189808330000005</v>
      </c>
      <c r="S660">
        <v>54.810428149000003</v>
      </c>
      <c r="T660">
        <v>66.112486735000005</v>
      </c>
      <c r="U660"/>
      <c r="V660">
        <v>86.844199824</v>
      </c>
      <c r="W660"/>
      <c r="X660"/>
      <c r="Y660"/>
      <c r="Z660"/>
      <c r="AA660"/>
      <c r="AB660"/>
      <c r="AC660">
        <v>81.797357585</v>
      </c>
      <c r="AD660">
        <v>61.918921197000003</v>
      </c>
      <c r="AE660"/>
      <c r="AF660">
        <v>61.734263513000002</v>
      </c>
      <c r="AG660"/>
      <c r="AH660"/>
      <c r="AI660">
        <v>61.11600593</v>
      </c>
      <c r="AJ660">
        <v>39.832433508999998</v>
      </c>
      <c r="AK660"/>
      <c r="AL660"/>
      <c r="AM660"/>
      <c r="AN660">
        <v>53.869186884999998</v>
      </c>
      <c r="AO660"/>
      <c r="AP660"/>
      <c r="AQ660"/>
      <c r="AR660">
        <v>58.788571859000001</v>
      </c>
      <c r="AS660"/>
      <c r="AT660">
        <v>45.677740628000002</v>
      </c>
      <c r="AU660"/>
    </row>
    <row r="661" spans="1:47" x14ac:dyDescent="0.35">
      <c r="A661" s="84">
        <v>26999</v>
      </c>
      <c r="B661">
        <v>32.751913645000002</v>
      </c>
      <c r="C661">
        <v>50.307778171000002</v>
      </c>
      <c r="D661"/>
      <c r="E661">
        <v>51.748280536000003</v>
      </c>
      <c r="F661"/>
      <c r="G661"/>
      <c r="H661"/>
      <c r="I661">
        <v>32.746455447000002</v>
      </c>
      <c r="J661"/>
      <c r="K661">
        <v>55.493319315000001</v>
      </c>
      <c r="L661"/>
      <c r="M661"/>
      <c r="N661">
        <v>72.186335747000001</v>
      </c>
      <c r="O661"/>
      <c r="P661"/>
      <c r="Q661">
        <v>41.909628509000001</v>
      </c>
      <c r="R661">
        <v>73.179059808000005</v>
      </c>
      <c r="S661">
        <v>54.659111371999998</v>
      </c>
      <c r="T661">
        <v>65.475769366999998</v>
      </c>
      <c r="U661"/>
      <c r="V661">
        <v>87.052842416000004</v>
      </c>
      <c r="W661"/>
      <c r="X661"/>
      <c r="Y661"/>
      <c r="Z661"/>
      <c r="AA661"/>
      <c r="AB661"/>
      <c r="AC661">
        <v>84.308256396999994</v>
      </c>
      <c r="AD661">
        <v>61.918921197000003</v>
      </c>
      <c r="AE661"/>
      <c r="AF661">
        <v>59.943443747000003</v>
      </c>
      <c r="AG661"/>
      <c r="AH661"/>
      <c r="AI661">
        <v>61.616956797999997</v>
      </c>
      <c r="AJ661">
        <v>39.101957382999998</v>
      </c>
      <c r="AK661"/>
      <c r="AL661"/>
      <c r="AM661"/>
      <c r="AN661">
        <v>54.448712938</v>
      </c>
      <c r="AO661"/>
      <c r="AP661"/>
      <c r="AQ661"/>
      <c r="AR661">
        <v>60.39764323</v>
      </c>
      <c r="AS661"/>
      <c r="AT661">
        <v>45.547843047000001</v>
      </c>
      <c r="AU661"/>
    </row>
    <row r="662" spans="1:47" x14ac:dyDescent="0.35">
      <c r="A662" s="84">
        <v>27030</v>
      </c>
      <c r="B662">
        <v>32.26471866</v>
      </c>
      <c r="C662">
        <v>51.344146430000002</v>
      </c>
      <c r="D662"/>
      <c r="E662">
        <v>52.468181426999998</v>
      </c>
      <c r="F662"/>
      <c r="G662"/>
      <c r="H662"/>
      <c r="I662">
        <v>32.259341655</v>
      </c>
      <c r="J662"/>
      <c r="K662">
        <v>55.678502805999997</v>
      </c>
      <c r="L662">
        <v>59.407286409999998</v>
      </c>
      <c r="M662"/>
      <c r="N662">
        <v>79.406800101000002</v>
      </c>
      <c r="O662"/>
      <c r="P662"/>
      <c r="Q662">
        <v>41.342401115999998</v>
      </c>
      <c r="R662">
        <v>76.347512022000004</v>
      </c>
      <c r="S662">
        <v>54.398403219000002</v>
      </c>
      <c r="T662">
        <v>60.806508665999999</v>
      </c>
      <c r="U662"/>
      <c r="V662">
        <v>86.820148231999994</v>
      </c>
      <c r="W662"/>
      <c r="X662"/>
      <c r="Y662"/>
      <c r="Z662"/>
      <c r="AA662"/>
      <c r="AB662"/>
      <c r="AC662">
        <v>83.632245182000005</v>
      </c>
      <c r="AD662">
        <v>62.255437073000003</v>
      </c>
      <c r="AE662"/>
      <c r="AF662">
        <v>63.016868678999998</v>
      </c>
      <c r="AG662"/>
      <c r="AH662"/>
      <c r="AI662">
        <v>62.117907666000001</v>
      </c>
      <c r="AJ662">
        <v>39.703525958</v>
      </c>
      <c r="AK662"/>
      <c r="AL662"/>
      <c r="AM662"/>
      <c r="AN662">
        <v>55.325772022999999</v>
      </c>
      <c r="AO662"/>
      <c r="AP662"/>
      <c r="AQ662"/>
      <c r="AR662">
        <v>60.225242725999998</v>
      </c>
      <c r="AS662"/>
      <c r="AT662">
        <v>45.245806381999998</v>
      </c>
      <c r="AU662"/>
    </row>
    <row r="663" spans="1:47" x14ac:dyDescent="0.35">
      <c r="A663" s="84">
        <v>27061</v>
      </c>
      <c r="B663">
        <v>32.724069131</v>
      </c>
      <c r="C663">
        <v>51.601486792000003</v>
      </c>
      <c r="D663"/>
      <c r="E663">
        <v>52.469591155000003</v>
      </c>
      <c r="F663"/>
      <c r="G663"/>
      <c r="H663"/>
      <c r="I663">
        <v>32.718615573999998</v>
      </c>
      <c r="J663"/>
      <c r="K663">
        <v>55.493319315000001</v>
      </c>
      <c r="L663">
        <v>59.407286409999998</v>
      </c>
      <c r="M663"/>
      <c r="N663">
        <v>75.560835436999994</v>
      </c>
      <c r="O663"/>
      <c r="P663"/>
      <c r="Q663">
        <v>41.23156358</v>
      </c>
      <c r="R663">
        <v>76.652170892000001</v>
      </c>
      <c r="S663">
        <v>54.120299590000002</v>
      </c>
      <c r="T663">
        <v>60.806508665999999</v>
      </c>
      <c r="U663"/>
      <c r="V663">
        <v>89.868702010000007</v>
      </c>
      <c r="W663"/>
      <c r="X663"/>
      <c r="Y663"/>
      <c r="Z663"/>
      <c r="AA663"/>
      <c r="AB663"/>
      <c r="AC663">
        <v>80.059043012000004</v>
      </c>
      <c r="AD663">
        <v>62.087179135</v>
      </c>
      <c r="AE663"/>
      <c r="AF663">
        <v>63.192251743999996</v>
      </c>
      <c r="AG663"/>
      <c r="AH663"/>
      <c r="AI663">
        <v>63.119809402999998</v>
      </c>
      <c r="AJ663">
        <v>40.004310244999999</v>
      </c>
      <c r="AK663"/>
      <c r="AL663"/>
      <c r="AM663"/>
      <c r="AN663">
        <v>53.449943466999997</v>
      </c>
      <c r="AO663"/>
      <c r="AP663"/>
      <c r="AQ663"/>
      <c r="AR663">
        <v>60.455110064000003</v>
      </c>
      <c r="AS663"/>
      <c r="AT663">
        <v>45.112239938000002</v>
      </c>
      <c r="AU663"/>
    </row>
    <row r="664" spans="1:47" x14ac:dyDescent="0.35">
      <c r="A664" s="84">
        <v>27089</v>
      </c>
      <c r="B664">
        <v>33.009598644999997</v>
      </c>
      <c r="C664">
        <v>51.009635379000002</v>
      </c>
      <c r="D664"/>
      <c r="E664">
        <v>52.705015662999998</v>
      </c>
      <c r="F664"/>
      <c r="G664"/>
      <c r="H664"/>
      <c r="I664">
        <v>33.004097504000001</v>
      </c>
      <c r="J664"/>
      <c r="K664">
        <v>55.184680164</v>
      </c>
      <c r="L664">
        <v>60.032626266999998</v>
      </c>
      <c r="M664"/>
      <c r="N664">
        <v>74.313980925999999</v>
      </c>
      <c r="O664"/>
      <c r="P664"/>
      <c r="Q664">
        <v>41.322841551000003</v>
      </c>
      <c r="R664">
        <v>75.067944789999999</v>
      </c>
      <c r="S664">
        <v>54.149617061000001</v>
      </c>
      <c r="T664">
        <v>62.822780332999997</v>
      </c>
      <c r="U664"/>
      <c r="V664">
        <v>85.032644841000007</v>
      </c>
      <c r="W664"/>
      <c r="X664"/>
      <c r="Y664"/>
      <c r="Z664"/>
      <c r="AA664"/>
      <c r="AB664"/>
      <c r="AC664">
        <v>84.211683360999999</v>
      </c>
      <c r="AD664">
        <v>60.656986662000001</v>
      </c>
      <c r="AE664"/>
      <c r="AF664">
        <v>61.862999842999997</v>
      </c>
      <c r="AG664"/>
      <c r="AH664"/>
      <c r="AI664">
        <v>62.618858535000001</v>
      </c>
      <c r="AJ664">
        <v>40.305094533000002</v>
      </c>
      <c r="AK664"/>
      <c r="AL664"/>
      <c r="AM664"/>
      <c r="AN664">
        <v>55.382093294000001</v>
      </c>
      <c r="AO664"/>
      <c r="AP664"/>
      <c r="AQ664"/>
      <c r="AR664">
        <v>59.995375387000003</v>
      </c>
      <c r="AS664"/>
      <c r="AT664">
        <v>45.112339097000003</v>
      </c>
      <c r="AU664"/>
    </row>
    <row r="665" spans="1:47" x14ac:dyDescent="0.35">
      <c r="A665" s="84">
        <v>27120</v>
      </c>
      <c r="B665">
        <v>32.674781987999999</v>
      </c>
      <c r="C665">
        <v>51.283318561999998</v>
      </c>
      <c r="D665"/>
      <c r="E665">
        <v>51.772715814000001</v>
      </c>
      <c r="F665"/>
      <c r="G665"/>
      <c r="H665"/>
      <c r="I665">
        <v>32.669336643999998</v>
      </c>
      <c r="J665"/>
      <c r="K665">
        <v>55.308135825000001</v>
      </c>
      <c r="L665">
        <v>57.531266838999997</v>
      </c>
      <c r="M665"/>
      <c r="N665">
        <v>74.415981454000004</v>
      </c>
      <c r="O665"/>
      <c r="P665"/>
      <c r="Q665">
        <v>41.185924593999999</v>
      </c>
      <c r="R665">
        <v>76.286580251999993</v>
      </c>
      <c r="S665">
        <v>54.219778998999999</v>
      </c>
      <c r="T665">
        <v>66.218606296000004</v>
      </c>
      <c r="U665"/>
      <c r="V665">
        <v>83.474349786999994</v>
      </c>
      <c r="W665"/>
      <c r="X665"/>
      <c r="Y665"/>
      <c r="Z665"/>
      <c r="AA665"/>
      <c r="AB665"/>
      <c r="AC665">
        <v>84.694548527999999</v>
      </c>
      <c r="AD665">
        <v>59.395052127</v>
      </c>
      <c r="AE665"/>
      <c r="AF665">
        <v>60.794133762999998</v>
      </c>
      <c r="AG665"/>
      <c r="AH665"/>
      <c r="AI665">
        <v>62.117907666000001</v>
      </c>
      <c r="AJ665">
        <v>40.519940452</v>
      </c>
      <c r="AK665"/>
      <c r="AL665"/>
      <c r="AM665"/>
      <c r="AN665">
        <v>54.159402022999998</v>
      </c>
      <c r="AO665"/>
      <c r="AP665"/>
      <c r="AQ665"/>
      <c r="AR665">
        <v>61.432046253999999</v>
      </c>
      <c r="AS665"/>
      <c r="AT665">
        <v>44.980755821999999</v>
      </c>
      <c r="AU665"/>
    </row>
    <row r="666" spans="1:47" x14ac:dyDescent="0.35">
      <c r="A666" s="84">
        <v>27150</v>
      </c>
      <c r="B666">
        <v>32.387192390000003</v>
      </c>
      <c r="C666">
        <v>50.736905933000003</v>
      </c>
      <c r="D666"/>
      <c r="E666">
        <v>52.399574684000001</v>
      </c>
      <c r="F666"/>
      <c r="G666"/>
      <c r="H666"/>
      <c r="I666">
        <v>32.381794974999998</v>
      </c>
      <c r="J666"/>
      <c r="K666">
        <v>55.925414126</v>
      </c>
      <c r="L666">
        <v>56.280587124999997</v>
      </c>
      <c r="M666"/>
      <c r="N666">
        <v>74.985399029999996</v>
      </c>
      <c r="O666"/>
      <c r="P666"/>
      <c r="Q666">
        <v>41.088126768000002</v>
      </c>
      <c r="R666">
        <v>77.322420402000006</v>
      </c>
      <c r="S666">
        <v>54.593426721</v>
      </c>
      <c r="T666">
        <v>66.961443226</v>
      </c>
      <c r="U666"/>
      <c r="V666">
        <v>85.024741754000004</v>
      </c>
      <c r="W666"/>
      <c r="X666"/>
      <c r="Y666"/>
      <c r="Z666"/>
      <c r="AA666"/>
      <c r="AB666"/>
      <c r="AC666">
        <v>83.728818206</v>
      </c>
      <c r="AD666">
        <v>59.563310065000003</v>
      </c>
      <c r="AE666"/>
      <c r="AF666">
        <v>60.137426697999999</v>
      </c>
      <c r="AG666"/>
      <c r="AH666"/>
      <c r="AI666">
        <v>62.618858535000001</v>
      </c>
      <c r="AJ666">
        <v>41.894954337999998</v>
      </c>
      <c r="AK666"/>
      <c r="AL666"/>
      <c r="AM666"/>
      <c r="AN666">
        <v>51.370779427999999</v>
      </c>
      <c r="AO666"/>
      <c r="AP666"/>
      <c r="AQ666"/>
      <c r="AR666">
        <v>61.202178914999998</v>
      </c>
      <c r="AS666"/>
      <c r="AT666">
        <v>45.339312808999999</v>
      </c>
      <c r="AU666"/>
    </row>
    <row r="667" spans="1:47" x14ac:dyDescent="0.35">
      <c r="A667" s="84">
        <v>27181</v>
      </c>
      <c r="B667">
        <v>33.581413875999999</v>
      </c>
      <c r="C667">
        <v>52.623647404000003</v>
      </c>
      <c r="D667"/>
      <c r="E667">
        <v>51.682023338999997</v>
      </c>
      <c r="F667"/>
      <c r="G667"/>
      <c r="H667"/>
      <c r="I667">
        <v>33.575817440000002</v>
      </c>
      <c r="J667"/>
      <c r="K667">
        <v>55.246407994999998</v>
      </c>
      <c r="L667">
        <v>55.029907411000003</v>
      </c>
      <c r="M667"/>
      <c r="N667">
        <v>75.222923655000002</v>
      </c>
      <c r="O667"/>
      <c r="P667"/>
      <c r="Q667">
        <v>42.281260248999999</v>
      </c>
      <c r="R667">
        <v>75.981921381999996</v>
      </c>
      <c r="S667">
        <v>54.263229289999998</v>
      </c>
      <c r="T667">
        <v>67.279801910000003</v>
      </c>
      <c r="U667"/>
      <c r="V667">
        <v>82.934550776999998</v>
      </c>
      <c r="W667"/>
      <c r="X667"/>
      <c r="Y667"/>
      <c r="Z667"/>
      <c r="AA667"/>
      <c r="AB667"/>
      <c r="AC667">
        <v>86.336290054000003</v>
      </c>
      <c r="AD667">
        <v>57.964859654000001</v>
      </c>
      <c r="AE667"/>
      <c r="AF667">
        <v>60.537261878999999</v>
      </c>
      <c r="AG667"/>
      <c r="AH667"/>
      <c r="AI667">
        <v>63.620760271000002</v>
      </c>
      <c r="AJ667">
        <v>41.121509027999998</v>
      </c>
      <c r="AK667"/>
      <c r="AL667"/>
      <c r="AM667"/>
      <c r="AN667">
        <v>51.154700810999998</v>
      </c>
      <c r="AO667"/>
      <c r="AP667"/>
      <c r="AQ667"/>
      <c r="AR667">
        <v>62.926183954999999</v>
      </c>
      <c r="AS667"/>
      <c r="AT667">
        <v>45.254928960000001</v>
      </c>
      <c r="AU667"/>
    </row>
    <row r="668" spans="1:47" x14ac:dyDescent="0.35">
      <c r="A668" s="84">
        <v>27211</v>
      </c>
      <c r="B668">
        <v>32.943163788</v>
      </c>
      <c r="C668">
        <v>51.123083268999999</v>
      </c>
      <c r="D668"/>
      <c r="E668">
        <v>51.430152008</v>
      </c>
      <c r="F668"/>
      <c r="G668"/>
      <c r="H668"/>
      <c r="I668">
        <v>32.937673717999999</v>
      </c>
      <c r="J668"/>
      <c r="K668">
        <v>55.184680164</v>
      </c>
      <c r="L668">
        <v>55.029907411000003</v>
      </c>
      <c r="M668"/>
      <c r="N668">
        <v>74.890122525999999</v>
      </c>
      <c r="O668"/>
      <c r="P668"/>
      <c r="Q668">
        <v>43.901444238000003</v>
      </c>
      <c r="R668">
        <v>78.114533453000007</v>
      </c>
      <c r="S668">
        <v>54.025934368999998</v>
      </c>
      <c r="T668">
        <v>66.961443226</v>
      </c>
      <c r="U668"/>
      <c r="V668">
        <v>76.340428978999995</v>
      </c>
      <c r="W668"/>
      <c r="X668"/>
      <c r="Y668"/>
      <c r="Z668"/>
      <c r="AA668"/>
      <c r="AB668"/>
      <c r="AC668">
        <v>81.507638489000001</v>
      </c>
      <c r="AD668">
        <v>57.375956870000003</v>
      </c>
      <c r="AE668"/>
      <c r="AF668">
        <v>62.673129314000001</v>
      </c>
      <c r="AG668"/>
      <c r="AH668"/>
      <c r="AI668">
        <v>63.620760271000002</v>
      </c>
      <c r="AJ668">
        <v>41.207447395000003</v>
      </c>
      <c r="AK668"/>
      <c r="AL668"/>
      <c r="AM668"/>
      <c r="AN668">
        <v>51.701061484</v>
      </c>
      <c r="AO668"/>
      <c r="AP668"/>
      <c r="AQ668"/>
      <c r="AR668">
        <v>60.742444237999997</v>
      </c>
      <c r="AS668"/>
      <c r="AT668">
        <v>45.334553202999999</v>
      </c>
      <c r="AU668"/>
    </row>
    <row r="669" spans="1:47" x14ac:dyDescent="0.35">
      <c r="A669" s="84">
        <v>27242</v>
      </c>
      <c r="B669">
        <v>32.700011981000003</v>
      </c>
      <c r="C669">
        <v>51.699891694999998</v>
      </c>
      <c r="D669"/>
      <c r="E669">
        <v>51.371883267999998</v>
      </c>
      <c r="F669"/>
      <c r="G669"/>
      <c r="H669"/>
      <c r="I669">
        <v>32.694562433000002</v>
      </c>
      <c r="J669"/>
      <c r="K669">
        <v>53.826667901</v>
      </c>
      <c r="L669">
        <v>53.779227697000003</v>
      </c>
      <c r="M669"/>
      <c r="N669">
        <v>84.473457367999998</v>
      </c>
      <c r="O669"/>
      <c r="P669"/>
      <c r="Q669">
        <v>42.385577929999997</v>
      </c>
      <c r="R669">
        <v>78.114533453000007</v>
      </c>
      <c r="S669">
        <v>53.481704245000003</v>
      </c>
      <c r="T669">
        <v>67.173682349000003</v>
      </c>
      <c r="U669"/>
      <c r="V669">
        <v>83.203190487000001</v>
      </c>
      <c r="W669"/>
      <c r="X669"/>
      <c r="Y669"/>
      <c r="Z669"/>
      <c r="AA669"/>
      <c r="AB669"/>
      <c r="AC669">
        <v>81.507638489000001</v>
      </c>
      <c r="AD669">
        <v>56.53466718</v>
      </c>
      <c r="AE669"/>
      <c r="AF669">
        <v>63.232519392999997</v>
      </c>
      <c r="AG669"/>
      <c r="AH669"/>
      <c r="AI669">
        <v>64.121711138999999</v>
      </c>
      <c r="AJ669">
        <v>42.109800258</v>
      </c>
      <c r="AK669"/>
      <c r="AL669"/>
      <c r="AM669"/>
      <c r="AN669">
        <v>52.467850767000002</v>
      </c>
      <c r="AO669"/>
      <c r="AP669"/>
      <c r="AQ669"/>
      <c r="AR669">
        <v>60.914844742</v>
      </c>
      <c r="AS669"/>
      <c r="AT669">
        <v>44.855022896999998</v>
      </c>
      <c r="AU669"/>
    </row>
    <row r="670" spans="1:47" x14ac:dyDescent="0.35">
      <c r="A670" s="84">
        <v>27273</v>
      </c>
      <c r="B670">
        <v>32.669100210000003</v>
      </c>
      <c r="C670">
        <v>51.762378325999997</v>
      </c>
      <c r="D670"/>
      <c r="E670">
        <v>50.712130754</v>
      </c>
      <c r="F670"/>
      <c r="G670"/>
      <c r="H670"/>
      <c r="I670">
        <v>32.663655814000002</v>
      </c>
      <c r="J670"/>
      <c r="K670">
        <v>53.950123560999998</v>
      </c>
      <c r="L670">
        <v>53.779227697000003</v>
      </c>
      <c r="M670"/>
      <c r="N670">
        <v>73.837269997000007</v>
      </c>
      <c r="O670"/>
      <c r="P670"/>
      <c r="Q670">
        <v>40.993588869</v>
      </c>
      <c r="R670">
        <v>74.458627050000004</v>
      </c>
      <c r="S670">
        <v>53.165227600000001</v>
      </c>
      <c r="T670">
        <v>66.006367174000005</v>
      </c>
      <c r="U670"/>
      <c r="V670">
        <v>83.054142655000007</v>
      </c>
      <c r="W670"/>
      <c r="X670"/>
      <c r="Y670"/>
      <c r="Z670"/>
      <c r="AA670"/>
      <c r="AB670"/>
      <c r="AC670">
        <v>82.473368800000003</v>
      </c>
      <c r="AD670">
        <v>55.945764396999998</v>
      </c>
      <c r="AE670"/>
      <c r="AF670">
        <v>61.576404154000002</v>
      </c>
      <c r="AG670"/>
      <c r="AH670"/>
      <c r="AI670">
        <v>63.620760271000002</v>
      </c>
      <c r="AJ670">
        <v>40.906663107999996</v>
      </c>
      <c r="AK670"/>
      <c r="AL670"/>
      <c r="AM670"/>
      <c r="AN670">
        <v>47.975167689999999</v>
      </c>
      <c r="AO670"/>
      <c r="AP670"/>
      <c r="AQ670"/>
      <c r="AR670">
        <v>60.570043734000002</v>
      </c>
      <c r="AS670"/>
      <c r="AT670">
        <v>44.861369037999999</v>
      </c>
      <c r="AU670"/>
    </row>
    <row r="671" spans="1:47" x14ac:dyDescent="0.35">
      <c r="A671" s="84">
        <v>27303</v>
      </c>
      <c r="B671">
        <v>31.958959215</v>
      </c>
      <c r="C671">
        <v>50.756523577999999</v>
      </c>
      <c r="D671"/>
      <c r="E671">
        <v>50.640234646000003</v>
      </c>
      <c r="F671"/>
      <c r="G671"/>
      <c r="H671"/>
      <c r="I671">
        <v>31.953633165999999</v>
      </c>
      <c r="J671"/>
      <c r="K671">
        <v>53.764940070999998</v>
      </c>
      <c r="L671">
        <v>51.903208126999999</v>
      </c>
      <c r="M671"/>
      <c r="N671">
        <v>75.451415252000004</v>
      </c>
      <c r="O671"/>
      <c r="P671"/>
      <c r="Q671">
        <v>41.498877638000003</v>
      </c>
      <c r="R671">
        <v>74.580490600000005</v>
      </c>
      <c r="S671">
        <v>52.551596297000003</v>
      </c>
      <c r="T671">
        <v>64.626812876000002</v>
      </c>
      <c r="U671"/>
      <c r="V671">
        <v>83.101452480000006</v>
      </c>
      <c r="W671"/>
      <c r="X671"/>
      <c r="Y671"/>
      <c r="Z671"/>
      <c r="AA671"/>
      <c r="AB671"/>
      <c r="AC671">
        <v>77.934436331000001</v>
      </c>
      <c r="AD671">
        <v>54.767958831000001</v>
      </c>
      <c r="AE671"/>
      <c r="AF671">
        <v>61.619860578999997</v>
      </c>
      <c r="AG671"/>
      <c r="AH671"/>
      <c r="AI671">
        <v>62.618858535000001</v>
      </c>
      <c r="AJ671">
        <v>41.894954337999998</v>
      </c>
      <c r="AK671"/>
      <c r="AL671"/>
      <c r="AM671"/>
      <c r="AN671">
        <v>52.024461582999997</v>
      </c>
      <c r="AO671"/>
      <c r="AP671"/>
      <c r="AQ671"/>
      <c r="AR671">
        <v>61.029778411000002</v>
      </c>
      <c r="AS671"/>
      <c r="AT671">
        <v>44.721555610999999</v>
      </c>
      <c r="AU671"/>
    </row>
    <row r="672" spans="1:47" x14ac:dyDescent="0.35">
      <c r="A672" s="84">
        <v>27334</v>
      </c>
      <c r="B672">
        <v>31.897842481000001</v>
      </c>
      <c r="C672">
        <v>50.792300281000003</v>
      </c>
      <c r="D672"/>
      <c r="E672">
        <v>49.728610801999999</v>
      </c>
      <c r="F672"/>
      <c r="G672"/>
      <c r="H672"/>
      <c r="I672">
        <v>31.892526617000001</v>
      </c>
      <c r="J672"/>
      <c r="K672">
        <v>53.394573090000002</v>
      </c>
      <c r="L672">
        <v>52.528547983999999</v>
      </c>
      <c r="M672"/>
      <c r="N672">
        <v>71.686680027999998</v>
      </c>
      <c r="O672"/>
      <c r="P672"/>
      <c r="Q672">
        <v>41.375000391999997</v>
      </c>
      <c r="R672">
        <v>71.655765477000003</v>
      </c>
      <c r="S672">
        <v>51.461357968999998</v>
      </c>
      <c r="T672">
        <v>64.520693313999999</v>
      </c>
      <c r="U672"/>
      <c r="V672">
        <v>83.352902365999995</v>
      </c>
      <c r="W672"/>
      <c r="X672"/>
      <c r="Y672"/>
      <c r="Z672"/>
      <c r="AA672"/>
      <c r="AB672"/>
      <c r="AC672">
        <v>78.031009355999998</v>
      </c>
      <c r="AD672">
        <v>53.842540172</v>
      </c>
      <c r="AE672"/>
      <c r="AF672">
        <v>55.809628064000002</v>
      </c>
      <c r="AG672"/>
      <c r="AH672"/>
      <c r="AI672">
        <v>62.618858535000001</v>
      </c>
      <c r="AJ672">
        <v>42.281676994000001</v>
      </c>
      <c r="AK672"/>
      <c r="AL672"/>
      <c r="AM672"/>
      <c r="AN672">
        <v>49.812153852000002</v>
      </c>
      <c r="AO672"/>
      <c r="AP672"/>
      <c r="AQ672"/>
      <c r="AR672">
        <v>61.144712079999998</v>
      </c>
      <c r="AS672"/>
      <c r="AT672">
        <v>43.248755023999998</v>
      </c>
      <c r="AU672"/>
    </row>
    <row r="673" spans="1:47" x14ac:dyDescent="0.35">
      <c r="A673" s="84">
        <v>27364</v>
      </c>
      <c r="B673">
        <v>31.136360567000001</v>
      </c>
      <c r="C673">
        <v>48.203141473000002</v>
      </c>
      <c r="D673"/>
      <c r="E673">
        <v>49.61254323</v>
      </c>
      <c r="F673"/>
      <c r="G673"/>
      <c r="H673"/>
      <c r="I673">
        <v>31.131171605999999</v>
      </c>
      <c r="J673"/>
      <c r="K673">
        <v>50.740276393000002</v>
      </c>
      <c r="L673">
        <v>50.027188555999999</v>
      </c>
      <c r="M673"/>
      <c r="N673">
        <v>70.361639335000007</v>
      </c>
      <c r="O673"/>
      <c r="P673"/>
      <c r="Q673">
        <v>41.195704376999998</v>
      </c>
      <c r="R673">
        <v>70.437130006000004</v>
      </c>
      <c r="S673">
        <v>49.862280560999999</v>
      </c>
      <c r="T673">
        <v>63.459497700999997</v>
      </c>
      <c r="U673"/>
      <c r="V673">
        <v>84.259699999000006</v>
      </c>
      <c r="W673"/>
      <c r="X673"/>
      <c r="Y673"/>
      <c r="Z673"/>
      <c r="AA673"/>
      <c r="AB673"/>
      <c r="AC673">
        <v>74.650953256999998</v>
      </c>
      <c r="AD673">
        <v>52.832992543000003</v>
      </c>
      <c r="AE673"/>
      <c r="AF673">
        <v>54.179470244000001</v>
      </c>
      <c r="AG673"/>
      <c r="AH673"/>
      <c r="AI673">
        <v>59.613153324999999</v>
      </c>
      <c r="AJ673">
        <v>40.476971268</v>
      </c>
      <c r="AK673"/>
      <c r="AL673"/>
      <c r="AM673"/>
      <c r="AN673">
        <v>52.229347013000002</v>
      </c>
      <c r="AO673"/>
      <c r="AP673"/>
      <c r="AQ673"/>
      <c r="AR673">
        <v>59.018439198000003</v>
      </c>
      <c r="AS673"/>
      <c r="AT673">
        <v>41.701387275999998</v>
      </c>
      <c r="AU673"/>
    </row>
    <row r="674" spans="1:47" x14ac:dyDescent="0.35">
      <c r="A674" s="84">
        <v>27395</v>
      </c>
      <c r="B674">
        <v>30.959655578</v>
      </c>
      <c r="C674">
        <v>47.655059178000002</v>
      </c>
      <c r="D674">
        <v>47.664222109999997</v>
      </c>
      <c r="E674">
        <v>47.930268300999998</v>
      </c>
      <c r="F674"/>
      <c r="G674"/>
      <c r="H674"/>
      <c r="I674">
        <v>30.954496065000001</v>
      </c>
      <c r="J674"/>
      <c r="K674">
        <v>51.048915544000003</v>
      </c>
      <c r="L674">
        <v>51.903208126999999</v>
      </c>
      <c r="M674"/>
      <c r="N674">
        <v>71.134705216</v>
      </c>
      <c r="O674"/>
      <c r="P674"/>
      <c r="Q674">
        <v>41.427767056</v>
      </c>
      <c r="R674">
        <v>69.645016953999999</v>
      </c>
      <c r="S674">
        <v>49.214849872000002</v>
      </c>
      <c r="T674">
        <v>63.990095508000003</v>
      </c>
      <c r="U674"/>
      <c r="V674">
        <v>84.267313462999994</v>
      </c>
      <c r="W674"/>
      <c r="X674"/>
      <c r="Y674"/>
      <c r="Z674"/>
      <c r="AA674"/>
      <c r="AB674"/>
      <c r="AC674">
        <v>74.071515067000007</v>
      </c>
      <c r="AD674">
        <v>50.813897287000003</v>
      </c>
      <c r="AE674"/>
      <c r="AF674">
        <v>51.017055474999999</v>
      </c>
      <c r="AG674"/>
      <c r="AH674"/>
      <c r="AI674">
        <v>59.529661513999997</v>
      </c>
      <c r="AJ674">
        <v>38.121029634999999</v>
      </c>
      <c r="AK674"/>
      <c r="AL674">
        <v>43.244135012000001</v>
      </c>
      <c r="AM674"/>
      <c r="AN674">
        <v>50.850136321000001</v>
      </c>
      <c r="AO674"/>
      <c r="AP674"/>
      <c r="AQ674"/>
      <c r="AR674">
        <v>62.351515608</v>
      </c>
      <c r="AS674"/>
      <c r="AT674">
        <v>41.125970741000003</v>
      </c>
      <c r="AU674"/>
    </row>
    <row r="675" spans="1:47" x14ac:dyDescent="0.35">
      <c r="A675" s="84">
        <v>27426</v>
      </c>
      <c r="B675">
        <v>31.541890474999999</v>
      </c>
      <c r="C675">
        <v>46.842940572000003</v>
      </c>
      <c r="D675">
        <v>47.564291410000003</v>
      </c>
      <c r="E675">
        <v>47.962692035000003</v>
      </c>
      <c r="F675"/>
      <c r="G675"/>
      <c r="H675"/>
      <c r="I675">
        <v>31.536633931000001</v>
      </c>
      <c r="J675"/>
      <c r="K675">
        <v>50.802004222999997</v>
      </c>
      <c r="L675">
        <v>51.903208126999999</v>
      </c>
      <c r="M675"/>
      <c r="N675">
        <v>71.457688310999998</v>
      </c>
      <c r="O675"/>
      <c r="P675"/>
      <c r="Q675">
        <v>41.529181418999997</v>
      </c>
      <c r="R675">
        <v>69.401289864000006</v>
      </c>
      <c r="S675">
        <v>48.606611319000002</v>
      </c>
      <c r="T675">
        <v>63.565617262000004</v>
      </c>
      <c r="U675"/>
      <c r="V675">
        <v>85.577452459</v>
      </c>
      <c r="W675"/>
      <c r="X675"/>
      <c r="Y675"/>
      <c r="Z675"/>
      <c r="AA675"/>
      <c r="AB675"/>
      <c r="AC675">
        <v>74.071515067000007</v>
      </c>
      <c r="AD675">
        <v>50.309123473</v>
      </c>
      <c r="AE675"/>
      <c r="AF675">
        <v>53.000123739000003</v>
      </c>
      <c r="AG675"/>
      <c r="AH675"/>
      <c r="AI675">
        <v>59.529661513999997</v>
      </c>
      <c r="AJ675">
        <v>40.924046519999997</v>
      </c>
      <c r="AK675"/>
      <c r="AL675">
        <v>42.793712900000003</v>
      </c>
      <c r="AM675"/>
      <c r="AN675">
        <v>51.529634481999999</v>
      </c>
      <c r="AO675"/>
      <c r="AP675"/>
      <c r="AQ675"/>
      <c r="AR675">
        <v>61.087245246000002</v>
      </c>
      <c r="AS675"/>
      <c r="AT675">
        <v>40.187931720999998</v>
      </c>
      <c r="AU675"/>
    </row>
    <row r="676" spans="1:47" x14ac:dyDescent="0.35">
      <c r="A676" s="84">
        <v>27454</v>
      </c>
      <c r="B676">
        <v>30.766752532999998</v>
      </c>
      <c r="C676">
        <v>47.518357182999999</v>
      </c>
      <c r="D676">
        <v>46.686415275000002</v>
      </c>
      <c r="E676">
        <v>47.139411119999998</v>
      </c>
      <c r="F676"/>
      <c r="G676"/>
      <c r="H676"/>
      <c r="I676">
        <v>30.761625168999998</v>
      </c>
      <c r="J676"/>
      <c r="K676">
        <v>51.357554694000001</v>
      </c>
      <c r="L676">
        <v>48.151168984999998</v>
      </c>
      <c r="M676"/>
      <c r="N676">
        <v>78.036197149000003</v>
      </c>
      <c r="O676"/>
      <c r="P676"/>
      <c r="Q676">
        <v>41.022109606999997</v>
      </c>
      <c r="R676">
        <v>68.365449713000004</v>
      </c>
      <c r="S676">
        <v>48.189902940000003</v>
      </c>
      <c r="T676">
        <v>62.292182525999998</v>
      </c>
      <c r="U676"/>
      <c r="V676">
        <v>86.625581929000006</v>
      </c>
      <c r="W676"/>
      <c r="X676"/>
      <c r="Y676"/>
      <c r="Z676"/>
      <c r="AA676"/>
      <c r="AB676"/>
      <c r="AC676">
        <v>74.071515067000007</v>
      </c>
      <c r="AD676">
        <v>49.636091721</v>
      </c>
      <c r="AE676"/>
      <c r="AF676">
        <v>52.463063714</v>
      </c>
      <c r="AG676"/>
      <c r="AH676"/>
      <c r="AI676">
        <v>60.124958128999999</v>
      </c>
      <c r="AJ676">
        <v>42.045253273999997</v>
      </c>
      <c r="AK676"/>
      <c r="AL676">
        <v>42.630111069999998</v>
      </c>
      <c r="AM676"/>
      <c r="AN676">
        <v>49.447278357999998</v>
      </c>
      <c r="AO676"/>
      <c r="AP676"/>
      <c r="AQ676"/>
      <c r="AR676">
        <v>62.064181435000002</v>
      </c>
      <c r="AS676"/>
      <c r="AT676">
        <v>39.742313608000003</v>
      </c>
      <c r="AU676"/>
    </row>
    <row r="677" spans="1:47" x14ac:dyDescent="0.35">
      <c r="A677" s="84">
        <v>27485</v>
      </c>
      <c r="B677">
        <v>30.400431592</v>
      </c>
      <c r="C677">
        <v>43.360890894999997</v>
      </c>
      <c r="D677">
        <v>49.648522202000002</v>
      </c>
      <c r="E677">
        <v>47.570317854999999</v>
      </c>
      <c r="F677"/>
      <c r="G677"/>
      <c r="H677"/>
      <c r="I677">
        <v>30.395365276</v>
      </c>
      <c r="J677"/>
      <c r="K677">
        <v>50.678548563</v>
      </c>
      <c r="L677">
        <v>52.528547983999999</v>
      </c>
      <c r="M677"/>
      <c r="N677">
        <v>68.638515558999998</v>
      </c>
      <c r="O677"/>
      <c r="P677"/>
      <c r="Q677">
        <v>41.174231149999997</v>
      </c>
      <c r="R677">
        <v>68.548245033000001</v>
      </c>
      <c r="S677">
        <v>48.201293237999998</v>
      </c>
      <c r="T677">
        <v>61.337106472999999</v>
      </c>
      <c r="U677"/>
      <c r="V677">
        <v>87.432094587999998</v>
      </c>
      <c r="W677"/>
      <c r="X677"/>
      <c r="Y677"/>
      <c r="Z677"/>
      <c r="AA677"/>
      <c r="AB677"/>
      <c r="AC677">
        <v>72.526346564999997</v>
      </c>
      <c r="AD677">
        <v>50.813897287000003</v>
      </c>
      <c r="AE677"/>
      <c r="AF677">
        <v>45.673829619000003</v>
      </c>
      <c r="AG677"/>
      <c r="AH677"/>
      <c r="AI677">
        <v>58.934364897999998</v>
      </c>
      <c r="AJ677">
        <v>44.287666780999999</v>
      </c>
      <c r="AK677"/>
      <c r="AL677">
        <v>42.334170866000001</v>
      </c>
      <c r="AM677"/>
      <c r="AN677">
        <v>47.983988994000001</v>
      </c>
      <c r="AO677"/>
      <c r="AP677"/>
      <c r="AQ677"/>
      <c r="AR677">
        <v>59.593107543999999</v>
      </c>
      <c r="AS677"/>
      <c r="AT677">
        <v>39.814798441000001</v>
      </c>
      <c r="AU677"/>
    </row>
    <row r="678" spans="1:47" x14ac:dyDescent="0.35">
      <c r="A678" s="84">
        <v>27515</v>
      </c>
      <c r="B678">
        <v>29.990854961</v>
      </c>
      <c r="C678">
        <v>45.238461194000003</v>
      </c>
      <c r="D678">
        <v>47.244469279999997</v>
      </c>
      <c r="E678">
        <v>46.457572874</v>
      </c>
      <c r="F678"/>
      <c r="G678"/>
      <c r="H678"/>
      <c r="I678">
        <v>29.985856901999998</v>
      </c>
      <c r="J678"/>
      <c r="K678">
        <v>50.493365072000003</v>
      </c>
      <c r="L678">
        <v>51.277868269999999</v>
      </c>
      <c r="M678"/>
      <c r="N678">
        <v>72.092087992000003</v>
      </c>
      <c r="O678"/>
      <c r="P678"/>
      <c r="Q678">
        <v>39.095236720000003</v>
      </c>
      <c r="R678">
        <v>66.598428291000005</v>
      </c>
      <c r="S678">
        <v>47.978944300999999</v>
      </c>
      <c r="T678">
        <v>60.382030421000003</v>
      </c>
      <c r="U678"/>
      <c r="V678">
        <v>86.234473413000003</v>
      </c>
      <c r="W678"/>
      <c r="X678"/>
      <c r="Y678"/>
      <c r="Z678"/>
      <c r="AA678"/>
      <c r="AB678"/>
      <c r="AC678">
        <v>73.588649911000005</v>
      </c>
      <c r="AD678">
        <v>50.813897287000003</v>
      </c>
      <c r="AE678"/>
      <c r="AF678">
        <v>45.610077834999998</v>
      </c>
      <c r="AG678"/>
      <c r="AH678"/>
      <c r="AI678">
        <v>59.529661513999997</v>
      </c>
      <c r="AJ678">
        <v>44.287666780999999</v>
      </c>
      <c r="AK678"/>
      <c r="AL678">
        <v>42.261973845999997</v>
      </c>
      <c r="AM678"/>
      <c r="AN678">
        <v>49.572191662000002</v>
      </c>
      <c r="AO678"/>
      <c r="AP678"/>
      <c r="AQ678"/>
      <c r="AR678">
        <v>59.420707040000003</v>
      </c>
      <c r="AS678"/>
      <c r="AT678">
        <v>39.702947700000003</v>
      </c>
      <c r="AU678"/>
    </row>
    <row r="679" spans="1:47" x14ac:dyDescent="0.35">
      <c r="A679" s="84">
        <v>27546</v>
      </c>
      <c r="B679">
        <v>29.920880610000001</v>
      </c>
      <c r="C679">
        <v>45.184686706999997</v>
      </c>
      <c r="D679">
        <v>48.912111127000003</v>
      </c>
      <c r="E679">
        <v>47.104167930000003</v>
      </c>
      <c r="F679"/>
      <c r="G679"/>
      <c r="H679"/>
      <c r="I679">
        <v>29.915894212000001</v>
      </c>
      <c r="J679"/>
      <c r="K679">
        <v>50.369909411999998</v>
      </c>
      <c r="L679">
        <v>51.277868269999999</v>
      </c>
      <c r="M679"/>
      <c r="N679">
        <v>72.003270072000007</v>
      </c>
      <c r="O679"/>
      <c r="P679"/>
      <c r="Q679">
        <v>38.537457727000003</v>
      </c>
      <c r="R679">
        <v>68.243586171999993</v>
      </c>
      <c r="S679">
        <v>48.346526533000002</v>
      </c>
      <c r="T679">
        <v>60.912628228000003</v>
      </c>
      <c r="U679"/>
      <c r="V679">
        <v>86.233915073000006</v>
      </c>
      <c r="W679"/>
      <c r="X679"/>
      <c r="Y679"/>
      <c r="Z679"/>
      <c r="AA679"/>
      <c r="AB679"/>
      <c r="AC679">
        <v>74.264661137000004</v>
      </c>
      <c r="AD679">
        <v>51.318671101</v>
      </c>
      <c r="AE679"/>
      <c r="AF679">
        <v>47.349654567000002</v>
      </c>
      <c r="AG679"/>
      <c r="AH679"/>
      <c r="AI679">
        <v>59.529661513999997</v>
      </c>
      <c r="AJ679">
        <v>44.848270157999998</v>
      </c>
      <c r="AK679"/>
      <c r="AL679">
        <v>42.528481872999997</v>
      </c>
      <c r="AM679"/>
      <c r="AN679">
        <v>50.253284624999999</v>
      </c>
      <c r="AO679"/>
      <c r="AP679"/>
      <c r="AQ679"/>
      <c r="AR679">
        <v>58.271370347000001</v>
      </c>
      <c r="AS679"/>
      <c r="AT679">
        <v>39.959569791</v>
      </c>
      <c r="AU679"/>
    </row>
    <row r="680" spans="1:47" x14ac:dyDescent="0.35">
      <c r="A680" s="84">
        <v>27576</v>
      </c>
      <c r="B680">
        <v>29.864881695000001</v>
      </c>
      <c r="C680">
        <v>45.692961089000001</v>
      </c>
      <c r="D680">
        <v>48.390199254000002</v>
      </c>
      <c r="E680">
        <v>47.755931988</v>
      </c>
      <c r="F680"/>
      <c r="G680"/>
      <c r="H680"/>
      <c r="I680">
        <v>29.859904628999999</v>
      </c>
      <c r="J680"/>
      <c r="K680">
        <v>49.135352808999997</v>
      </c>
      <c r="L680">
        <v>53.153887840000003</v>
      </c>
      <c r="M680">
        <v>56.703281066999999</v>
      </c>
      <c r="N680">
        <v>71.516737857999999</v>
      </c>
      <c r="O680"/>
      <c r="P680"/>
      <c r="Q680">
        <v>41.884131687</v>
      </c>
      <c r="R680">
        <v>67.451473112000002</v>
      </c>
      <c r="S680">
        <v>48.329218865999998</v>
      </c>
      <c r="T680">
        <v>60.063671737</v>
      </c>
      <c r="U680"/>
      <c r="V680">
        <v>86.871642860999998</v>
      </c>
      <c r="W680"/>
      <c r="X680"/>
      <c r="Y680"/>
      <c r="Z680">
        <v>5.6723550779999998</v>
      </c>
      <c r="AA680"/>
      <c r="AB680"/>
      <c r="AC680">
        <v>73.298930815999995</v>
      </c>
      <c r="AD680">
        <v>51.823444915000003</v>
      </c>
      <c r="AE680"/>
      <c r="AF680">
        <v>46.003533103999999</v>
      </c>
      <c r="AG680"/>
      <c r="AH680"/>
      <c r="AI680">
        <v>58.339068283000003</v>
      </c>
      <c r="AJ680">
        <v>45.969476911999998</v>
      </c>
      <c r="AK680"/>
      <c r="AL680">
        <v>42.549934475000001</v>
      </c>
      <c r="AM680"/>
      <c r="AN680">
        <v>51.089075135000002</v>
      </c>
      <c r="AO680"/>
      <c r="AP680"/>
      <c r="AQ680"/>
      <c r="AR680">
        <v>59.593107543999999</v>
      </c>
      <c r="AS680"/>
      <c r="AT680">
        <v>40.366813581000002</v>
      </c>
      <c r="AU680"/>
    </row>
    <row r="681" spans="1:47" x14ac:dyDescent="0.35">
      <c r="A681" s="84">
        <v>27607</v>
      </c>
      <c r="B681">
        <v>30.292173308999999</v>
      </c>
      <c r="C681">
        <v>45.056615473999997</v>
      </c>
      <c r="D681">
        <v>48.624412774</v>
      </c>
      <c r="E681">
        <v>47.393162087</v>
      </c>
      <c r="F681"/>
      <c r="G681"/>
      <c r="H681"/>
      <c r="I681">
        <v>30.287125033999999</v>
      </c>
      <c r="J681"/>
      <c r="K681">
        <v>51.048915544000003</v>
      </c>
      <c r="L681">
        <v>51.277868269999999</v>
      </c>
      <c r="M681">
        <v>57.474819076000003</v>
      </c>
      <c r="N681">
        <v>76.725041386000001</v>
      </c>
      <c r="O681"/>
      <c r="P681"/>
      <c r="Q681">
        <v>39.348772625999999</v>
      </c>
      <c r="R681">
        <v>67.451473112000002</v>
      </c>
      <c r="S681">
        <v>48.752620030999999</v>
      </c>
      <c r="T681">
        <v>59.320834806999997</v>
      </c>
      <c r="U681"/>
      <c r="V681">
        <v>89.189813084999997</v>
      </c>
      <c r="W681"/>
      <c r="X681"/>
      <c r="Y681"/>
      <c r="Z681">
        <v>5.7645876639999996</v>
      </c>
      <c r="AA681"/>
      <c r="AB681"/>
      <c r="AC681">
        <v>73.781795970999994</v>
      </c>
      <c r="AD681">
        <v>51.823444915000003</v>
      </c>
      <c r="AE681"/>
      <c r="AF681">
        <v>36.733988697000001</v>
      </c>
      <c r="AG681"/>
      <c r="AH681"/>
      <c r="AI681">
        <v>58.339068283000003</v>
      </c>
      <c r="AJ681">
        <v>43.727063403999999</v>
      </c>
      <c r="AK681"/>
      <c r="AL681">
        <v>42.936044228999997</v>
      </c>
      <c r="AM681"/>
      <c r="AN681">
        <v>45.984480511000001</v>
      </c>
      <c r="AO681"/>
      <c r="AP681"/>
      <c r="AQ681"/>
      <c r="AR681">
        <v>59.363240206</v>
      </c>
      <c r="AS681"/>
      <c r="AT681">
        <v>40.763844050000003</v>
      </c>
      <c r="AU681"/>
    </row>
    <row r="682" spans="1:47" x14ac:dyDescent="0.35">
      <c r="A682" s="84">
        <v>27638</v>
      </c>
      <c r="B682">
        <v>29.872976865999998</v>
      </c>
      <c r="C682">
        <v>45.998835229999997</v>
      </c>
      <c r="D682">
        <v>49.947703713000003</v>
      </c>
      <c r="E682">
        <v>47.625297230999998</v>
      </c>
      <c r="F682"/>
      <c r="G682"/>
      <c r="H682"/>
      <c r="I682">
        <v>29.867998450999998</v>
      </c>
      <c r="J682"/>
      <c r="K682">
        <v>50.987187712999997</v>
      </c>
      <c r="L682">
        <v>52.528547983999999</v>
      </c>
      <c r="M682">
        <v>57.379567469999998</v>
      </c>
      <c r="N682">
        <v>72.652907310000003</v>
      </c>
      <c r="O682"/>
      <c r="P682"/>
      <c r="Q682">
        <v>37.82755719</v>
      </c>
      <c r="R682">
        <v>67.938927301999996</v>
      </c>
      <c r="S682">
        <v>49.110745047000002</v>
      </c>
      <c r="T682">
        <v>60.382030421000003</v>
      </c>
      <c r="U682"/>
      <c r="V682">
        <v>88.241493688999995</v>
      </c>
      <c r="W682"/>
      <c r="X682"/>
      <c r="Y682"/>
      <c r="Z682">
        <v>5.5340047810000002</v>
      </c>
      <c r="AA682"/>
      <c r="AB682"/>
      <c r="AC682">
        <v>72.719492635999998</v>
      </c>
      <c r="AD682">
        <v>52.244089760000001</v>
      </c>
      <c r="AE682"/>
      <c r="AF682">
        <v>47.491973428999998</v>
      </c>
      <c r="AG682"/>
      <c r="AH682"/>
      <c r="AI682">
        <v>58.934364897999998</v>
      </c>
      <c r="AJ682">
        <v>44.287666780999999</v>
      </c>
      <c r="AK682"/>
      <c r="AL682">
        <v>43.136545419000001</v>
      </c>
      <c r="AM682"/>
      <c r="AN682">
        <v>48.797927366000003</v>
      </c>
      <c r="AO682"/>
      <c r="AP682"/>
      <c r="AQ682"/>
      <c r="AR682">
        <v>58.673638189999998</v>
      </c>
      <c r="AS682"/>
      <c r="AT682">
        <v>41.287599028000002</v>
      </c>
      <c r="AU682"/>
    </row>
    <row r="683" spans="1:47" x14ac:dyDescent="0.35">
      <c r="A683" s="84">
        <v>27668</v>
      </c>
      <c r="B683">
        <v>29.720660085999999</v>
      </c>
      <c r="C683">
        <v>45.870237572999997</v>
      </c>
      <c r="D683">
        <v>49.400528854999997</v>
      </c>
      <c r="E683">
        <v>47.169955217999998</v>
      </c>
      <c r="F683"/>
      <c r="G683"/>
      <c r="H683"/>
      <c r="I683">
        <v>29.715707055999999</v>
      </c>
      <c r="J683"/>
      <c r="K683">
        <v>51.974832996000004</v>
      </c>
      <c r="L683">
        <v>54.404567554000003</v>
      </c>
      <c r="M683">
        <v>58.341608690999998</v>
      </c>
      <c r="N683">
        <v>72.799250018999999</v>
      </c>
      <c r="O683"/>
      <c r="P683"/>
      <c r="Q683">
        <v>38.334629002</v>
      </c>
      <c r="R683">
        <v>70.010607594999996</v>
      </c>
      <c r="S683">
        <v>49.573889278000003</v>
      </c>
      <c r="T683">
        <v>61.124867350999999</v>
      </c>
      <c r="U683"/>
      <c r="V683">
        <v>86.764522701999994</v>
      </c>
      <c r="W683"/>
      <c r="X683"/>
      <c r="Y683"/>
      <c r="Z683">
        <v>5.472515918</v>
      </c>
      <c r="AA683"/>
      <c r="AB683"/>
      <c r="AC683">
        <v>74.168088101999999</v>
      </c>
      <c r="AD683">
        <v>52.412347697999998</v>
      </c>
      <c r="AE683"/>
      <c r="AF683">
        <v>46.589023075</v>
      </c>
      <c r="AG683"/>
      <c r="AH683"/>
      <c r="AI683">
        <v>59.529661513999997</v>
      </c>
      <c r="AJ683">
        <v>43.727063403999999</v>
      </c>
      <c r="AK683"/>
      <c r="AL683">
        <v>43.497405467999997</v>
      </c>
      <c r="AM683"/>
      <c r="AN683">
        <v>50.953428989999999</v>
      </c>
      <c r="AO683"/>
      <c r="AP683"/>
      <c r="AQ683"/>
      <c r="AR683">
        <v>58.558704519999999</v>
      </c>
      <c r="AS683"/>
      <c r="AT683">
        <v>41.465191828000002</v>
      </c>
      <c r="AU683"/>
    </row>
    <row r="684" spans="1:47" x14ac:dyDescent="0.35">
      <c r="A684" s="84">
        <v>27699</v>
      </c>
      <c r="B684">
        <v>30.723045860999999</v>
      </c>
      <c r="C684">
        <v>47.229978189999997</v>
      </c>
      <c r="D684">
        <v>50.990296889</v>
      </c>
      <c r="E684">
        <v>48.238528735000003</v>
      </c>
      <c r="F684"/>
      <c r="G684"/>
      <c r="H684"/>
      <c r="I684">
        <v>30.717925780000002</v>
      </c>
      <c r="J684"/>
      <c r="K684">
        <v>52.715566957999997</v>
      </c>
      <c r="L684">
        <v>55.029907411000003</v>
      </c>
      <c r="M684">
        <v>58.817866721000001</v>
      </c>
      <c r="N684">
        <v>72.118293584</v>
      </c>
      <c r="O684"/>
      <c r="P684"/>
      <c r="Q684">
        <v>39.602308532000002</v>
      </c>
      <c r="R684">
        <v>68.791972133000002</v>
      </c>
      <c r="S684">
        <v>49.678567747000002</v>
      </c>
      <c r="T684">
        <v>61.230986911999999</v>
      </c>
      <c r="U684"/>
      <c r="V684">
        <v>90.575435417999998</v>
      </c>
      <c r="W684"/>
      <c r="X684"/>
      <c r="Y684"/>
      <c r="Z684">
        <v>6.0412882579999998</v>
      </c>
      <c r="AA684"/>
      <c r="AB684"/>
      <c r="AC684">
        <v>76.292694793999999</v>
      </c>
      <c r="AD684">
        <v>51.571058008000001</v>
      </c>
      <c r="AE684"/>
      <c r="AF684">
        <v>47.396504618999998</v>
      </c>
      <c r="AG684"/>
      <c r="AH684"/>
      <c r="AI684">
        <v>61.910847973999999</v>
      </c>
      <c r="AJ684">
        <v>44.287666780999999</v>
      </c>
      <c r="AK684"/>
      <c r="AL684">
        <v>43.657041</v>
      </c>
      <c r="AM684"/>
      <c r="AN684">
        <v>50.168397560999999</v>
      </c>
      <c r="AO684"/>
      <c r="AP684"/>
      <c r="AQ684"/>
      <c r="AR684">
        <v>59.363240206</v>
      </c>
      <c r="AS684"/>
      <c r="AT684">
        <v>41.523992794000002</v>
      </c>
      <c r="AU684"/>
    </row>
    <row r="685" spans="1:47" x14ac:dyDescent="0.35">
      <c r="A685" s="84">
        <v>27729</v>
      </c>
      <c r="B685">
        <v>31.527368425999999</v>
      </c>
      <c r="C685">
        <v>46.954762041999999</v>
      </c>
      <c r="D685">
        <v>49.934871047000001</v>
      </c>
      <c r="E685">
        <v>49.133705757000001</v>
      </c>
      <c r="F685"/>
      <c r="G685"/>
      <c r="H685"/>
      <c r="I685">
        <v>31.522114301999999</v>
      </c>
      <c r="J685"/>
      <c r="K685">
        <v>52.653839128000001</v>
      </c>
      <c r="L685">
        <v>55.655247267999997</v>
      </c>
      <c r="M685">
        <v>59.198873145</v>
      </c>
      <c r="N685">
        <v>73.064221125000003</v>
      </c>
      <c r="O685"/>
      <c r="P685"/>
      <c r="Q685">
        <v>38.588164908000003</v>
      </c>
      <c r="R685">
        <v>72.326014986999994</v>
      </c>
      <c r="S685">
        <v>50.294793904000002</v>
      </c>
      <c r="T685">
        <v>60.912628228000003</v>
      </c>
      <c r="U685"/>
      <c r="V685">
        <v>90.283065121999996</v>
      </c>
      <c r="W685"/>
      <c r="X685"/>
      <c r="Y685"/>
      <c r="Z685">
        <v>5.9029379610000001</v>
      </c>
      <c r="AA685"/>
      <c r="AB685"/>
      <c r="AC685">
        <v>76.099548733999995</v>
      </c>
      <c r="AD685">
        <v>52.664734605</v>
      </c>
      <c r="AE685"/>
      <c r="AF685">
        <v>48.148885897</v>
      </c>
      <c r="AG685"/>
      <c r="AH685"/>
      <c r="AI685">
        <v>60.124958128999999</v>
      </c>
      <c r="AJ685">
        <v>40.363443142999998</v>
      </c>
      <c r="AK685"/>
      <c r="AL685">
        <v>44.096307590999999</v>
      </c>
      <c r="AM685"/>
      <c r="AN685">
        <v>48.733845209999998</v>
      </c>
      <c r="AO685"/>
      <c r="AP685"/>
      <c r="AQ685"/>
      <c r="AR685">
        <v>58.616171354999999</v>
      </c>
      <c r="AS685"/>
      <c r="AT685">
        <v>42.091179177999997</v>
      </c>
      <c r="AU685"/>
    </row>
    <row r="686" spans="1:47" x14ac:dyDescent="0.35">
      <c r="A686" s="84">
        <v>27760</v>
      </c>
      <c r="B686">
        <v>31.082267623</v>
      </c>
      <c r="C686">
        <v>47.660484222000001</v>
      </c>
      <c r="D686">
        <v>51.717876715999999</v>
      </c>
      <c r="E686">
        <v>49.068858288000001</v>
      </c>
      <c r="F686"/>
      <c r="G686"/>
      <c r="H686"/>
      <c r="I686">
        <v>31.077087677000002</v>
      </c>
      <c r="J686"/>
      <c r="K686">
        <v>53.332845259999999</v>
      </c>
      <c r="L686">
        <v>54.404567554000003</v>
      </c>
      <c r="M686">
        <v>59.875159547999999</v>
      </c>
      <c r="N686">
        <v>71.577491605000006</v>
      </c>
      <c r="O686"/>
      <c r="P686"/>
      <c r="Q686">
        <v>39.653015713999999</v>
      </c>
      <c r="R686">
        <v>72.508810307000005</v>
      </c>
      <c r="S686">
        <v>50.991012151</v>
      </c>
      <c r="T686">
        <v>61.337106472999999</v>
      </c>
      <c r="U686"/>
      <c r="V686">
        <v>92.834200645999999</v>
      </c>
      <c r="W686"/>
      <c r="X686"/>
      <c r="Y686"/>
      <c r="Z686">
        <v>6.1412085469999997</v>
      </c>
      <c r="AA686"/>
      <c r="AB686"/>
      <c r="AC686">
        <v>78.610447546000003</v>
      </c>
      <c r="AD686">
        <v>53.590153264999998</v>
      </c>
      <c r="AE686"/>
      <c r="AF686">
        <v>48.781667736999999</v>
      </c>
      <c r="AG686"/>
      <c r="AH686"/>
      <c r="AI686">
        <v>63.101441203999997</v>
      </c>
      <c r="AJ686">
        <v>42.045253273999997</v>
      </c>
      <c r="AK686"/>
      <c r="AL686">
        <v>44.637203898999999</v>
      </c>
      <c r="AM686"/>
      <c r="AN686">
        <v>49.024579785999997</v>
      </c>
      <c r="AO686"/>
      <c r="AP686"/>
      <c r="AQ686"/>
      <c r="AR686">
        <v>57.007099985000004</v>
      </c>
      <c r="AS686"/>
      <c r="AT686">
        <v>42.652911846000002</v>
      </c>
      <c r="AU686"/>
    </row>
    <row r="687" spans="1:47" x14ac:dyDescent="0.35">
      <c r="A687" s="84">
        <v>27791</v>
      </c>
      <c r="B687">
        <v>31.313168203</v>
      </c>
      <c r="C687">
        <v>48.723263922000001</v>
      </c>
      <c r="D687">
        <v>54.927075960000003</v>
      </c>
      <c r="E687">
        <v>49.389336360999998</v>
      </c>
      <c r="F687"/>
      <c r="G687"/>
      <c r="H687"/>
      <c r="I687">
        <v>31.307949776000001</v>
      </c>
      <c r="J687"/>
      <c r="K687">
        <v>54.382218371999997</v>
      </c>
      <c r="L687">
        <v>56.905926981999997</v>
      </c>
      <c r="M687">
        <v>60.256165971999998</v>
      </c>
      <c r="N687">
        <v>70.983756154000005</v>
      </c>
      <c r="O687"/>
      <c r="P687"/>
      <c r="Q687">
        <v>39.399479808000002</v>
      </c>
      <c r="R687">
        <v>72.630673848000001</v>
      </c>
      <c r="S687">
        <v>51.599155899000003</v>
      </c>
      <c r="T687">
        <v>61.973823842000002</v>
      </c>
      <c r="U687"/>
      <c r="V687">
        <v>88.486749846999999</v>
      </c>
      <c r="W687"/>
      <c r="X687"/>
      <c r="Y687"/>
      <c r="Z687">
        <v>5.8491353830000001</v>
      </c>
      <c r="AA687"/>
      <c r="AB687"/>
      <c r="AC687">
        <v>78.031009355999998</v>
      </c>
      <c r="AD687">
        <v>54.936216768999998</v>
      </c>
      <c r="AE687"/>
      <c r="AF687">
        <v>48.475350409000001</v>
      </c>
      <c r="AG687"/>
      <c r="AH687"/>
      <c r="AI687">
        <v>63.101441203999997</v>
      </c>
      <c r="AJ687">
        <v>44.848270157999998</v>
      </c>
      <c r="AK687"/>
      <c r="AL687">
        <v>45.109011713000001</v>
      </c>
      <c r="AM687"/>
      <c r="AN687">
        <v>50.140716918999999</v>
      </c>
      <c r="AO687"/>
      <c r="AP687"/>
      <c r="AQ687"/>
      <c r="AR687">
        <v>57.754168835000002</v>
      </c>
      <c r="AS687"/>
      <c r="AT687">
        <v>43.085837677000001</v>
      </c>
      <c r="AU687"/>
    </row>
    <row r="688" spans="1:47" x14ac:dyDescent="0.35">
      <c r="A688" s="84">
        <v>27820</v>
      </c>
      <c r="B688">
        <v>31.261256591999999</v>
      </c>
      <c r="C688">
        <v>48.251469063000002</v>
      </c>
      <c r="D688">
        <v>52.823973414000001</v>
      </c>
      <c r="E688">
        <v>50.158107809000001</v>
      </c>
      <c r="F688"/>
      <c r="G688"/>
      <c r="H688"/>
      <c r="I688">
        <v>31.256046817000001</v>
      </c>
      <c r="J688"/>
      <c r="K688">
        <v>54.320490542000002</v>
      </c>
      <c r="L688">
        <v>56.280587124999997</v>
      </c>
      <c r="M688">
        <v>60.551445950000002</v>
      </c>
      <c r="N688">
        <v>73.791455626000001</v>
      </c>
      <c r="O688"/>
      <c r="P688"/>
      <c r="Q688">
        <v>39.551601351000002</v>
      </c>
      <c r="R688">
        <v>73.422786908000006</v>
      </c>
      <c r="S688">
        <v>51.831668184999998</v>
      </c>
      <c r="T688">
        <v>62.186062964000001</v>
      </c>
      <c r="U688"/>
      <c r="V688">
        <v>93.849691295</v>
      </c>
      <c r="W688"/>
      <c r="X688"/>
      <c r="Y688"/>
      <c r="Z688">
        <v>5.8721942379999996</v>
      </c>
      <c r="AA688"/>
      <c r="AB688"/>
      <c r="AC688">
        <v>77.644717236000005</v>
      </c>
      <c r="AD688">
        <v>55.777506459000001</v>
      </c>
      <c r="AE688"/>
      <c r="AF688">
        <v>47.939509055000002</v>
      </c>
      <c r="AG688"/>
      <c r="AH688"/>
      <c r="AI688">
        <v>62.506144589000002</v>
      </c>
      <c r="AJ688">
        <v>45.408873534999998</v>
      </c>
      <c r="AK688"/>
      <c r="AL688">
        <v>45.353645116999999</v>
      </c>
      <c r="AM688"/>
      <c r="AN688">
        <v>50.459776605000002</v>
      </c>
      <c r="AO688"/>
      <c r="AP688"/>
      <c r="AQ688"/>
      <c r="AR688">
        <v>57.351900993000001</v>
      </c>
      <c r="AS688"/>
      <c r="AT688">
        <v>43.169527416000001</v>
      </c>
      <c r="AU688"/>
    </row>
    <row r="689" spans="1:47" x14ac:dyDescent="0.35">
      <c r="A689" s="84">
        <v>27851</v>
      </c>
      <c r="B689">
        <v>30.920114079000001</v>
      </c>
      <c r="C689">
        <v>49.889463962999997</v>
      </c>
      <c r="D689">
        <v>53.873997545999998</v>
      </c>
      <c r="E689">
        <v>50.777448132000004</v>
      </c>
      <c r="F689"/>
      <c r="G689"/>
      <c r="H689"/>
      <c r="I689">
        <v>30.914961156</v>
      </c>
      <c r="J689"/>
      <c r="K689">
        <v>54.629129693000003</v>
      </c>
      <c r="L689">
        <v>57.531266838999997</v>
      </c>
      <c r="M689">
        <v>61.313458799000003</v>
      </c>
      <c r="N689">
        <v>75.289261448000005</v>
      </c>
      <c r="O689"/>
      <c r="P689"/>
      <c r="Q689">
        <v>39.450186989000002</v>
      </c>
      <c r="R689">
        <v>74.336763508999994</v>
      </c>
      <c r="S689">
        <v>52.320275821000003</v>
      </c>
      <c r="T689">
        <v>62.716660771000001</v>
      </c>
      <c r="U689"/>
      <c r="V689">
        <v>94.966613542999994</v>
      </c>
      <c r="W689"/>
      <c r="X689"/>
      <c r="Y689"/>
      <c r="Z689">
        <v>5.9183105310000004</v>
      </c>
      <c r="AA689"/>
      <c r="AB689"/>
      <c r="AC689">
        <v>79.672750891999996</v>
      </c>
      <c r="AD689">
        <v>56.53466718</v>
      </c>
      <c r="AE689"/>
      <c r="AF689">
        <v>48.641904048000001</v>
      </c>
      <c r="AG689"/>
      <c r="AH689"/>
      <c r="AI689">
        <v>63.101441203999997</v>
      </c>
      <c r="AJ689">
        <v>44.848270157999998</v>
      </c>
      <c r="AK689"/>
      <c r="AL689">
        <v>45.799456503000002</v>
      </c>
      <c r="AM689"/>
      <c r="AN689">
        <v>50.36466549</v>
      </c>
      <c r="AO689"/>
      <c r="AP689"/>
      <c r="AQ689"/>
      <c r="AR689">
        <v>58.673638189999998</v>
      </c>
      <c r="AS689"/>
      <c r="AT689">
        <v>43.391047411999999</v>
      </c>
      <c r="AU689"/>
    </row>
    <row r="690" spans="1:47" x14ac:dyDescent="0.35">
      <c r="A690" s="84">
        <v>27881</v>
      </c>
      <c r="B690">
        <v>32.230023080999999</v>
      </c>
      <c r="C690">
        <v>48.968712758000002</v>
      </c>
      <c r="D690">
        <v>54.917411145999999</v>
      </c>
      <c r="E690">
        <v>51.443779374999998</v>
      </c>
      <c r="F690"/>
      <c r="G690"/>
      <c r="H690"/>
      <c r="I690">
        <v>32.224651858000001</v>
      </c>
      <c r="J690"/>
      <c r="K690">
        <v>54.937768843999997</v>
      </c>
      <c r="L690">
        <v>60.032626266999998</v>
      </c>
      <c r="M690">
        <v>62.466003231000002</v>
      </c>
      <c r="N690">
        <v>76.313013812999998</v>
      </c>
      <c r="O690"/>
      <c r="P690"/>
      <c r="Q690">
        <v>40.616452156999998</v>
      </c>
      <c r="R690">
        <v>74.336763508999994</v>
      </c>
      <c r="S690">
        <v>52.806544205000002</v>
      </c>
      <c r="T690">
        <v>63.671736823000003</v>
      </c>
      <c r="U690"/>
      <c r="V690">
        <v>95.648758787000006</v>
      </c>
      <c r="W690"/>
      <c r="X690"/>
      <c r="Y690"/>
      <c r="Z690">
        <v>6.2334411330000004</v>
      </c>
      <c r="AA690"/>
      <c r="AB690"/>
      <c r="AC690">
        <v>85.080840648000006</v>
      </c>
      <c r="AD690">
        <v>56.366409242000003</v>
      </c>
      <c r="AE690"/>
      <c r="AF690">
        <v>52.742697814000003</v>
      </c>
      <c r="AG690"/>
      <c r="AH690"/>
      <c r="AI690">
        <v>63.696737818999999</v>
      </c>
      <c r="AJ690">
        <v>45.408873534999998</v>
      </c>
      <c r="AK690"/>
      <c r="AL690">
        <v>46.236164735999999</v>
      </c>
      <c r="AM690"/>
      <c r="AN690">
        <v>51.939785608000001</v>
      </c>
      <c r="AO690"/>
      <c r="AP690"/>
      <c r="AQ690"/>
      <c r="AR690">
        <v>58.788571859000001</v>
      </c>
      <c r="AS690"/>
      <c r="AT690">
        <v>43.56616125</v>
      </c>
      <c r="AU690"/>
    </row>
    <row r="691" spans="1:47" x14ac:dyDescent="0.35">
      <c r="A691" s="84">
        <v>27912</v>
      </c>
      <c r="B691">
        <v>32.107625632999998</v>
      </c>
      <c r="C691">
        <v>50.177591376000002</v>
      </c>
      <c r="D691">
        <v>54.23192075</v>
      </c>
      <c r="E691">
        <v>50.714480299999998</v>
      </c>
      <c r="F691"/>
      <c r="G691"/>
      <c r="H691"/>
      <c r="I691">
        <v>32.102274807999997</v>
      </c>
      <c r="J691"/>
      <c r="K691">
        <v>55.555047145000003</v>
      </c>
      <c r="L691">
        <v>58.156606695999997</v>
      </c>
      <c r="M691">
        <v>62.466003231000002</v>
      </c>
      <c r="N691">
        <v>76.754125071999994</v>
      </c>
      <c r="O691"/>
      <c r="P691"/>
      <c r="Q691">
        <v>40.109380344999998</v>
      </c>
      <c r="R691">
        <v>74.519558829000005</v>
      </c>
      <c r="S691">
        <v>52.940693766000003</v>
      </c>
      <c r="T691">
        <v>62.398302086999998</v>
      </c>
      <c r="U691"/>
      <c r="V691">
        <v>97.516070682000006</v>
      </c>
      <c r="W691"/>
      <c r="X691"/>
      <c r="Y691"/>
      <c r="Z691">
        <v>6.0182294020000002</v>
      </c>
      <c r="AA691"/>
      <c r="AB691"/>
      <c r="AC691">
        <v>84.597975492000003</v>
      </c>
      <c r="AD691">
        <v>57.375956870000003</v>
      </c>
      <c r="AE691"/>
      <c r="AF691">
        <v>49.691047363000003</v>
      </c>
      <c r="AG691"/>
      <c r="AH691"/>
      <c r="AI691">
        <v>64.88733105</v>
      </c>
      <c r="AJ691">
        <v>45.969476911999998</v>
      </c>
      <c r="AK691"/>
      <c r="AL691">
        <v>46.373097753000003</v>
      </c>
      <c r="AM691"/>
      <c r="AN691">
        <v>50.928403322999998</v>
      </c>
      <c r="AO691"/>
      <c r="AP691"/>
      <c r="AQ691"/>
      <c r="AR691">
        <v>59.593107543999999</v>
      </c>
      <c r="AS691"/>
      <c r="AT691">
        <v>43.621590828999999</v>
      </c>
      <c r="AU691"/>
    </row>
    <row r="692" spans="1:47" x14ac:dyDescent="0.35">
      <c r="A692" s="84">
        <v>27942</v>
      </c>
      <c r="B692">
        <v>32.217619568000003</v>
      </c>
      <c r="C692">
        <v>49.940407121</v>
      </c>
      <c r="D692">
        <v>54.780726498999996</v>
      </c>
      <c r="E692">
        <v>50.747843852999999</v>
      </c>
      <c r="F692"/>
      <c r="G692"/>
      <c r="H692"/>
      <c r="I692">
        <v>32.212250412000003</v>
      </c>
      <c r="J692"/>
      <c r="K692">
        <v>53.518028749999999</v>
      </c>
      <c r="L692">
        <v>58.156606695999997</v>
      </c>
      <c r="M692">
        <v>62.180248413000001</v>
      </c>
      <c r="N692">
        <v>77.348245472000002</v>
      </c>
      <c r="O692"/>
      <c r="P692"/>
      <c r="Q692">
        <v>38.943115177000003</v>
      </c>
      <c r="R692">
        <v>75.616330740999999</v>
      </c>
      <c r="S692">
        <v>52.983581258000001</v>
      </c>
      <c r="T692">
        <v>62.610541210000001</v>
      </c>
      <c r="U692"/>
      <c r="V692">
        <v>96.908735108000002</v>
      </c>
      <c r="W692"/>
      <c r="X692"/>
      <c r="Y692"/>
      <c r="Z692">
        <v>6.2334411330000004</v>
      </c>
      <c r="AA692"/>
      <c r="AB692"/>
      <c r="AC692">
        <v>85.756851862999994</v>
      </c>
      <c r="AD692">
        <v>57.880730685000003</v>
      </c>
      <c r="AE692"/>
      <c r="AF692">
        <v>47.936808452999998</v>
      </c>
      <c r="AG692"/>
      <c r="AH692"/>
      <c r="AI692">
        <v>64.292034435000005</v>
      </c>
      <c r="AJ692">
        <v>47.090683665999997</v>
      </c>
      <c r="AK692"/>
      <c r="AL692">
        <v>46.413450050000002</v>
      </c>
      <c r="AM692"/>
      <c r="AN692">
        <v>50.711995395000002</v>
      </c>
      <c r="AO692"/>
      <c r="AP692"/>
      <c r="AQ692"/>
      <c r="AR692">
        <v>59.765508048000001</v>
      </c>
      <c r="AS692"/>
      <c r="AT692">
        <v>43.853224988000001</v>
      </c>
      <c r="AU692"/>
    </row>
    <row r="693" spans="1:47" x14ac:dyDescent="0.35">
      <c r="A693" s="84">
        <v>27973</v>
      </c>
      <c r="B693">
        <v>32.359547407999997</v>
      </c>
      <c r="C693">
        <v>49.621280106</v>
      </c>
      <c r="D693">
        <v>54.854877137999999</v>
      </c>
      <c r="E693">
        <v>51.268033334999998</v>
      </c>
      <c r="F693"/>
      <c r="G693"/>
      <c r="H693"/>
      <c r="I693">
        <v>32.354154598999997</v>
      </c>
      <c r="J693"/>
      <c r="K693">
        <v>55.246407994999998</v>
      </c>
      <c r="L693">
        <v>58.156606695999997</v>
      </c>
      <c r="M693">
        <v>62.180248413000001</v>
      </c>
      <c r="N693">
        <v>78.169724269</v>
      </c>
      <c r="O693"/>
      <c r="P693"/>
      <c r="Q693">
        <v>40.210794706999998</v>
      </c>
      <c r="R693">
        <v>75.616330740999999</v>
      </c>
      <c r="S693">
        <v>53.214457666999998</v>
      </c>
      <c r="T693">
        <v>62.504421647999997</v>
      </c>
      <c r="U693"/>
      <c r="V693">
        <v>96.838097676000004</v>
      </c>
      <c r="W693"/>
      <c r="X693"/>
      <c r="Y693"/>
      <c r="Z693">
        <v>6.6177468819999996</v>
      </c>
      <c r="AA693"/>
      <c r="AB693"/>
      <c r="AC693">
        <v>81.990503645000004</v>
      </c>
      <c r="AD693">
        <v>58.048988623</v>
      </c>
      <c r="AE693"/>
      <c r="AF693">
        <v>46.110048251999999</v>
      </c>
      <c r="AG693"/>
      <c r="AH693"/>
      <c r="AI693">
        <v>64.292034435000005</v>
      </c>
      <c r="AJ693">
        <v>47.651287043000004</v>
      </c>
      <c r="AK693"/>
      <c r="AL693">
        <v>46.594131314999998</v>
      </c>
      <c r="AM693"/>
      <c r="AN693">
        <v>46.740638785000002</v>
      </c>
      <c r="AO693"/>
      <c r="AP693"/>
      <c r="AQ693"/>
      <c r="AR693">
        <v>58.616171354999999</v>
      </c>
      <c r="AS693"/>
      <c r="AT693">
        <v>44.161706952999999</v>
      </c>
      <c r="AU693"/>
    </row>
    <row r="694" spans="1:47" x14ac:dyDescent="0.35">
      <c r="A694" s="84">
        <v>28004</v>
      </c>
      <c r="B694">
        <v>33.119233702999999</v>
      </c>
      <c r="C694">
        <v>50.728071655000001</v>
      </c>
      <c r="D694">
        <v>55.058718894999998</v>
      </c>
      <c r="E694">
        <v>51.396318546000003</v>
      </c>
      <c r="F694"/>
      <c r="G694"/>
      <c r="H694"/>
      <c r="I694">
        <v>33.113714291000001</v>
      </c>
      <c r="J694"/>
      <c r="K694">
        <v>55.801958466000002</v>
      </c>
      <c r="L694">
        <v>58.156606695999997</v>
      </c>
      <c r="M694">
        <v>63.428044452000002</v>
      </c>
      <c r="N694">
        <v>77.020871553999996</v>
      </c>
      <c r="O694"/>
      <c r="P694"/>
      <c r="Q694">
        <v>41.022109606999997</v>
      </c>
      <c r="R694">
        <v>78.297328773999993</v>
      </c>
      <c r="S694">
        <v>53.720673239</v>
      </c>
      <c r="T694">
        <v>63.565617262000004</v>
      </c>
      <c r="U694"/>
      <c r="V694">
        <v>97.816052178999996</v>
      </c>
      <c r="W694"/>
      <c r="X694"/>
      <c r="Y694"/>
      <c r="Z694">
        <v>6.425594008</v>
      </c>
      <c r="AA694"/>
      <c r="AB694"/>
      <c r="AC694">
        <v>85.080840648000006</v>
      </c>
      <c r="AD694">
        <v>57.964859654000001</v>
      </c>
      <c r="AE694"/>
      <c r="AF694">
        <v>52.686980120000001</v>
      </c>
      <c r="AG694"/>
      <c r="AH694"/>
      <c r="AI694">
        <v>66.673220895</v>
      </c>
      <c r="AJ694">
        <v>47.090683665999997</v>
      </c>
      <c r="AK694"/>
      <c r="AL694">
        <v>47.011889314000001</v>
      </c>
      <c r="AM694"/>
      <c r="AN694">
        <v>52.246040198000003</v>
      </c>
      <c r="AO694"/>
      <c r="AP694"/>
      <c r="AQ694"/>
      <c r="AR694">
        <v>57.466834661999997</v>
      </c>
      <c r="AS694"/>
      <c r="AT694">
        <v>44.301520379999999</v>
      </c>
      <c r="AU694"/>
    </row>
    <row r="695" spans="1:47" x14ac:dyDescent="0.35">
      <c r="A695" s="84">
        <v>28034</v>
      </c>
      <c r="B695">
        <v>33.302848619000002</v>
      </c>
      <c r="C695">
        <v>51.078888482000004</v>
      </c>
      <c r="D695">
        <v>55.527987478999997</v>
      </c>
      <c r="E695">
        <v>50.525106893</v>
      </c>
      <c r="F695"/>
      <c r="G695"/>
      <c r="H695"/>
      <c r="I695">
        <v>33.297298605999998</v>
      </c>
      <c r="J695"/>
      <c r="K695">
        <v>55.801958466000002</v>
      </c>
      <c r="L695">
        <v>58.156606695999997</v>
      </c>
      <c r="M695">
        <v>63.618547663999998</v>
      </c>
      <c r="N695">
        <v>77.578941095000005</v>
      </c>
      <c r="O695"/>
      <c r="P695"/>
      <c r="Q695">
        <v>41.072816787999997</v>
      </c>
      <c r="R695">
        <v>75.79912607</v>
      </c>
      <c r="S695">
        <v>53.785638228000003</v>
      </c>
      <c r="T695">
        <v>64.945171560000006</v>
      </c>
      <c r="U695"/>
      <c r="V695">
        <v>99.520670288999995</v>
      </c>
      <c r="W695"/>
      <c r="X695"/>
      <c r="Y695"/>
      <c r="Z695">
        <v>6.425594008</v>
      </c>
      <c r="AA695"/>
      <c r="AB695"/>
      <c r="AC695">
        <v>87.398593399999996</v>
      </c>
      <c r="AD695">
        <v>57.964859654000001</v>
      </c>
      <c r="AE695"/>
      <c r="AF695">
        <v>53.103298854000002</v>
      </c>
      <c r="AG695"/>
      <c r="AH695"/>
      <c r="AI695">
        <v>64.292034435000005</v>
      </c>
      <c r="AJ695">
        <v>46.530080288999997</v>
      </c>
      <c r="AK695"/>
      <c r="AL695">
        <v>47.070336875999999</v>
      </c>
      <c r="AM695"/>
      <c r="AN695">
        <v>52.570912362000001</v>
      </c>
      <c r="AO695"/>
      <c r="AP695"/>
      <c r="AQ695"/>
      <c r="AR695">
        <v>58.616171354999999</v>
      </c>
      <c r="AS695"/>
      <c r="AT695">
        <v>44.293587703</v>
      </c>
      <c r="AU695"/>
    </row>
    <row r="696" spans="1:47" x14ac:dyDescent="0.35">
      <c r="A696" s="84">
        <v>28065</v>
      </c>
      <c r="B696">
        <v>32.927963572000003</v>
      </c>
      <c r="C696">
        <v>50.856121078999998</v>
      </c>
      <c r="D696">
        <v>54.620118953999999</v>
      </c>
      <c r="E696">
        <v>51.536351486999997</v>
      </c>
      <c r="F696"/>
      <c r="G696"/>
      <c r="H696"/>
      <c r="I696">
        <v>32.922476035000003</v>
      </c>
      <c r="J696"/>
      <c r="K696">
        <v>55.863686295999997</v>
      </c>
      <c r="L696">
        <v>58.156606695999997</v>
      </c>
      <c r="M696">
        <v>64.009079248999996</v>
      </c>
      <c r="N696">
        <v>78.353546356999999</v>
      </c>
      <c r="O696"/>
      <c r="P696"/>
      <c r="Q696">
        <v>40.058673163000002</v>
      </c>
      <c r="R696">
        <v>77.748942812999999</v>
      </c>
      <c r="S696">
        <v>54.439839208999999</v>
      </c>
      <c r="T696">
        <v>65.475769366999998</v>
      </c>
      <c r="U696"/>
      <c r="V696">
        <v>100.812091635</v>
      </c>
      <c r="W696"/>
      <c r="X696"/>
      <c r="Y696"/>
      <c r="Z696">
        <v>6.4179077219999998</v>
      </c>
      <c r="AA696"/>
      <c r="AB696"/>
      <c r="AC696">
        <v>87.495166435000002</v>
      </c>
      <c r="AD696">
        <v>58.806149343999998</v>
      </c>
      <c r="AE696"/>
      <c r="AF696">
        <v>49.339383091999998</v>
      </c>
      <c r="AG696"/>
      <c r="AH696"/>
      <c r="AI696">
        <v>64.292034435000005</v>
      </c>
      <c r="AJ696">
        <v>44.848270157999998</v>
      </c>
      <c r="AK696"/>
      <c r="AL696">
        <v>47.565847411</v>
      </c>
      <c r="AM696"/>
      <c r="AN696">
        <v>54.903687609999999</v>
      </c>
      <c r="AO696"/>
      <c r="AP696"/>
      <c r="AQ696"/>
      <c r="AR696">
        <v>57.984036174000003</v>
      </c>
      <c r="AS696"/>
      <c r="AT696">
        <v>44.972327352999997</v>
      </c>
      <c r="AU696"/>
    </row>
    <row r="697" spans="1:47" x14ac:dyDescent="0.35">
      <c r="A697" s="84">
        <v>28095</v>
      </c>
      <c r="B697">
        <v>33.32802264</v>
      </c>
      <c r="C697">
        <v>49.170770099999999</v>
      </c>
      <c r="D697">
        <v>55.245024481999998</v>
      </c>
      <c r="E697">
        <v>51.689071976999998</v>
      </c>
      <c r="F697"/>
      <c r="G697"/>
      <c r="H697"/>
      <c r="I697">
        <v>33.322468432000001</v>
      </c>
      <c r="J697"/>
      <c r="K697">
        <v>55.925414126</v>
      </c>
      <c r="L697">
        <v>58.156606695999997</v>
      </c>
      <c r="M697">
        <v>64.009079248999996</v>
      </c>
      <c r="N697">
        <v>76.142034378999995</v>
      </c>
      <c r="O697"/>
      <c r="P697"/>
      <c r="Q697">
        <v>41.579888599999997</v>
      </c>
      <c r="R697">
        <v>77.505215723000006</v>
      </c>
      <c r="S697">
        <v>54.768548217000003</v>
      </c>
      <c r="T697">
        <v>65.900247612000001</v>
      </c>
      <c r="U697"/>
      <c r="V697">
        <v>99.949377268000006</v>
      </c>
      <c r="W697"/>
      <c r="X697"/>
      <c r="Y697"/>
      <c r="Z697">
        <v>6.2411274179999996</v>
      </c>
      <c r="AA697"/>
      <c r="AB697"/>
      <c r="AC697">
        <v>87.881458554999995</v>
      </c>
      <c r="AD697">
        <v>59.058536251</v>
      </c>
      <c r="AE697"/>
      <c r="AF697">
        <v>43.990814188000002</v>
      </c>
      <c r="AG697"/>
      <c r="AH697"/>
      <c r="AI697">
        <v>64.88733105</v>
      </c>
      <c r="AJ697">
        <v>45.969476911999998</v>
      </c>
      <c r="AK697"/>
      <c r="AL697">
        <v>47.765068593999999</v>
      </c>
      <c r="AM697"/>
      <c r="AN697">
        <v>55.037105822000001</v>
      </c>
      <c r="AO697"/>
      <c r="AP697"/>
      <c r="AQ697"/>
      <c r="AR697">
        <v>58.558704519999999</v>
      </c>
      <c r="AS697"/>
      <c r="AT697">
        <v>45.449973649</v>
      </c>
      <c r="AU697"/>
    </row>
    <row r="698" spans="1:47" x14ac:dyDescent="0.35">
      <c r="A698" s="84">
        <v>28126</v>
      </c>
      <c r="B698">
        <v>33.100762527999997</v>
      </c>
      <c r="C698">
        <v>50.165346597999999</v>
      </c>
      <c r="D698">
        <v>54.320824852000001</v>
      </c>
      <c r="E698">
        <v>52.658024742999999</v>
      </c>
      <c r="F698"/>
      <c r="G698"/>
      <c r="H698"/>
      <c r="I698">
        <v>33.095246193999998</v>
      </c>
      <c r="J698"/>
      <c r="K698">
        <v>56.234053277000001</v>
      </c>
      <c r="L698">
        <v>60.032626266999998</v>
      </c>
      <c r="M698">
        <v>64.971120470000002</v>
      </c>
      <c r="N698">
        <v>79.200025776000004</v>
      </c>
      <c r="O698"/>
      <c r="P698"/>
      <c r="Q698">
        <v>41.579888599999997</v>
      </c>
      <c r="R698">
        <v>78.297328773999993</v>
      </c>
      <c r="S698">
        <v>55.043044276000003</v>
      </c>
      <c r="T698">
        <v>67.173682349000003</v>
      </c>
      <c r="U698"/>
      <c r="V698">
        <v>98.678578109</v>
      </c>
      <c r="W698"/>
      <c r="X698"/>
      <c r="Y698"/>
      <c r="Z698">
        <v>6.3026162809999997</v>
      </c>
      <c r="AA698"/>
      <c r="AB698"/>
      <c r="AC698">
        <v>90.295784342999994</v>
      </c>
      <c r="AD698">
        <v>59.563310065000003</v>
      </c>
      <c r="AE698"/>
      <c r="AF698">
        <v>50.109508509000001</v>
      </c>
      <c r="AG698"/>
      <c r="AH698"/>
      <c r="AI698">
        <v>64.88733105</v>
      </c>
      <c r="AJ698">
        <v>45.969476911999998</v>
      </c>
      <c r="AK698"/>
      <c r="AL698">
        <v>48.039085882000002</v>
      </c>
      <c r="AM698"/>
      <c r="AN698">
        <v>55.712138379999999</v>
      </c>
      <c r="AO698"/>
      <c r="AP698"/>
      <c r="AQ698"/>
      <c r="AR698">
        <v>56.662298976999999</v>
      </c>
      <c r="AS698"/>
      <c r="AT698">
        <v>45.144466436999998</v>
      </c>
      <c r="AU698"/>
    </row>
    <row r="699" spans="1:47" x14ac:dyDescent="0.35">
      <c r="A699" s="84">
        <v>28157</v>
      </c>
      <c r="B699">
        <v>33.111950788999998</v>
      </c>
      <c r="C699">
        <v>50.002452112999997</v>
      </c>
      <c r="D699">
        <v>54.574865709999997</v>
      </c>
      <c r="E699">
        <v>51.974306859999999</v>
      </c>
      <c r="F699"/>
      <c r="G699"/>
      <c r="H699"/>
      <c r="I699">
        <v>33.106432589999997</v>
      </c>
      <c r="J699"/>
      <c r="K699">
        <v>56.048869787000001</v>
      </c>
      <c r="L699">
        <v>59.407286409999998</v>
      </c>
      <c r="M699">
        <v>64.390085673000002</v>
      </c>
      <c r="N699">
        <v>80.633235378999998</v>
      </c>
      <c r="O699"/>
      <c r="P699"/>
      <c r="Q699">
        <v>42.137667593000003</v>
      </c>
      <c r="R699">
        <v>77.444283943000002</v>
      </c>
      <c r="S699">
        <v>55.018224879000002</v>
      </c>
      <c r="T699">
        <v>66.961443226</v>
      </c>
      <c r="U699"/>
      <c r="V699">
        <v>97.249188426000003</v>
      </c>
      <c r="W699"/>
      <c r="X699"/>
      <c r="Y699"/>
      <c r="Z699">
        <v>6.5485717340000003</v>
      </c>
      <c r="AA699"/>
      <c r="AB699"/>
      <c r="AC699">
        <v>87.495166435000002</v>
      </c>
      <c r="AD699">
        <v>58.722020375</v>
      </c>
      <c r="AE699"/>
      <c r="AF699">
        <v>48.074950039000001</v>
      </c>
      <c r="AG699"/>
      <c r="AH699"/>
      <c r="AI699">
        <v>64.292034435000005</v>
      </c>
      <c r="AJ699">
        <v>45.408873534999998</v>
      </c>
      <c r="AK699"/>
      <c r="AL699">
        <v>48.054032558000003</v>
      </c>
      <c r="AM699"/>
      <c r="AN699">
        <v>55.800038463999996</v>
      </c>
      <c r="AO699"/>
      <c r="AP699"/>
      <c r="AQ699"/>
      <c r="AR699">
        <v>56.949633149999997</v>
      </c>
      <c r="AS699"/>
      <c r="AT699">
        <v>45.867430759999998</v>
      </c>
      <c r="AU699"/>
    </row>
    <row r="700" spans="1:47" x14ac:dyDescent="0.35">
      <c r="A700" s="84">
        <v>28185</v>
      </c>
      <c r="B700">
        <v>33.680026445999999</v>
      </c>
      <c r="C700">
        <v>50.156339428000003</v>
      </c>
      <c r="D700">
        <v>55.920265585000003</v>
      </c>
      <c r="E700">
        <v>52.061240062000003</v>
      </c>
      <c r="F700"/>
      <c r="G700"/>
      <c r="H700"/>
      <c r="I700">
        <v>33.674413575999999</v>
      </c>
      <c r="J700"/>
      <c r="K700">
        <v>56.666148088</v>
      </c>
      <c r="L700">
        <v>58.156606695999997</v>
      </c>
      <c r="M700">
        <v>64.104330855000001</v>
      </c>
      <c r="N700">
        <v>80.558071112999997</v>
      </c>
      <c r="O700"/>
      <c r="P700"/>
      <c r="Q700">
        <v>37.066949471000001</v>
      </c>
      <c r="R700">
        <v>77.931738132999996</v>
      </c>
      <c r="S700">
        <v>55.353372710999999</v>
      </c>
      <c r="T700">
        <v>66.961443226</v>
      </c>
      <c r="U700"/>
      <c r="V700">
        <v>94.369274907000005</v>
      </c>
      <c r="W700"/>
      <c r="X700"/>
      <c r="Y700"/>
      <c r="Z700">
        <v>6.4409665780000003</v>
      </c>
      <c r="AA700"/>
      <c r="AB700"/>
      <c r="AC700">
        <v>83.825391241000005</v>
      </c>
      <c r="AD700">
        <v>59.563310065000003</v>
      </c>
      <c r="AE700"/>
      <c r="AF700">
        <v>49.263915130000001</v>
      </c>
      <c r="AG700"/>
      <c r="AH700"/>
      <c r="AI700">
        <v>63.696737818999999</v>
      </c>
      <c r="AJ700">
        <v>45.969476911999998</v>
      </c>
      <c r="AK700"/>
      <c r="AL700">
        <v>48.259035085000001</v>
      </c>
      <c r="AM700"/>
      <c r="AN700">
        <v>55.561639958000001</v>
      </c>
      <c r="AO700"/>
      <c r="AP700"/>
      <c r="AQ700"/>
      <c r="AR700">
        <v>56.317497969000001</v>
      </c>
      <c r="AS700"/>
      <c r="AT700">
        <v>46.441459076999998</v>
      </c>
      <c r="AU700"/>
    </row>
    <row r="701" spans="1:47" x14ac:dyDescent="0.35">
      <c r="A701" s="84">
        <v>28216</v>
      </c>
      <c r="B701">
        <v>33.730065926999998</v>
      </c>
      <c r="C701">
        <v>49.542448737999997</v>
      </c>
      <c r="D701">
        <v>55.321142313000003</v>
      </c>
      <c r="E701">
        <v>51.692831249999998</v>
      </c>
      <c r="F701"/>
      <c r="G701"/>
      <c r="H701"/>
      <c r="I701">
        <v>33.724444716999997</v>
      </c>
      <c r="J701"/>
      <c r="K701">
        <v>56.048869787000001</v>
      </c>
      <c r="L701">
        <v>55.029907411000003</v>
      </c>
      <c r="M701">
        <v>64.104330855000001</v>
      </c>
      <c r="N701">
        <v>80.822270316000001</v>
      </c>
      <c r="O701"/>
      <c r="P701"/>
      <c r="Q701">
        <v>37.675435645999997</v>
      </c>
      <c r="R701">
        <v>75.920989610999996</v>
      </c>
      <c r="S701">
        <v>55.509446551000003</v>
      </c>
      <c r="T701">
        <v>66.324725857999994</v>
      </c>
      <c r="U701"/>
      <c r="V701">
        <v>94.503451677000001</v>
      </c>
      <c r="W701"/>
      <c r="X701"/>
      <c r="Y701"/>
      <c r="Z701">
        <v>6.4947691560000003</v>
      </c>
      <c r="AA701"/>
      <c r="AB701"/>
      <c r="AC701">
        <v>87.978031590000001</v>
      </c>
      <c r="AD701">
        <v>59.226794189000003</v>
      </c>
      <c r="AE701"/>
      <c r="AF701">
        <v>49.341460400000003</v>
      </c>
      <c r="AG701"/>
      <c r="AH701"/>
      <c r="AI701">
        <v>64.88733105</v>
      </c>
      <c r="AJ701">
        <v>43.727063403999999</v>
      </c>
      <c r="AK701"/>
      <c r="AL701">
        <v>48.381614849000002</v>
      </c>
      <c r="AM701"/>
      <c r="AN701">
        <v>56.745973843999998</v>
      </c>
      <c r="AO701"/>
      <c r="AP701"/>
      <c r="AQ701"/>
      <c r="AR701">
        <v>55.915230125999997</v>
      </c>
      <c r="AS701"/>
      <c r="AT701">
        <v>46.891836796</v>
      </c>
      <c r="AU701"/>
    </row>
    <row r="702" spans="1:47" x14ac:dyDescent="0.35">
      <c r="A702" s="84">
        <v>28246</v>
      </c>
      <c r="B702">
        <v>33.521323680000002</v>
      </c>
      <c r="C702">
        <v>49.557405781</v>
      </c>
      <c r="D702">
        <v>57.248090963000003</v>
      </c>
      <c r="E702">
        <v>52.310291937000002</v>
      </c>
      <c r="F702"/>
      <c r="G702"/>
      <c r="H702"/>
      <c r="I702">
        <v>33.515737258000001</v>
      </c>
      <c r="J702"/>
      <c r="K702">
        <v>55.555047145000003</v>
      </c>
      <c r="L702">
        <v>56.280587124999997</v>
      </c>
      <c r="M702">
        <v>63.618547663999998</v>
      </c>
      <c r="N702">
        <v>79.573197577000002</v>
      </c>
      <c r="O702"/>
      <c r="P702"/>
      <c r="Q702">
        <v>39.805137256999998</v>
      </c>
      <c r="R702">
        <v>75.250740109999995</v>
      </c>
      <c r="S702">
        <v>55.521432892</v>
      </c>
      <c r="T702">
        <v>68.128758400999999</v>
      </c>
      <c r="U702"/>
      <c r="V702">
        <v>95.736288220000006</v>
      </c>
      <c r="W702"/>
      <c r="X702"/>
      <c r="Y702"/>
      <c r="Z702">
        <v>6.5946894450000002</v>
      </c>
      <c r="AA702"/>
      <c r="AB702"/>
      <c r="AC702">
        <v>84.501402456999998</v>
      </c>
      <c r="AD702">
        <v>58.974407282000001</v>
      </c>
      <c r="AE702"/>
      <c r="AF702">
        <v>51.370013268999998</v>
      </c>
      <c r="AG702"/>
      <c r="AH702"/>
      <c r="AI702">
        <v>63.696737818999999</v>
      </c>
      <c r="AJ702">
        <v>41.484649896999997</v>
      </c>
      <c r="AK702"/>
      <c r="AL702">
        <v>48.361474663999999</v>
      </c>
      <c r="AM702"/>
      <c r="AN702">
        <v>57.001940939000001</v>
      </c>
      <c r="AO702"/>
      <c r="AP702"/>
      <c r="AQ702"/>
      <c r="AR702">
        <v>55.685362787000003</v>
      </c>
      <c r="AS702"/>
      <c r="AT702">
        <v>47.259615519999997</v>
      </c>
      <c r="AU702"/>
    </row>
    <row r="703" spans="1:47" x14ac:dyDescent="0.35">
      <c r="A703" s="84">
        <v>28277</v>
      </c>
      <c r="B703">
        <v>33.251402716999998</v>
      </c>
      <c r="C703">
        <v>49.365410572999998</v>
      </c>
      <c r="D703">
        <v>55.832827942000002</v>
      </c>
      <c r="E703">
        <v>52.843638876</v>
      </c>
      <c r="F703"/>
      <c r="G703"/>
      <c r="H703"/>
      <c r="I703">
        <v>33.245861278</v>
      </c>
      <c r="J703"/>
      <c r="K703">
        <v>56.542692428000002</v>
      </c>
      <c r="L703">
        <v>58.156606695999997</v>
      </c>
      <c r="M703">
        <v>63.332792845999997</v>
      </c>
      <c r="N703">
        <v>78.534582579000002</v>
      </c>
      <c r="O703"/>
      <c r="P703"/>
      <c r="Q703">
        <v>41.326352694000001</v>
      </c>
      <c r="R703">
        <v>78.053601682999997</v>
      </c>
      <c r="S703">
        <v>55.662412355999997</v>
      </c>
      <c r="T703">
        <v>65.369649804999995</v>
      </c>
      <c r="U703"/>
      <c r="V703">
        <v>98.432566174000002</v>
      </c>
      <c r="W703"/>
      <c r="X703"/>
      <c r="Y703"/>
      <c r="Z703">
        <v>6.7407246089999999</v>
      </c>
      <c r="AA703"/>
      <c r="AB703"/>
      <c r="AC703">
        <v>80.541908179000004</v>
      </c>
      <c r="AD703">
        <v>59.479181095999998</v>
      </c>
      <c r="AE703"/>
      <c r="AF703">
        <v>50.116410717000001</v>
      </c>
      <c r="AG703"/>
      <c r="AH703"/>
      <c r="AI703">
        <v>64.88733105</v>
      </c>
      <c r="AJ703">
        <v>45.408873534999998</v>
      </c>
      <c r="AK703"/>
      <c r="AL703">
        <v>48.501320655999997</v>
      </c>
      <c r="AM703"/>
      <c r="AN703">
        <v>58.233251760999998</v>
      </c>
      <c r="AO703"/>
      <c r="AP703"/>
      <c r="AQ703"/>
      <c r="AR703">
        <v>55.225628110000002</v>
      </c>
      <c r="AS703"/>
      <c r="AT703">
        <v>47.615495228</v>
      </c>
      <c r="AU703"/>
    </row>
    <row r="704" spans="1:47" x14ac:dyDescent="0.35">
      <c r="A704" s="84">
        <v>28307</v>
      </c>
      <c r="B704">
        <v>33.883690043000001</v>
      </c>
      <c r="C704">
        <v>50.150003990999998</v>
      </c>
      <c r="D704">
        <v>55.989992090999998</v>
      </c>
      <c r="E704">
        <v>52.541957171</v>
      </c>
      <c r="F704"/>
      <c r="G704"/>
      <c r="H704"/>
      <c r="I704">
        <v>33.878043232000003</v>
      </c>
      <c r="J704"/>
      <c r="K704">
        <v>54.135307052000002</v>
      </c>
      <c r="L704">
        <v>57.531266838999997</v>
      </c>
      <c r="M704">
        <v>62.761283210000002</v>
      </c>
      <c r="N704">
        <v>79.652623348000006</v>
      </c>
      <c r="O704"/>
      <c r="P704"/>
      <c r="Q704">
        <v>38.638872089000003</v>
      </c>
      <c r="R704">
        <v>75.860057841</v>
      </c>
      <c r="S704">
        <v>55.236806360999999</v>
      </c>
      <c r="T704">
        <v>65.688008490000001</v>
      </c>
      <c r="U704"/>
      <c r="V704">
        <v>100.26406894900001</v>
      </c>
      <c r="W704"/>
      <c r="X704"/>
      <c r="Y704"/>
      <c r="Z704">
        <v>6.6408057380000001</v>
      </c>
      <c r="AA704"/>
      <c r="AB704"/>
      <c r="AC704">
        <v>83.439099111000004</v>
      </c>
      <c r="AD704">
        <v>58.301375530000001</v>
      </c>
      <c r="AE704"/>
      <c r="AF704">
        <v>49.475119499999998</v>
      </c>
      <c r="AG704"/>
      <c r="AH704"/>
      <c r="AI704">
        <v>64.88733105</v>
      </c>
      <c r="AJ704">
        <v>42.605856651000003</v>
      </c>
      <c r="AK704"/>
      <c r="AL704">
        <v>48.208342453999997</v>
      </c>
      <c r="AM704"/>
      <c r="AN704">
        <v>57.585637022999997</v>
      </c>
      <c r="AO704"/>
      <c r="AP704"/>
      <c r="AQ704"/>
      <c r="AR704">
        <v>55.455495448999997</v>
      </c>
      <c r="AS704"/>
      <c r="AT704">
        <v>47.677270948</v>
      </c>
      <c r="AU704"/>
    </row>
    <row r="705" spans="1:47" x14ac:dyDescent="0.35">
      <c r="A705" s="84">
        <v>28338</v>
      </c>
      <c r="B705">
        <v>33.357411077000002</v>
      </c>
      <c r="C705">
        <v>50.715229270999998</v>
      </c>
      <c r="D705">
        <v>55.541374867999998</v>
      </c>
      <c r="E705">
        <v>52.688098932000003</v>
      </c>
      <c r="F705"/>
      <c r="G705"/>
      <c r="H705"/>
      <c r="I705">
        <v>33.351851971999999</v>
      </c>
      <c r="J705"/>
      <c r="K705">
        <v>56.480964598</v>
      </c>
      <c r="L705">
        <v>61.283305980999998</v>
      </c>
      <c r="M705">
        <v>63.618547663999998</v>
      </c>
      <c r="N705">
        <v>80.345744766999999</v>
      </c>
      <c r="O705"/>
      <c r="P705"/>
      <c r="Q705">
        <v>40.667159337999998</v>
      </c>
      <c r="R705">
        <v>75.860057841</v>
      </c>
      <c r="S705">
        <v>55.790223099999999</v>
      </c>
      <c r="T705">
        <v>66.324725857999994</v>
      </c>
      <c r="U705"/>
      <c r="V705">
        <v>99.167124404000006</v>
      </c>
      <c r="W705"/>
      <c r="X705"/>
      <c r="Y705"/>
      <c r="Z705">
        <v>6.748410894</v>
      </c>
      <c r="AA705"/>
      <c r="AB705"/>
      <c r="AC705">
        <v>82.569941834999995</v>
      </c>
      <c r="AD705">
        <v>59.563310065000003</v>
      </c>
      <c r="AE705"/>
      <c r="AF705">
        <v>45.620880761000002</v>
      </c>
      <c r="AG705"/>
      <c r="AH705"/>
      <c r="AI705">
        <v>63.696737818999999</v>
      </c>
      <c r="AJ705">
        <v>44.848270157999998</v>
      </c>
      <c r="AK705"/>
      <c r="AL705">
        <v>48.642878869</v>
      </c>
      <c r="AM705"/>
      <c r="AN705">
        <v>58.15232795</v>
      </c>
      <c r="AO705"/>
      <c r="AP705"/>
      <c r="AQ705"/>
      <c r="AR705">
        <v>54.536026094</v>
      </c>
      <c r="AS705"/>
      <c r="AT705">
        <v>47.726453542999998</v>
      </c>
      <c r="AU705"/>
    </row>
    <row r="706" spans="1:47" x14ac:dyDescent="0.35">
      <c r="A706" s="84">
        <v>28369</v>
      </c>
      <c r="B706">
        <v>33.024641756000001</v>
      </c>
      <c r="C706">
        <v>48.971719239000002</v>
      </c>
      <c r="D706">
        <v>55.383607339000001</v>
      </c>
      <c r="E706">
        <v>52.460192970999998</v>
      </c>
      <c r="F706"/>
      <c r="G706"/>
      <c r="H706"/>
      <c r="I706">
        <v>33.019138108</v>
      </c>
      <c r="J706"/>
      <c r="K706">
        <v>56.604420257999998</v>
      </c>
      <c r="L706">
        <v>60.032626266999998</v>
      </c>
      <c r="M706">
        <v>63.723324431000002</v>
      </c>
      <c r="N706">
        <v>80.060479639999997</v>
      </c>
      <c r="O706"/>
      <c r="P706"/>
      <c r="Q706">
        <v>41.985546050000004</v>
      </c>
      <c r="R706">
        <v>76.286580251999993</v>
      </c>
      <c r="S706">
        <v>55.921726667000001</v>
      </c>
      <c r="T706">
        <v>66.536964980999997</v>
      </c>
      <c r="U706"/>
      <c r="V706">
        <v>101.42116529099999</v>
      </c>
      <c r="W706"/>
      <c r="X706"/>
      <c r="Y706"/>
      <c r="Z706">
        <v>6.7868423199999999</v>
      </c>
      <c r="AA706"/>
      <c r="AB706"/>
      <c r="AC706">
        <v>82.376795764999997</v>
      </c>
      <c r="AD706">
        <v>59.563310065000003</v>
      </c>
      <c r="AE706"/>
      <c r="AF706">
        <v>48.919479115999998</v>
      </c>
      <c r="AG706"/>
      <c r="AH706"/>
      <c r="AI706">
        <v>64.292034435000005</v>
      </c>
      <c r="AJ706">
        <v>45.408873534999998</v>
      </c>
      <c r="AK706"/>
      <c r="AL706">
        <v>48.750158483</v>
      </c>
      <c r="AM706"/>
      <c r="AN706">
        <v>61.357306973999997</v>
      </c>
      <c r="AO706"/>
      <c r="AP706"/>
      <c r="AQ706"/>
      <c r="AR706">
        <v>54.880827101999998</v>
      </c>
      <c r="AS706"/>
      <c r="AT706">
        <v>47.924076350999997</v>
      </c>
      <c r="AU706"/>
    </row>
    <row r="707" spans="1:47" x14ac:dyDescent="0.35">
      <c r="A707" s="84">
        <v>28399</v>
      </c>
      <c r="B707">
        <v>34.506351299000002</v>
      </c>
      <c r="C707">
        <v>49.423382044999997</v>
      </c>
      <c r="D707">
        <v>55.676284082999999</v>
      </c>
      <c r="E707">
        <v>52.818263780000002</v>
      </c>
      <c r="F707"/>
      <c r="G707"/>
      <c r="H707"/>
      <c r="I707">
        <v>34.500600718999998</v>
      </c>
      <c r="J707"/>
      <c r="K707">
        <v>56.357508938000002</v>
      </c>
      <c r="L707">
        <v>58.156606695999997</v>
      </c>
      <c r="M707">
        <v>63.618547663999998</v>
      </c>
      <c r="N707">
        <v>80.315313759999995</v>
      </c>
      <c r="O707"/>
      <c r="P707"/>
      <c r="Q707">
        <v>41.782717325</v>
      </c>
      <c r="R707">
        <v>75.372603651000006</v>
      </c>
      <c r="S707">
        <v>55.858192950999999</v>
      </c>
      <c r="T707">
        <v>66.324725857999994</v>
      </c>
      <c r="U707"/>
      <c r="V707">
        <v>101.940465906</v>
      </c>
      <c r="W707"/>
      <c r="X707"/>
      <c r="Y707"/>
      <c r="Z707">
        <v>6.9636226240000001</v>
      </c>
      <c r="AA707"/>
      <c r="AB707"/>
      <c r="AC707">
        <v>83.439099111000004</v>
      </c>
      <c r="AD707">
        <v>59.058536251</v>
      </c>
      <c r="AE707"/>
      <c r="AF707">
        <v>50.35505878</v>
      </c>
      <c r="AG707"/>
      <c r="AH707"/>
      <c r="AI707">
        <v>63.696737818999999</v>
      </c>
      <c r="AJ707">
        <v>47.090683665999997</v>
      </c>
      <c r="AK707"/>
      <c r="AL707">
        <v>48.722124438000002</v>
      </c>
      <c r="AM707"/>
      <c r="AN707">
        <v>59.969965727999998</v>
      </c>
      <c r="AO707"/>
      <c r="AP707"/>
      <c r="AQ707"/>
      <c r="AR707">
        <v>54.018824582000001</v>
      </c>
      <c r="AS707"/>
      <c r="AT707">
        <v>47.994082222999999</v>
      </c>
      <c r="AU707"/>
    </row>
    <row r="708" spans="1:47" x14ac:dyDescent="0.35">
      <c r="A708" s="84">
        <v>28430</v>
      </c>
      <c r="B708">
        <v>33.659254402999998</v>
      </c>
      <c r="C708">
        <v>50.160892490999998</v>
      </c>
      <c r="D708">
        <v>56.341277714999997</v>
      </c>
      <c r="E708">
        <v>52.976623179999997</v>
      </c>
      <c r="F708"/>
      <c r="G708"/>
      <c r="H708"/>
      <c r="I708">
        <v>33.653644995000001</v>
      </c>
      <c r="J708"/>
      <c r="K708">
        <v>56.419236767999998</v>
      </c>
      <c r="L708">
        <v>57.531266838999997</v>
      </c>
      <c r="M708">
        <v>63.142289634000001</v>
      </c>
      <c r="N708">
        <v>78.212658093000002</v>
      </c>
      <c r="O708"/>
      <c r="P708"/>
      <c r="Q708">
        <v>41.377059875</v>
      </c>
      <c r="R708">
        <v>76.713102661999997</v>
      </c>
      <c r="S708">
        <v>55.976014867000004</v>
      </c>
      <c r="T708">
        <v>65.794128051000001</v>
      </c>
      <c r="U708"/>
      <c r="V708">
        <v>99.652086119000003</v>
      </c>
      <c r="W708"/>
      <c r="X708"/>
      <c r="Y708"/>
      <c r="Z708">
        <v>6.9328774830000004</v>
      </c>
      <c r="AA708"/>
      <c r="AB708"/>
      <c r="AC708">
        <v>80.638481202999998</v>
      </c>
      <c r="AD708">
        <v>60.236341817000003</v>
      </c>
      <c r="AE708"/>
      <c r="AF708">
        <v>49.980297002</v>
      </c>
      <c r="AG708"/>
      <c r="AH708"/>
      <c r="AI708">
        <v>63.101441203999997</v>
      </c>
      <c r="AJ708">
        <v>47.651287043000004</v>
      </c>
      <c r="AK708"/>
      <c r="AL708">
        <v>48.731171058000001</v>
      </c>
      <c r="AM708"/>
      <c r="AN708">
        <v>60.330528286000003</v>
      </c>
      <c r="AO708"/>
      <c r="AP708"/>
      <c r="AQ708"/>
      <c r="AR708">
        <v>53.099355228</v>
      </c>
      <c r="AS708"/>
      <c r="AT708">
        <v>48.084316420999997</v>
      </c>
      <c r="AU708"/>
    </row>
    <row r="709" spans="1:47" x14ac:dyDescent="0.35">
      <c r="A709" s="84">
        <v>28460</v>
      </c>
      <c r="B709">
        <v>32.734155999000002</v>
      </c>
      <c r="C709">
        <v>49.457842384999999</v>
      </c>
      <c r="D709">
        <v>56.736796661</v>
      </c>
      <c r="E709">
        <v>53.111487119000003</v>
      </c>
      <c r="F709"/>
      <c r="G709"/>
      <c r="H709"/>
      <c r="I709">
        <v>32.728700760999999</v>
      </c>
      <c r="J709"/>
      <c r="K709">
        <v>57.530337711000001</v>
      </c>
      <c r="L709">
        <v>59.407286409999998</v>
      </c>
      <c r="M709">
        <v>64.009079248999996</v>
      </c>
      <c r="N709">
        <v>81.015454480000002</v>
      </c>
      <c r="O709"/>
      <c r="P709"/>
      <c r="Q709">
        <v>40.464330613000001</v>
      </c>
      <c r="R709">
        <v>74.641422370000001</v>
      </c>
      <c r="S709">
        <v>56.355654919999999</v>
      </c>
      <c r="T709">
        <v>67.067562787</v>
      </c>
      <c r="U709"/>
      <c r="V709">
        <v>102.223484412</v>
      </c>
      <c r="W709"/>
      <c r="X709"/>
      <c r="Y709"/>
      <c r="Z709">
        <v>7.1788343550000002</v>
      </c>
      <c r="AA709"/>
      <c r="AB709"/>
      <c r="AC709">
        <v>82.956233955000002</v>
      </c>
      <c r="AD709">
        <v>60.656986662000001</v>
      </c>
      <c r="AE709"/>
      <c r="AF709">
        <v>49.633640882999998</v>
      </c>
      <c r="AG709"/>
      <c r="AH709"/>
      <c r="AI709">
        <v>64.88733105</v>
      </c>
      <c r="AJ709">
        <v>48.772493797000003</v>
      </c>
      <c r="AK709"/>
      <c r="AL709">
        <v>49.100968835000003</v>
      </c>
      <c r="AM709"/>
      <c r="AN709">
        <v>60.559690826999997</v>
      </c>
      <c r="AO709"/>
      <c r="AP709"/>
      <c r="AQ709"/>
      <c r="AR709">
        <v>53.156822062000003</v>
      </c>
      <c r="AS709"/>
      <c r="AT709">
        <v>48.155313876999998</v>
      </c>
      <c r="AU709"/>
    </row>
    <row r="710" spans="1:47" x14ac:dyDescent="0.35">
      <c r="A710" s="84">
        <v>28491</v>
      </c>
      <c r="B710">
        <v>33.947045522000003</v>
      </c>
      <c r="C710">
        <v>49.209356552000003</v>
      </c>
      <c r="D710">
        <v>57.204214028999999</v>
      </c>
      <c r="E710">
        <v>53.211577779000002</v>
      </c>
      <c r="F710"/>
      <c r="G710"/>
      <c r="H710"/>
      <c r="I710">
        <v>33.941388152000002</v>
      </c>
      <c r="J710"/>
      <c r="K710">
        <v>57.715521201000001</v>
      </c>
      <c r="L710">
        <v>61.283305980999998</v>
      </c>
      <c r="M710">
        <v>64.294834066999996</v>
      </c>
      <c r="N710">
        <v>81.843247841999997</v>
      </c>
      <c r="O710"/>
      <c r="P710"/>
      <c r="Q710">
        <v>41.377059875</v>
      </c>
      <c r="R710">
        <v>76.408443801000004</v>
      </c>
      <c r="S710">
        <v>56.164116436</v>
      </c>
      <c r="T710">
        <v>66.961443226</v>
      </c>
      <c r="U710"/>
      <c r="V710">
        <v>97.945349802999999</v>
      </c>
      <c r="W710"/>
      <c r="X710"/>
      <c r="Y710"/>
      <c r="Z710">
        <v>7.1480892139999996</v>
      </c>
      <c r="AA710"/>
      <c r="AB710"/>
      <c r="AC710">
        <v>82.183649704999993</v>
      </c>
      <c r="AD710">
        <v>61.245889445000003</v>
      </c>
      <c r="AE710"/>
      <c r="AF710">
        <v>52.411454085000003</v>
      </c>
      <c r="AG710"/>
      <c r="AH710"/>
      <c r="AI710">
        <v>64.88733105</v>
      </c>
      <c r="AJ710">
        <v>48.772493797000003</v>
      </c>
      <c r="AK710"/>
      <c r="AL710">
        <v>49.002157754000002</v>
      </c>
      <c r="AM710"/>
      <c r="AN710">
        <v>61.976396254000001</v>
      </c>
      <c r="AO710"/>
      <c r="AP710"/>
      <c r="AQ710"/>
      <c r="AR710">
        <v>54.823360266999998</v>
      </c>
      <c r="AS710"/>
      <c r="AT710">
        <v>47.466460065</v>
      </c>
      <c r="AU710"/>
    </row>
    <row r="711" spans="1:47" x14ac:dyDescent="0.35">
      <c r="A711" s="84">
        <v>28522</v>
      </c>
      <c r="B711">
        <v>33.704170445000003</v>
      </c>
      <c r="C711">
        <v>49.194843263999999</v>
      </c>
      <c r="D711">
        <v>57.185132277000001</v>
      </c>
      <c r="E711">
        <v>53.606771414000001</v>
      </c>
      <c r="F711"/>
      <c r="G711"/>
      <c r="H711"/>
      <c r="I711">
        <v>33.698553551000003</v>
      </c>
      <c r="J711"/>
      <c r="K711">
        <v>56.048869787000001</v>
      </c>
      <c r="L711">
        <v>57.531266838999997</v>
      </c>
      <c r="M711">
        <v>63.723324431000002</v>
      </c>
      <c r="N711">
        <v>81.553076622000006</v>
      </c>
      <c r="O711"/>
      <c r="P711"/>
      <c r="Q711">
        <v>42.289789137</v>
      </c>
      <c r="R711">
        <v>76.225648480999993</v>
      </c>
      <c r="S711">
        <v>56.014011463999999</v>
      </c>
      <c r="T711">
        <v>66.961443226</v>
      </c>
      <c r="U711"/>
      <c r="V711">
        <v>105.38428177500001</v>
      </c>
      <c r="W711"/>
      <c r="X711"/>
      <c r="Y711"/>
      <c r="Z711">
        <v>6.9405637689999997</v>
      </c>
      <c r="AA711"/>
      <c r="AB711"/>
      <c r="AC711">
        <v>82.280222739999999</v>
      </c>
      <c r="AD711">
        <v>60.825244599999998</v>
      </c>
      <c r="AE711"/>
      <c r="AF711">
        <v>50.225441338000003</v>
      </c>
      <c r="AG711"/>
      <c r="AH711"/>
      <c r="AI711">
        <v>64.88733105</v>
      </c>
      <c r="AJ711">
        <v>48.772493797000003</v>
      </c>
      <c r="AK711"/>
      <c r="AL711">
        <v>48.887103277000001</v>
      </c>
      <c r="AM711"/>
      <c r="AN711">
        <v>60.540630098999998</v>
      </c>
      <c r="AO711"/>
      <c r="AP711"/>
      <c r="AQ711"/>
      <c r="AR711">
        <v>53.961357747000001</v>
      </c>
      <c r="AS711"/>
      <c r="AT711">
        <v>47.723280473000003</v>
      </c>
      <c r="AU711"/>
    </row>
    <row r="712" spans="1:47" x14ac:dyDescent="0.35">
      <c r="A712" s="84">
        <v>28550</v>
      </c>
      <c r="B712">
        <v>33.420887092999997</v>
      </c>
      <c r="C712">
        <v>50.378123969999997</v>
      </c>
      <c r="D712">
        <v>57.980190374999999</v>
      </c>
      <c r="E712">
        <v>53.412229005999997</v>
      </c>
      <c r="F712"/>
      <c r="G712"/>
      <c r="H712"/>
      <c r="I712">
        <v>33.415317408999996</v>
      </c>
      <c r="J712"/>
      <c r="K712">
        <v>54.876041014000002</v>
      </c>
      <c r="L712">
        <v>53.153887840000003</v>
      </c>
      <c r="M712">
        <v>63.237541239999999</v>
      </c>
      <c r="N712">
        <v>82.039229902000002</v>
      </c>
      <c r="O712"/>
      <c r="P712"/>
      <c r="Q712">
        <v>41.884131687</v>
      </c>
      <c r="R712">
        <v>77.383352173000006</v>
      </c>
      <c r="S712">
        <v>56.437035969999997</v>
      </c>
      <c r="T712">
        <v>66.218606296000004</v>
      </c>
      <c r="U712"/>
      <c r="V712">
        <v>105.985768175</v>
      </c>
      <c r="W712"/>
      <c r="X712"/>
      <c r="Y712"/>
      <c r="Z712">
        <v>7.117345491</v>
      </c>
      <c r="AA712"/>
      <c r="AB712"/>
      <c r="AC712">
        <v>81.024773334000002</v>
      </c>
      <c r="AD712">
        <v>62.171308103999998</v>
      </c>
      <c r="AE712"/>
      <c r="AF712">
        <v>49.666812718999999</v>
      </c>
      <c r="AG712"/>
      <c r="AH712"/>
      <c r="AI712">
        <v>64.292034435000005</v>
      </c>
      <c r="AJ712">
        <v>49.333097174000002</v>
      </c>
      <c r="AK712"/>
      <c r="AL712">
        <v>49.218987585999997</v>
      </c>
      <c r="AM712"/>
      <c r="AN712">
        <v>60.796046590000003</v>
      </c>
      <c r="AO712"/>
      <c r="AP712"/>
      <c r="AQ712"/>
      <c r="AR712">
        <v>54.018824582000001</v>
      </c>
      <c r="AS712"/>
      <c r="AT712">
        <v>48.642479385000001</v>
      </c>
      <c r="AU712"/>
    </row>
    <row r="713" spans="1:47" x14ac:dyDescent="0.35">
      <c r="A713" s="84">
        <v>28581</v>
      </c>
      <c r="B713">
        <v>34.845125682999999</v>
      </c>
      <c r="C713">
        <v>49.729293038000002</v>
      </c>
      <c r="D713">
        <v>60.244048063999998</v>
      </c>
      <c r="E713">
        <v>54.411725871000002</v>
      </c>
      <c r="F713"/>
      <c r="G713"/>
      <c r="H713"/>
      <c r="I713">
        <v>34.839318646000002</v>
      </c>
      <c r="J713"/>
      <c r="K713">
        <v>55.987141956999999</v>
      </c>
      <c r="L713">
        <v>63.784665408999999</v>
      </c>
      <c r="M713">
        <v>65.161623681999998</v>
      </c>
      <c r="N713">
        <v>79.579060026999997</v>
      </c>
      <c r="O713"/>
      <c r="P713"/>
      <c r="Q713">
        <v>41.884131687</v>
      </c>
      <c r="R713">
        <v>80.003418425999996</v>
      </c>
      <c r="S713">
        <v>57.778595205000002</v>
      </c>
      <c r="T713">
        <v>70.251149628999997</v>
      </c>
      <c r="U713"/>
      <c r="V713">
        <v>106.470064149</v>
      </c>
      <c r="W713"/>
      <c r="X713"/>
      <c r="Y713"/>
      <c r="Z713">
        <v>7.1327166440000003</v>
      </c>
      <c r="AA713"/>
      <c r="AB713"/>
      <c r="AC713">
        <v>85.467132778000007</v>
      </c>
      <c r="AD713">
        <v>62.171308103999998</v>
      </c>
      <c r="AE713"/>
      <c r="AF713">
        <v>50.516750883</v>
      </c>
      <c r="AG713"/>
      <c r="AH713"/>
      <c r="AI713">
        <v>63.696737818999999</v>
      </c>
      <c r="AJ713">
        <v>49.893700551000002</v>
      </c>
      <c r="AK713"/>
      <c r="AL713">
        <v>50.223319234000002</v>
      </c>
      <c r="AM713"/>
      <c r="AN713">
        <v>61.427786292999997</v>
      </c>
      <c r="AO713"/>
      <c r="AP713"/>
      <c r="AQ713"/>
      <c r="AR713">
        <v>54.018824582000001</v>
      </c>
      <c r="AS713"/>
      <c r="AT713">
        <v>49.605010542999999</v>
      </c>
      <c r="AU713"/>
    </row>
    <row r="714" spans="1:47" x14ac:dyDescent="0.35">
      <c r="A714" s="84">
        <v>28611</v>
      </c>
      <c r="B714">
        <v>33.80329622</v>
      </c>
      <c r="C714">
        <v>50.937960486999998</v>
      </c>
      <c r="D714">
        <v>58.052697791999996</v>
      </c>
      <c r="E714">
        <v>53.758082176000002</v>
      </c>
      <c r="F714"/>
      <c r="G714"/>
      <c r="H714"/>
      <c r="I714">
        <v>33.797662805999998</v>
      </c>
      <c r="J714"/>
      <c r="K714">
        <v>55.925414126</v>
      </c>
      <c r="L714">
        <v>60.657966123999998</v>
      </c>
      <c r="M714">
        <v>64.199582461000006</v>
      </c>
      <c r="N714">
        <v>80.644508165000005</v>
      </c>
      <c r="O714"/>
      <c r="P714"/>
      <c r="Q714">
        <v>42.086960412000003</v>
      </c>
      <c r="R714">
        <v>78.601987644000005</v>
      </c>
      <c r="S714">
        <v>57.528825003000001</v>
      </c>
      <c r="T714">
        <v>67.916519277999996</v>
      </c>
      <c r="U714"/>
      <c r="V714">
        <v>104.107180574</v>
      </c>
      <c r="W714"/>
      <c r="X714"/>
      <c r="Y714"/>
      <c r="Z714">
        <v>6.9789951950000004</v>
      </c>
      <c r="AA714"/>
      <c r="AB714"/>
      <c r="AC714">
        <v>83.245953051000001</v>
      </c>
      <c r="AD714">
        <v>62.339566042000001</v>
      </c>
      <c r="AE714"/>
      <c r="AF714">
        <v>49.799055244000002</v>
      </c>
      <c r="AG714"/>
      <c r="AH714"/>
      <c r="AI714">
        <v>63.101441203999997</v>
      </c>
      <c r="AJ714">
        <v>47.090683665999997</v>
      </c>
      <c r="AK714"/>
      <c r="AL714">
        <v>50.020948580000002</v>
      </c>
      <c r="AM714"/>
      <c r="AN714">
        <v>61.584532377999999</v>
      </c>
      <c r="AO714"/>
      <c r="AP714"/>
      <c r="AQ714"/>
      <c r="AR714">
        <v>53.214288897000003</v>
      </c>
      <c r="AS714"/>
      <c r="AT714">
        <v>49.848642876</v>
      </c>
      <c r="AU714"/>
    </row>
    <row r="715" spans="1:47" x14ac:dyDescent="0.35">
      <c r="A715" s="84">
        <v>28642</v>
      </c>
      <c r="B715">
        <v>33.746153904000003</v>
      </c>
      <c r="C715">
        <v>49.308673020999997</v>
      </c>
      <c r="D715">
        <v>57.860027101</v>
      </c>
      <c r="E715">
        <v>54.838873331999999</v>
      </c>
      <c r="F715"/>
      <c r="G715"/>
      <c r="H715"/>
      <c r="I715">
        <v>33.740530014000001</v>
      </c>
      <c r="J715"/>
      <c r="K715">
        <v>55.616774976000002</v>
      </c>
      <c r="L715">
        <v>60.032626266999998</v>
      </c>
      <c r="M715">
        <v>64.104330855000001</v>
      </c>
      <c r="N715">
        <v>81.462771035000003</v>
      </c>
      <c r="O715"/>
      <c r="P715"/>
      <c r="Q715">
        <v>41.478474237999997</v>
      </c>
      <c r="R715">
        <v>77.139625081999995</v>
      </c>
      <c r="S715">
        <v>57.732720700000002</v>
      </c>
      <c r="T715">
        <v>67.916519277999996</v>
      </c>
      <c r="U715"/>
      <c r="V715">
        <v>104.393448468</v>
      </c>
      <c r="W715"/>
      <c r="X715"/>
      <c r="Y715"/>
      <c r="Z715">
        <v>7.3709872289999998</v>
      </c>
      <c r="AA715"/>
      <c r="AB715"/>
      <c r="AC715">
        <v>84.308256396999994</v>
      </c>
      <c r="AD715">
        <v>62.676081918999998</v>
      </c>
      <c r="AE715"/>
      <c r="AF715">
        <v>49.576538104000001</v>
      </c>
      <c r="AG715"/>
      <c r="AH715"/>
      <c r="AI715">
        <v>64.292034435000005</v>
      </c>
      <c r="AJ715">
        <v>49.333097174000002</v>
      </c>
      <c r="AK715"/>
      <c r="AL715">
        <v>50.199640641999999</v>
      </c>
      <c r="AM715"/>
      <c r="AN715">
        <v>62.033436883999997</v>
      </c>
      <c r="AO715"/>
      <c r="AP715"/>
      <c r="AQ715"/>
      <c r="AR715">
        <v>52.984421558000001</v>
      </c>
      <c r="AS715"/>
      <c r="AT715">
        <v>50.168131430000003</v>
      </c>
      <c r="AU715"/>
    </row>
    <row r="716" spans="1:47" x14ac:dyDescent="0.35">
      <c r="A716" s="84">
        <v>28672</v>
      </c>
      <c r="B716">
        <v>34.375880244999998</v>
      </c>
      <c r="C716">
        <v>51.047861924999999</v>
      </c>
      <c r="D716">
        <v>59.050295669</v>
      </c>
      <c r="E716">
        <v>54.027340146999997</v>
      </c>
      <c r="F716"/>
      <c r="G716"/>
      <c r="H716"/>
      <c r="I716">
        <v>34.370151409000002</v>
      </c>
      <c r="J716"/>
      <c r="K716">
        <v>57.098242898999999</v>
      </c>
      <c r="L716">
        <v>59.407286409999998</v>
      </c>
      <c r="M716">
        <v>64.971120470000002</v>
      </c>
      <c r="N716">
        <v>81.031927081999996</v>
      </c>
      <c r="O716"/>
      <c r="P716"/>
      <c r="Q716">
        <v>38.689579270000003</v>
      </c>
      <c r="R716">
        <v>77.078693302999994</v>
      </c>
      <c r="S716">
        <v>58.138073122999998</v>
      </c>
      <c r="T716">
        <v>68.977714891999995</v>
      </c>
      <c r="U716"/>
      <c r="V716">
        <v>106.002883203</v>
      </c>
      <c r="W716"/>
      <c r="X716"/>
      <c r="Y716"/>
      <c r="Z716">
        <v>7.4785923859999999</v>
      </c>
      <c r="AA716"/>
      <c r="AB716"/>
      <c r="AC716">
        <v>86.432863088999994</v>
      </c>
      <c r="AD716">
        <v>63.096726764000003</v>
      </c>
      <c r="AE716"/>
      <c r="AF716">
        <v>52.545804721000003</v>
      </c>
      <c r="AG716"/>
      <c r="AH716"/>
      <c r="AI716">
        <v>65.482627664999995</v>
      </c>
      <c r="AJ716">
        <v>49.333097174000002</v>
      </c>
      <c r="AK716"/>
      <c r="AL716">
        <v>50.532744331000004</v>
      </c>
      <c r="AM716"/>
      <c r="AN716">
        <v>61.984829464000001</v>
      </c>
      <c r="AO716"/>
      <c r="AP716"/>
      <c r="AQ716"/>
      <c r="AR716">
        <v>53.329222565999999</v>
      </c>
      <c r="AS716"/>
      <c r="AT716">
        <v>50.124501707999997</v>
      </c>
      <c r="AU716"/>
    </row>
    <row r="717" spans="1:47" x14ac:dyDescent="0.35">
      <c r="A717" s="84">
        <v>28703</v>
      </c>
      <c r="B717">
        <v>34.291997490999997</v>
      </c>
      <c r="C717">
        <v>51.091502292000001</v>
      </c>
      <c r="D717">
        <v>59.745688582</v>
      </c>
      <c r="E717">
        <v>54.286730024000001</v>
      </c>
      <c r="F717"/>
      <c r="G717"/>
      <c r="H717"/>
      <c r="I717">
        <v>34.286282634000003</v>
      </c>
      <c r="J717"/>
      <c r="K717">
        <v>57.653793370999999</v>
      </c>
      <c r="L717">
        <v>60.657966123999998</v>
      </c>
      <c r="M717">
        <v>65.352126893999994</v>
      </c>
      <c r="N717">
        <v>81.660677840000005</v>
      </c>
      <c r="O717"/>
      <c r="P717"/>
      <c r="Q717">
        <v>42.594032224000003</v>
      </c>
      <c r="R717">
        <v>77.078693302999994</v>
      </c>
      <c r="S717">
        <v>58.483254109999997</v>
      </c>
      <c r="T717">
        <v>69.508312699000001</v>
      </c>
      <c r="U717"/>
      <c r="V717">
        <v>105.79807409199999</v>
      </c>
      <c r="W717"/>
      <c r="X717"/>
      <c r="Y717"/>
      <c r="Z717">
        <v>6.7868423199999999</v>
      </c>
      <c r="AA717"/>
      <c r="AB717"/>
      <c r="AC717">
        <v>86.239717029000005</v>
      </c>
      <c r="AD717">
        <v>63.938016454</v>
      </c>
      <c r="AE717"/>
      <c r="AF717">
        <v>51.952544416000002</v>
      </c>
      <c r="AG717"/>
      <c r="AH717"/>
      <c r="AI717">
        <v>64.292034435000005</v>
      </c>
      <c r="AJ717">
        <v>51.014907305000001</v>
      </c>
      <c r="AK717"/>
      <c r="AL717">
        <v>50.820644858000001</v>
      </c>
      <c r="AM717"/>
      <c r="AN717">
        <v>61.531562813000001</v>
      </c>
      <c r="AO717"/>
      <c r="AP717"/>
      <c r="AQ717"/>
      <c r="AR717">
        <v>54.536026094</v>
      </c>
      <c r="AS717"/>
      <c r="AT717">
        <v>50.335015116000001</v>
      </c>
      <c r="AU717"/>
    </row>
    <row r="718" spans="1:47" x14ac:dyDescent="0.35">
      <c r="A718" s="84">
        <v>28734</v>
      </c>
      <c r="B718">
        <v>35.033805326</v>
      </c>
      <c r="C718">
        <v>51.905841545000001</v>
      </c>
      <c r="D718">
        <v>60.038300788000001</v>
      </c>
      <c r="E718">
        <v>55.650406517</v>
      </c>
      <c r="F718"/>
      <c r="G718"/>
      <c r="H718"/>
      <c r="I718">
        <v>35.027966845000002</v>
      </c>
      <c r="J718"/>
      <c r="K718">
        <v>58.579710822999999</v>
      </c>
      <c r="L718">
        <v>60.657966123999998</v>
      </c>
      <c r="M718">
        <v>66.218916508999996</v>
      </c>
      <c r="N718">
        <v>83.628275613</v>
      </c>
      <c r="O718"/>
      <c r="P718"/>
      <c r="Q718">
        <v>43.456054305000002</v>
      </c>
      <c r="R718">
        <v>78.419192323000004</v>
      </c>
      <c r="S718">
        <v>58.934720044999999</v>
      </c>
      <c r="T718">
        <v>69.508312699000001</v>
      </c>
      <c r="U718"/>
      <c r="V718">
        <v>106.543650167</v>
      </c>
      <c r="W718"/>
      <c r="X718"/>
      <c r="Y718"/>
      <c r="Z718">
        <v>7.4017309520000003</v>
      </c>
      <c r="AA718"/>
      <c r="AB718"/>
      <c r="AC718">
        <v>87.398593399999996</v>
      </c>
      <c r="AD718">
        <v>64.442790267999996</v>
      </c>
      <c r="AE718"/>
      <c r="AF718">
        <v>51.608375293000002</v>
      </c>
      <c r="AG718"/>
      <c r="AH718"/>
      <c r="AI718">
        <v>64.292034435000005</v>
      </c>
      <c r="AJ718">
        <v>51.575510682000001</v>
      </c>
      <c r="AK718"/>
      <c r="AL718">
        <v>51.248191202000001</v>
      </c>
      <c r="AM718"/>
      <c r="AN718">
        <v>61.952615436000002</v>
      </c>
      <c r="AO718"/>
      <c r="AP718"/>
      <c r="AQ718"/>
      <c r="AR718">
        <v>55.225628110000002</v>
      </c>
      <c r="AS718"/>
      <c r="AT718">
        <v>50.457376654000001</v>
      </c>
      <c r="AU718"/>
    </row>
    <row r="719" spans="1:47" x14ac:dyDescent="0.35">
      <c r="A719" s="84">
        <v>28764</v>
      </c>
      <c r="B719">
        <v>34.856676299999997</v>
      </c>
      <c r="C719">
        <v>53.046637674999999</v>
      </c>
      <c r="D719">
        <v>60.614002112999998</v>
      </c>
      <c r="E719">
        <v>55.836490558999998</v>
      </c>
      <c r="F719"/>
      <c r="G719"/>
      <c r="H719"/>
      <c r="I719">
        <v>34.850867338</v>
      </c>
      <c r="J719"/>
      <c r="K719">
        <v>57.592065540999997</v>
      </c>
      <c r="L719">
        <v>60.657966123999998</v>
      </c>
      <c r="M719">
        <v>66.028413297</v>
      </c>
      <c r="N719">
        <v>83.372932238000004</v>
      </c>
      <c r="O719"/>
      <c r="P719"/>
      <c r="Q719">
        <v>43.811004574000002</v>
      </c>
      <c r="R719">
        <v>79.576896015000003</v>
      </c>
      <c r="S719">
        <v>59.034562931000004</v>
      </c>
      <c r="T719">
        <v>68.128758400999999</v>
      </c>
      <c r="U719"/>
      <c r="V719">
        <v>107.53858521399999</v>
      </c>
      <c r="W719"/>
      <c r="X719"/>
      <c r="Y719"/>
      <c r="Z719">
        <v>7.3479283740000003</v>
      </c>
      <c r="AA719"/>
      <c r="AB719"/>
      <c r="AC719">
        <v>88.460896746000003</v>
      </c>
      <c r="AD719">
        <v>64.526919237000001</v>
      </c>
      <c r="AE719"/>
      <c r="AF719">
        <v>51.609031156</v>
      </c>
      <c r="AG719"/>
      <c r="AH719"/>
      <c r="AI719">
        <v>64.88733105</v>
      </c>
      <c r="AJ719">
        <v>51.575510682000001</v>
      </c>
      <c r="AK719"/>
      <c r="AL719">
        <v>51.351331889999997</v>
      </c>
      <c r="AM719"/>
      <c r="AN719">
        <v>61.276472841</v>
      </c>
      <c r="AO719"/>
      <c r="AP719"/>
      <c r="AQ719"/>
      <c r="AR719">
        <v>55.627895952999999</v>
      </c>
      <c r="AS719"/>
      <c r="AT719">
        <v>50.850539943000001</v>
      </c>
      <c r="AU719"/>
    </row>
    <row r="720" spans="1:47" x14ac:dyDescent="0.35">
      <c r="A720" s="84">
        <v>28795</v>
      </c>
      <c r="B720">
        <v>34.853329041000002</v>
      </c>
      <c r="C720">
        <v>52.342484587000001</v>
      </c>
      <c r="D720">
        <v>60.346345061999997</v>
      </c>
      <c r="E720">
        <v>56.368427771999997</v>
      </c>
      <c r="F720"/>
      <c r="G720"/>
      <c r="H720"/>
      <c r="I720">
        <v>34.847520637000002</v>
      </c>
      <c r="J720"/>
      <c r="K720">
        <v>58.024160352000003</v>
      </c>
      <c r="L720">
        <v>60.657966123999998</v>
      </c>
      <c r="M720">
        <v>66.314168115000001</v>
      </c>
      <c r="N720">
        <v>83.455360408000004</v>
      </c>
      <c r="O720"/>
      <c r="P720"/>
      <c r="Q720">
        <v>44.064540479999998</v>
      </c>
      <c r="R720">
        <v>80.064350204999997</v>
      </c>
      <c r="S720">
        <v>59.408167591000002</v>
      </c>
      <c r="T720">
        <v>68.553236647000006</v>
      </c>
      <c r="U720"/>
      <c r="V720">
        <v>110.249335867</v>
      </c>
      <c r="W720"/>
      <c r="X720"/>
      <c r="Y720"/>
      <c r="Z720">
        <v>7.6015701120000001</v>
      </c>
      <c r="AA720"/>
      <c r="AB720"/>
      <c r="AC720">
        <v>88.364323709999994</v>
      </c>
      <c r="AD720">
        <v>64.863435112999994</v>
      </c>
      <c r="AE720"/>
      <c r="AF720">
        <v>51.11403309</v>
      </c>
      <c r="AG720"/>
      <c r="AH720"/>
      <c r="AI720">
        <v>66.077924280000005</v>
      </c>
      <c r="AJ720">
        <v>52.136114059000001</v>
      </c>
      <c r="AK720"/>
      <c r="AL720">
        <v>51.672524852000002</v>
      </c>
      <c r="AM720"/>
      <c r="AN720">
        <v>64.157537809000004</v>
      </c>
      <c r="AO720"/>
      <c r="AP720"/>
      <c r="AQ720"/>
      <c r="AR720">
        <v>55.915230125999997</v>
      </c>
      <c r="AS720"/>
      <c r="AT720">
        <v>51.238844467</v>
      </c>
      <c r="AU720"/>
    </row>
    <row r="721" spans="1:47" x14ac:dyDescent="0.35">
      <c r="A721" s="84">
        <v>28825</v>
      </c>
      <c r="B721">
        <v>35.611618733</v>
      </c>
      <c r="C721">
        <v>54.472892854999998</v>
      </c>
      <c r="D721">
        <v>61.958819693999999</v>
      </c>
      <c r="E721">
        <v>57.248097790999999</v>
      </c>
      <c r="F721"/>
      <c r="G721"/>
      <c r="H721"/>
      <c r="I721">
        <v>35.605683958</v>
      </c>
      <c r="J721"/>
      <c r="K721">
        <v>59.875995257</v>
      </c>
      <c r="L721">
        <v>61.908645837999998</v>
      </c>
      <c r="M721">
        <v>68.333502163000006</v>
      </c>
      <c r="N721">
        <v>83.702183783999999</v>
      </c>
      <c r="O721"/>
      <c r="P721"/>
      <c r="Q721">
        <v>44.774441017000001</v>
      </c>
      <c r="R721">
        <v>80.247145524999993</v>
      </c>
      <c r="S721">
        <v>60.395267077</v>
      </c>
      <c r="T721">
        <v>70.675627874</v>
      </c>
      <c r="U721"/>
      <c r="V721">
        <v>111.064333331</v>
      </c>
      <c r="W721"/>
      <c r="X721"/>
      <c r="Y721"/>
      <c r="Z721">
        <v>7.5708263889999996</v>
      </c>
      <c r="AA721"/>
      <c r="AB721"/>
      <c r="AC721">
        <v>93.868986500999995</v>
      </c>
      <c r="AD721">
        <v>65.452337896000003</v>
      </c>
      <c r="AE721"/>
      <c r="AF721">
        <v>51.448722048</v>
      </c>
      <c r="AG721"/>
      <c r="AH721"/>
      <c r="AI721">
        <v>68.459110741000003</v>
      </c>
      <c r="AJ721">
        <v>51.014907305000001</v>
      </c>
      <c r="AK721"/>
      <c r="AL721">
        <v>52.490750552000002</v>
      </c>
      <c r="AM721"/>
      <c r="AN721">
        <v>65.372724583999997</v>
      </c>
      <c r="AO721"/>
      <c r="AP721"/>
      <c r="AQ721"/>
      <c r="AR721">
        <v>55.800296457000002</v>
      </c>
      <c r="AS721"/>
      <c r="AT721">
        <v>51.503300076000002</v>
      </c>
      <c r="AU721"/>
    </row>
    <row r="722" spans="1:47" x14ac:dyDescent="0.35">
      <c r="A722" s="84">
        <v>28856</v>
      </c>
      <c r="B722">
        <v>35.592642415999997</v>
      </c>
      <c r="C722">
        <v>49.277869989999999</v>
      </c>
      <c r="D722">
        <v>62.491604391000003</v>
      </c>
      <c r="E722">
        <v>57.159754861000003</v>
      </c>
      <c r="F722"/>
      <c r="G722"/>
      <c r="H722"/>
      <c r="I722">
        <v>35.586710803000003</v>
      </c>
      <c r="J722"/>
      <c r="K722">
        <v>58.271071673000002</v>
      </c>
      <c r="L722">
        <v>57.531266838999997</v>
      </c>
      <c r="M722">
        <v>65.733133318</v>
      </c>
      <c r="N722">
        <v>83.436077879999999</v>
      </c>
      <c r="O722"/>
      <c r="P722"/>
      <c r="Q722">
        <v>45.585755915999997</v>
      </c>
      <c r="R722">
        <v>79.394100695000006</v>
      </c>
      <c r="S722">
        <v>59.277953912999997</v>
      </c>
      <c r="T722">
        <v>65.794128051000001</v>
      </c>
      <c r="U722"/>
      <c r="V722">
        <v>111.725144849</v>
      </c>
      <c r="W722"/>
      <c r="X722"/>
      <c r="Y722"/>
      <c r="Z722">
        <v>7.4632198150000004</v>
      </c>
      <c r="AA722"/>
      <c r="AB722"/>
      <c r="AC722">
        <v>87.784885531</v>
      </c>
      <c r="AD722">
        <v>65.368208926999998</v>
      </c>
      <c r="AE722"/>
      <c r="AF722">
        <v>50.222294341999998</v>
      </c>
      <c r="AG722"/>
      <c r="AH722"/>
      <c r="AI722">
        <v>66.301160511000006</v>
      </c>
      <c r="AJ722">
        <v>50.454303928000002</v>
      </c>
      <c r="AK722"/>
      <c r="AL722">
        <v>51.537880885</v>
      </c>
      <c r="AM722"/>
      <c r="AN722">
        <v>62.839697442999999</v>
      </c>
      <c r="AO722"/>
      <c r="AP722"/>
      <c r="AQ722"/>
      <c r="AR722">
        <v>55.340561778999998</v>
      </c>
      <c r="AS722"/>
      <c r="AT722">
        <v>51.216038021000003</v>
      </c>
      <c r="AU722"/>
    </row>
    <row r="723" spans="1:47" x14ac:dyDescent="0.35">
      <c r="A723" s="84">
        <v>28887</v>
      </c>
      <c r="B723">
        <v>35.508579310000002</v>
      </c>
      <c r="C723">
        <v>51.621735057999999</v>
      </c>
      <c r="D723">
        <v>62.234359245</v>
      </c>
      <c r="E723">
        <v>57.250447336999997</v>
      </c>
      <c r="F723"/>
      <c r="G723"/>
      <c r="H723"/>
      <c r="I723">
        <v>35.502661707000001</v>
      </c>
      <c r="J723"/>
      <c r="K723">
        <v>58.085888181999998</v>
      </c>
      <c r="L723">
        <v>58.781946552999997</v>
      </c>
      <c r="M723">
        <v>66.599922933000002</v>
      </c>
      <c r="N723">
        <v>78.715841349000002</v>
      </c>
      <c r="O723"/>
      <c r="P723"/>
      <c r="Q723">
        <v>46.244949271999999</v>
      </c>
      <c r="R723">
        <v>79.576896015000003</v>
      </c>
      <c r="S723">
        <v>59.902929004000001</v>
      </c>
      <c r="T723">
        <v>70.675627874</v>
      </c>
      <c r="U723"/>
      <c r="V723">
        <v>110.897106423</v>
      </c>
      <c r="W723"/>
      <c r="X723"/>
      <c r="Y723"/>
      <c r="Z723">
        <v>7.5631401040000004</v>
      </c>
      <c r="AA723"/>
      <c r="AB723"/>
      <c r="AC723">
        <v>90.488930402999998</v>
      </c>
      <c r="AD723">
        <v>65.284079958000007</v>
      </c>
      <c r="AE723"/>
      <c r="AF723">
        <v>53.666624802000001</v>
      </c>
      <c r="AG723"/>
      <c r="AH723"/>
      <c r="AI723">
        <v>65.631451819000006</v>
      </c>
      <c r="AJ723">
        <v>50.454303928000002</v>
      </c>
      <c r="AK723"/>
      <c r="AL723">
        <v>51.928058966999998</v>
      </c>
      <c r="AM723"/>
      <c r="AN723">
        <v>60.590924342000001</v>
      </c>
      <c r="AO723"/>
      <c r="AP723"/>
      <c r="AQ723"/>
      <c r="AR723">
        <v>55.915230125999997</v>
      </c>
      <c r="AS723"/>
      <c r="AT723">
        <v>51.472858428999999</v>
      </c>
      <c r="AU723"/>
    </row>
    <row r="724" spans="1:47" x14ac:dyDescent="0.35">
      <c r="A724" s="84">
        <v>28915</v>
      </c>
      <c r="B724">
        <v>35.933897240999997</v>
      </c>
      <c r="C724">
        <v>51.561763374000002</v>
      </c>
      <c r="D724">
        <v>61.542567065999997</v>
      </c>
      <c r="E724">
        <v>57.125921398999999</v>
      </c>
      <c r="F724"/>
      <c r="G724"/>
      <c r="H724"/>
      <c r="I724">
        <v>35.927908756999997</v>
      </c>
      <c r="J724"/>
      <c r="K724">
        <v>58.332799502999997</v>
      </c>
      <c r="L724">
        <v>60.657966123999998</v>
      </c>
      <c r="M724">
        <v>67.276209335999994</v>
      </c>
      <c r="N724">
        <v>81.460803185000003</v>
      </c>
      <c r="O724"/>
      <c r="P724"/>
      <c r="Q724">
        <v>46.904142628000002</v>
      </c>
      <c r="R724">
        <v>80.673667936000001</v>
      </c>
      <c r="S724">
        <v>60.175895642</v>
      </c>
      <c r="T724">
        <v>71.630703925999995</v>
      </c>
      <c r="U724"/>
      <c r="V724">
        <v>113.449114706</v>
      </c>
      <c r="W724"/>
      <c r="X724"/>
      <c r="Y724"/>
      <c r="Z724">
        <v>7.8014092719999999</v>
      </c>
      <c r="AA724"/>
      <c r="AB724"/>
      <c r="AC724">
        <v>89.619773127000002</v>
      </c>
      <c r="AD724">
        <v>65.872982741000001</v>
      </c>
      <c r="AE724"/>
      <c r="AF724">
        <v>53.707881534000002</v>
      </c>
      <c r="AG724"/>
      <c r="AH724"/>
      <c r="AI724">
        <v>66.301160511000006</v>
      </c>
      <c r="AJ724">
        <v>51.014907305000001</v>
      </c>
      <c r="AK724"/>
      <c r="AL724">
        <v>52.261982279000001</v>
      </c>
      <c r="AM724"/>
      <c r="AN724">
        <v>67.731154863</v>
      </c>
      <c r="AO724"/>
      <c r="AP724"/>
      <c r="AQ724"/>
      <c r="AR724">
        <v>55.972696960999997</v>
      </c>
      <c r="AS724"/>
      <c r="AT724">
        <v>51.628537209000001</v>
      </c>
      <c r="AU724"/>
    </row>
    <row r="725" spans="1:47" x14ac:dyDescent="0.35">
      <c r="A725" s="84">
        <v>28946</v>
      </c>
      <c r="B725">
        <v>36.053588623000003</v>
      </c>
      <c r="C725">
        <v>53.609448061000002</v>
      </c>
      <c r="D725">
        <v>63.538199073000001</v>
      </c>
      <c r="E725">
        <v>56.759862134000002</v>
      </c>
      <c r="F725"/>
      <c r="G725"/>
      <c r="H725"/>
      <c r="I725">
        <v>36.047580191999998</v>
      </c>
      <c r="J725"/>
      <c r="K725">
        <v>59.690811766000003</v>
      </c>
      <c r="L725">
        <v>60.657966123999998</v>
      </c>
      <c r="M725">
        <v>67.65721576</v>
      </c>
      <c r="N725">
        <v>81.424637042000001</v>
      </c>
      <c r="O725"/>
      <c r="P725"/>
      <c r="Q725">
        <v>47.106971352999999</v>
      </c>
      <c r="R725">
        <v>79.272237145000005</v>
      </c>
      <c r="S725">
        <v>60.037028093000004</v>
      </c>
      <c r="T725">
        <v>71.524584364999996</v>
      </c>
      <c r="U725"/>
      <c r="V725">
        <v>113.91008465100001</v>
      </c>
      <c r="W725"/>
      <c r="X725"/>
      <c r="Y725"/>
      <c r="Z725">
        <v>7.8321544129999996</v>
      </c>
      <c r="AA725"/>
      <c r="AB725"/>
      <c r="AC725">
        <v>90.006065246999995</v>
      </c>
      <c r="AD725">
        <v>66.125369648000003</v>
      </c>
      <c r="AE725"/>
      <c r="AF725">
        <v>52.899885308999998</v>
      </c>
      <c r="AG725"/>
      <c r="AH725"/>
      <c r="AI725">
        <v>68.310286586999993</v>
      </c>
      <c r="AJ725">
        <v>51.575510682000001</v>
      </c>
      <c r="AK725"/>
      <c r="AL725">
        <v>52.212587732999999</v>
      </c>
      <c r="AM725"/>
      <c r="AN725">
        <v>66.253259627999995</v>
      </c>
      <c r="AO725"/>
      <c r="AP725"/>
      <c r="AQ725"/>
      <c r="AR725">
        <v>57.236967323000002</v>
      </c>
      <c r="AS725"/>
      <c r="AT725">
        <v>51.021786601000002</v>
      </c>
      <c r="AU725"/>
    </row>
    <row r="726" spans="1:47" x14ac:dyDescent="0.35">
      <c r="A726" s="84">
        <v>28976</v>
      </c>
      <c r="B726">
        <v>36.061369677999998</v>
      </c>
      <c r="C726">
        <v>53.006000350000001</v>
      </c>
      <c r="D726">
        <v>62.642100798999998</v>
      </c>
      <c r="E726">
        <v>57.727405173000001</v>
      </c>
      <c r="F726"/>
      <c r="G726"/>
      <c r="H726"/>
      <c r="I726">
        <v>36.055359951</v>
      </c>
      <c r="J726"/>
      <c r="K726">
        <v>59.567356105999998</v>
      </c>
      <c r="L726">
        <v>62.533985694999998</v>
      </c>
      <c r="M726">
        <v>67.942970578000001</v>
      </c>
      <c r="N726">
        <v>83.185452132999998</v>
      </c>
      <c r="O726"/>
      <c r="P726"/>
      <c r="Q726">
        <v>46.752021083999999</v>
      </c>
      <c r="R726">
        <v>81.587644537000003</v>
      </c>
      <c r="S726">
        <v>60.571097201000001</v>
      </c>
      <c r="T726">
        <v>72.585779978999994</v>
      </c>
      <c r="U726"/>
      <c r="V726">
        <v>115.093765968</v>
      </c>
      <c r="W726"/>
      <c r="X726"/>
      <c r="Y726"/>
      <c r="Z726">
        <v>7.6784315459999997</v>
      </c>
      <c r="AA726"/>
      <c r="AB726"/>
      <c r="AC726">
        <v>87.881458554999995</v>
      </c>
      <c r="AD726">
        <v>67.555562121999998</v>
      </c>
      <c r="AE726"/>
      <c r="AF726">
        <v>51.554155887</v>
      </c>
      <c r="AG726"/>
      <c r="AH726"/>
      <c r="AI726">
        <v>67.640577895000007</v>
      </c>
      <c r="AJ726">
        <v>52.696717436</v>
      </c>
      <c r="AK726"/>
      <c r="AL726">
        <v>52.653167717999999</v>
      </c>
      <c r="AM726"/>
      <c r="AN726">
        <v>66.307202086999993</v>
      </c>
      <c r="AO726"/>
      <c r="AP726"/>
      <c r="AQ726"/>
      <c r="AR726">
        <v>57.811635670000001</v>
      </c>
      <c r="AS726"/>
      <c r="AT726">
        <v>51.469288724999998</v>
      </c>
      <c r="AU726"/>
    </row>
    <row r="727" spans="1:47" x14ac:dyDescent="0.35">
      <c r="A727" s="84">
        <v>29007</v>
      </c>
      <c r="B727">
        <v>37.112020405000003</v>
      </c>
      <c r="C727">
        <v>54.988917190999999</v>
      </c>
      <c r="D727">
        <v>63.054725529999999</v>
      </c>
      <c r="E727">
        <v>57.341139812000002</v>
      </c>
      <c r="F727"/>
      <c r="G727"/>
      <c r="H727"/>
      <c r="I727">
        <v>37.105835583999998</v>
      </c>
      <c r="J727"/>
      <c r="K727">
        <v>60.740184878999997</v>
      </c>
      <c r="L727">
        <v>61.908645837999998</v>
      </c>
      <c r="M727">
        <v>68.714508586999997</v>
      </c>
      <c r="N727">
        <v>84.213175285000005</v>
      </c>
      <c r="O727"/>
      <c r="P727"/>
      <c r="Q727">
        <v>46.802728266000003</v>
      </c>
      <c r="R727">
        <v>82.196962267999993</v>
      </c>
      <c r="S727">
        <v>60.850780800000003</v>
      </c>
      <c r="T727">
        <v>73.753095153999993</v>
      </c>
      <c r="U727"/>
      <c r="V727">
        <v>113.88601308299999</v>
      </c>
      <c r="W727"/>
      <c r="X727"/>
      <c r="Y727"/>
      <c r="Z727">
        <v>7.6400015379999999</v>
      </c>
      <c r="AA727"/>
      <c r="AB727"/>
      <c r="AC727">
        <v>87.398593399999996</v>
      </c>
      <c r="AD727">
        <v>67.807949029</v>
      </c>
      <c r="AE727"/>
      <c r="AF727">
        <v>53.194730598</v>
      </c>
      <c r="AG727"/>
      <c r="AH727"/>
      <c r="AI727">
        <v>66.970869203000007</v>
      </c>
      <c r="AJ727">
        <v>52.136114059000001</v>
      </c>
      <c r="AK727"/>
      <c r="AL727">
        <v>52.915540014999998</v>
      </c>
      <c r="AM727"/>
      <c r="AN727">
        <v>65.759379585999994</v>
      </c>
      <c r="AO727"/>
      <c r="AP727"/>
      <c r="AQ727"/>
      <c r="AR727">
        <v>59.133372866999999</v>
      </c>
      <c r="AS727"/>
      <c r="AT727">
        <v>51.469883676000002</v>
      </c>
      <c r="AU727"/>
    </row>
    <row r="728" spans="1:47" x14ac:dyDescent="0.35">
      <c r="A728" s="84">
        <v>29037</v>
      </c>
      <c r="B728">
        <v>37.480646712000002</v>
      </c>
      <c r="C728">
        <v>54.086657123000002</v>
      </c>
      <c r="D728">
        <v>62.441230728000001</v>
      </c>
      <c r="E728">
        <v>57.975047320000002</v>
      </c>
      <c r="F728"/>
      <c r="G728"/>
      <c r="H728"/>
      <c r="I728">
        <v>37.474400457999998</v>
      </c>
      <c r="J728"/>
      <c r="K728">
        <v>61.048824029999999</v>
      </c>
      <c r="L728">
        <v>64.410005264999995</v>
      </c>
      <c r="M728">
        <v>68.714508586999997</v>
      </c>
      <c r="N728">
        <v>83.740590448999995</v>
      </c>
      <c r="O728"/>
      <c r="P728"/>
      <c r="Q728">
        <v>47.766164709000002</v>
      </c>
      <c r="R728">
        <v>84.024915469999996</v>
      </c>
      <c r="S728">
        <v>60.942713712</v>
      </c>
      <c r="T728">
        <v>72.904138662999998</v>
      </c>
      <c r="U728"/>
      <c r="V728">
        <v>111.632606251</v>
      </c>
      <c r="W728"/>
      <c r="X728"/>
      <c r="Y728"/>
      <c r="Z728">
        <v>7.7629792640000002</v>
      </c>
      <c r="AA728"/>
      <c r="AB728"/>
      <c r="AC728">
        <v>86.722582184000004</v>
      </c>
      <c r="AD728">
        <v>68.312722843000003</v>
      </c>
      <c r="AE728"/>
      <c r="AF728">
        <v>51.144034765000001</v>
      </c>
      <c r="AG728"/>
      <c r="AH728"/>
      <c r="AI728">
        <v>68.310286586999993</v>
      </c>
      <c r="AJ728">
        <v>53.257320813</v>
      </c>
      <c r="AK728"/>
      <c r="AL728">
        <v>52.972067844000001</v>
      </c>
      <c r="AM728"/>
      <c r="AN728">
        <v>62.376810826000003</v>
      </c>
      <c r="AO728"/>
      <c r="AP728"/>
      <c r="AQ728"/>
      <c r="AR728">
        <v>58.041503007999999</v>
      </c>
      <c r="AS728"/>
      <c r="AT728">
        <v>51.389664482000001</v>
      </c>
      <c r="AU728"/>
    </row>
    <row r="729" spans="1:47" x14ac:dyDescent="0.35">
      <c r="A729" s="84">
        <v>29068</v>
      </c>
      <c r="B729">
        <v>37.543898315</v>
      </c>
      <c r="C729">
        <v>54.339740964999997</v>
      </c>
      <c r="D729">
        <v>63.857885385000003</v>
      </c>
      <c r="E729">
        <v>57.947792587000002</v>
      </c>
      <c r="F729"/>
      <c r="G729"/>
      <c r="H729"/>
      <c r="I729">
        <v>37.537641520000001</v>
      </c>
      <c r="J729"/>
      <c r="K729">
        <v>60.184634408000001</v>
      </c>
      <c r="L729">
        <v>62.533985694999998</v>
      </c>
      <c r="M729">
        <v>69.105040170999999</v>
      </c>
      <c r="N729">
        <v>84.596307637999999</v>
      </c>
      <c r="O729"/>
      <c r="P729"/>
      <c r="Q729">
        <v>47.208385714999999</v>
      </c>
      <c r="R729">
        <v>84.024915469999996</v>
      </c>
      <c r="S729">
        <v>61.005125939999999</v>
      </c>
      <c r="T729">
        <v>70.357269189999997</v>
      </c>
      <c r="U729"/>
      <c r="V729">
        <v>113.44657512400001</v>
      </c>
      <c r="W729"/>
      <c r="X729"/>
      <c r="Y729"/>
      <c r="Z729">
        <v>7.809095557</v>
      </c>
      <c r="AA729"/>
      <c r="AB729"/>
      <c r="AC729">
        <v>93.868986500999995</v>
      </c>
      <c r="AD729">
        <v>69.322270470999996</v>
      </c>
      <c r="AE729"/>
      <c r="AF729">
        <v>52.039700910999997</v>
      </c>
      <c r="AG729"/>
      <c r="AH729"/>
      <c r="AI729">
        <v>67.640577895000007</v>
      </c>
      <c r="AJ729">
        <v>55.499734320999998</v>
      </c>
      <c r="AK729"/>
      <c r="AL729">
        <v>53.076434972000001</v>
      </c>
      <c r="AM729"/>
      <c r="AN729">
        <v>70.535131759999999</v>
      </c>
      <c r="AO729"/>
      <c r="AP729"/>
      <c r="AQ729"/>
      <c r="AR729">
        <v>59.535640710000003</v>
      </c>
      <c r="AS729"/>
      <c r="AT729">
        <v>51.056690377999999</v>
      </c>
      <c r="AU729"/>
    </row>
    <row r="730" spans="1:47" x14ac:dyDescent="0.35">
      <c r="A730" s="84">
        <v>29099</v>
      </c>
      <c r="B730">
        <v>37.907498644999997</v>
      </c>
      <c r="C730">
        <v>55.076727749</v>
      </c>
      <c r="D730">
        <v>62.649866080999999</v>
      </c>
      <c r="E730">
        <v>57.828435650000003</v>
      </c>
      <c r="F730"/>
      <c r="G730"/>
      <c r="H730"/>
      <c r="I730">
        <v>37.901181254999997</v>
      </c>
      <c r="J730"/>
      <c r="K730">
        <v>60.308090067999998</v>
      </c>
      <c r="L730">
        <v>62.533985694999998</v>
      </c>
      <c r="M730">
        <v>69.200291777000004</v>
      </c>
      <c r="N730">
        <v>83.344663561000004</v>
      </c>
      <c r="O730"/>
      <c r="P730"/>
      <c r="Q730">
        <v>46.954849809000002</v>
      </c>
      <c r="R730">
        <v>82.806279998999997</v>
      </c>
      <c r="S730">
        <v>60.846063416</v>
      </c>
      <c r="T730">
        <v>70.145030066999993</v>
      </c>
      <c r="U730"/>
      <c r="V730">
        <v>111.846013013</v>
      </c>
      <c r="W730"/>
      <c r="X730"/>
      <c r="Y730"/>
      <c r="Z730">
        <v>8.1088535880000006</v>
      </c>
      <c r="AA730"/>
      <c r="AB730"/>
      <c r="AC730">
        <v>95.607301073000002</v>
      </c>
      <c r="AD730">
        <v>68.060335936000001</v>
      </c>
      <c r="AE730"/>
      <c r="AF730">
        <v>54.244634740999999</v>
      </c>
      <c r="AG730"/>
      <c r="AH730"/>
      <c r="AI730">
        <v>68.979995278999994</v>
      </c>
      <c r="AJ730">
        <v>57.742147828999997</v>
      </c>
      <c r="AK730"/>
      <c r="AL730">
        <v>52.967706317000001</v>
      </c>
      <c r="AM730"/>
      <c r="AN730">
        <v>68.298033115999999</v>
      </c>
      <c r="AO730"/>
      <c r="AP730"/>
      <c r="AQ730"/>
      <c r="AR730">
        <v>60.052842222000002</v>
      </c>
      <c r="AS730"/>
      <c r="AT730">
        <v>51.051434980000003</v>
      </c>
      <c r="AU730"/>
    </row>
    <row r="731" spans="1:47" x14ac:dyDescent="0.35">
      <c r="A731" s="84">
        <v>29129</v>
      </c>
      <c r="B731">
        <v>37.198741112</v>
      </c>
      <c r="C731">
        <v>53.939385012000002</v>
      </c>
      <c r="D731">
        <v>64.887453859999994</v>
      </c>
      <c r="E731">
        <v>57.741502449000002</v>
      </c>
      <c r="F731"/>
      <c r="G731"/>
      <c r="H731"/>
      <c r="I731">
        <v>37.192541837999997</v>
      </c>
      <c r="J731"/>
      <c r="K731">
        <v>59.629083936000001</v>
      </c>
      <c r="L731">
        <v>65.660684978999996</v>
      </c>
      <c r="M731">
        <v>68.619256981000007</v>
      </c>
      <c r="N731">
        <v>82.531762907000001</v>
      </c>
      <c r="O731"/>
      <c r="P731"/>
      <c r="Q731">
        <v>47.411214440000002</v>
      </c>
      <c r="R731">
        <v>82.075098726999997</v>
      </c>
      <c r="S731">
        <v>61.074077471999999</v>
      </c>
      <c r="T731">
        <v>70.357269189999997</v>
      </c>
      <c r="U731"/>
      <c r="V731">
        <v>114.34502876800001</v>
      </c>
      <c r="W731"/>
      <c r="X731"/>
      <c r="Y731"/>
      <c r="Z731">
        <v>8.0012484320000006</v>
      </c>
      <c r="AA731"/>
      <c r="AB731"/>
      <c r="AC731">
        <v>94.834716822000004</v>
      </c>
      <c r="AD731">
        <v>69.490528409000007</v>
      </c>
      <c r="AE731"/>
      <c r="AF731">
        <v>50.950895699999997</v>
      </c>
      <c r="AG731"/>
      <c r="AH731"/>
      <c r="AI731">
        <v>68.310286586999993</v>
      </c>
      <c r="AJ731">
        <v>54.939130943999999</v>
      </c>
      <c r="AK731"/>
      <c r="AL731">
        <v>53.086770934999997</v>
      </c>
      <c r="AM731"/>
      <c r="AN731">
        <v>69.042880522999994</v>
      </c>
      <c r="AO731"/>
      <c r="AP731"/>
      <c r="AQ731"/>
      <c r="AR731">
        <v>58.616171354999999</v>
      </c>
      <c r="AS731"/>
      <c r="AT731">
        <v>51.405827311000003</v>
      </c>
      <c r="AU731"/>
    </row>
    <row r="732" spans="1:47" x14ac:dyDescent="0.35">
      <c r="A732" s="84">
        <v>29160</v>
      </c>
      <c r="B732">
        <v>37.026649941000002</v>
      </c>
      <c r="C732">
        <v>53.827864587999997</v>
      </c>
      <c r="D732">
        <v>64.189040535000004</v>
      </c>
      <c r="E732">
        <v>57.255146429</v>
      </c>
      <c r="F732"/>
      <c r="G732"/>
      <c r="H732"/>
      <c r="I732">
        <v>37.020479346999998</v>
      </c>
      <c r="J732"/>
      <c r="K732">
        <v>61.172279690000003</v>
      </c>
      <c r="L732">
        <v>65.660684978999996</v>
      </c>
      <c r="M732">
        <v>69.390794990000003</v>
      </c>
      <c r="N732">
        <v>82.244679297999994</v>
      </c>
      <c r="O732"/>
      <c r="P732"/>
      <c r="Q732">
        <v>48.577479607999997</v>
      </c>
      <c r="R732">
        <v>82.440689358</v>
      </c>
      <c r="S732">
        <v>61.479687872</v>
      </c>
      <c r="T732">
        <v>71.312345242000006</v>
      </c>
      <c r="U732"/>
      <c r="V732">
        <v>108.08851599800001</v>
      </c>
      <c r="W732"/>
      <c r="X732"/>
      <c r="Y732"/>
      <c r="Z732">
        <v>8.0396784399999994</v>
      </c>
      <c r="AA732"/>
      <c r="AB732"/>
      <c r="AC732">
        <v>95.414155002000001</v>
      </c>
      <c r="AD732">
        <v>70.331818099000003</v>
      </c>
      <c r="AE732"/>
      <c r="AF732">
        <v>52.926763815999998</v>
      </c>
      <c r="AG732"/>
      <c r="AH732"/>
      <c r="AI732">
        <v>69.649703970999994</v>
      </c>
      <c r="AJ732">
        <v>57.181544451999997</v>
      </c>
      <c r="AK732"/>
      <c r="AL732">
        <v>53.393629095000001</v>
      </c>
      <c r="AM732"/>
      <c r="AN732">
        <v>69.741097750999998</v>
      </c>
      <c r="AO732"/>
      <c r="AP732"/>
      <c r="AQ732"/>
      <c r="AR732">
        <v>59.075906031999999</v>
      </c>
      <c r="AS732"/>
      <c r="AT732">
        <v>51.323525791000002</v>
      </c>
      <c r="AU732"/>
    </row>
    <row r="733" spans="1:47" x14ac:dyDescent="0.35">
      <c r="A733" s="84">
        <v>29190</v>
      </c>
      <c r="B733">
        <v>40.061316060999999</v>
      </c>
      <c r="C733">
        <v>55.835073108000003</v>
      </c>
      <c r="D733">
        <v>65.431556444999998</v>
      </c>
      <c r="E733">
        <v>56.511280167999999</v>
      </c>
      <c r="F733"/>
      <c r="G733"/>
      <c r="H733"/>
      <c r="I733">
        <v>40.054639731999998</v>
      </c>
      <c r="J733"/>
      <c r="K733">
        <v>62.098197143</v>
      </c>
      <c r="L733">
        <v>65.035345121999995</v>
      </c>
      <c r="M733">
        <v>70.162332997999997</v>
      </c>
      <c r="N733">
        <v>80.700735756</v>
      </c>
      <c r="O733"/>
      <c r="P733"/>
      <c r="Q733">
        <v>48.222529340000001</v>
      </c>
      <c r="R733">
        <v>82.318825817999993</v>
      </c>
      <c r="S733">
        <v>61.745763717000003</v>
      </c>
      <c r="T733">
        <v>71.736823487999999</v>
      </c>
      <c r="U733"/>
      <c r="V733">
        <v>112.69071664499999</v>
      </c>
      <c r="W733"/>
      <c r="X733"/>
      <c r="Y733"/>
      <c r="Z733">
        <v>7.7322341239999997</v>
      </c>
      <c r="AA733"/>
      <c r="AB733"/>
      <c r="AC733">
        <v>98.311345944999999</v>
      </c>
      <c r="AD733">
        <v>70.079431192000001</v>
      </c>
      <c r="AE733"/>
      <c r="AF733">
        <v>55.326446799999999</v>
      </c>
      <c r="AG733"/>
      <c r="AH733"/>
      <c r="AI733">
        <v>66.301160511000006</v>
      </c>
      <c r="AJ733">
        <v>56.060337697999998</v>
      </c>
      <c r="AK733"/>
      <c r="AL733">
        <v>53.602191259000001</v>
      </c>
      <c r="AM733"/>
      <c r="AN733">
        <v>69.61237362</v>
      </c>
      <c r="AO733"/>
      <c r="AP733"/>
      <c r="AQ733"/>
      <c r="AR733">
        <v>60.742444237999997</v>
      </c>
      <c r="AS733"/>
      <c r="AT733">
        <v>51.361503480000003</v>
      </c>
      <c r="AU733"/>
    </row>
    <row r="734" spans="1:47" x14ac:dyDescent="0.35">
      <c r="A734" s="84">
        <v>29221</v>
      </c>
      <c r="B734">
        <v>37.972556521000001</v>
      </c>
      <c r="C734">
        <v>55.372013703</v>
      </c>
      <c r="D734">
        <v>66.434550509000005</v>
      </c>
      <c r="E734">
        <v>57.271593250999999</v>
      </c>
      <c r="F734"/>
      <c r="G734"/>
      <c r="H734"/>
      <c r="I734">
        <v>37.966228289</v>
      </c>
      <c r="J734"/>
      <c r="K734">
        <v>61.727830161999997</v>
      </c>
      <c r="L734">
        <v>64.410005264999995</v>
      </c>
      <c r="M734">
        <v>68.160394914999998</v>
      </c>
      <c r="N734">
        <v>83.394843245000004</v>
      </c>
      <c r="O734"/>
      <c r="P734"/>
      <c r="Q734">
        <v>49.591623233</v>
      </c>
      <c r="R734">
        <v>81.831513802000003</v>
      </c>
      <c r="S734">
        <v>61.817617400000003</v>
      </c>
      <c r="T734">
        <v>71.206225681000006</v>
      </c>
      <c r="U734"/>
      <c r="V734">
        <v>112.95075410299999</v>
      </c>
      <c r="W734"/>
      <c r="X734"/>
      <c r="Y734"/>
      <c r="Z734">
        <v>7.8708551980000001</v>
      </c>
      <c r="AA734"/>
      <c r="AB734"/>
      <c r="AC734">
        <v>97.386659171000005</v>
      </c>
      <c r="AD734">
        <v>70.584205006000005</v>
      </c>
      <c r="AE734"/>
      <c r="AF734">
        <v>54.513305258999999</v>
      </c>
      <c r="AG734"/>
      <c r="AH734">
        <v>54.656029920999998</v>
      </c>
      <c r="AI734">
        <v>68.979995278999994</v>
      </c>
      <c r="AJ734">
        <v>57.742147828999997</v>
      </c>
      <c r="AK734"/>
      <c r="AL734">
        <v>53.739477719999996</v>
      </c>
      <c r="AM734"/>
      <c r="AN734">
        <v>71.702825622999995</v>
      </c>
      <c r="AO734"/>
      <c r="AP734"/>
      <c r="AQ734"/>
      <c r="AR734">
        <v>60.052842222000002</v>
      </c>
      <c r="AS734"/>
      <c r="AT734">
        <v>51.629528794000002</v>
      </c>
      <c r="AU734"/>
    </row>
    <row r="735" spans="1:47" x14ac:dyDescent="0.35">
      <c r="A735" s="84">
        <v>29252</v>
      </c>
      <c r="B735">
        <v>37.761156800000002</v>
      </c>
      <c r="C735">
        <v>54.117760214999997</v>
      </c>
      <c r="D735">
        <v>67.265716796000007</v>
      </c>
      <c r="E735">
        <v>56.250480563000004</v>
      </c>
      <c r="F735"/>
      <c r="G735"/>
      <c r="H735"/>
      <c r="I735">
        <v>37.754863798000002</v>
      </c>
      <c r="J735"/>
      <c r="K735">
        <v>61.666102330999998</v>
      </c>
      <c r="L735">
        <v>63.784665408999999</v>
      </c>
      <c r="M735">
        <v>67.577827436999996</v>
      </c>
      <c r="N735">
        <v>82.824126531000005</v>
      </c>
      <c r="O735"/>
      <c r="P735"/>
      <c r="Q735">
        <v>49.135258602</v>
      </c>
      <c r="R735">
        <v>81.587725774000006</v>
      </c>
      <c r="S735">
        <v>62.107809482999997</v>
      </c>
      <c r="T735">
        <v>69.614432260000001</v>
      </c>
      <c r="U735"/>
      <c r="V735">
        <v>112.836239922</v>
      </c>
      <c r="W735"/>
      <c r="X735"/>
      <c r="Y735"/>
      <c r="Z735">
        <v>7.5785091480000002</v>
      </c>
      <c r="AA735"/>
      <c r="AB735"/>
      <c r="AC735">
        <v>98.970939756999996</v>
      </c>
      <c r="AD735">
        <v>73.192203046000003</v>
      </c>
      <c r="AE735"/>
      <c r="AF735">
        <v>52.406036325999999</v>
      </c>
      <c r="AG735"/>
      <c r="AH735">
        <v>54.222251905999997</v>
      </c>
      <c r="AI735">
        <v>66.301160511000006</v>
      </c>
      <c r="AJ735">
        <v>58.863354583000003</v>
      </c>
      <c r="AK735"/>
      <c r="AL735">
        <v>53.848245943999999</v>
      </c>
      <c r="AM735"/>
      <c r="AN735">
        <v>69.950485158000006</v>
      </c>
      <c r="AO735"/>
      <c r="AP735"/>
      <c r="AQ735"/>
      <c r="AR735">
        <v>59.593107543999999</v>
      </c>
      <c r="AS735"/>
      <c r="AT735">
        <v>51.651541971999997</v>
      </c>
      <c r="AU735"/>
    </row>
    <row r="736" spans="1:47" x14ac:dyDescent="0.35">
      <c r="A736" s="84">
        <v>29281</v>
      </c>
      <c r="B736">
        <v>39.22014128</v>
      </c>
      <c r="C736">
        <v>54.949202669999998</v>
      </c>
      <c r="D736">
        <v>69.746584271000003</v>
      </c>
      <c r="E736">
        <v>56.903654348000003</v>
      </c>
      <c r="F736"/>
      <c r="G736"/>
      <c r="H736"/>
      <c r="I736">
        <v>39.213605135000002</v>
      </c>
      <c r="J736"/>
      <c r="K736">
        <v>61.110551860000001</v>
      </c>
      <c r="L736">
        <v>64.410005264999995</v>
      </c>
      <c r="M736">
        <v>67.610648139999995</v>
      </c>
      <c r="N736">
        <v>85.810521456000004</v>
      </c>
      <c r="O736"/>
      <c r="P736"/>
      <c r="Q736">
        <v>50.200109406999999</v>
      </c>
      <c r="R736">
        <v>82.156564498999998</v>
      </c>
      <c r="S736">
        <v>61.80394793</v>
      </c>
      <c r="T736">
        <v>69.296073575999998</v>
      </c>
      <c r="U736"/>
      <c r="V736">
        <v>113.697017988</v>
      </c>
      <c r="W736"/>
      <c r="X736"/>
      <c r="Y736"/>
      <c r="Z736">
        <v>7.7134380939999998</v>
      </c>
      <c r="AA736"/>
      <c r="AB736"/>
      <c r="AC736">
        <v>101.39395711500001</v>
      </c>
      <c r="AD736">
        <v>71.257236758000005</v>
      </c>
      <c r="AE736"/>
      <c r="AF736">
        <v>53.575729232</v>
      </c>
      <c r="AG736"/>
      <c r="AH736">
        <v>55.234400608000001</v>
      </c>
      <c r="AI736">
        <v>69.649703970999994</v>
      </c>
      <c r="AJ736">
        <v>56.620941074999998</v>
      </c>
      <c r="AK736"/>
      <c r="AL736">
        <v>53.844344182</v>
      </c>
      <c r="AM736"/>
      <c r="AN736">
        <v>70.828536305</v>
      </c>
      <c r="AO736"/>
      <c r="AP736"/>
      <c r="AQ736"/>
      <c r="AR736">
        <v>60.39764323</v>
      </c>
      <c r="AS736"/>
      <c r="AT736">
        <v>51.432203461</v>
      </c>
      <c r="AU736"/>
    </row>
    <row r="737" spans="1:47" x14ac:dyDescent="0.35">
      <c r="A737" s="84">
        <v>29312</v>
      </c>
      <c r="B737">
        <v>37.960077601999998</v>
      </c>
      <c r="C737">
        <v>53.214657699</v>
      </c>
      <c r="D737">
        <v>66.712121307000004</v>
      </c>
      <c r="E737">
        <v>55.639598605000003</v>
      </c>
      <c r="F737"/>
      <c r="G737"/>
      <c r="H737"/>
      <c r="I737">
        <v>37.953751449999999</v>
      </c>
      <c r="J737"/>
      <c r="K737">
        <v>60.493273557999999</v>
      </c>
      <c r="L737">
        <v>63.784665408999999</v>
      </c>
      <c r="M737">
        <v>67.454749801000006</v>
      </c>
      <c r="N737">
        <v>82.655083871000002</v>
      </c>
      <c r="O737"/>
      <c r="P737"/>
      <c r="Q737">
        <v>50.453645313000003</v>
      </c>
      <c r="R737">
        <v>82.156564498999998</v>
      </c>
      <c r="S737">
        <v>61.094649015999998</v>
      </c>
      <c r="T737">
        <v>67.279801910000003</v>
      </c>
      <c r="U737"/>
      <c r="V737">
        <v>115.642104231</v>
      </c>
      <c r="W737"/>
      <c r="X737"/>
      <c r="Y737"/>
      <c r="Z737">
        <v>7.6684617790000003</v>
      </c>
      <c r="AA737"/>
      <c r="AB737"/>
      <c r="AC737">
        <v>99.716483557999993</v>
      </c>
      <c r="AD737">
        <v>72.519171294000003</v>
      </c>
      <c r="AE737"/>
      <c r="AF737">
        <v>54.445929689000003</v>
      </c>
      <c r="AG737"/>
      <c r="AH737">
        <v>54.945215265000002</v>
      </c>
      <c r="AI737">
        <v>66.970869203000007</v>
      </c>
      <c r="AJ737">
        <v>57.181544451999997</v>
      </c>
      <c r="AK737"/>
      <c r="AL737">
        <v>53.203728976000001</v>
      </c>
      <c r="AM737"/>
      <c r="AN737">
        <v>69.713745111999998</v>
      </c>
      <c r="AO737"/>
      <c r="AP737"/>
      <c r="AQ737"/>
      <c r="AR737">
        <v>59.535640710000003</v>
      </c>
      <c r="AS737"/>
      <c r="AT737">
        <v>50.417514953999998</v>
      </c>
      <c r="AU737"/>
    </row>
    <row r="738" spans="1:47" x14ac:dyDescent="0.35">
      <c r="A738" s="84">
        <v>29342</v>
      </c>
      <c r="B738">
        <v>37.861050347000003</v>
      </c>
      <c r="C738">
        <v>53.296954618000001</v>
      </c>
      <c r="D738">
        <v>68.981901463</v>
      </c>
      <c r="E738">
        <v>54.267933655999997</v>
      </c>
      <c r="F738"/>
      <c r="G738"/>
      <c r="H738"/>
      <c r="I738">
        <v>37.854740698000001</v>
      </c>
      <c r="J738"/>
      <c r="K738">
        <v>60.431545728000003</v>
      </c>
      <c r="L738">
        <v>62.533985694999998</v>
      </c>
      <c r="M738">
        <v>66.683463281000002</v>
      </c>
      <c r="N738">
        <v>82.151331212000002</v>
      </c>
      <c r="O738"/>
      <c r="P738"/>
      <c r="Q738">
        <v>49.185965783</v>
      </c>
      <c r="R738">
        <v>80.124997626999999</v>
      </c>
      <c r="S738">
        <v>60.110679349000002</v>
      </c>
      <c r="T738">
        <v>67.385921472000007</v>
      </c>
      <c r="U738"/>
      <c r="V738">
        <v>115.23919952</v>
      </c>
      <c r="W738"/>
      <c r="X738"/>
      <c r="Y738"/>
      <c r="Z738">
        <v>7.8258788829999997</v>
      </c>
      <c r="AA738"/>
      <c r="AB738"/>
      <c r="AC738">
        <v>97.386659171000005</v>
      </c>
      <c r="AD738">
        <v>72.01439748</v>
      </c>
      <c r="AE738"/>
      <c r="AF738">
        <v>52.745903253999998</v>
      </c>
      <c r="AG738"/>
      <c r="AH738">
        <v>55.017511601000002</v>
      </c>
      <c r="AI738">
        <v>67.640577895000007</v>
      </c>
      <c r="AJ738">
        <v>57.181544451999997</v>
      </c>
      <c r="AK738"/>
      <c r="AL738">
        <v>52.374424603999998</v>
      </c>
      <c r="AM738"/>
      <c r="AN738">
        <v>69.195480713999999</v>
      </c>
      <c r="AO738"/>
      <c r="AP738"/>
      <c r="AQ738"/>
      <c r="AR738">
        <v>45.973467728999999</v>
      </c>
      <c r="AS738"/>
      <c r="AT738">
        <v>49.177340110999999</v>
      </c>
      <c r="AU738"/>
    </row>
    <row r="739" spans="1:47" x14ac:dyDescent="0.35">
      <c r="A739" s="84">
        <v>29373</v>
      </c>
      <c r="B739">
        <v>38.316822399000003</v>
      </c>
      <c r="C739">
        <v>52.662653521000003</v>
      </c>
      <c r="D739">
        <v>69.713289032000006</v>
      </c>
      <c r="E739">
        <v>53.925369850999999</v>
      </c>
      <c r="F739"/>
      <c r="G739"/>
      <c r="H739"/>
      <c r="I739">
        <v>38.310436793999997</v>
      </c>
      <c r="J739"/>
      <c r="K739">
        <v>59.875995257</v>
      </c>
      <c r="L739">
        <v>62.533985694999998</v>
      </c>
      <c r="M739">
        <v>67.069106540999996</v>
      </c>
      <c r="N739">
        <v>83.283977981999996</v>
      </c>
      <c r="O739"/>
      <c r="P739"/>
      <c r="Q739">
        <v>51.873446387999998</v>
      </c>
      <c r="R739">
        <v>80.531311002999999</v>
      </c>
      <c r="S739">
        <v>59.575527321000003</v>
      </c>
      <c r="T739">
        <v>67.492041033000007</v>
      </c>
      <c r="U739"/>
      <c r="V739">
        <v>115.188728408</v>
      </c>
      <c r="W739"/>
      <c r="X739"/>
      <c r="Y739"/>
      <c r="Z739">
        <v>7.7134380939999998</v>
      </c>
      <c r="AA739"/>
      <c r="AB739"/>
      <c r="AC739">
        <v>96.547922399000001</v>
      </c>
      <c r="AD739">
        <v>71.257236758000005</v>
      </c>
      <c r="AE739"/>
      <c r="AF739">
        <v>51.999098332000003</v>
      </c>
      <c r="AG739"/>
      <c r="AH739">
        <v>55.595882287999999</v>
      </c>
      <c r="AI739">
        <v>66.970869203000007</v>
      </c>
      <c r="AJ739">
        <v>58.302751206000003</v>
      </c>
      <c r="AK739"/>
      <c r="AL739">
        <v>52.163366594999999</v>
      </c>
      <c r="AM739"/>
      <c r="AN739">
        <v>70.698952078000005</v>
      </c>
      <c r="AO739"/>
      <c r="AP739"/>
      <c r="AQ739"/>
      <c r="AR739">
        <v>59.248306536000001</v>
      </c>
      <c r="AS739"/>
      <c r="AT739">
        <v>48.550063700999999</v>
      </c>
      <c r="AU739"/>
    </row>
    <row r="740" spans="1:47" x14ac:dyDescent="0.35">
      <c r="A740" s="84">
        <v>29403</v>
      </c>
      <c r="B740">
        <v>37.097813524999999</v>
      </c>
      <c r="C740">
        <v>52.300417838000001</v>
      </c>
      <c r="D740">
        <v>68.922949879000001</v>
      </c>
      <c r="E740">
        <v>54.409376324999997</v>
      </c>
      <c r="F740"/>
      <c r="G740"/>
      <c r="H740"/>
      <c r="I740">
        <v>37.091631071000002</v>
      </c>
      <c r="J740"/>
      <c r="K740">
        <v>60.184634408000001</v>
      </c>
      <c r="L740">
        <v>64.410005264999995</v>
      </c>
      <c r="M740">
        <v>66.486539062999995</v>
      </c>
      <c r="N740">
        <v>82.147647130999999</v>
      </c>
      <c r="O740"/>
      <c r="P740"/>
      <c r="Q740">
        <v>55.828606522999998</v>
      </c>
      <c r="R740">
        <v>81.262675076999997</v>
      </c>
      <c r="S740">
        <v>59.226739836</v>
      </c>
      <c r="T740">
        <v>66.006367174000005</v>
      </c>
      <c r="U740"/>
      <c r="V740">
        <v>114.38724541400001</v>
      </c>
      <c r="W740"/>
      <c r="X740"/>
      <c r="Y740"/>
      <c r="Z740">
        <v>7.4435802019999997</v>
      </c>
      <c r="AA740"/>
      <c r="AB740"/>
      <c r="AC740">
        <v>93.752133134000005</v>
      </c>
      <c r="AD740">
        <v>71.173107788999999</v>
      </c>
      <c r="AE740"/>
      <c r="AF740">
        <v>52.359828135000001</v>
      </c>
      <c r="AG740"/>
      <c r="AH740">
        <v>54.656029920999998</v>
      </c>
      <c r="AI740">
        <v>66.301160511000006</v>
      </c>
      <c r="AJ740">
        <v>49.333097174000002</v>
      </c>
      <c r="AK740"/>
      <c r="AL740">
        <v>51.788876606000002</v>
      </c>
      <c r="AM740"/>
      <c r="AN740">
        <v>70.171895980000002</v>
      </c>
      <c r="AO740"/>
      <c r="AP740"/>
      <c r="AQ740"/>
      <c r="AR740">
        <v>60.110309055999998</v>
      </c>
      <c r="AS740"/>
      <c r="AT740">
        <v>48.199935183000001</v>
      </c>
      <c r="AU740"/>
    </row>
    <row r="741" spans="1:47" x14ac:dyDescent="0.35">
      <c r="A741" s="84">
        <v>29434</v>
      </c>
      <c r="B741">
        <v>38.128203200000002</v>
      </c>
      <c r="C741">
        <v>53.021177158999997</v>
      </c>
      <c r="D741">
        <v>68.613498714000002</v>
      </c>
      <c r="E741">
        <v>54.156565176000001</v>
      </c>
      <c r="F741"/>
      <c r="G741"/>
      <c r="H741"/>
      <c r="I741">
        <v>38.121849029000003</v>
      </c>
      <c r="J741"/>
      <c r="K741">
        <v>60.308090067999998</v>
      </c>
      <c r="L741">
        <v>60.657966123999998</v>
      </c>
      <c r="M741">
        <v>67.766546478999999</v>
      </c>
      <c r="N741">
        <v>81.867352255</v>
      </c>
      <c r="O741"/>
      <c r="P741"/>
      <c r="Q741">
        <v>50.960717125999999</v>
      </c>
      <c r="R741">
        <v>81.262675076999997</v>
      </c>
      <c r="S741">
        <v>59.114121576999999</v>
      </c>
      <c r="T741">
        <v>64.945171560000006</v>
      </c>
      <c r="U741"/>
      <c r="V741">
        <v>111.535383102</v>
      </c>
      <c r="W741"/>
      <c r="X741"/>
      <c r="Y741"/>
      <c r="Z741">
        <v>7.6234854639999998</v>
      </c>
      <c r="AA741"/>
      <c r="AB741"/>
      <c r="AC741">
        <v>97.293466199999997</v>
      </c>
      <c r="AD741">
        <v>69.069883563999994</v>
      </c>
      <c r="AE741"/>
      <c r="AF741">
        <v>46.961379508</v>
      </c>
      <c r="AG741"/>
      <c r="AH741">
        <v>56.318845646</v>
      </c>
      <c r="AI741">
        <v>65.631451819000006</v>
      </c>
      <c r="AJ741">
        <v>56.060337697999998</v>
      </c>
      <c r="AK741"/>
      <c r="AL741">
        <v>51.755140093000001</v>
      </c>
      <c r="AM741"/>
      <c r="AN741">
        <v>67.614933093999994</v>
      </c>
      <c r="AO741"/>
      <c r="AP741"/>
      <c r="AQ741"/>
      <c r="AR741">
        <v>58.328837182000001</v>
      </c>
      <c r="AS741"/>
      <c r="AT741">
        <v>48.354225745000001</v>
      </c>
      <c r="AU741"/>
    </row>
    <row r="742" spans="1:47" x14ac:dyDescent="0.35">
      <c r="A742" s="84">
        <v>29465</v>
      </c>
      <c r="B742">
        <v>36.959750643</v>
      </c>
      <c r="C742">
        <v>51.291917376999997</v>
      </c>
      <c r="D742">
        <v>71.156115856</v>
      </c>
      <c r="E742">
        <v>55.403234279000003</v>
      </c>
      <c r="F742"/>
      <c r="G742"/>
      <c r="H742"/>
      <c r="I742">
        <v>36.953591197999998</v>
      </c>
      <c r="J742"/>
      <c r="K742">
        <v>58.209343842000003</v>
      </c>
      <c r="L742">
        <v>61.283305980999998</v>
      </c>
      <c r="M742">
        <v>65.682431840000007</v>
      </c>
      <c r="N742">
        <v>82.438934101000001</v>
      </c>
      <c r="O742"/>
      <c r="P742"/>
      <c r="Q742">
        <v>50.808595582000002</v>
      </c>
      <c r="R742">
        <v>79.718684250999999</v>
      </c>
      <c r="S742">
        <v>58.971761966000003</v>
      </c>
      <c r="T742">
        <v>63.777856385</v>
      </c>
      <c r="U742"/>
      <c r="V742">
        <v>112.87749124</v>
      </c>
      <c r="W742"/>
      <c r="X742"/>
      <c r="Y742"/>
      <c r="Z742">
        <v>7.4210920439999999</v>
      </c>
      <c r="AA742"/>
      <c r="AB742"/>
      <c r="AC742">
        <v>91.422308758</v>
      </c>
      <c r="AD742">
        <v>70.163560161000007</v>
      </c>
      <c r="AE742"/>
      <c r="AF742">
        <v>47.950400793</v>
      </c>
      <c r="AG742"/>
      <c r="AH742">
        <v>56.463438318000001</v>
      </c>
      <c r="AI742">
        <v>63.622325742999998</v>
      </c>
      <c r="AJ742">
        <v>54.939130943999999</v>
      </c>
      <c r="AK742"/>
      <c r="AL742">
        <v>51.606563766999997</v>
      </c>
      <c r="AM742"/>
      <c r="AN742">
        <v>67.308168862000002</v>
      </c>
      <c r="AO742"/>
      <c r="AP742"/>
      <c r="AQ742"/>
      <c r="AR742">
        <v>57.524301497000003</v>
      </c>
      <c r="AS742"/>
      <c r="AT742">
        <v>49.159194112999998</v>
      </c>
      <c r="AU742"/>
    </row>
    <row r="743" spans="1:47" x14ac:dyDescent="0.35">
      <c r="A743" s="84">
        <v>29495</v>
      </c>
      <c r="B743">
        <v>37.604966840000003</v>
      </c>
      <c r="C743">
        <v>50.957891922999998</v>
      </c>
      <c r="D743">
        <v>69.434772287000001</v>
      </c>
      <c r="E743">
        <v>56.044190424999996</v>
      </c>
      <c r="F743"/>
      <c r="G743"/>
      <c r="H743"/>
      <c r="I743">
        <v>37.598699867999997</v>
      </c>
      <c r="J743"/>
      <c r="K743">
        <v>58.517982992999997</v>
      </c>
      <c r="L743">
        <v>61.283305980999998</v>
      </c>
      <c r="M743">
        <v>65.772688772999999</v>
      </c>
      <c r="N743">
        <v>82.993665414000006</v>
      </c>
      <c r="O743"/>
      <c r="P743"/>
      <c r="Q743">
        <v>51.011424306999999</v>
      </c>
      <c r="R743">
        <v>79.393633554000004</v>
      </c>
      <c r="S743">
        <v>59.437408452</v>
      </c>
      <c r="T743">
        <v>63.565617262000004</v>
      </c>
      <c r="U743"/>
      <c r="V743">
        <v>109.29754932900001</v>
      </c>
      <c r="W743"/>
      <c r="X743"/>
      <c r="Y743"/>
      <c r="Z743">
        <v>7.5335328329999998</v>
      </c>
      <c r="AA743"/>
      <c r="AB743"/>
      <c r="AC743">
        <v>92.354238502000001</v>
      </c>
      <c r="AD743">
        <v>70.584205006000005</v>
      </c>
      <c r="AE743"/>
      <c r="AF743">
        <v>46.846504514000003</v>
      </c>
      <c r="AG743"/>
      <c r="AH743">
        <v>57.403290685000002</v>
      </c>
      <c r="AI743">
        <v>66.301160511000006</v>
      </c>
      <c r="AJ743">
        <v>56.620941074999998</v>
      </c>
      <c r="AK743"/>
      <c r="AL743">
        <v>52.062988105999999</v>
      </c>
      <c r="AM743"/>
      <c r="AN743">
        <v>71.331329509</v>
      </c>
      <c r="AO743"/>
      <c r="AP743"/>
      <c r="AQ743"/>
      <c r="AR743">
        <v>58.156436677999999</v>
      </c>
      <c r="AS743"/>
      <c r="AT743">
        <v>49.783297451999999</v>
      </c>
      <c r="AU743"/>
    </row>
    <row r="744" spans="1:47" x14ac:dyDescent="0.35">
      <c r="A744" s="84">
        <v>29526</v>
      </c>
      <c r="B744">
        <v>37.978829959000002</v>
      </c>
      <c r="C744">
        <v>51.057105917999998</v>
      </c>
      <c r="D744">
        <v>70.647531176000001</v>
      </c>
      <c r="E744">
        <v>56.153209359000002</v>
      </c>
      <c r="F744"/>
      <c r="G744"/>
      <c r="H744"/>
      <c r="I744">
        <v>37.972500682000003</v>
      </c>
      <c r="J744"/>
      <c r="K744">
        <v>59.505628276000003</v>
      </c>
      <c r="L744">
        <v>60.657966123999998</v>
      </c>
      <c r="M744">
        <v>66.363461427000004</v>
      </c>
      <c r="N744">
        <v>83.093646849999999</v>
      </c>
      <c r="O744"/>
      <c r="P744"/>
      <c r="Q744">
        <v>51.214253032000002</v>
      </c>
      <c r="R744">
        <v>78.906057497999996</v>
      </c>
      <c r="S744">
        <v>60.081188869999998</v>
      </c>
      <c r="T744">
        <v>63.565617262000004</v>
      </c>
      <c r="U744"/>
      <c r="V744">
        <v>110.13211712899999</v>
      </c>
      <c r="W744"/>
      <c r="X744"/>
      <c r="Y744"/>
      <c r="Z744">
        <v>7.5110446749999999</v>
      </c>
      <c r="AA744"/>
      <c r="AB744"/>
      <c r="AC744">
        <v>96.920694294</v>
      </c>
      <c r="AD744">
        <v>69.658786347000003</v>
      </c>
      <c r="AE744"/>
      <c r="AF744">
        <v>48.708581725000002</v>
      </c>
      <c r="AG744"/>
      <c r="AH744">
        <v>58.270846714999998</v>
      </c>
      <c r="AI744">
        <v>68.310286586999993</v>
      </c>
      <c r="AJ744">
        <v>55.499734320999998</v>
      </c>
      <c r="AK744"/>
      <c r="AL744">
        <v>52.612532690999998</v>
      </c>
      <c r="AM744"/>
      <c r="AN744">
        <v>70.277469371999999</v>
      </c>
      <c r="AO744"/>
      <c r="AP744"/>
      <c r="AQ744"/>
      <c r="AR744">
        <v>58.386304015999997</v>
      </c>
      <c r="AS744"/>
      <c r="AT744">
        <v>50.612262166000001</v>
      </c>
      <c r="AU744"/>
    </row>
    <row r="745" spans="1:47" x14ac:dyDescent="0.35">
      <c r="A745" s="84">
        <v>29556</v>
      </c>
      <c r="B745">
        <v>38.642534697999999</v>
      </c>
      <c r="C745">
        <v>49.533598476999998</v>
      </c>
      <c r="D745">
        <v>67.870780037000003</v>
      </c>
      <c r="E745">
        <v>56.601502734</v>
      </c>
      <c r="F745"/>
      <c r="G745"/>
      <c r="H745"/>
      <c r="I745">
        <v>38.636094813</v>
      </c>
      <c r="J745"/>
      <c r="K745">
        <v>58.641438653000002</v>
      </c>
      <c r="L745">
        <v>61.283305980999998</v>
      </c>
      <c r="M745">
        <v>66.371666602000005</v>
      </c>
      <c r="N745">
        <v>81.716525493999995</v>
      </c>
      <c r="O745"/>
      <c r="P745"/>
      <c r="Q745">
        <v>52.025567930999998</v>
      </c>
      <c r="R745">
        <v>80.206260297</v>
      </c>
      <c r="S745">
        <v>60.260406113000002</v>
      </c>
      <c r="T745">
        <v>63.141139017</v>
      </c>
      <c r="U745"/>
      <c r="V745">
        <v>114.96804252299999</v>
      </c>
      <c r="W745"/>
      <c r="X745"/>
      <c r="Y745"/>
      <c r="Z745">
        <v>7.218698625</v>
      </c>
      <c r="AA745"/>
      <c r="AB745"/>
      <c r="AC745">
        <v>95.522799661999997</v>
      </c>
      <c r="AD745">
        <v>70.668333974999996</v>
      </c>
      <c r="AE745"/>
      <c r="AF745">
        <v>47.397176776000002</v>
      </c>
      <c r="AG745"/>
      <c r="AH745">
        <v>58.776921066</v>
      </c>
      <c r="AI745">
        <v>66.970869203000007</v>
      </c>
      <c r="AJ745">
        <v>54.939130943999999</v>
      </c>
      <c r="AK745"/>
      <c r="AL745">
        <v>52.718247069999997</v>
      </c>
      <c r="AM745"/>
      <c r="AN745">
        <v>71.201753582999999</v>
      </c>
      <c r="AO745"/>
      <c r="AP745"/>
      <c r="AQ745"/>
      <c r="AR745">
        <v>57.064566818999999</v>
      </c>
      <c r="AS745"/>
      <c r="AT745">
        <v>50.958126870000001</v>
      </c>
      <c r="AU745"/>
    </row>
    <row r="746" spans="1:47" x14ac:dyDescent="0.35">
      <c r="A746" s="84">
        <v>29587</v>
      </c>
      <c r="B746">
        <v>36.905128621000003</v>
      </c>
      <c r="C746">
        <v>49.974178672000001</v>
      </c>
      <c r="D746">
        <v>68.086031241000001</v>
      </c>
      <c r="E746">
        <v>55.981222592000002</v>
      </c>
      <c r="F746"/>
      <c r="G746"/>
      <c r="H746"/>
      <c r="I746">
        <v>36.898978278999998</v>
      </c>
      <c r="J746"/>
      <c r="K746">
        <v>58.394527332999999</v>
      </c>
      <c r="L746">
        <v>61.908645837999998</v>
      </c>
      <c r="M746">
        <v>65.222941997999996</v>
      </c>
      <c r="N746">
        <v>81.334271306000005</v>
      </c>
      <c r="O746"/>
      <c r="P746"/>
      <c r="Q746">
        <v>50.808595582000002</v>
      </c>
      <c r="R746">
        <v>79.881209600000005</v>
      </c>
      <c r="S746">
        <v>59.984861909999999</v>
      </c>
      <c r="T746">
        <v>63.035019454999997</v>
      </c>
      <c r="U746"/>
      <c r="V746">
        <v>110.68852147299999</v>
      </c>
      <c r="W746"/>
      <c r="X746"/>
      <c r="Y746"/>
      <c r="Z746">
        <v>7.8258788829999997</v>
      </c>
      <c r="AA746"/>
      <c r="AB746"/>
      <c r="AC746">
        <v>94.785550830000005</v>
      </c>
      <c r="AD746">
        <v>70.752462944000001</v>
      </c>
      <c r="AE746"/>
      <c r="AF746">
        <v>46.673338684999997</v>
      </c>
      <c r="AG746"/>
      <c r="AH746">
        <v>58.993810074000002</v>
      </c>
      <c r="AI746">
        <v>66.301160511000006</v>
      </c>
      <c r="AJ746">
        <v>54.939130943999999</v>
      </c>
      <c r="AK746"/>
      <c r="AL746">
        <v>52.469455580999998</v>
      </c>
      <c r="AM746"/>
      <c r="AN746">
        <v>69.623092709999995</v>
      </c>
      <c r="AO746"/>
      <c r="AP746"/>
      <c r="AQ746"/>
      <c r="AR746">
        <v>57.754168835000002</v>
      </c>
      <c r="AS746"/>
      <c r="AT746">
        <v>50.63586188</v>
      </c>
      <c r="AU746"/>
    </row>
    <row r="747" spans="1:47" x14ac:dyDescent="0.35">
      <c r="A747" s="84">
        <v>29618</v>
      </c>
      <c r="B747">
        <v>37.733657544000003</v>
      </c>
      <c r="C747">
        <v>51.077270157999997</v>
      </c>
      <c r="D747">
        <v>70.894104303999995</v>
      </c>
      <c r="E747">
        <v>56.320027123999999</v>
      </c>
      <c r="F747"/>
      <c r="G747"/>
      <c r="H747"/>
      <c r="I747">
        <v>37.727369125000003</v>
      </c>
      <c r="J747"/>
      <c r="K747">
        <v>59.505628276000003</v>
      </c>
      <c r="L747">
        <v>63.159325551999999</v>
      </c>
      <c r="M747">
        <v>66.289614845000003</v>
      </c>
      <c r="N747">
        <v>83.003068591000002</v>
      </c>
      <c r="O747"/>
      <c r="P747"/>
      <c r="Q747">
        <v>51.772032025000001</v>
      </c>
      <c r="R747">
        <v>80.612573673</v>
      </c>
      <c r="S747">
        <v>60.117529070000003</v>
      </c>
      <c r="T747">
        <v>63.565617262000004</v>
      </c>
      <c r="U747"/>
      <c r="V747">
        <v>111.585351139</v>
      </c>
      <c r="W747"/>
      <c r="X747"/>
      <c r="Y747"/>
      <c r="Z747">
        <v>7.8483670410000004</v>
      </c>
      <c r="AA747"/>
      <c r="AB747"/>
      <c r="AC747">
        <v>95.257707995000004</v>
      </c>
      <c r="AD747">
        <v>70.500076036999999</v>
      </c>
      <c r="AE747"/>
      <c r="AF747">
        <v>47.175860731999997</v>
      </c>
      <c r="AG747"/>
      <c r="AH747">
        <v>59.644477096999999</v>
      </c>
      <c r="AI747">
        <v>68.310286586999993</v>
      </c>
      <c r="AJ747">
        <v>55.499734320999998</v>
      </c>
      <c r="AK747"/>
      <c r="AL747">
        <v>52.721026838999997</v>
      </c>
      <c r="AM747"/>
      <c r="AN747">
        <v>72.910430818999998</v>
      </c>
      <c r="AO747"/>
      <c r="AP747"/>
      <c r="AQ747"/>
      <c r="AR747">
        <v>57.926569338999997</v>
      </c>
      <c r="AS747"/>
      <c r="AT747">
        <v>50.427430799</v>
      </c>
      <c r="AU747"/>
    </row>
    <row r="748" spans="1:47" x14ac:dyDescent="0.35">
      <c r="A748" s="84">
        <v>29646</v>
      </c>
      <c r="B748">
        <v>37.770435020000001</v>
      </c>
      <c r="C748">
        <v>51.253633507000004</v>
      </c>
      <c r="D748">
        <v>64.069950786000007</v>
      </c>
      <c r="E748">
        <v>56.198790551000002</v>
      </c>
      <c r="F748"/>
      <c r="G748"/>
      <c r="H748"/>
      <c r="I748">
        <v>37.764140472000001</v>
      </c>
      <c r="J748"/>
      <c r="K748">
        <v>59.258716954999997</v>
      </c>
      <c r="L748">
        <v>61.908645837999998</v>
      </c>
      <c r="M748">
        <v>65.436276566999993</v>
      </c>
      <c r="N748">
        <v>82.180681555000007</v>
      </c>
      <c r="O748"/>
      <c r="P748"/>
      <c r="Q748">
        <v>51.264960213000002</v>
      </c>
      <c r="R748">
        <v>79.068582847000002</v>
      </c>
      <c r="S748">
        <v>60.159095786000002</v>
      </c>
      <c r="T748">
        <v>63.565617262000004</v>
      </c>
      <c r="U748"/>
      <c r="V748">
        <v>112.092611913</v>
      </c>
      <c r="W748"/>
      <c r="X748"/>
      <c r="Y748"/>
      <c r="Z748">
        <v>7.6459736210000004</v>
      </c>
      <c r="AA748"/>
      <c r="AB748"/>
      <c r="AC748">
        <v>95.139668704000002</v>
      </c>
      <c r="AD748">
        <v>70.752462944000001</v>
      </c>
      <c r="AE748"/>
      <c r="AF748">
        <v>47.481194539999997</v>
      </c>
      <c r="AG748"/>
      <c r="AH748">
        <v>60.150551448000002</v>
      </c>
      <c r="AI748">
        <v>65.631451819000006</v>
      </c>
      <c r="AJ748">
        <v>56.060337697999998</v>
      </c>
      <c r="AK748"/>
      <c r="AL748">
        <v>52.708606594000003</v>
      </c>
      <c r="AM748"/>
      <c r="AN748">
        <v>71.039518400999995</v>
      </c>
      <c r="AO748"/>
      <c r="AP748"/>
      <c r="AQ748"/>
      <c r="AR748">
        <v>57.524301497000003</v>
      </c>
      <c r="AS748"/>
      <c r="AT748">
        <v>50.680582344000001</v>
      </c>
      <c r="AU748"/>
    </row>
    <row r="749" spans="1:47" x14ac:dyDescent="0.35">
      <c r="A749" s="84">
        <v>29677</v>
      </c>
      <c r="B749">
        <v>37.546199205000001</v>
      </c>
      <c r="C749">
        <v>50.678260551999998</v>
      </c>
      <c r="D749">
        <v>62.950763358000003</v>
      </c>
      <c r="E749">
        <v>57.372153818999998</v>
      </c>
      <c r="F749"/>
      <c r="G749"/>
      <c r="H749"/>
      <c r="I749">
        <v>37.539942025999999</v>
      </c>
      <c r="J749"/>
      <c r="K749">
        <v>58.703166484</v>
      </c>
      <c r="L749">
        <v>61.283305980999998</v>
      </c>
      <c r="M749">
        <v>65.493712798000004</v>
      </c>
      <c r="N749">
        <v>82.869484330000006</v>
      </c>
      <c r="O749"/>
      <c r="P749"/>
      <c r="Q749">
        <v>51.924153568999998</v>
      </c>
      <c r="R749">
        <v>78.987320177000001</v>
      </c>
      <c r="S749">
        <v>60.062647231</v>
      </c>
      <c r="T749">
        <v>63.883975946</v>
      </c>
      <c r="U749"/>
      <c r="V749">
        <v>110.105853489</v>
      </c>
      <c r="W749"/>
      <c r="X749"/>
      <c r="Y749"/>
      <c r="Z749">
        <v>7.983295987</v>
      </c>
      <c r="AA749"/>
      <c r="AB749"/>
      <c r="AC749">
        <v>95.375747286000006</v>
      </c>
      <c r="AD749">
        <v>70.752462944000001</v>
      </c>
      <c r="AE749"/>
      <c r="AF749">
        <v>44.719616244000001</v>
      </c>
      <c r="AG749"/>
      <c r="AH749">
        <v>60.728922134999998</v>
      </c>
      <c r="AI749">
        <v>66.301160511000006</v>
      </c>
      <c r="AJ749">
        <v>55.499734320999998</v>
      </c>
      <c r="AK749"/>
      <c r="AL749">
        <v>52.646421859999997</v>
      </c>
      <c r="AM749"/>
      <c r="AN749">
        <v>72.313660814000002</v>
      </c>
      <c r="AO749"/>
      <c r="AP749"/>
      <c r="AQ749"/>
      <c r="AR749">
        <v>56.949633149999997</v>
      </c>
      <c r="AS749"/>
      <c r="AT749">
        <v>50.458169922000003</v>
      </c>
      <c r="AU749"/>
    </row>
    <row r="750" spans="1:47" x14ac:dyDescent="0.35">
      <c r="A750" s="84">
        <v>29707</v>
      </c>
      <c r="B750">
        <v>37.398578282999999</v>
      </c>
      <c r="C750">
        <v>50.863775273999998</v>
      </c>
      <c r="D750">
        <v>62.127954093</v>
      </c>
      <c r="E750">
        <v>56.480266161000003</v>
      </c>
      <c r="F750"/>
      <c r="G750"/>
      <c r="H750"/>
      <c r="I750">
        <v>37.392345706</v>
      </c>
      <c r="J750"/>
      <c r="K750">
        <v>59.073533464999997</v>
      </c>
      <c r="L750">
        <v>61.908645837999998</v>
      </c>
      <c r="M750">
        <v>66.379871777999995</v>
      </c>
      <c r="N750">
        <v>82.815920304000002</v>
      </c>
      <c r="O750"/>
      <c r="P750"/>
      <c r="Q750">
        <v>53.343954642999996</v>
      </c>
      <c r="R750">
        <v>79.962472278000007</v>
      </c>
      <c r="S750">
        <v>60.083291395000003</v>
      </c>
      <c r="T750">
        <v>62.928899893999997</v>
      </c>
      <c r="U750"/>
      <c r="V750">
        <v>111.787969381</v>
      </c>
      <c r="W750"/>
      <c r="X750"/>
      <c r="Y750"/>
      <c r="Z750">
        <v>7.9158315139999997</v>
      </c>
      <c r="AA750"/>
      <c r="AB750"/>
      <c r="AC750">
        <v>96.438100907000006</v>
      </c>
      <c r="AD750">
        <v>69.658786347000003</v>
      </c>
      <c r="AE750"/>
      <c r="AF750">
        <v>48.996193949999999</v>
      </c>
      <c r="AG750"/>
      <c r="AH750">
        <v>60.945811141999997</v>
      </c>
      <c r="AI750">
        <v>65.631451819000006</v>
      </c>
      <c r="AJ750">
        <v>57.742147828999997</v>
      </c>
      <c r="AK750"/>
      <c r="AL750">
        <v>52.693733831000003</v>
      </c>
      <c r="AM750"/>
      <c r="AN750">
        <v>72.278348906000005</v>
      </c>
      <c r="AO750"/>
      <c r="AP750"/>
      <c r="AQ750"/>
      <c r="AR750">
        <v>56.08763063</v>
      </c>
      <c r="AS750"/>
      <c r="AT750">
        <v>50.748109255000003</v>
      </c>
      <c r="AU750"/>
    </row>
    <row r="751" spans="1:47" x14ac:dyDescent="0.35">
      <c r="A751" s="84">
        <v>29738</v>
      </c>
      <c r="B751">
        <v>36.931814977999998</v>
      </c>
      <c r="C751">
        <v>51.761169574</v>
      </c>
      <c r="D751">
        <v>61.481536597999998</v>
      </c>
      <c r="E751">
        <v>56.821420238999998</v>
      </c>
      <c r="F751"/>
      <c r="G751"/>
      <c r="H751"/>
      <c r="I751">
        <v>36.925660188999998</v>
      </c>
      <c r="J751"/>
      <c r="K751">
        <v>58.394527332999999</v>
      </c>
      <c r="L751">
        <v>61.283305980999998</v>
      </c>
      <c r="M751">
        <v>65.698842190999997</v>
      </c>
      <c r="N751">
        <v>83.471487158000002</v>
      </c>
      <c r="O751"/>
      <c r="P751"/>
      <c r="Q751">
        <v>50.098695044999999</v>
      </c>
      <c r="R751">
        <v>80.368785654999996</v>
      </c>
      <c r="S751">
        <v>60.519101603999999</v>
      </c>
      <c r="T751">
        <v>64.308454191999999</v>
      </c>
      <c r="U751"/>
      <c r="V751">
        <v>114.151616352</v>
      </c>
      <c r="W751"/>
      <c r="X751"/>
      <c r="Y751"/>
      <c r="Z751">
        <v>8.0057841449999998</v>
      </c>
      <c r="AA751"/>
      <c r="AB751"/>
      <c r="AC751">
        <v>96.320061616000004</v>
      </c>
      <c r="AD751">
        <v>71.425494696000001</v>
      </c>
      <c r="AE751"/>
      <c r="AF751">
        <v>48.931971816000001</v>
      </c>
      <c r="AG751"/>
      <c r="AH751">
        <v>60.945811141999997</v>
      </c>
      <c r="AI751">
        <v>64.961743127000005</v>
      </c>
      <c r="AJ751">
        <v>56.620941074999998</v>
      </c>
      <c r="AK751"/>
      <c r="AL751">
        <v>52.991875319999998</v>
      </c>
      <c r="AM751"/>
      <c r="AN751">
        <v>69.645975014000001</v>
      </c>
      <c r="AO751"/>
      <c r="AP751"/>
      <c r="AQ751"/>
      <c r="AR751">
        <v>56.08763063</v>
      </c>
      <c r="AS751"/>
      <c r="AT751">
        <v>51.016630360999997</v>
      </c>
      <c r="AU751"/>
    </row>
    <row r="752" spans="1:47" x14ac:dyDescent="0.35">
      <c r="A752" s="84">
        <v>29768</v>
      </c>
      <c r="B752">
        <v>36.983737425999998</v>
      </c>
      <c r="C752">
        <v>50.400752291000003</v>
      </c>
      <c r="D752">
        <v>61.868569143999999</v>
      </c>
      <c r="E752">
        <v>56.877339433000003</v>
      </c>
      <c r="F752"/>
      <c r="G752"/>
      <c r="H752"/>
      <c r="I752">
        <v>36.977573984000003</v>
      </c>
      <c r="J752"/>
      <c r="K752">
        <v>58.888349974</v>
      </c>
      <c r="L752">
        <v>66.286024835999996</v>
      </c>
      <c r="M752">
        <v>66.174742383999998</v>
      </c>
      <c r="N752">
        <v>84.411088105000005</v>
      </c>
      <c r="O752"/>
      <c r="P752"/>
      <c r="Q752">
        <v>53.496076187</v>
      </c>
      <c r="R752">
        <v>79.393633554000004</v>
      </c>
      <c r="S752">
        <v>60.721882782000002</v>
      </c>
      <c r="T752">
        <v>64.520693313999999</v>
      </c>
      <c r="U752"/>
      <c r="V752">
        <v>114.687597865</v>
      </c>
      <c r="W752"/>
      <c r="X752"/>
      <c r="Y752"/>
      <c r="Z752">
        <v>8.2081775639999996</v>
      </c>
      <c r="AA752"/>
      <c r="AB752"/>
      <c r="AC752">
        <v>94.785550830000005</v>
      </c>
      <c r="AD752">
        <v>72.01439748</v>
      </c>
      <c r="AE752"/>
      <c r="AF752">
        <v>47.980938776000002</v>
      </c>
      <c r="AG752"/>
      <c r="AH752">
        <v>61.451885494000003</v>
      </c>
      <c r="AI752">
        <v>66.301160511000006</v>
      </c>
      <c r="AJ752">
        <v>58.302751206000003</v>
      </c>
      <c r="AK752"/>
      <c r="AL752">
        <v>53.297686919999997</v>
      </c>
      <c r="AM752"/>
      <c r="AN752">
        <v>70.616418006000004</v>
      </c>
      <c r="AO752"/>
      <c r="AP752"/>
      <c r="AQ752"/>
      <c r="AR752">
        <v>56.662298976999999</v>
      </c>
      <c r="AS752"/>
      <c r="AT752">
        <v>51.340680204000002</v>
      </c>
      <c r="AU752"/>
    </row>
    <row r="753" spans="1:47" x14ac:dyDescent="0.35">
      <c r="A753" s="84">
        <v>29799</v>
      </c>
      <c r="B753">
        <v>37.100354158000002</v>
      </c>
      <c r="C753">
        <v>50.883232315999997</v>
      </c>
      <c r="D753">
        <v>60.100776963999998</v>
      </c>
      <c r="E753">
        <v>54.735963216999998</v>
      </c>
      <c r="F753"/>
      <c r="G753"/>
      <c r="H753"/>
      <c r="I753">
        <v>37.094171281000001</v>
      </c>
      <c r="J753"/>
      <c r="K753">
        <v>58.950077804000003</v>
      </c>
      <c r="L753">
        <v>64.410005264999995</v>
      </c>
      <c r="M753">
        <v>65.042428131999998</v>
      </c>
      <c r="N753">
        <v>78.722487731000001</v>
      </c>
      <c r="O753"/>
      <c r="P753"/>
      <c r="Q753">
        <v>53.343954642999996</v>
      </c>
      <c r="R753">
        <v>79.393633554000004</v>
      </c>
      <c r="S753">
        <v>60.527147792999997</v>
      </c>
      <c r="T753">
        <v>64.732932437000002</v>
      </c>
      <c r="U753"/>
      <c r="V753">
        <v>119.983226965</v>
      </c>
      <c r="W753"/>
      <c r="X753"/>
      <c r="Y753"/>
      <c r="Z753">
        <v>8.2306657219999995</v>
      </c>
      <c r="AA753"/>
      <c r="AB753"/>
      <c r="AC753">
        <v>93.841236500999997</v>
      </c>
      <c r="AD753">
        <v>71.762010572999998</v>
      </c>
      <c r="AE753"/>
      <c r="AF753">
        <v>48.651289140000003</v>
      </c>
      <c r="AG753"/>
      <c r="AH753">
        <v>62.102552516000003</v>
      </c>
      <c r="AI753">
        <v>64.292034435000005</v>
      </c>
      <c r="AJ753">
        <v>48.772493797000003</v>
      </c>
      <c r="AK753"/>
      <c r="AL753">
        <v>53.016045491</v>
      </c>
      <c r="AM753"/>
      <c r="AN753">
        <v>67.768281676000001</v>
      </c>
      <c r="AO753"/>
      <c r="AP753"/>
      <c r="AQ753"/>
      <c r="AR753">
        <v>57.064566818999999</v>
      </c>
      <c r="AS753"/>
      <c r="AT753">
        <v>51.277714582999998</v>
      </c>
      <c r="AU753"/>
    </row>
    <row r="754" spans="1:47" x14ac:dyDescent="0.35">
      <c r="A754" s="84">
        <v>29830</v>
      </c>
      <c r="B754">
        <v>37.209228156000002</v>
      </c>
      <c r="C754">
        <v>51.531302424000003</v>
      </c>
      <c r="D754">
        <v>58.820396189999997</v>
      </c>
      <c r="E754">
        <v>56.087422070999999</v>
      </c>
      <c r="F754"/>
      <c r="G754"/>
      <c r="H754"/>
      <c r="I754">
        <v>37.203027134999999</v>
      </c>
      <c r="J754"/>
      <c r="K754">
        <v>59.135261294999999</v>
      </c>
      <c r="L754">
        <v>63.784665408999999</v>
      </c>
      <c r="M754">
        <v>66.092690626999996</v>
      </c>
      <c r="N754">
        <v>80.854654136999997</v>
      </c>
      <c r="O754"/>
      <c r="P754"/>
      <c r="Q754">
        <v>52.887590011999997</v>
      </c>
      <c r="R754">
        <v>80.450048323999994</v>
      </c>
      <c r="S754">
        <v>60.794704709000001</v>
      </c>
      <c r="T754">
        <v>64.839051999000006</v>
      </c>
      <c r="U754"/>
      <c r="V754">
        <v>117.359885596</v>
      </c>
      <c r="W754"/>
      <c r="X754"/>
      <c r="Y754"/>
      <c r="Z754">
        <v>8.2981301950000006</v>
      </c>
      <c r="AA754"/>
      <c r="AB754"/>
      <c r="AC754">
        <v>95.139668704000002</v>
      </c>
      <c r="AD754">
        <v>72.939816139000001</v>
      </c>
      <c r="AE754"/>
      <c r="AF754">
        <v>49.212826401000001</v>
      </c>
      <c r="AG754"/>
      <c r="AH754">
        <v>62.391737859999999</v>
      </c>
      <c r="AI754">
        <v>62.952617050999997</v>
      </c>
      <c r="AJ754">
        <v>57.181544451999997</v>
      </c>
      <c r="AK754"/>
      <c r="AL754">
        <v>53.318410282000002</v>
      </c>
      <c r="AM754"/>
      <c r="AN754">
        <v>75.068233014</v>
      </c>
      <c r="AO754"/>
      <c r="AP754"/>
      <c r="AQ754"/>
      <c r="AR754">
        <v>56.145097464999999</v>
      </c>
      <c r="AS754"/>
      <c r="AT754">
        <v>51.027438633000003</v>
      </c>
      <c r="AU754"/>
    </row>
    <row r="755" spans="1:47" x14ac:dyDescent="0.35">
      <c r="A755" s="84">
        <v>29860</v>
      </c>
      <c r="B755">
        <v>37.431518259000001</v>
      </c>
      <c r="C755">
        <v>51.609853366000003</v>
      </c>
      <c r="D755">
        <v>58.577451906999997</v>
      </c>
      <c r="E755">
        <v>55.269310157</v>
      </c>
      <c r="F755"/>
      <c r="G755"/>
      <c r="H755"/>
      <c r="I755">
        <v>37.425280192999999</v>
      </c>
      <c r="J755"/>
      <c r="K755">
        <v>59.443900446000001</v>
      </c>
      <c r="L755">
        <v>63.159325551999999</v>
      </c>
      <c r="M755">
        <v>66.396282130000003</v>
      </c>
      <c r="N755">
        <v>82.390079684</v>
      </c>
      <c r="O755"/>
      <c r="P755"/>
      <c r="Q755">
        <v>53.445369005000003</v>
      </c>
      <c r="R755">
        <v>79.881209600000005</v>
      </c>
      <c r="S755">
        <v>60.757198559999999</v>
      </c>
      <c r="T755">
        <v>66.324725857999994</v>
      </c>
      <c r="U755"/>
      <c r="V755">
        <v>114.784751165</v>
      </c>
      <c r="W755"/>
      <c r="X755"/>
      <c r="Y755"/>
      <c r="Z755">
        <v>7.9608078290000002</v>
      </c>
      <c r="AA755"/>
      <c r="AB755"/>
      <c r="AC755">
        <v>95.139668704000002</v>
      </c>
      <c r="AD755">
        <v>73.360460983999999</v>
      </c>
      <c r="AE755"/>
      <c r="AF755">
        <v>50.122385368000003</v>
      </c>
      <c r="AG755"/>
      <c r="AH755">
        <v>62.102552516000003</v>
      </c>
      <c r="AI755">
        <v>66.301160511000006</v>
      </c>
      <c r="AJ755">
        <v>54.378527566999999</v>
      </c>
      <c r="AK755"/>
      <c r="AL755">
        <v>53.263169730999998</v>
      </c>
      <c r="AM755"/>
      <c r="AN755">
        <v>74.214505880000004</v>
      </c>
      <c r="AO755"/>
      <c r="AP755"/>
      <c r="AQ755"/>
      <c r="AR755">
        <v>56.547365307</v>
      </c>
      <c r="AS755"/>
      <c r="AT755">
        <v>50.632787966999999</v>
      </c>
      <c r="AU755"/>
    </row>
    <row r="756" spans="1:47" x14ac:dyDescent="0.35">
      <c r="A756" s="84">
        <v>29891</v>
      </c>
      <c r="B756">
        <v>37.326976082000002</v>
      </c>
      <c r="C756">
        <v>51.856188136999997</v>
      </c>
      <c r="D756">
        <v>59.515405886000003</v>
      </c>
      <c r="E756">
        <v>54.234100194</v>
      </c>
      <c r="F756"/>
      <c r="G756"/>
      <c r="H756"/>
      <c r="I756">
        <v>37.320755437000003</v>
      </c>
      <c r="J756"/>
      <c r="K756">
        <v>58.950077804000003</v>
      </c>
      <c r="L756">
        <v>62.533985694999998</v>
      </c>
      <c r="M756">
        <v>65.838330178999996</v>
      </c>
      <c r="N756">
        <v>81.973705396</v>
      </c>
      <c r="O756"/>
      <c r="P756"/>
      <c r="Q756">
        <v>51.873446387999998</v>
      </c>
      <c r="R756">
        <v>79.881209600000005</v>
      </c>
      <c r="S756">
        <v>60.323275307999999</v>
      </c>
      <c r="T756">
        <v>65.475769366999998</v>
      </c>
      <c r="U756"/>
      <c r="V756">
        <v>117.493904109</v>
      </c>
      <c r="W756"/>
      <c r="X756"/>
      <c r="Y756"/>
      <c r="Z756">
        <v>8.1632012490000001</v>
      </c>
      <c r="AA756"/>
      <c r="AB756"/>
      <c r="AC756">
        <v>95.847904451000005</v>
      </c>
      <c r="AD756">
        <v>73.360460983999999</v>
      </c>
      <c r="AE756"/>
      <c r="AF756">
        <v>50.547970349000003</v>
      </c>
      <c r="AG756"/>
      <c r="AH756">
        <v>62.102552516000003</v>
      </c>
      <c r="AI756">
        <v>64.961743127000005</v>
      </c>
      <c r="AJ756">
        <v>56.060337697999998</v>
      </c>
      <c r="AK756"/>
      <c r="AL756">
        <v>52.947345611000003</v>
      </c>
      <c r="AM756"/>
      <c r="AN756">
        <v>73.780280378</v>
      </c>
      <c r="AO756"/>
      <c r="AP756"/>
      <c r="AQ756"/>
      <c r="AR756">
        <v>56.662298976999999</v>
      </c>
      <c r="AS756"/>
      <c r="AT756">
        <v>50.048248852999997</v>
      </c>
      <c r="AU756"/>
    </row>
    <row r="757" spans="1:47" x14ac:dyDescent="0.35">
      <c r="A757" s="84">
        <v>29921</v>
      </c>
      <c r="B757">
        <v>37.435662069999999</v>
      </c>
      <c r="C757">
        <v>52.176392747000001</v>
      </c>
      <c r="D757">
        <v>57.718537447000003</v>
      </c>
      <c r="E757">
        <v>54.556457903999998</v>
      </c>
      <c r="F757"/>
      <c r="G757"/>
      <c r="H757"/>
      <c r="I757">
        <v>37.429423313000001</v>
      </c>
      <c r="J757"/>
      <c r="K757">
        <v>58.456255163000002</v>
      </c>
      <c r="L757">
        <v>60.032626266999998</v>
      </c>
      <c r="M757">
        <v>65.206531646000002</v>
      </c>
      <c r="N757">
        <v>82.047552416000002</v>
      </c>
      <c r="O757"/>
      <c r="P757"/>
      <c r="Q757">
        <v>52.583346925000001</v>
      </c>
      <c r="R757">
        <v>81.425200425</v>
      </c>
      <c r="S757">
        <v>59.781947543999998</v>
      </c>
      <c r="T757">
        <v>64.520693313999999</v>
      </c>
      <c r="U757"/>
      <c r="V757">
        <v>117.93486357099999</v>
      </c>
      <c r="W757"/>
      <c r="X757"/>
      <c r="Y757"/>
      <c r="Z757">
        <v>8.0057841449999998</v>
      </c>
      <c r="AA757"/>
      <c r="AB757"/>
      <c r="AC757">
        <v>92.424765006000001</v>
      </c>
      <c r="AD757">
        <v>73.108074076999998</v>
      </c>
      <c r="AE757"/>
      <c r="AF757">
        <v>46.229274541000002</v>
      </c>
      <c r="AG757"/>
      <c r="AH757">
        <v>61.596478165000001</v>
      </c>
      <c r="AI757">
        <v>66.970869203000007</v>
      </c>
      <c r="AJ757">
        <v>56.060337697999998</v>
      </c>
      <c r="AK757"/>
      <c r="AL757">
        <v>52.544241620000001</v>
      </c>
      <c r="AM757"/>
      <c r="AN757">
        <v>69.168583741999996</v>
      </c>
      <c r="AO757"/>
      <c r="AP757"/>
      <c r="AQ757"/>
      <c r="AR757">
        <v>56.547365307</v>
      </c>
      <c r="AS757"/>
      <c r="AT757">
        <v>49.516164564</v>
      </c>
      <c r="AU757"/>
    </row>
    <row r="758" spans="1:47" x14ac:dyDescent="0.35">
      <c r="A758" s="84">
        <v>29952</v>
      </c>
      <c r="B758">
        <v>38.687775883</v>
      </c>
      <c r="C758">
        <v>52.498288713999997</v>
      </c>
      <c r="D758">
        <v>59.416698582999999</v>
      </c>
      <c r="E758">
        <v>53.776878543999999</v>
      </c>
      <c r="F758"/>
      <c r="G758"/>
      <c r="H758"/>
      <c r="I758">
        <v>38.681328456999999</v>
      </c>
      <c r="J758"/>
      <c r="K758">
        <v>58.703166484</v>
      </c>
      <c r="L758">
        <v>62.533985694999998</v>
      </c>
      <c r="M758">
        <v>65.805509475999997</v>
      </c>
      <c r="N758">
        <v>80.561819352000001</v>
      </c>
      <c r="O758"/>
      <c r="P758"/>
      <c r="Q758">
        <v>53.445369005000003</v>
      </c>
      <c r="R758">
        <v>80.043734947999994</v>
      </c>
      <c r="S758">
        <v>59.383188701999998</v>
      </c>
      <c r="T758">
        <v>64.520693313999999</v>
      </c>
      <c r="U758"/>
      <c r="V758">
        <v>116.905853456</v>
      </c>
      <c r="W758"/>
      <c r="X758"/>
      <c r="Y758"/>
      <c r="Z758">
        <v>7.7134380939999998</v>
      </c>
      <c r="AA758"/>
      <c r="AB758"/>
      <c r="AC758">
        <v>96.674179488999997</v>
      </c>
      <c r="AD758">
        <v>72.687429232</v>
      </c>
      <c r="AE758"/>
      <c r="AF758">
        <v>48.794902149999999</v>
      </c>
      <c r="AG758"/>
      <c r="AH758">
        <v>62.030256180999999</v>
      </c>
      <c r="AI758">
        <v>65.631451819000006</v>
      </c>
      <c r="AJ758">
        <v>57.181544451999997</v>
      </c>
      <c r="AK758"/>
      <c r="AL758">
        <v>52.303775784999999</v>
      </c>
      <c r="AM758"/>
      <c r="AN758">
        <v>76.902947057999995</v>
      </c>
      <c r="AO758"/>
      <c r="AP758"/>
      <c r="AQ758"/>
      <c r="AR758">
        <v>55.570429118</v>
      </c>
      <c r="AS758"/>
      <c r="AT758">
        <v>48.499790361999999</v>
      </c>
      <c r="AU758"/>
    </row>
    <row r="759" spans="1:47" x14ac:dyDescent="0.35">
      <c r="A759" s="84">
        <v>29983</v>
      </c>
      <c r="B759">
        <v>37.885534728000003</v>
      </c>
      <c r="C759">
        <v>51.202191259999999</v>
      </c>
      <c r="D759">
        <v>60.000474035000003</v>
      </c>
      <c r="E759">
        <v>53.849714470000002</v>
      </c>
      <c r="F759"/>
      <c r="G759"/>
      <c r="H759"/>
      <c r="I759">
        <v>37.879220998999998</v>
      </c>
      <c r="J759"/>
      <c r="K759">
        <v>58.271071673000002</v>
      </c>
      <c r="L759">
        <v>63.784665408999999</v>
      </c>
      <c r="M759">
        <v>65.124479889</v>
      </c>
      <c r="N759">
        <v>80.733960648999997</v>
      </c>
      <c r="O759"/>
      <c r="P759"/>
      <c r="Q759">
        <v>52.989004373999997</v>
      </c>
      <c r="R759">
        <v>79.393633554000004</v>
      </c>
      <c r="S759">
        <v>59.657960473999999</v>
      </c>
      <c r="T759">
        <v>64.945171560000006</v>
      </c>
      <c r="U759"/>
      <c r="V759">
        <v>117.70374619899999</v>
      </c>
      <c r="W759"/>
      <c r="X759"/>
      <c r="Y759"/>
      <c r="Z759">
        <v>7.8933433559999999</v>
      </c>
      <c r="AA759"/>
      <c r="AB759"/>
      <c r="AC759">
        <v>94.195354374000004</v>
      </c>
      <c r="AD759">
        <v>72.182655417999996</v>
      </c>
      <c r="AE759"/>
      <c r="AF759">
        <v>53.286614921999998</v>
      </c>
      <c r="AG759"/>
      <c r="AH759">
        <v>62.174848851999997</v>
      </c>
      <c r="AI759">
        <v>63.622325742999998</v>
      </c>
      <c r="AJ759">
        <v>56.620941074999998</v>
      </c>
      <c r="AK759"/>
      <c r="AL759">
        <v>52.466763901</v>
      </c>
      <c r="AM759"/>
      <c r="AN759">
        <v>74.409540250000006</v>
      </c>
      <c r="AO759"/>
      <c r="AP759"/>
      <c r="AQ759"/>
      <c r="AR759">
        <v>55.915230125999997</v>
      </c>
      <c r="AS759"/>
      <c r="AT759">
        <v>49.490185048000001</v>
      </c>
      <c r="AU759"/>
    </row>
    <row r="760" spans="1:47" x14ac:dyDescent="0.35">
      <c r="A760" s="84">
        <v>30011</v>
      </c>
      <c r="B760">
        <v>37.356556623000003</v>
      </c>
      <c r="C760">
        <v>49.758407022999997</v>
      </c>
      <c r="D760">
        <v>62.701070012999999</v>
      </c>
      <c r="E760">
        <v>53.196540683999999</v>
      </c>
      <c r="F760"/>
      <c r="G760"/>
      <c r="H760"/>
      <c r="I760">
        <v>37.350331048999998</v>
      </c>
      <c r="J760"/>
      <c r="K760">
        <v>58.826622143999998</v>
      </c>
      <c r="L760">
        <v>63.784665408999999</v>
      </c>
      <c r="M760">
        <v>65.017812604</v>
      </c>
      <c r="N760">
        <v>84.195475658999996</v>
      </c>
      <c r="O760"/>
      <c r="P760"/>
      <c r="Q760">
        <v>52.989004373999997</v>
      </c>
      <c r="R760">
        <v>80.450048323999994</v>
      </c>
      <c r="S760">
        <v>59.602836588999999</v>
      </c>
      <c r="T760">
        <v>65.051291121000006</v>
      </c>
      <c r="U760"/>
      <c r="V760">
        <v>116.25223851299999</v>
      </c>
      <c r="W760"/>
      <c r="X760"/>
      <c r="Y760"/>
      <c r="Z760">
        <v>7.9608078290000002</v>
      </c>
      <c r="AA760"/>
      <c r="AB760"/>
      <c r="AC760">
        <v>92.542804297999993</v>
      </c>
      <c r="AD760">
        <v>72.939816139000001</v>
      </c>
      <c r="AE760"/>
      <c r="AF760">
        <v>50.072455275000003</v>
      </c>
      <c r="AG760"/>
      <c r="AH760">
        <v>61.451885494000003</v>
      </c>
      <c r="AI760">
        <v>64.292034435000005</v>
      </c>
      <c r="AJ760">
        <v>57.181544451999997</v>
      </c>
      <c r="AK760"/>
      <c r="AL760">
        <v>52.474804931000001</v>
      </c>
      <c r="AM760"/>
      <c r="AN760">
        <v>79.503784017000001</v>
      </c>
      <c r="AO760"/>
      <c r="AP760"/>
      <c r="AQ760"/>
      <c r="AR760">
        <v>55.857763290999998</v>
      </c>
      <c r="AS760"/>
      <c r="AT760">
        <v>49.151955545</v>
      </c>
      <c r="AU760"/>
    </row>
    <row r="761" spans="1:47" x14ac:dyDescent="0.35">
      <c r="A761" s="84">
        <v>30042</v>
      </c>
      <c r="B761">
        <v>37.174769873999999</v>
      </c>
      <c r="C761">
        <v>52.054147039999997</v>
      </c>
      <c r="D761">
        <v>63.247864485999997</v>
      </c>
      <c r="E761">
        <v>51.715856801000001</v>
      </c>
      <c r="F761"/>
      <c r="G761"/>
      <c r="H761"/>
      <c r="I761">
        <v>37.168574595000003</v>
      </c>
      <c r="J761"/>
      <c r="K761">
        <v>58.703166484</v>
      </c>
      <c r="L761">
        <v>65.660684978999996</v>
      </c>
      <c r="M761">
        <v>65.674226664000003</v>
      </c>
      <c r="N761">
        <v>81.328601331000002</v>
      </c>
      <c r="O761"/>
      <c r="P761"/>
      <c r="Q761">
        <v>52.228396656000001</v>
      </c>
      <c r="R761">
        <v>80.368785654999996</v>
      </c>
      <c r="S761">
        <v>59.356715577999999</v>
      </c>
      <c r="T761">
        <v>65.900247612000001</v>
      </c>
      <c r="U761"/>
      <c r="V761">
        <v>115.322603362</v>
      </c>
      <c r="W761"/>
      <c r="X761"/>
      <c r="Y761"/>
      <c r="Z761">
        <v>7.9383196710000004</v>
      </c>
      <c r="AA761"/>
      <c r="AB761"/>
      <c r="AC761">
        <v>95.729865160000003</v>
      </c>
      <c r="AD761">
        <v>71.930268510999994</v>
      </c>
      <c r="AE761"/>
      <c r="AF761">
        <v>47.830105152999998</v>
      </c>
      <c r="AG761"/>
      <c r="AH761">
        <v>61.090403813999998</v>
      </c>
      <c r="AI761">
        <v>64.961743127000005</v>
      </c>
      <c r="AJ761">
        <v>57.742147828999997</v>
      </c>
      <c r="AK761"/>
      <c r="AL761">
        <v>52.257764915999999</v>
      </c>
      <c r="AM761"/>
      <c r="AN761">
        <v>76.688376223000006</v>
      </c>
      <c r="AO761"/>
      <c r="AP761"/>
      <c r="AQ761"/>
      <c r="AR761">
        <v>55.742829622000002</v>
      </c>
      <c r="AS761"/>
      <c r="AT761">
        <v>48.701280351000001</v>
      </c>
      <c r="AU761"/>
    </row>
    <row r="762" spans="1:47" x14ac:dyDescent="0.35">
      <c r="A762" s="84">
        <v>30072</v>
      </c>
      <c r="B762">
        <v>37.719733187999999</v>
      </c>
      <c r="C762">
        <v>52.062030073000003</v>
      </c>
      <c r="D762">
        <v>63.801117392999998</v>
      </c>
      <c r="E762">
        <v>52.119508801999999</v>
      </c>
      <c r="F762"/>
      <c r="G762"/>
      <c r="H762"/>
      <c r="I762">
        <v>37.713447090000003</v>
      </c>
      <c r="J762"/>
      <c r="K762">
        <v>58.703166484</v>
      </c>
      <c r="L762">
        <v>63.159325551999999</v>
      </c>
      <c r="M762">
        <v>64.935760846999997</v>
      </c>
      <c r="N762">
        <v>81.731425219000002</v>
      </c>
      <c r="O762"/>
      <c r="P762"/>
      <c r="Q762">
        <v>52.228396656000001</v>
      </c>
      <c r="R762">
        <v>80.124997626999999</v>
      </c>
      <c r="S762">
        <v>58.950065844000001</v>
      </c>
      <c r="T762">
        <v>66.536964980999997</v>
      </c>
      <c r="U762"/>
      <c r="V762">
        <v>117.819528703</v>
      </c>
      <c r="W762"/>
      <c r="X762"/>
      <c r="Y762"/>
      <c r="Z762">
        <v>7.9608078290000002</v>
      </c>
      <c r="AA762"/>
      <c r="AB762"/>
      <c r="AC762">
        <v>91.952607842000006</v>
      </c>
      <c r="AD762">
        <v>71.257236758000005</v>
      </c>
      <c r="AE762"/>
      <c r="AF762">
        <v>49.575956994000002</v>
      </c>
      <c r="AG762"/>
      <c r="AH762">
        <v>60.945811141999997</v>
      </c>
      <c r="AI762">
        <v>63.622325742999998</v>
      </c>
      <c r="AJ762">
        <v>54.378527566999999</v>
      </c>
      <c r="AK762"/>
      <c r="AL762">
        <v>51.934340587999998</v>
      </c>
      <c r="AM762"/>
      <c r="AN762">
        <v>72.012304614000001</v>
      </c>
      <c r="AO762"/>
      <c r="AP762"/>
      <c r="AQ762"/>
      <c r="AR762">
        <v>55.915230125999997</v>
      </c>
      <c r="AS762"/>
      <c r="AT762">
        <v>48.369991939999998</v>
      </c>
      <c r="AU762"/>
    </row>
    <row r="763" spans="1:47" x14ac:dyDescent="0.35">
      <c r="A763" s="84">
        <v>30103</v>
      </c>
      <c r="B763">
        <v>37.183643924999998</v>
      </c>
      <c r="C763">
        <v>50.784664055999997</v>
      </c>
      <c r="D763">
        <v>63.413256838999999</v>
      </c>
      <c r="E763">
        <v>51.216813233000003</v>
      </c>
      <c r="F763"/>
      <c r="G763"/>
      <c r="H763"/>
      <c r="I763">
        <v>37.177447166999997</v>
      </c>
      <c r="J763"/>
      <c r="K763">
        <v>57.283426390000002</v>
      </c>
      <c r="L763">
        <v>66.286024835999996</v>
      </c>
      <c r="M763">
        <v>63.737805188000003</v>
      </c>
      <c r="N763">
        <v>79.862743254999998</v>
      </c>
      <c r="O763"/>
      <c r="P763"/>
      <c r="Q763">
        <v>53.24254028</v>
      </c>
      <c r="R763">
        <v>80.287522976000005</v>
      </c>
      <c r="S763">
        <v>58.58704213</v>
      </c>
      <c r="T763">
        <v>65.581888927999998</v>
      </c>
      <c r="U763"/>
      <c r="V763">
        <v>113.486681957</v>
      </c>
      <c r="W763"/>
      <c r="X763"/>
      <c r="Y763"/>
      <c r="Z763">
        <v>7.8708551980000001</v>
      </c>
      <c r="AA763"/>
      <c r="AB763"/>
      <c r="AC763">
        <v>89.119664853000003</v>
      </c>
      <c r="AD763">
        <v>72.182655417999996</v>
      </c>
      <c r="AE763"/>
      <c r="AF763">
        <v>49.980778934999996</v>
      </c>
      <c r="AG763"/>
      <c r="AH763">
        <v>60.439736791000001</v>
      </c>
      <c r="AI763">
        <v>62.952617050999997</v>
      </c>
      <c r="AJ763">
        <v>54.939130943999999</v>
      </c>
      <c r="AK763"/>
      <c r="AL763">
        <v>51.609242989000002</v>
      </c>
      <c r="AM763"/>
      <c r="AN763">
        <v>78.550337343999999</v>
      </c>
      <c r="AO763"/>
      <c r="AP763"/>
      <c r="AQ763"/>
      <c r="AR763">
        <v>56.202564299000002</v>
      </c>
      <c r="AS763"/>
      <c r="AT763">
        <v>48.251100948000001</v>
      </c>
      <c r="AU763"/>
    </row>
    <row r="764" spans="1:47" x14ac:dyDescent="0.35">
      <c r="A764" s="84">
        <v>30133</v>
      </c>
      <c r="B764">
        <v>37.390956905000003</v>
      </c>
      <c r="C764">
        <v>51.514282766000001</v>
      </c>
      <c r="D764">
        <v>63.960158534000001</v>
      </c>
      <c r="E764">
        <v>50.193820907999999</v>
      </c>
      <c r="F764"/>
      <c r="G764"/>
      <c r="H764"/>
      <c r="I764">
        <v>37.384725598000003</v>
      </c>
      <c r="J764"/>
      <c r="K764">
        <v>55.369863655000003</v>
      </c>
      <c r="L764">
        <v>63.159325551999999</v>
      </c>
      <c r="M764">
        <v>64.107038097</v>
      </c>
      <c r="N764">
        <v>81.591947431999998</v>
      </c>
      <c r="O764"/>
      <c r="P764"/>
      <c r="Q764">
        <v>51.721324844000002</v>
      </c>
      <c r="R764">
        <v>77.930905397000004</v>
      </c>
      <c r="S764">
        <v>58.234134273999999</v>
      </c>
      <c r="T764">
        <v>65.581888927999998</v>
      </c>
      <c r="U764"/>
      <c r="V764">
        <v>113.758117101</v>
      </c>
      <c r="W764"/>
      <c r="X764"/>
      <c r="Y764"/>
      <c r="Z764">
        <v>8.0732486179999992</v>
      </c>
      <c r="AA764"/>
      <c r="AB764"/>
      <c r="AC764">
        <v>92.424765006000001</v>
      </c>
      <c r="AD764">
        <v>72.01439748</v>
      </c>
      <c r="AE764"/>
      <c r="AF764">
        <v>48.586029101000001</v>
      </c>
      <c r="AG764"/>
      <c r="AH764">
        <v>59.499884424999998</v>
      </c>
      <c r="AI764">
        <v>62.952617050999997</v>
      </c>
      <c r="AJ764">
        <v>55.499734320999998</v>
      </c>
      <c r="AK764"/>
      <c r="AL764">
        <v>51.365512680000002</v>
      </c>
      <c r="AM764"/>
      <c r="AN764">
        <v>78.705881516000005</v>
      </c>
      <c r="AO764"/>
      <c r="AP764"/>
      <c r="AQ764"/>
      <c r="AR764">
        <v>56.719765811000002</v>
      </c>
      <c r="AS764"/>
      <c r="AT764">
        <v>48.078267754999999</v>
      </c>
      <c r="AU764"/>
    </row>
    <row r="765" spans="1:47" x14ac:dyDescent="0.35">
      <c r="A765" s="84">
        <v>30164</v>
      </c>
      <c r="B765">
        <v>36.642095679999997</v>
      </c>
      <c r="C765">
        <v>50.092681968999997</v>
      </c>
      <c r="D765">
        <v>63.949435588999997</v>
      </c>
      <c r="E765">
        <v>51.141157851999999</v>
      </c>
      <c r="F765"/>
      <c r="G765"/>
      <c r="H765"/>
      <c r="I765">
        <v>36.635989172999999</v>
      </c>
      <c r="J765"/>
      <c r="K765">
        <v>56.542692428000002</v>
      </c>
      <c r="L765">
        <v>63.159325551999999</v>
      </c>
      <c r="M765">
        <v>63.426008510000003</v>
      </c>
      <c r="N765">
        <v>76.774725849000006</v>
      </c>
      <c r="O765"/>
      <c r="P765"/>
      <c r="Q765">
        <v>52.684761287000001</v>
      </c>
      <c r="R765">
        <v>77.930905397000004</v>
      </c>
      <c r="S765">
        <v>58.175434537000001</v>
      </c>
      <c r="T765">
        <v>66.218606296000004</v>
      </c>
      <c r="U765"/>
      <c r="V765">
        <v>111.685717463</v>
      </c>
      <c r="W765"/>
      <c r="X765"/>
      <c r="Y765"/>
      <c r="Z765">
        <v>7.8933433559999999</v>
      </c>
      <c r="AA765"/>
      <c r="AB765"/>
      <c r="AC765">
        <v>90.654175637999998</v>
      </c>
      <c r="AD765">
        <v>72.098526449000005</v>
      </c>
      <c r="AE765"/>
      <c r="AF765">
        <v>49.458624841999999</v>
      </c>
      <c r="AG765"/>
      <c r="AH765">
        <v>59.138402745999997</v>
      </c>
      <c r="AI765">
        <v>60.943490973999999</v>
      </c>
      <c r="AJ765">
        <v>54.939130943999999</v>
      </c>
      <c r="AK765"/>
      <c r="AL765">
        <v>51.145172530000004</v>
      </c>
      <c r="AM765"/>
      <c r="AN765">
        <v>75.450846573999996</v>
      </c>
      <c r="AO765"/>
      <c r="AP765"/>
      <c r="AQ765"/>
      <c r="AR765">
        <v>55.455495448999997</v>
      </c>
      <c r="AS765"/>
      <c r="AT765">
        <v>47.652481332999997</v>
      </c>
      <c r="AU765"/>
    </row>
    <row r="766" spans="1:47" x14ac:dyDescent="0.35">
      <c r="A766" s="84">
        <v>30195</v>
      </c>
      <c r="B766">
        <v>36.617778383000001</v>
      </c>
      <c r="C766">
        <v>51.427639425999999</v>
      </c>
      <c r="D766">
        <v>63.204213535999997</v>
      </c>
      <c r="E766">
        <v>50.536384714</v>
      </c>
      <c r="F766"/>
      <c r="G766"/>
      <c r="H766"/>
      <c r="I766">
        <v>36.611675929</v>
      </c>
      <c r="J766"/>
      <c r="K766">
        <v>56.295781107000003</v>
      </c>
      <c r="L766">
        <v>63.159325551999999</v>
      </c>
      <c r="M766">
        <v>63.934729406000002</v>
      </c>
      <c r="N766">
        <v>83.914289585999995</v>
      </c>
      <c r="O766"/>
      <c r="P766"/>
      <c r="Q766">
        <v>52.786175649</v>
      </c>
      <c r="R766">
        <v>78.499744121999996</v>
      </c>
      <c r="S766">
        <v>58.141160802000002</v>
      </c>
      <c r="T766">
        <v>66.218606296000004</v>
      </c>
      <c r="U766"/>
      <c r="V766">
        <v>120.164413111</v>
      </c>
      <c r="W766"/>
      <c r="X766"/>
      <c r="Y766"/>
      <c r="Z766">
        <v>7.9608078290000002</v>
      </c>
      <c r="AA766"/>
      <c r="AB766"/>
      <c r="AC766">
        <v>91.008293511999995</v>
      </c>
      <c r="AD766">
        <v>72.435042324999998</v>
      </c>
      <c r="AE766"/>
      <c r="AF766">
        <v>49.894860936000001</v>
      </c>
      <c r="AG766"/>
      <c r="AH766">
        <v>58.198550378999997</v>
      </c>
      <c r="AI766">
        <v>62.282908358999997</v>
      </c>
      <c r="AJ766">
        <v>53.817924189999999</v>
      </c>
      <c r="AK766"/>
      <c r="AL766">
        <v>51.307897650999998</v>
      </c>
      <c r="AM766"/>
      <c r="AN766">
        <v>76.988718223000006</v>
      </c>
      <c r="AO766"/>
      <c r="AP766"/>
      <c r="AQ766"/>
      <c r="AR766">
        <v>55.915230125999997</v>
      </c>
      <c r="AS766"/>
      <c r="AT766">
        <v>47.526946723999998</v>
      </c>
      <c r="AU766"/>
    </row>
    <row r="767" spans="1:47" x14ac:dyDescent="0.35">
      <c r="A767" s="84">
        <v>30225</v>
      </c>
      <c r="B767">
        <v>36.62884382</v>
      </c>
      <c r="C767">
        <v>51.799119642000001</v>
      </c>
      <c r="D767">
        <v>61.200016073999997</v>
      </c>
      <c r="E767">
        <v>49.589517678999997</v>
      </c>
      <c r="F767"/>
      <c r="G767"/>
      <c r="H767"/>
      <c r="I767">
        <v>36.622739522000003</v>
      </c>
      <c r="J767"/>
      <c r="K767">
        <v>55.678502805999997</v>
      </c>
      <c r="L767">
        <v>63.784665408999999</v>
      </c>
      <c r="M767">
        <v>63.319341225000002</v>
      </c>
      <c r="N767">
        <v>80.660122651999998</v>
      </c>
      <c r="O767"/>
      <c r="P767"/>
      <c r="Q767">
        <v>51.974860749999998</v>
      </c>
      <c r="R767">
        <v>79.068582847000002</v>
      </c>
      <c r="S767">
        <v>57.425737513000001</v>
      </c>
      <c r="T767">
        <v>65.794128051000001</v>
      </c>
      <c r="U767"/>
      <c r="V767">
        <v>115.54914641400001</v>
      </c>
      <c r="W767"/>
      <c r="X767"/>
      <c r="Y767"/>
      <c r="Z767">
        <v>8.2306657219999995</v>
      </c>
      <c r="AA767"/>
      <c r="AB767"/>
      <c r="AC767">
        <v>90.063979181999997</v>
      </c>
      <c r="AD767">
        <v>70.331818099000003</v>
      </c>
      <c r="AE767"/>
      <c r="AF767">
        <v>49.401872324000003</v>
      </c>
      <c r="AG767"/>
      <c r="AH767">
        <v>56.463438318000001</v>
      </c>
      <c r="AI767">
        <v>61.613199667000004</v>
      </c>
      <c r="AJ767">
        <v>52.136114059000001</v>
      </c>
      <c r="AK767"/>
      <c r="AL767">
        <v>50.635856220000001</v>
      </c>
      <c r="AM767"/>
      <c r="AN767">
        <v>78.354103295000002</v>
      </c>
      <c r="AO767"/>
      <c r="AP767"/>
      <c r="AQ767"/>
      <c r="AR767">
        <v>55.685362787000003</v>
      </c>
      <c r="AS767"/>
      <c r="AT767">
        <v>47.074288359999997</v>
      </c>
      <c r="AU767"/>
    </row>
    <row r="768" spans="1:47" x14ac:dyDescent="0.35">
      <c r="A768" s="84">
        <v>30256</v>
      </c>
      <c r="B768">
        <v>36.408011064999997</v>
      </c>
      <c r="C768">
        <v>50.850319040000002</v>
      </c>
      <c r="D768">
        <v>59.769424686000001</v>
      </c>
      <c r="E768">
        <v>50.409979139000001</v>
      </c>
      <c r="F768"/>
      <c r="G768"/>
      <c r="H768"/>
      <c r="I768">
        <v>36.401943568999997</v>
      </c>
      <c r="J768"/>
      <c r="K768">
        <v>54.999496674</v>
      </c>
      <c r="L768">
        <v>65.035345121999995</v>
      </c>
      <c r="M768">
        <v>62.720363396000003</v>
      </c>
      <c r="N768">
        <v>82.213301958000002</v>
      </c>
      <c r="O768"/>
      <c r="P768"/>
      <c r="Q768">
        <v>52.380518199999997</v>
      </c>
      <c r="R768">
        <v>78.581006801000001</v>
      </c>
      <c r="S768">
        <v>57.368004655</v>
      </c>
      <c r="T768">
        <v>64.732932437000002</v>
      </c>
      <c r="U768"/>
      <c r="V768">
        <v>114.487963624</v>
      </c>
      <c r="W768"/>
      <c r="X768"/>
      <c r="Y768"/>
      <c r="Z768">
        <v>8.0732486179999992</v>
      </c>
      <c r="AA768"/>
      <c r="AB768"/>
      <c r="AC768">
        <v>88.529468397000002</v>
      </c>
      <c r="AD768">
        <v>72.098526449000005</v>
      </c>
      <c r="AE768"/>
      <c r="AF768">
        <v>47.709439162000002</v>
      </c>
      <c r="AG768"/>
      <c r="AH768">
        <v>56.824919997999999</v>
      </c>
      <c r="AI768">
        <v>60.943490973999999</v>
      </c>
      <c r="AJ768">
        <v>56.060337697999998</v>
      </c>
      <c r="AK768"/>
      <c r="AL768">
        <v>50.644249954000003</v>
      </c>
      <c r="AM768"/>
      <c r="AN768">
        <v>78.110048860999996</v>
      </c>
      <c r="AO768"/>
      <c r="AP768"/>
      <c r="AQ768"/>
      <c r="AR768">
        <v>55.225628110000002</v>
      </c>
      <c r="AS768"/>
      <c r="AT768">
        <v>46.921782651000001</v>
      </c>
      <c r="AU768"/>
    </row>
    <row r="769" spans="1:47" x14ac:dyDescent="0.35">
      <c r="A769" s="84">
        <v>30286</v>
      </c>
      <c r="B769">
        <v>35.639698176000003</v>
      </c>
      <c r="C769">
        <v>49.953184383</v>
      </c>
      <c r="D769">
        <v>59.150170158999998</v>
      </c>
      <c r="E769">
        <v>50.052848148999999</v>
      </c>
      <c r="F769"/>
      <c r="G769"/>
      <c r="H769"/>
      <c r="I769">
        <v>35.633758721</v>
      </c>
      <c r="J769"/>
      <c r="K769">
        <v>55.246407994999998</v>
      </c>
      <c r="L769">
        <v>64.410005264999995</v>
      </c>
      <c r="M769">
        <v>62.293694256999999</v>
      </c>
      <c r="N769">
        <v>80.309137536999998</v>
      </c>
      <c r="O769"/>
      <c r="P769"/>
      <c r="Q769">
        <v>52.989004373999997</v>
      </c>
      <c r="R769">
        <v>78.906057497999996</v>
      </c>
      <c r="S769">
        <v>57.223828421</v>
      </c>
      <c r="T769">
        <v>65.581888927999998</v>
      </c>
      <c r="U769"/>
      <c r="V769">
        <v>111.91389022</v>
      </c>
      <c r="W769"/>
      <c r="X769"/>
      <c r="Y769"/>
      <c r="Z769">
        <v>7.7584144100000003</v>
      </c>
      <c r="AA769"/>
      <c r="AB769"/>
      <c r="AC769">
        <v>89.473782725999996</v>
      </c>
      <c r="AD769">
        <v>71.341365726999996</v>
      </c>
      <c r="AE769"/>
      <c r="AF769">
        <v>45.167613052</v>
      </c>
      <c r="AG769"/>
      <c r="AH769">
        <v>56.101956639000001</v>
      </c>
      <c r="AI769">
        <v>62.952617050999997</v>
      </c>
      <c r="AJ769">
        <v>57.181544451999997</v>
      </c>
      <c r="AK769"/>
      <c r="AL769">
        <v>50.490722427999998</v>
      </c>
      <c r="AM769"/>
      <c r="AN769">
        <v>80.051274493999998</v>
      </c>
      <c r="AO769"/>
      <c r="AP769"/>
      <c r="AQ769"/>
      <c r="AR769">
        <v>56.317497969000001</v>
      </c>
      <c r="AS769"/>
      <c r="AT769">
        <v>46.585932950999997</v>
      </c>
      <c r="AU769"/>
    </row>
    <row r="770" spans="1:47" x14ac:dyDescent="0.35">
      <c r="A770" s="84">
        <v>30317</v>
      </c>
      <c r="B770">
        <v>36.098250078</v>
      </c>
      <c r="C770">
        <v>51.422216218000003</v>
      </c>
      <c r="D770">
        <v>58.060723588999998</v>
      </c>
      <c r="E770">
        <v>50.977159540999999</v>
      </c>
      <c r="F770"/>
      <c r="G770"/>
      <c r="H770"/>
      <c r="I770">
        <v>36.092234204999997</v>
      </c>
      <c r="J770"/>
      <c r="K770">
        <v>56.110597617000003</v>
      </c>
      <c r="L770">
        <v>65.035345121999995</v>
      </c>
      <c r="M770">
        <v>63.147032533999997</v>
      </c>
      <c r="N770">
        <v>83.819400701999996</v>
      </c>
      <c r="O770"/>
      <c r="P770"/>
      <c r="Q770">
        <v>52.431225380999997</v>
      </c>
      <c r="R770">
        <v>79.068582847000002</v>
      </c>
      <c r="S770">
        <v>58.000783044999999</v>
      </c>
      <c r="T770">
        <v>66.430845418999994</v>
      </c>
      <c r="U770"/>
      <c r="V770">
        <v>114.01949248699999</v>
      </c>
      <c r="W770"/>
      <c r="X770"/>
      <c r="Y770"/>
      <c r="Z770">
        <v>8.8828222950000004</v>
      </c>
      <c r="AA770"/>
      <c r="AB770"/>
      <c r="AC770">
        <v>89.709861309000004</v>
      </c>
      <c r="AD770">
        <v>71.930268510999994</v>
      </c>
      <c r="AE770"/>
      <c r="AF770">
        <v>47.505835400000002</v>
      </c>
      <c r="AG770"/>
      <c r="AH770">
        <v>55.451289615999997</v>
      </c>
      <c r="AI770">
        <v>62.282908358999997</v>
      </c>
      <c r="AJ770">
        <v>56.620941074999998</v>
      </c>
      <c r="AK770"/>
      <c r="AL770">
        <v>51.119995082000003</v>
      </c>
      <c r="AM770"/>
      <c r="AN770">
        <v>79.310647828</v>
      </c>
      <c r="AO770"/>
      <c r="AP770"/>
      <c r="AQ770"/>
      <c r="AR770">
        <v>56.317497969000001</v>
      </c>
      <c r="AS770"/>
      <c r="AT770">
        <v>47.449603127000003</v>
      </c>
      <c r="AU770"/>
    </row>
    <row r="771" spans="1:47" x14ac:dyDescent="0.35">
      <c r="A771" s="84">
        <v>30348</v>
      </c>
      <c r="B771">
        <v>36.642228987999999</v>
      </c>
      <c r="C771">
        <v>51.549605966999998</v>
      </c>
      <c r="D771">
        <v>56.835611596</v>
      </c>
      <c r="E771">
        <v>51.021800915</v>
      </c>
      <c r="F771"/>
      <c r="G771"/>
      <c r="H771"/>
      <c r="I771">
        <v>36.636122458999999</v>
      </c>
      <c r="J771"/>
      <c r="K771">
        <v>55.616774976000002</v>
      </c>
      <c r="L771">
        <v>64.410005264999995</v>
      </c>
      <c r="M771">
        <v>63.417803333999998</v>
      </c>
      <c r="N771">
        <v>83.055366496000005</v>
      </c>
      <c r="O771"/>
      <c r="P771"/>
      <c r="Q771">
        <v>53.24254028</v>
      </c>
      <c r="R771">
        <v>78.743532149999993</v>
      </c>
      <c r="S771">
        <v>57.795785195000001</v>
      </c>
      <c r="T771">
        <v>67.492041033000007</v>
      </c>
      <c r="U771"/>
      <c r="V771">
        <v>114.9591904</v>
      </c>
      <c r="W771"/>
      <c r="X771"/>
      <c r="Y771"/>
      <c r="Z771">
        <v>8.4780354560000006</v>
      </c>
      <c r="AA771"/>
      <c r="AB771"/>
      <c r="AC771">
        <v>89.355743434999994</v>
      </c>
      <c r="AD771">
        <v>71.677881604000007</v>
      </c>
      <c r="AE771"/>
      <c r="AF771">
        <v>50.081981589000002</v>
      </c>
      <c r="AG771"/>
      <c r="AH771">
        <v>54.583733584999997</v>
      </c>
      <c r="AI771">
        <v>63.622325742999998</v>
      </c>
      <c r="AJ771">
        <v>58.863354583000003</v>
      </c>
      <c r="AK771"/>
      <c r="AL771">
        <v>50.981353976999998</v>
      </c>
      <c r="AM771"/>
      <c r="AN771">
        <v>81.044598444000002</v>
      </c>
      <c r="AO771"/>
      <c r="AP771"/>
      <c r="AQ771"/>
      <c r="AR771">
        <v>56.662298976999999</v>
      </c>
      <c r="AS771"/>
      <c r="AT771">
        <v>47.166406569000003</v>
      </c>
      <c r="AU771"/>
    </row>
    <row r="772" spans="1:47" x14ac:dyDescent="0.35">
      <c r="A772" s="84">
        <v>30376</v>
      </c>
      <c r="B772">
        <v>36.202381230999997</v>
      </c>
      <c r="C772">
        <v>51.641311303000002</v>
      </c>
      <c r="D772">
        <v>58.942575298999998</v>
      </c>
      <c r="E772">
        <v>51.368123994000001</v>
      </c>
      <c r="F772"/>
      <c r="G772"/>
      <c r="H772"/>
      <c r="I772">
        <v>36.196348004000001</v>
      </c>
      <c r="J772"/>
      <c r="K772">
        <v>56.604420257999998</v>
      </c>
      <c r="L772">
        <v>63.159325551999999</v>
      </c>
      <c r="M772">
        <v>64.008575988000004</v>
      </c>
      <c r="N772">
        <v>84.774515889</v>
      </c>
      <c r="O772"/>
      <c r="P772"/>
      <c r="Q772">
        <v>53.191833099</v>
      </c>
      <c r="R772">
        <v>79.556158902000007</v>
      </c>
      <c r="S772">
        <v>58.238213571000003</v>
      </c>
      <c r="T772">
        <v>66.536964980999997</v>
      </c>
      <c r="U772"/>
      <c r="V772">
        <v>113.70077037999999</v>
      </c>
      <c r="W772"/>
      <c r="X772"/>
      <c r="Y772"/>
      <c r="Z772">
        <v>8.2531538789999992</v>
      </c>
      <c r="AA772"/>
      <c r="AB772"/>
      <c r="AC772">
        <v>88.883586270999999</v>
      </c>
      <c r="AD772">
        <v>72.687429232</v>
      </c>
      <c r="AE772"/>
      <c r="AF772">
        <v>48.384494113999999</v>
      </c>
      <c r="AG772"/>
      <c r="AH772">
        <v>53.716177555000002</v>
      </c>
      <c r="AI772">
        <v>64.292034435000005</v>
      </c>
      <c r="AJ772">
        <v>56.620941074999998</v>
      </c>
      <c r="AK772"/>
      <c r="AL772">
        <v>51.271405444999999</v>
      </c>
      <c r="AM772"/>
      <c r="AN772">
        <v>81.079609642999998</v>
      </c>
      <c r="AO772"/>
      <c r="AP772"/>
      <c r="AQ772"/>
      <c r="AR772">
        <v>56.317497969000001</v>
      </c>
      <c r="AS772"/>
      <c r="AT772">
        <v>47.556297628000003</v>
      </c>
      <c r="AU772"/>
    </row>
    <row r="773" spans="1:47" x14ac:dyDescent="0.35">
      <c r="A773" s="84">
        <v>30407</v>
      </c>
      <c r="B773">
        <v>37.583184840999998</v>
      </c>
      <c r="C773">
        <v>51.647001981999999</v>
      </c>
      <c r="D773">
        <v>58.389238118999998</v>
      </c>
      <c r="E773">
        <v>52.208791550000001</v>
      </c>
      <c r="F773"/>
      <c r="G773"/>
      <c r="H773"/>
      <c r="I773">
        <v>37.576921499000001</v>
      </c>
      <c r="J773"/>
      <c r="K773">
        <v>57.159970729999998</v>
      </c>
      <c r="L773">
        <v>65.660684978999996</v>
      </c>
      <c r="M773">
        <v>63.778831066999999</v>
      </c>
      <c r="N773">
        <v>82.843859167999994</v>
      </c>
      <c r="O773"/>
      <c r="P773"/>
      <c r="Q773">
        <v>54.155269541999999</v>
      </c>
      <c r="R773">
        <v>79.068582847000002</v>
      </c>
      <c r="S773">
        <v>58.659546354</v>
      </c>
      <c r="T773">
        <v>67.279801910000003</v>
      </c>
      <c r="U773"/>
      <c r="V773">
        <v>117.907857404</v>
      </c>
      <c r="W773"/>
      <c r="X773"/>
      <c r="Y773"/>
      <c r="Z773">
        <v>8.0957367750000007</v>
      </c>
      <c r="AA773"/>
      <c r="AB773"/>
      <c r="AC773">
        <v>88.411429106</v>
      </c>
      <c r="AD773">
        <v>72.687429232</v>
      </c>
      <c r="AE773"/>
      <c r="AF773">
        <v>51.375818262999999</v>
      </c>
      <c r="AG773"/>
      <c r="AH773">
        <v>53.571584883</v>
      </c>
      <c r="AI773">
        <v>64.292034435000005</v>
      </c>
      <c r="AJ773">
        <v>62.226974845000001</v>
      </c>
      <c r="AK773"/>
      <c r="AL773">
        <v>51.633753736999999</v>
      </c>
      <c r="AM773"/>
      <c r="AN773">
        <v>79.875262841999998</v>
      </c>
      <c r="AO773"/>
      <c r="AP773"/>
      <c r="AQ773"/>
      <c r="AR773">
        <v>57.811635670000001</v>
      </c>
      <c r="AS773"/>
      <c r="AT773">
        <v>48.147777834000003</v>
      </c>
      <c r="AU773"/>
    </row>
    <row r="774" spans="1:47" x14ac:dyDescent="0.35">
      <c r="A774" s="84">
        <v>30437</v>
      </c>
      <c r="B774">
        <v>37.431019517999999</v>
      </c>
      <c r="C774">
        <v>51.326434579999997</v>
      </c>
      <c r="D774">
        <v>60.048574180999999</v>
      </c>
      <c r="E774">
        <v>52.539137715999999</v>
      </c>
      <c r="F774"/>
      <c r="G774"/>
      <c r="H774"/>
      <c r="I774">
        <v>37.424781535000001</v>
      </c>
      <c r="J774"/>
      <c r="K774">
        <v>56.789603749000001</v>
      </c>
      <c r="L774">
        <v>66.286024835999996</v>
      </c>
      <c r="M774">
        <v>63.910113879000001</v>
      </c>
      <c r="N774">
        <v>83.478361101000004</v>
      </c>
      <c r="O774"/>
      <c r="P774"/>
      <c r="Q774">
        <v>54.814462898000002</v>
      </c>
      <c r="R774">
        <v>79.718684250999999</v>
      </c>
      <c r="S774">
        <v>58.851866285</v>
      </c>
      <c r="T774">
        <v>68.128758400999999</v>
      </c>
      <c r="U774"/>
      <c r="V774">
        <v>107.981016823</v>
      </c>
      <c r="W774"/>
      <c r="X774"/>
      <c r="Y774"/>
      <c r="Z774">
        <v>8.2081775639999996</v>
      </c>
      <c r="AA774"/>
      <c r="AB774"/>
      <c r="AC774">
        <v>87.112996902999996</v>
      </c>
      <c r="AD774">
        <v>73.023945108000007</v>
      </c>
      <c r="AE774"/>
      <c r="AF774">
        <v>51.705985535000003</v>
      </c>
      <c r="AG774"/>
      <c r="AH774">
        <v>52.993214195999997</v>
      </c>
      <c r="AI774">
        <v>66.301160511000006</v>
      </c>
      <c r="AJ774">
        <v>59.423957960000003</v>
      </c>
      <c r="AK774"/>
      <c r="AL774">
        <v>51.744458711</v>
      </c>
      <c r="AM774"/>
      <c r="AN774">
        <v>79.188897918999999</v>
      </c>
      <c r="AO774"/>
      <c r="AP774"/>
      <c r="AQ774"/>
      <c r="AR774">
        <v>57.466834661999997</v>
      </c>
      <c r="AS774"/>
      <c r="AT774">
        <v>48.453483362</v>
      </c>
      <c r="AU774"/>
    </row>
    <row r="775" spans="1:47" x14ac:dyDescent="0.35">
      <c r="A775" s="84">
        <v>30468</v>
      </c>
      <c r="B775">
        <v>37.431019517999999</v>
      </c>
      <c r="C775">
        <v>51.947368636999997</v>
      </c>
      <c r="D775">
        <v>57.994319539000003</v>
      </c>
      <c r="E775">
        <v>54.154685538999999</v>
      </c>
      <c r="F775"/>
      <c r="G775"/>
      <c r="H775"/>
      <c r="I775">
        <v>37.424781535000001</v>
      </c>
      <c r="J775"/>
      <c r="K775">
        <v>58.703166484</v>
      </c>
      <c r="L775">
        <v>66.911364692999996</v>
      </c>
      <c r="M775">
        <v>64.394219247999999</v>
      </c>
      <c r="N775">
        <v>83.215014999999994</v>
      </c>
      <c r="O775"/>
      <c r="P775"/>
      <c r="Q775">
        <v>55.575070617000002</v>
      </c>
      <c r="R775">
        <v>79.718684250999999</v>
      </c>
      <c r="S775">
        <v>59.386597487000003</v>
      </c>
      <c r="T775">
        <v>67.067562787</v>
      </c>
      <c r="U775"/>
      <c r="V775">
        <v>115.613458306</v>
      </c>
      <c r="W775"/>
      <c r="X775"/>
      <c r="Y775"/>
      <c r="Z775">
        <v>8.4330591409999993</v>
      </c>
      <c r="AA775"/>
      <c r="AB775"/>
      <c r="AC775">
        <v>87.467114776000003</v>
      </c>
      <c r="AD775">
        <v>73.781105828999998</v>
      </c>
      <c r="AE775"/>
      <c r="AF775">
        <v>50.339380122999998</v>
      </c>
      <c r="AG775"/>
      <c r="AH775">
        <v>52.993214195999997</v>
      </c>
      <c r="AI775">
        <v>63.622325742999998</v>
      </c>
      <c r="AJ775">
        <v>60.545164714000002</v>
      </c>
      <c r="AK775"/>
      <c r="AL775">
        <v>52.156864065000001</v>
      </c>
      <c r="AM775"/>
      <c r="AN775">
        <v>81.228304449000007</v>
      </c>
      <c r="AO775"/>
      <c r="AP775"/>
      <c r="AQ775"/>
      <c r="AR775">
        <v>57.811635670000001</v>
      </c>
      <c r="AS775"/>
      <c r="AT775">
        <v>48.742133635999998</v>
      </c>
      <c r="AU775"/>
    </row>
    <row r="776" spans="1:47" x14ac:dyDescent="0.35">
      <c r="A776" s="84">
        <v>30498</v>
      </c>
      <c r="B776">
        <v>39.120624790999997</v>
      </c>
      <c r="C776">
        <v>52.332463154999999</v>
      </c>
      <c r="D776">
        <v>57.848889667000002</v>
      </c>
      <c r="E776">
        <v>54.152805901999997</v>
      </c>
      <c r="F776"/>
      <c r="G776"/>
      <c r="H776"/>
      <c r="I776">
        <v>39.114105231000003</v>
      </c>
      <c r="J776"/>
      <c r="K776">
        <v>56.048869787000001</v>
      </c>
      <c r="L776">
        <v>65.660684978999996</v>
      </c>
      <c r="M776">
        <v>64.041396691000003</v>
      </c>
      <c r="N776">
        <v>82.011200815999999</v>
      </c>
      <c r="O776"/>
      <c r="P776"/>
      <c r="Q776">
        <v>53.090418737</v>
      </c>
      <c r="R776">
        <v>78.499744121999996</v>
      </c>
      <c r="S776">
        <v>59.512143414999997</v>
      </c>
      <c r="T776">
        <v>68.234877963000002</v>
      </c>
      <c r="U776"/>
      <c r="V776">
        <v>116.433536498</v>
      </c>
      <c r="W776"/>
      <c r="X776"/>
      <c r="Y776"/>
      <c r="Z776">
        <v>8.9727749259999996</v>
      </c>
      <c r="AA776"/>
      <c r="AB776"/>
      <c r="AC776">
        <v>89.827900600000007</v>
      </c>
      <c r="AD776">
        <v>73.528718921999996</v>
      </c>
      <c r="AE776"/>
      <c r="AF776">
        <v>51.878542783</v>
      </c>
      <c r="AG776"/>
      <c r="AH776">
        <v>53.065510531999998</v>
      </c>
      <c r="AI776">
        <v>64.292034435000005</v>
      </c>
      <c r="AJ776">
        <v>61.666371468000001</v>
      </c>
      <c r="AK776"/>
      <c r="AL776">
        <v>52.278344922000002</v>
      </c>
      <c r="AM776"/>
      <c r="AN776">
        <v>78.874677078000005</v>
      </c>
      <c r="AO776"/>
      <c r="AP776"/>
      <c r="AQ776"/>
      <c r="AR776">
        <v>59.248306536000001</v>
      </c>
      <c r="AS776"/>
      <c r="AT776">
        <v>49.467477760999998</v>
      </c>
      <c r="AU776"/>
    </row>
    <row r="777" spans="1:47" x14ac:dyDescent="0.35">
      <c r="A777" s="84">
        <v>30529</v>
      </c>
      <c r="B777">
        <v>37.476364793000002</v>
      </c>
      <c r="C777">
        <v>53.221420692999999</v>
      </c>
      <c r="D777">
        <v>59.184043525</v>
      </c>
      <c r="E777">
        <v>55.524470852</v>
      </c>
      <c r="F777"/>
      <c r="G777"/>
      <c r="H777"/>
      <c r="I777">
        <v>37.470119252000003</v>
      </c>
      <c r="J777"/>
      <c r="K777">
        <v>56.604420257999998</v>
      </c>
      <c r="L777">
        <v>66.286024835999996</v>
      </c>
      <c r="M777">
        <v>64.377808896000005</v>
      </c>
      <c r="N777">
        <v>82.331692770000004</v>
      </c>
      <c r="O777"/>
      <c r="P777"/>
      <c r="Q777">
        <v>55.422949072999998</v>
      </c>
      <c r="R777">
        <v>78.499744121999996</v>
      </c>
      <c r="S777">
        <v>60.276070625999999</v>
      </c>
      <c r="T777">
        <v>68.234877963000002</v>
      </c>
      <c r="U777"/>
      <c r="V777">
        <v>118.845243235</v>
      </c>
      <c r="W777"/>
      <c r="X777"/>
      <c r="Y777"/>
      <c r="Z777">
        <v>8.6129644029999994</v>
      </c>
      <c r="AA777"/>
      <c r="AB777"/>
      <c r="AC777">
        <v>91.244372093999999</v>
      </c>
      <c r="AD777">
        <v>75.211298302000003</v>
      </c>
      <c r="AE777"/>
      <c r="AF777">
        <v>51.951651194999997</v>
      </c>
      <c r="AG777"/>
      <c r="AH777">
        <v>52.920917860000003</v>
      </c>
      <c r="AI777">
        <v>63.622325742999998</v>
      </c>
      <c r="AJ777">
        <v>60.545164714000002</v>
      </c>
      <c r="AK777"/>
      <c r="AL777">
        <v>52.815703370000001</v>
      </c>
      <c r="AM777"/>
      <c r="AN777">
        <v>77.645840571999997</v>
      </c>
      <c r="AO777"/>
      <c r="AP777"/>
      <c r="AQ777"/>
      <c r="AR777">
        <v>57.869102505000001</v>
      </c>
      <c r="AS777"/>
      <c r="AT777">
        <v>50.059453759</v>
      </c>
      <c r="AU777"/>
    </row>
    <row r="778" spans="1:47" x14ac:dyDescent="0.35">
      <c r="A778" s="84">
        <v>30560</v>
      </c>
      <c r="B778">
        <v>37.801302978000002</v>
      </c>
      <c r="C778">
        <v>51.489231363999998</v>
      </c>
      <c r="D778">
        <v>58.930554727000001</v>
      </c>
      <c r="E778">
        <v>56.648963563000002</v>
      </c>
      <c r="F778"/>
      <c r="G778"/>
      <c r="H778"/>
      <c r="I778">
        <v>37.795003285999996</v>
      </c>
      <c r="J778"/>
      <c r="K778">
        <v>58.085888181999998</v>
      </c>
      <c r="L778">
        <v>68.162044406999996</v>
      </c>
      <c r="M778">
        <v>65.042428131999998</v>
      </c>
      <c r="N778">
        <v>83.778370570000007</v>
      </c>
      <c r="O778"/>
      <c r="P778"/>
      <c r="Q778">
        <v>55.473656253999998</v>
      </c>
      <c r="R778">
        <v>79.312370874999999</v>
      </c>
      <c r="S778">
        <v>61.008137988000001</v>
      </c>
      <c r="T778">
        <v>68.553236647000006</v>
      </c>
      <c r="U778"/>
      <c r="V778">
        <v>114.584395239</v>
      </c>
      <c r="W778"/>
      <c r="X778"/>
      <c r="Y778"/>
      <c r="Z778">
        <v>8.5230117720000003</v>
      </c>
      <c r="AA778"/>
      <c r="AB778"/>
      <c r="AC778">
        <v>89.355743434999994</v>
      </c>
      <c r="AD778">
        <v>76.220845929999996</v>
      </c>
      <c r="AE778"/>
      <c r="AF778">
        <v>53.202714751000002</v>
      </c>
      <c r="AG778"/>
      <c r="AH778">
        <v>53.210103203999999</v>
      </c>
      <c r="AI778">
        <v>63.622325742999998</v>
      </c>
      <c r="AJ778">
        <v>61.105768091000002</v>
      </c>
      <c r="AK778"/>
      <c r="AL778">
        <v>53.391495259999999</v>
      </c>
      <c r="AM778"/>
      <c r="AN778">
        <v>80.456688467000006</v>
      </c>
      <c r="AO778"/>
      <c r="AP778"/>
      <c r="AQ778"/>
      <c r="AR778">
        <v>58.616171354999999</v>
      </c>
      <c r="AS778"/>
      <c r="AT778">
        <v>50.784996200999998</v>
      </c>
      <c r="AU778"/>
    </row>
    <row r="779" spans="1:47" x14ac:dyDescent="0.35">
      <c r="A779" s="84">
        <v>30590</v>
      </c>
      <c r="B779">
        <v>38.382073089000002</v>
      </c>
      <c r="C779">
        <v>52.710385160999998</v>
      </c>
      <c r="D779">
        <v>59.491236436000001</v>
      </c>
      <c r="E779">
        <v>56.144281083999999</v>
      </c>
      <c r="F779"/>
      <c r="G779"/>
      <c r="H779"/>
      <c r="I779">
        <v>38.375676609999999</v>
      </c>
      <c r="J779"/>
      <c r="K779">
        <v>57.900704691999998</v>
      </c>
      <c r="L779">
        <v>66.911364692999996</v>
      </c>
      <c r="M779">
        <v>64.853709089000006</v>
      </c>
      <c r="N779">
        <v>82.814928859999995</v>
      </c>
      <c r="O779"/>
      <c r="P779"/>
      <c r="Q779">
        <v>54.966584441999998</v>
      </c>
      <c r="R779">
        <v>78.581006801000001</v>
      </c>
      <c r="S779">
        <v>61.157196182</v>
      </c>
      <c r="T779">
        <v>69.296073575999998</v>
      </c>
      <c r="U779"/>
      <c r="V779">
        <v>114.646221467</v>
      </c>
      <c r="W779"/>
      <c r="X779"/>
      <c r="Y779"/>
      <c r="Z779">
        <v>8.7029170340000004</v>
      </c>
      <c r="AA779"/>
      <c r="AB779"/>
      <c r="AC779">
        <v>89.827900600000007</v>
      </c>
      <c r="AD779">
        <v>75.884330054000003</v>
      </c>
      <c r="AE779"/>
      <c r="AF779">
        <v>54.228684045999998</v>
      </c>
      <c r="AG779"/>
      <c r="AH779">
        <v>53.571584883</v>
      </c>
      <c r="AI779">
        <v>63.622325742999998</v>
      </c>
      <c r="AJ779">
        <v>62.226974845000001</v>
      </c>
      <c r="AK779"/>
      <c r="AL779">
        <v>53.542265278000002</v>
      </c>
      <c r="AM779"/>
      <c r="AN779">
        <v>80.169208114</v>
      </c>
      <c r="AO779"/>
      <c r="AP779"/>
      <c r="AQ779"/>
      <c r="AR779">
        <v>59.708041213999998</v>
      </c>
      <c r="AS779"/>
      <c r="AT779">
        <v>51.179547708999998</v>
      </c>
      <c r="AU779"/>
    </row>
    <row r="780" spans="1:47" x14ac:dyDescent="0.35">
      <c r="A780" s="84">
        <v>30621</v>
      </c>
      <c r="B780">
        <v>37.997941367999999</v>
      </c>
      <c r="C780">
        <v>53.996764583000001</v>
      </c>
      <c r="D780">
        <v>59.831316995999998</v>
      </c>
      <c r="E780">
        <v>56.901304801999999</v>
      </c>
      <c r="F780"/>
      <c r="G780"/>
      <c r="H780"/>
      <c r="I780">
        <v>37.991608906000003</v>
      </c>
      <c r="J780"/>
      <c r="K780">
        <v>58.641438653000002</v>
      </c>
      <c r="L780">
        <v>67.536704549999996</v>
      </c>
      <c r="M780">
        <v>65.485507622</v>
      </c>
      <c r="N780">
        <v>83.121277954999996</v>
      </c>
      <c r="O780"/>
      <c r="P780"/>
      <c r="Q780">
        <v>55.879313703999998</v>
      </c>
      <c r="R780">
        <v>80.531311002999999</v>
      </c>
      <c r="S780">
        <v>61.689459184</v>
      </c>
      <c r="T780">
        <v>69.189954014999998</v>
      </c>
      <c r="U780"/>
      <c r="V780">
        <v>116.232442539</v>
      </c>
      <c r="W780"/>
      <c r="X780"/>
      <c r="Y780"/>
      <c r="Z780">
        <v>8.5679880869999998</v>
      </c>
      <c r="AA780"/>
      <c r="AB780"/>
      <c r="AC780">
        <v>91.480450676999993</v>
      </c>
      <c r="AD780">
        <v>76.641490775999998</v>
      </c>
      <c r="AE780"/>
      <c r="AF780">
        <v>55.682394838</v>
      </c>
      <c r="AG780"/>
      <c r="AH780">
        <v>53.426992210999998</v>
      </c>
      <c r="AI780">
        <v>64.961743127000005</v>
      </c>
      <c r="AJ780">
        <v>61.666371468000001</v>
      </c>
      <c r="AK780"/>
      <c r="AL780">
        <v>53.967964422999998</v>
      </c>
      <c r="AM780"/>
      <c r="AN780">
        <v>78.838627701999997</v>
      </c>
      <c r="AO780"/>
      <c r="AP780"/>
      <c r="AQ780"/>
      <c r="AR780">
        <v>59.765508048000001</v>
      </c>
      <c r="AS780"/>
      <c r="AT780">
        <v>51.405728152999998</v>
      </c>
      <c r="AU780"/>
    </row>
    <row r="781" spans="1:47" x14ac:dyDescent="0.35">
      <c r="A781" s="84">
        <v>30651</v>
      </c>
      <c r="B781">
        <v>36.813394270000003</v>
      </c>
      <c r="C781">
        <v>52.293833321000001</v>
      </c>
      <c r="D781">
        <v>60.590455050000003</v>
      </c>
      <c r="E781">
        <v>58.626341469000003</v>
      </c>
      <c r="F781"/>
      <c r="G781"/>
      <c r="H781"/>
      <c r="I781">
        <v>36.807259215000002</v>
      </c>
      <c r="J781"/>
      <c r="K781">
        <v>59.814267426999997</v>
      </c>
      <c r="L781">
        <v>70.038063977999997</v>
      </c>
      <c r="M781">
        <v>66.207563086999997</v>
      </c>
      <c r="N781">
        <v>85.092650031999995</v>
      </c>
      <c r="O781"/>
      <c r="P781"/>
      <c r="Q781">
        <v>53.851026455000003</v>
      </c>
      <c r="R781">
        <v>80.937624380000003</v>
      </c>
      <c r="S781">
        <v>62.263970078</v>
      </c>
      <c r="T781">
        <v>69.508312699000001</v>
      </c>
      <c r="U781"/>
      <c r="V781">
        <v>116.98142102200001</v>
      </c>
      <c r="W781"/>
      <c r="X781"/>
      <c r="Y781"/>
      <c r="Z781">
        <v>9.2201446610000009</v>
      </c>
      <c r="AA781"/>
      <c r="AB781"/>
      <c r="AC781">
        <v>91.83456855</v>
      </c>
      <c r="AD781">
        <v>77.651038404000005</v>
      </c>
      <c r="AE781"/>
      <c r="AF781">
        <v>55.816665495000002</v>
      </c>
      <c r="AG781"/>
      <c r="AH781">
        <v>54.439140913999999</v>
      </c>
      <c r="AI781">
        <v>66.301160511000006</v>
      </c>
      <c r="AJ781">
        <v>62.787578222</v>
      </c>
      <c r="AK781"/>
      <c r="AL781">
        <v>54.475909956000002</v>
      </c>
      <c r="AM781"/>
      <c r="AN781">
        <v>80.265504101999994</v>
      </c>
      <c r="AO781"/>
      <c r="AP781"/>
      <c r="AQ781"/>
      <c r="AR781">
        <v>59.478173875000003</v>
      </c>
      <c r="AS781"/>
      <c r="AT781">
        <v>51.656400736000002</v>
      </c>
      <c r="AU781"/>
    </row>
    <row r="782" spans="1:47" x14ac:dyDescent="0.35">
      <c r="A782" s="84">
        <v>30682</v>
      </c>
      <c r="B782">
        <v>38.727384631</v>
      </c>
      <c r="C782">
        <v>53.205924709999998</v>
      </c>
      <c r="D782">
        <v>59.378992298999997</v>
      </c>
      <c r="E782">
        <v>58.254173383999998</v>
      </c>
      <c r="F782"/>
      <c r="G782"/>
      <c r="H782"/>
      <c r="I782">
        <v>38.720930605</v>
      </c>
      <c r="J782"/>
      <c r="K782">
        <v>59.073533464999997</v>
      </c>
      <c r="L782">
        <v>70.663403834999997</v>
      </c>
      <c r="M782">
        <v>65.780893949000003</v>
      </c>
      <c r="N782">
        <v>85.012480428000003</v>
      </c>
      <c r="O782"/>
      <c r="P782"/>
      <c r="Q782">
        <v>55.828606522999998</v>
      </c>
      <c r="R782">
        <v>81.262675076999997</v>
      </c>
      <c r="S782">
        <v>62.869826367999998</v>
      </c>
      <c r="T782">
        <v>70.463388750999997</v>
      </c>
      <c r="U782"/>
      <c r="V782">
        <v>117.90296456999999</v>
      </c>
      <c r="W782"/>
      <c r="X782"/>
      <c r="Y782"/>
      <c r="Z782">
        <v>8.8153578219999993</v>
      </c>
      <c r="AA782"/>
      <c r="AB782"/>
      <c r="AC782">
        <v>92.306725714999999</v>
      </c>
      <c r="AD782">
        <v>78.239941186999999</v>
      </c>
      <c r="AE782"/>
      <c r="AF782">
        <v>55.074565859000003</v>
      </c>
      <c r="AG782"/>
      <c r="AH782">
        <v>54.366844577999998</v>
      </c>
      <c r="AI782">
        <v>67.640577895000007</v>
      </c>
      <c r="AJ782">
        <v>64.469388352999999</v>
      </c>
      <c r="AK782"/>
      <c r="AL782">
        <v>55.023208328999999</v>
      </c>
      <c r="AM782"/>
      <c r="AN782">
        <v>80.582451512999995</v>
      </c>
      <c r="AO782"/>
      <c r="AP782"/>
      <c r="AQ782"/>
      <c r="AR782">
        <v>60.799911072</v>
      </c>
      <c r="AS782"/>
      <c r="AT782">
        <v>52.687648707000001</v>
      </c>
      <c r="AU782"/>
    </row>
    <row r="783" spans="1:47" x14ac:dyDescent="0.35">
      <c r="A783" s="84">
        <v>30713</v>
      </c>
      <c r="B783">
        <v>38.418366726999999</v>
      </c>
      <c r="C783">
        <v>52.988358949000002</v>
      </c>
      <c r="D783">
        <v>61.705218348999999</v>
      </c>
      <c r="E783">
        <v>58.057281430000003</v>
      </c>
      <c r="F783"/>
      <c r="G783"/>
      <c r="H783"/>
      <c r="I783">
        <v>38.411964199000003</v>
      </c>
      <c r="J783"/>
      <c r="K783">
        <v>59.629083936000001</v>
      </c>
      <c r="L783">
        <v>70.038063977999997</v>
      </c>
      <c r="M783">
        <v>65.592174907</v>
      </c>
      <c r="N783">
        <v>84.236369455000002</v>
      </c>
      <c r="O783"/>
      <c r="P783"/>
      <c r="Q783">
        <v>55.169413167000002</v>
      </c>
      <c r="R783">
        <v>81.018887049</v>
      </c>
      <c r="S783">
        <v>63.106126645000003</v>
      </c>
      <c r="T783">
        <v>69.826671383000004</v>
      </c>
      <c r="U783"/>
      <c r="V783">
        <v>112.29620705400001</v>
      </c>
      <c r="W783"/>
      <c r="X783"/>
      <c r="Y783"/>
      <c r="Z783">
        <v>8.9277986110000001</v>
      </c>
      <c r="AA783"/>
      <c r="AB783"/>
      <c r="AC783">
        <v>88.883586270999999</v>
      </c>
      <c r="AD783">
        <v>80.174907473999994</v>
      </c>
      <c r="AE783"/>
      <c r="AF783">
        <v>55.963849308999997</v>
      </c>
      <c r="AG783"/>
      <c r="AH783">
        <v>54.222251905999997</v>
      </c>
      <c r="AI783">
        <v>66.970869203000007</v>
      </c>
      <c r="AJ783">
        <v>62.226974845000001</v>
      </c>
      <c r="AK783"/>
      <c r="AL783">
        <v>55.122635727000002</v>
      </c>
      <c r="AM783"/>
      <c r="AN783">
        <v>82.497023486000003</v>
      </c>
      <c r="AO783"/>
      <c r="AP783"/>
      <c r="AQ783"/>
      <c r="AR783">
        <v>60.627510567999998</v>
      </c>
      <c r="AS783"/>
      <c r="AT783">
        <v>52.927116384000001</v>
      </c>
      <c r="AU783"/>
    </row>
    <row r="784" spans="1:47" x14ac:dyDescent="0.35">
      <c r="A784" s="84">
        <v>30742</v>
      </c>
      <c r="B784">
        <v>38.439213518999999</v>
      </c>
      <c r="C784">
        <v>53.113422485999997</v>
      </c>
      <c r="D784">
        <v>58.878505398000001</v>
      </c>
      <c r="E784">
        <v>58.888550801000001</v>
      </c>
      <c r="F784"/>
      <c r="G784"/>
      <c r="H784"/>
      <c r="I784">
        <v>38.432807517000001</v>
      </c>
      <c r="J784"/>
      <c r="K784">
        <v>58.703166484</v>
      </c>
      <c r="L784">
        <v>71.914083548999997</v>
      </c>
      <c r="M784">
        <v>65.419866216000003</v>
      </c>
      <c r="N784">
        <v>82.813934408999998</v>
      </c>
      <c r="O784"/>
      <c r="P784"/>
      <c r="Q784">
        <v>55.676484979000001</v>
      </c>
      <c r="R784">
        <v>80.856361700999997</v>
      </c>
      <c r="S784">
        <v>63.054765578999998</v>
      </c>
      <c r="T784">
        <v>68.977714891999995</v>
      </c>
      <c r="U784"/>
      <c r="V784">
        <v>118.42158022</v>
      </c>
      <c r="W784"/>
      <c r="X784"/>
      <c r="Y784"/>
      <c r="Z784">
        <v>9.1301920299999999</v>
      </c>
      <c r="AA784"/>
      <c r="AB784"/>
      <c r="AC784">
        <v>90.536136346999996</v>
      </c>
      <c r="AD784">
        <v>79.501875721999994</v>
      </c>
      <c r="AE784"/>
      <c r="AF784">
        <v>55.936998557000003</v>
      </c>
      <c r="AG784"/>
      <c r="AH784">
        <v>54.800622593</v>
      </c>
      <c r="AI784">
        <v>68.310286586999993</v>
      </c>
      <c r="AJ784">
        <v>62.787578222</v>
      </c>
      <c r="AK784"/>
      <c r="AL784">
        <v>55.125585371</v>
      </c>
      <c r="AM784"/>
      <c r="AN784">
        <v>78.851698803000005</v>
      </c>
      <c r="AO784"/>
      <c r="AP784"/>
      <c r="AQ784"/>
      <c r="AR784">
        <v>60.340176395</v>
      </c>
      <c r="AS784"/>
      <c r="AT784">
        <v>53.180069613000001</v>
      </c>
      <c r="AU784"/>
    </row>
    <row r="785" spans="1:47" x14ac:dyDescent="0.35">
      <c r="A785" s="84">
        <v>30773</v>
      </c>
      <c r="B785">
        <v>38.615550388999999</v>
      </c>
      <c r="C785">
        <v>52.777779449000001</v>
      </c>
      <c r="D785">
        <v>61.340761088000001</v>
      </c>
      <c r="E785">
        <v>60.653059839999997</v>
      </c>
      <c r="F785"/>
      <c r="G785"/>
      <c r="H785"/>
      <c r="I785">
        <v>38.609115000000003</v>
      </c>
      <c r="J785"/>
      <c r="K785">
        <v>58.271071673000002</v>
      </c>
      <c r="L785">
        <v>70.038063977999997</v>
      </c>
      <c r="M785">
        <v>65.354224810000005</v>
      </c>
      <c r="N785">
        <v>83.670717224000001</v>
      </c>
      <c r="O785"/>
      <c r="P785"/>
      <c r="Q785">
        <v>56.082142429000001</v>
      </c>
      <c r="R785">
        <v>79.556158902000007</v>
      </c>
      <c r="S785">
        <v>62.975883928000002</v>
      </c>
      <c r="T785">
        <v>67.704280155999996</v>
      </c>
      <c r="U785"/>
      <c r="V785">
        <v>116.168394894</v>
      </c>
      <c r="W785"/>
      <c r="X785"/>
      <c r="Y785"/>
      <c r="Z785">
        <v>9.2876091340000002</v>
      </c>
      <c r="AA785"/>
      <c r="AB785"/>
      <c r="AC785">
        <v>89.473782725999996</v>
      </c>
      <c r="AD785">
        <v>79.249488815000007</v>
      </c>
      <c r="AE785"/>
      <c r="AF785">
        <v>56.620091127000002</v>
      </c>
      <c r="AG785"/>
      <c r="AH785">
        <v>55.378993280000003</v>
      </c>
      <c r="AI785">
        <v>67.640577895000007</v>
      </c>
      <c r="AJ785">
        <v>62.787578222</v>
      </c>
      <c r="AK785"/>
      <c r="AL785">
        <v>55.119376527999997</v>
      </c>
      <c r="AM785"/>
      <c r="AN785">
        <v>78.843807995000006</v>
      </c>
      <c r="AO785"/>
      <c r="AP785"/>
      <c r="AQ785"/>
      <c r="AR785">
        <v>60.972311576000003</v>
      </c>
      <c r="AS785"/>
      <c r="AT785">
        <v>53.495096036</v>
      </c>
      <c r="AU785"/>
    </row>
    <row r="786" spans="1:47" x14ac:dyDescent="0.35">
      <c r="A786" s="84">
        <v>30803</v>
      </c>
      <c r="B786">
        <v>38.939818301999999</v>
      </c>
      <c r="C786">
        <v>53.820563622999998</v>
      </c>
      <c r="D786">
        <v>63.271092645000003</v>
      </c>
      <c r="E786">
        <v>61.398335828999997</v>
      </c>
      <c r="F786"/>
      <c r="G786"/>
      <c r="H786"/>
      <c r="I786">
        <v>38.933328873000001</v>
      </c>
      <c r="J786"/>
      <c r="K786">
        <v>58.703166484</v>
      </c>
      <c r="L786">
        <v>73.790103119999998</v>
      </c>
      <c r="M786">
        <v>66.379871777999995</v>
      </c>
      <c r="N786">
        <v>83.385286688999997</v>
      </c>
      <c r="O786"/>
      <c r="P786"/>
      <c r="Q786">
        <v>56.487799879000001</v>
      </c>
      <c r="R786">
        <v>81.668988452999997</v>
      </c>
      <c r="S786">
        <v>63.694801089000002</v>
      </c>
      <c r="T786">
        <v>67.173682349000003</v>
      </c>
      <c r="U786"/>
      <c r="V786">
        <v>117.320157206</v>
      </c>
      <c r="W786"/>
      <c r="X786"/>
      <c r="Y786"/>
      <c r="Z786">
        <v>9.310097292</v>
      </c>
      <c r="AA786"/>
      <c r="AB786"/>
      <c r="AC786">
        <v>93.251040044999996</v>
      </c>
      <c r="AD786">
        <v>80.679681287999998</v>
      </c>
      <c r="AE786"/>
      <c r="AF786">
        <v>57.035995237999998</v>
      </c>
      <c r="AG786"/>
      <c r="AH786">
        <v>54.872918929000001</v>
      </c>
      <c r="AI786">
        <v>67.640577895000007</v>
      </c>
      <c r="AJ786">
        <v>65.590595106999999</v>
      </c>
      <c r="AK786"/>
      <c r="AL786">
        <v>55.681867502999999</v>
      </c>
      <c r="AM786"/>
      <c r="AN786">
        <v>81.394919975999997</v>
      </c>
      <c r="AO786"/>
      <c r="AP786"/>
      <c r="AQ786"/>
      <c r="AR786">
        <v>62.753783450999997</v>
      </c>
      <c r="AS786"/>
      <c r="AT786">
        <v>53.783151357999998</v>
      </c>
      <c r="AU786"/>
    </row>
    <row r="787" spans="1:47" x14ac:dyDescent="0.35">
      <c r="A787" s="84">
        <v>30834</v>
      </c>
      <c r="B787">
        <v>38.941041370999997</v>
      </c>
      <c r="C787">
        <v>53.508549389999999</v>
      </c>
      <c r="D787">
        <v>64.29129992</v>
      </c>
      <c r="E787">
        <v>61.408203921999998</v>
      </c>
      <c r="F787"/>
      <c r="G787"/>
      <c r="H787"/>
      <c r="I787">
        <v>38.934551739</v>
      </c>
      <c r="J787"/>
      <c r="K787">
        <v>53.147661769000003</v>
      </c>
      <c r="L787">
        <v>70.663403834999997</v>
      </c>
      <c r="M787">
        <v>63.040365250000001</v>
      </c>
      <c r="N787">
        <v>83.453087807000003</v>
      </c>
      <c r="O787"/>
      <c r="P787"/>
      <c r="Q787">
        <v>56.690628603</v>
      </c>
      <c r="R787">
        <v>79.718684250999999</v>
      </c>
      <c r="S787">
        <v>63.057154515999997</v>
      </c>
      <c r="T787">
        <v>67.704280155999996</v>
      </c>
      <c r="U787"/>
      <c r="V787">
        <v>116.827946166</v>
      </c>
      <c r="W787"/>
      <c r="X787"/>
      <c r="Y787"/>
      <c r="Z787">
        <v>9.9622538649999992</v>
      </c>
      <c r="AA787"/>
      <c r="AB787"/>
      <c r="AC787">
        <v>93.723197209999995</v>
      </c>
      <c r="AD787">
        <v>81.184455103000005</v>
      </c>
      <c r="AE787"/>
      <c r="AF787">
        <v>59.119984571000003</v>
      </c>
      <c r="AG787"/>
      <c r="AH787">
        <v>56.174252975000002</v>
      </c>
      <c r="AI787">
        <v>68.979995278999994</v>
      </c>
      <c r="AJ787">
        <v>63.908784976</v>
      </c>
      <c r="AK787"/>
      <c r="AL787">
        <v>55.306332077</v>
      </c>
      <c r="AM787"/>
      <c r="AN787">
        <v>80.834002071</v>
      </c>
      <c r="AO787"/>
      <c r="AP787"/>
      <c r="AQ787"/>
      <c r="AR787">
        <v>61.489513088000002</v>
      </c>
      <c r="AS787"/>
      <c r="AT787">
        <v>53.970759162</v>
      </c>
      <c r="AU787"/>
    </row>
    <row r="788" spans="1:47" x14ac:dyDescent="0.35">
      <c r="A788" s="84">
        <v>30864</v>
      </c>
      <c r="B788">
        <v>39.002113356000002</v>
      </c>
      <c r="C788">
        <v>53.100480193000003</v>
      </c>
      <c r="D788">
        <v>63.900143634999999</v>
      </c>
      <c r="E788">
        <v>62.308549945000003</v>
      </c>
      <c r="F788"/>
      <c r="G788"/>
      <c r="H788"/>
      <c r="I788">
        <v>38.995613546000001</v>
      </c>
      <c r="J788"/>
      <c r="K788">
        <v>59.690811766000003</v>
      </c>
      <c r="L788">
        <v>74.415442976999998</v>
      </c>
      <c r="M788">
        <v>66.658847753000003</v>
      </c>
      <c r="N788">
        <v>83.904328032999999</v>
      </c>
      <c r="O788"/>
      <c r="P788"/>
      <c r="Q788">
        <v>57.299114778000003</v>
      </c>
      <c r="R788">
        <v>81.100149728000005</v>
      </c>
      <c r="S788">
        <v>63.927390316</v>
      </c>
      <c r="T788">
        <v>66.749204102999997</v>
      </c>
      <c r="U788"/>
      <c r="V788">
        <v>111.959553927</v>
      </c>
      <c r="W788"/>
      <c r="X788"/>
      <c r="Y788"/>
      <c r="Z788">
        <v>9.6024433420000008</v>
      </c>
      <c r="AA788"/>
      <c r="AB788"/>
      <c r="AC788">
        <v>90.772214930000004</v>
      </c>
      <c r="AD788">
        <v>81.184455103000005</v>
      </c>
      <c r="AE788"/>
      <c r="AF788">
        <v>57.226703743999998</v>
      </c>
      <c r="AG788"/>
      <c r="AH788">
        <v>56.897216333000003</v>
      </c>
      <c r="AI788">
        <v>66.970869203000007</v>
      </c>
      <c r="AJ788">
        <v>62.787578222</v>
      </c>
      <c r="AK788"/>
      <c r="AL788">
        <v>55.942613252000001</v>
      </c>
      <c r="AM788"/>
      <c r="AN788">
        <v>84.888798058000006</v>
      </c>
      <c r="AO788"/>
      <c r="AP788"/>
      <c r="AQ788"/>
      <c r="AR788">
        <v>60.684977402999998</v>
      </c>
      <c r="AS788"/>
      <c r="AT788">
        <v>54.127132050999997</v>
      </c>
      <c r="AU788"/>
    </row>
    <row r="789" spans="1:47" x14ac:dyDescent="0.35">
      <c r="A789" s="84">
        <v>30895</v>
      </c>
      <c r="B789">
        <v>39.404189611</v>
      </c>
      <c r="C789">
        <v>53.572458875000002</v>
      </c>
      <c r="D789">
        <v>63.520788215000003</v>
      </c>
      <c r="E789">
        <v>62.371517777999998</v>
      </c>
      <c r="F789"/>
      <c r="G789"/>
      <c r="H789"/>
      <c r="I789">
        <v>39.397622792999996</v>
      </c>
      <c r="J789"/>
      <c r="K789">
        <v>59.073533464999997</v>
      </c>
      <c r="L789">
        <v>75.040782833999998</v>
      </c>
      <c r="M789">
        <v>68.127574211999999</v>
      </c>
      <c r="N789">
        <v>87.628933513000007</v>
      </c>
      <c r="O789"/>
      <c r="P789"/>
      <c r="Q789">
        <v>56.741335784999997</v>
      </c>
      <c r="R789">
        <v>81.100149728000005</v>
      </c>
      <c r="S789">
        <v>64.329219163999994</v>
      </c>
      <c r="T789">
        <v>66.430845418999994</v>
      </c>
      <c r="U789"/>
      <c r="V789">
        <v>126.52941906300001</v>
      </c>
      <c r="W789"/>
      <c r="X789"/>
      <c r="Y789"/>
      <c r="Z789">
        <v>8.8603341380000007</v>
      </c>
      <c r="AA789"/>
      <c r="AB789"/>
      <c r="AC789">
        <v>96.320061616000004</v>
      </c>
      <c r="AD789">
        <v>82.362260668999994</v>
      </c>
      <c r="AE789"/>
      <c r="AF789">
        <v>59.350992550999997</v>
      </c>
      <c r="AG789"/>
      <c r="AH789">
        <v>56.969512668999997</v>
      </c>
      <c r="AI789">
        <v>68.979995278999994</v>
      </c>
      <c r="AJ789">
        <v>63.908784976</v>
      </c>
      <c r="AK789"/>
      <c r="AL789">
        <v>56.417339011000003</v>
      </c>
      <c r="AM789"/>
      <c r="AN789">
        <v>83.309105575000004</v>
      </c>
      <c r="AO789"/>
      <c r="AP789"/>
      <c r="AQ789"/>
      <c r="AR789">
        <v>62.351515608</v>
      </c>
      <c r="AS789"/>
      <c r="AT789">
        <v>54.193072426000001</v>
      </c>
      <c r="AU789"/>
    </row>
    <row r="790" spans="1:47" x14ac:dyDescent="0.35">
      <c r="A790" s="84">
        <v>30926</v>
      </c>
      <c r="B790">
        <v>41.352668227000002</v>
      </c>
      <c r="C790">
        <v>54.238340022000003</v>
      </c>
      <c r="D790">
        <v>63.148249925999998</v>
      </c>
      <c r="E790">
        <v>61.323620265999999</v>
      </c>
      <c r="F790"/>
      <c r="G790"/>
      <c r="H790"/>
      <c r="I790">
        <v>41.345776690000001</v>
      </c>
      <c r="J790"/>
      <c r="K790">
        <v>60.308090067999998</v>
      </c>
      <c r="L790">
        <v>75.040782833999998</v>
      </c>
      <c r="M790">
        <v>67.823982709000006</v>
      </c>
      <c r="N790">
        <v>84.366895177000004</v>
      </c>
      <c r="O790"/>
      <c r="P790"/>
      <c r="Q790">
        <v>56.893457327999997</v>
      </c>
      <c r="R790">
        <v>80.937624380000003</v>
      </c>
      <c r="S790">
        <v>64.176521410999996</v>
      </c>
      <c r="T790">
        <v>67.598160594000007</v>
      </c>
      <c r="U790"/>
      <c r="V790">
        <v>120.78466673299999</v>
      </c>
      <c r="W790"/>
      <c r="X790"/>
      <c r="Y790"/>
      <c r="Z790">
        <v>9.7373722879999995</v>
      </c>
      <c r="AA790"/>
      <c r="AB790"/>
      <c r="AC790">
        <v>94.431432956999998</v>
      </c>
      <c r="AD790">
        <v>81.184455103000005</v>
      </c>
      <c r="AE790"/>
      <c r="AF790">
        <v>60.823345482999997</v>
      </c>
      <c r="AG790"/>
      <c r="AH790">
        <v>58.198550378999997</v>
      </c>
      <c r="AI790">
        <v>68.310286586999993</v>
      </c>
      <c r="AJ790">
        <v>66.151198484000005</v>
      </c>
      <c r="AK790"/>
      <c r="AL790">
        <v>56.344592202999998</v>
      </c>
      <c r="AM790"/>
      <c r="AN790">
        <v>84.075623726000003</v>
      </c>
      <c r="AO790"/>
      <c r="AP790"/>
      <c r="AQ790"/>
      <c r="AR790">
        <v>63.328451797</v>
      </c>
      <c r="AS790"/>
      <c r="AT790">
        <v>54.036302902999999</v>
      </c>
      <c r="AU790"/>
    </row>
    <row r="791" spans="1:47" x14ac:dyDescent="0.35">
      <c r="A791" s="84">
        <v>30956</v>
      </c>
      <c r="B791">
        <v>40.027376152000002</v>
      </c>
      <c r="C791">
        <v>53.651978657999997</v>
      </c>
      <c r="D791">
        <v>64.046810765000004</v>
      </c>
      <c r="E791">
        <v>62.575928279000003</v>
      </c>
      <c r="F791"/>
      <c r="G791"/>
      <c r="H791"/>
      <c r="I791">
        <v>40.020705479</v>
      </c>
      <c r="J791"/>
      <c r="K791">
        <v>60.061178747</v>
      </c>
      <c r="L791">
        <v>75.666122690999998</v>
      </c>
      <c r="M791">
        <v>67.22500488</v>
      </c>
      <c r="N791">
        <v>84.575810114999996</v>
      </c>
      <c r="O791"/>
      <c r="P791"/>
      <c r="Q791">
        <v>57.856893771000003</v>
      </c>
      <c r="R791">
        <v>81.262675076999997</v>
      </c>
      <c r="S791">
        <v>64.544640830000006</v>
      </c>
      <c r="T791">
        <v>67.704280155999996</v>
      </c>
      <c r="U791"/>
      <c r="V791">
        <v>120.16062545699999</v>
      </c>
      <c r="W791"/>
      <c r="X791"/>
      <c r="Y791"/>
      <c r="Z791">
        <v>9.5349788689999997</v>
      </c>
      <c r="AA791"/>
      <c r="AB791"/>
      <c r="AC791">
        <v>93.959275792</v>
      </c>
      <c r="AD791">
        <v>83.540066234999998</v>
      </c>
      <c r="AE791"/>
      <c r="AF791">
        <v>56.159041619</v>
      </c>
      <c r="AG791"/>
      <c r="AH791">
        <v>56.174252975000002</v>
      </c>
      <c r="AI791">
        <v>66.301160511000006</v>
      </c>
      <c r="AJ791">
        <v>65.590595106999999</v>
      </c>
      <c r="AK791"/>
      <c r="AL791">
        <v>56.471730846</v>
      </c>
      <c r="AM791"/>
      <c r="AN791">
        <v>81.810011204999995</v>
      </c>
      <c r="AO791"/>
      <c r="AP791"/>
      <c r="AQ791"/>
      <c r="AR791">
        <v>63.788186475000003</v>
      </c>
      <c r="AS791"/>
      <c r="AT791">
        <v>54.018751856000002</v>
      </c>
      <c r="AU791"/>
    </row>
    <row r="792" spans="1:47" x14ac:dyDescent="0.35">
      <c r="A792" s="84">
        <v>30987</v>
      </c>
      <c r="B792">
        <v>38.738003753000001</v>
      </c>
      <c r="C792">
        <v>52.439776577000003</v>
      </c>
      <c r="D792">
        <v>64.666761351999995</v>
      </c>
      <c r="E792">
        <v>62.377156687999999</v>
      </c>
      <c r="F792"/>
      <c r="G792"/>
      <c r="H792"/>
      <c r="I792">
        <v>38.731547956999997</v>
      </c>
      <c r="J792"/>
      <c r="K792">
        <v>60.555001388000001</v>
      </c>
      <c r="L792">
        <v>76.291462546999995</v>
      </c>
      <c r="M792">
        <v>66.962439255999996</v>
      </c>
      <c r="N792">
        <v>83.484542336999993</v>
      </c>
      <c r="O792"/>
      <c r="P792"/>
      <c r="Q792">
        <v>58.668208671000002</v>
      </c>
      <c r="R792">
        <v>80.043734947999994</v>
      </c>
      <c r="S792">
        <v>64.488607936999998</v>
      </c>
      <c r="T792">
        <v>67.279801910000003</v>
      </c>
      <c r="U792"/>
      <c r="V792">
        <v>116.876360037</v>
      </c>
      <c r="W792"/>
      <c r="X792"/>
      <c r="Y792"/>
      <c r="Z792">
        <v>9.7823486039999992</v>
      </c>
      <c r="AA792"/>
      <c r="AB792"/>
      <c r="AC792">
        <v>91.83456855</v>
      </c>
      <c r="AD792">
        <v>83.540066234999998</v>
      </c>
      <c r="AE792"/>
      <c r="AF792">
        <v>60.425581926</v>
      </c>
      <c r="AG792"/>
      <c r="AH792">
        <v>57.692476028000002</v>
      </c>
      <c r="AI792">
        <v>67.640577895000007</v>
      </c>
      <c r="AJ792">
        <v>66.151198484000005</v>
      </c>
      <c r="AK792"/>
      <c r="AL792">
        <v>56.507638864</v>
      </c>
      <c r="AM792"/>
      <c r="AN792">
        <v>85.038007467</v>
      </c>
      <c r="AO792"/>
      <c r="AP792"/>
      <c r="AQ792"/>
      <c r="AR792">
        <v>63.960586978999999</v>
      </c>
      <c r="AS792"/>
      <c r="AT792">
        <v>54.199418567999999</v>
      </c>
      <c r="AU792"/>
    </row>
    <row r="793" spans="1:47" x14ac:dyDescent="0.35">
      <c r="A793" s="84">
        <v>31017</v>
      </c>
      <c r="B793">
        <v>41.474891624999998</v>
      </c>
      <c r="C793">
        <v>55.474374130000001</v>
      </c>
      <c r="D793">
        <v>66.161462942</v>
      </c>
      <c r="E793">
        <v>62.455161615000002</v>
      </c>
      <c r="F793"/>
      <c r="G793"/>
      <c r="H793"/>
      <c r="I793">
        <v>41.467979718999999</v>
      </c>
      <c r="J793"/>
      <c r="K793">
        <v>60.925368368999997</v>
      </c>
      <c r="L793">
        <v>76.916802403999995</v>
      </c>
      <c r="M793">
        <v>67.815777533000002</v>
      </c>
      <c r="N793">
        <v>84.252146342000003</v>
      </c>
      <c r="O793"/>
      <c r="P793"/>
      <c r="Q793">
        <v>60.088009745000001</v>
      </c>
      <c r="R793">
        <v>80.043734947999994</v>
      </c>
      <c r="S793">
        <v>64.683277508000003</v>
      </c>
      <c r="T793">
        <v>68.447117085000002</v>
      </c>
      <c r="U793"/>
      <c r="V793">
        <v>113.128167961</v>
      </c>
      <c r="W793"/>
      <c r="X793"/>
      <c r="Y793"/>
      <c r="Z793">
        <v>10.007230181000001</v>
      </c>
      <c r="AA793"/>
      <c r="AB793"/>
      <c r="AC793">
        <v>93.959275792</v>
      </c>
      <c r="AD793">
        <v>83.035292420999994</v>
      </c>
      <c r="AE793"/>
      <c r="AF793">
        <v>62.035531182</v>
      </c>
      <c r="AG793"/>
      <c r="AH793">
        <v>58.632328393999998</v>
      </c>
      <c r="AI793">
        <v>66.301160511000006</v>
      </c>
      <c r="AJ793">
        <v>65.029991730000006</v>
      </c>
      <c r="AK793"/>
      <c r="AL793">
        <v>56.785390008</v>
      </c>
      <c r="AM793"/>
      <c r="AN793">
        <v>81.396166307000001</v>
      </c>
      <c r="AO793"/>
      <c r="AP793"/>
      <c r="AQ793"/>
      <c r="AR793">
        <v>65.799525688000003</v>
      </c>
      <c r="AS793"/>
      <c r="AT793">
        <v>54.228967789000002</v>
      </c>
      <c r="AU793"/>
    </row>
    <row r="794" spans="1:47" x14ac:dyDescent="0.35">
      <c r="A794" s="84">
        <v>31048</v>
      </c>
      <c r="B794">
        <v>41.077319054</v>
      </c>
      <c r="C794">
        <v>52.974536583000003</v>
      </c>
      <c r="D794">
        <v>66.542009035000007</v>
      </c>
      <c r="E794">
        <v>62.978640462000001</v>
      </c>
      <c r="F794"/>
      <c r="G794"/>
      <c r="H794"/>
      <c r="I794">
        <v>41.070473405000001</v>
      </c>
      <c r="J794"/>
      <c r="K794">
        <v>60.925368368999997</v>
      </c>
      <c r="L794">
        <v>75.220828507999997</v>
      </c>
      <c r="M794">
        <v>68.381127965999994</v>
      </c>
      <c r="N794">
        <v>84.499300532999996</v>
      </c>
      <c r="O794"/>
      <c r="P794"/>
      <c r="Q794">
        <v>58.265441441999997</v>
      </c>
      <c r="R794">
        <v>80.668157346000001</v>
      </c>
      <c r="S794">
        <v>64.746994885999996</v>
      </c>
      <c r="T794">
        <v>69.508312699000001</v>
      </c>
      <c r="U794"/>
      <c r="V794">
        <v>118.052635568</v>
      </c>
      <c r="W794">
        <v>44.217740777000003</v>
      </c>
      <c r="X794"/>
      <c r="Y794"/>
      <c r="Z794">
        <v>9.8273249190000005</v>
      </c>
      <c r="AA794"/>
      <c r="AB794"/>
      <c r="AC794">
        <v>90.654175637999998</v>
      </c>
      <c r="AD794">
        <v>83.876582111000005</v>
      </c>
      <c r="AE794"/>
      <c r="AF794">
        <v>63.318124668000003</v>
      </c>
      <c r="AG794"/>
      <c r="AH794">
        <v>58.560032059000001</v>
      </c>
      <c r="AI794">
        <v>76.366882152000002</v>
      </c>
      <c r="AJ794">
        <v>66.151198484000005</v>
      </c>
      <c r="AK794"/>
      <c r="AL794">
        <v>57.055188303000001</v>
      </c>
      <c r="AM794">
        <v>34.999314994000002</v>
      </c>
      <c r="AN794">
        <v>82.645121144000001</v>
      </c>
      <c r="AO794"/>
      <c r="AP794"/>
      <c r="AQ794"/>
      <c r="AR794">
        <v>63.500852301000002</v>
      </c>
      <c r="AS794">
        <v>23.564258366000001</v>
      </c>
      <c r="AT794">
        <v>54.190593464999999</v>
      </c>
      <c r="AU794"/>
    </row>
    <row r="795" spans="1:47" x14ac:dyDescent="0.35">
      <c r="A795" s="84">
        <v>31079</v>
      </c>
      <c r="B795">
        <v>40.503054079999998</v>
      </c>
      <c r="C795">
        <v>53.917087918</v>
      </c>
      <c r="D795">
        <v>65.282944158000006</v>
      </c>
      <c r="E795">
        <v>63.761979095000001</v>
      </c>
      <c r="F795"/>
      <c r="G795"/>
      <c r="H795"/>
      <c r="I795">
        <v>40.496304133999999</v>
      </c>
      <c r="J795"/>
      <c r="K795">
        <v>60.987096200000003</v>
      </c>
      <c r="L795">
        <v>75.873976077999998</v>
      </c>
      <c r="M795">
        <v>68.123948628999997</v>
      </c>
      <c r="N795">
        <v>84.152414520999997</v>
      </c>
      <c r="O795"/>
      <c r="P795"/>
      <c r="Q795">
        <v>58.737704391999998</v>
      </c>
      <c r="R795">
        <v>82.044747061999999</v>
      </c>
      <c r="S795">
        <v>65.131079829000001</v>
      </c>
      <c r="T795">
        <v>69.508312699000001</v>
      </c>
      <c r="U795"/>
      <c r="V795">
        <v>118.338605719</v>
      </c>
      <c r="W795">
        <v>44.083476382000001</v>
      </c>
      <c r="X795"/>
      <c r="Y795"/>
      <c r="Z795">
        <v>9.692395973</v>
      </c>
      <c r="AA795"/>
      <c r="AB795"/>
      <c r="AC795">
        <v>94.785550830000005</v>
      </c>
      <c r="AD795">
        <v>83.624195204000003</v>
      </c>
      <c r="AE795"/>
      <c r="AF795">
        <v>56.775155924000003</v>
      </c>
      <c r="AG795"/>
      <c r="AH795">
        <v>59.716773433</v>
      </c>
      <c r="AI795">
        <v>72.124277587999998</v>
      </c>
      <c r="AJ795">
        <v>66.711801860999998</v>
      </c>
      <c r="AK795"/>
      <c r="AL795">
        <v>57.259513724999998</v>
      </c>
      <c r="AM795">
        <v>34.759482403</v>
      </c>
      <c r="AN795">
        <v>80.361530832</v>
      </c>
      <c r="AO795"/>
      <c r="AP795"/>
      <c r="AQ795"/>
      <c r="AR795">
        <v>62.926183954999999</v>
      </c>
      <c r="AS795">
        <v>21.978710486000001</v>
      </c>
      <c r="AT795">
        <v>54.355593140000003</v>
      </c>
      <c r="AU795"/>
    </row>
    <row r="796" spans="1:47" x14ac:dyDescent="0.35">
      <c r="A796" s="84">
        <v>31107</v>
      </c>
      <c r="B796">
        <v>40.961643504999998</v>
      </c>
      <c r="C796">
        <v>54.493317830999999</v>
      </c>
      <c r="D796">
        <v>67.101713603999997</v>
      </c>
      <c r="E796">
        <v>64.082457168000005</v>
      </c>
      <c r="F796"/>
      <c r="G796"/>
      <c r="H796"/>
      <c r="I796">
        <v>40.954817132999999</v>
      </c>
      <c r="J796"/>
      <c r="K796">
        <v>61.542646671</v>
      </c>
      <c r="L796">
        <v>70.104505873999997</v>
      </c>
      <c r="M796">
        <v>68.657357622999996</v>
      </c>
      <c r="N796">
        <v>84.582132698999999</v>
      </c>
      <c r="O796"/>
      <c r="P796"/>
      <c r="Q796">
        <v>60.685789059999998</v>
      </c>
      <c r="R796">
        <v>82.411837653000006</v>
      </c>
      <c r="S796">
        <v>65.242120894999999</v>
      </c>
      <c r="T796">
        <v>71.312345242000006</v>
      </c>
      <c r="U796"/>
      <c r="V796">
        <v>118.522562601</v>
      </c>
      <c r="W796">
        <v>45.068081946</v>
      </c>
      <c r="X796"/>
      <c r="Y796"/>
      <c r="Z796">
        <v>10.322064388999999</v>
      </c>
      <c r="AA796"/>
      <c r="AB796"/>
      <c r="AC796">
        <v>93.487118627000001</v>
      </c>
      <c r="AD796">
        <v>82.951163452000003</v>
      </c>
      <c r="AE796"/>
      <c r="AF796">
        <v>63.695398341000001</v>
      </c>
      <c r="AG796"/>
      <c r="AH796">
        <v>59.572180760999998</v>
      </c>
      <c r="AI796">
        <v>71.417176827000006</v>
      </c>
      <c r="AJ796">
        <v>67.833008614999997</v>
      </c>
      <c r="AK796"/>
      <c r="AL796">
        <v>57.408335659000002</v>
      </c>
      <c r="AM796">
        <v>35.811642579000001</v>
      </c>
      <c r="AN796">
        <v>83.829460499000007</v>
      </c>
      <c r="AO796"/>
      <c r="AP796"/>
      <c r="AQ796"/>
      <c r="AR796">
        <v>64.650188994999993</v>
      </c>
      <c r="AS796">
        <v>22.614785273999999</v>
      </c>
      <c r="AT796">
        <v>54.435812333000001</v>
      </c>
      <c r="AU796"/>
    </row>
    <row r="797" spans="1:47" x14ac:dyDescent="0.35">
      <c r="A797" s="84">
        <v>31138</v>
      </c>
      <c r="B797">
        <v>40.289217946000001</v>
      </c>
      <c r="C797">
        <v>54.694071407999999</v>
      </c>
      <c r="D797">
        <v>61.858119608999999</v>
      </c>
      <c r="E797">
        <v>63.593281693000002</v>
      </c>
      <c r="F797"/>
      <c r="G797"/>
      <c r="H797"/>
      <c r="I797">
        <v>40.282503636000001</v>
      </c>
      <c r="J797"/>
      <c r="K797">
        <v>60.863640539000002</v>
      </c>
      <c r="L797">
        <v>68.689352804999999</v>
      </c>
      <c r="M797">
        <v>67.933445417000001</v>
      </c>
      <c r="N797">
        <v>85.037026931</v>
      </c>
      <c r="O797"/>
      <c r="P797"/>
      <c r="Q797">
        <v>59.682230292</v>
      </c>
      <c r="R797">
        <v>81.494111176000004</v>
      </c>
      <c r="S797">
        <v>65.220038700000003</v>
      </c>
      <c r="T797">
        <v>71.949062611000002</v>
      </c>
      <c r="U797"/>
      <c r="V797">
        <v>114.863297831</v>
      </c>
      <c r="W797">
        <v>43.725437995</v>
      </c>
      <c r="X797"/>
      <c r="Y797"/>
      <c r="Z797">
        <v>9.7373722879999995</v>
      </c>
      <c r="AA797"/>
      <c r="AB797"/>
      <c r="AC797">
        <v>92.542804297999993</v>
      </c>
      <c r="AD797">
        <v>84.297226956000003</v>
      </c>
      <c r="AE797"/>
      <c r="AF797">
        <v>62.033160676000001</v>
      </c>
      <c r="AG797"/>
      <c r="AH797">
        <v>58.921513738000002</v>
      </c>
      <c r="AI797">
        <v>69.295874545000004</v>
      </c>
      <c r="AJ797">
        <v>67.272405238000005</v>
      </c>
      <c r="AK797"/>
      <c r="AL797">
        <v>57.306516876000003</v>
      </c>
      <c r="AM797">
        <v>35.197086413000001</v>
      </c>
      <c r="AN797">
        <v>82.236802980999997</v>
      </c>
      <c r="AO797"/>
      <c r="AP797"/>
      <c r="AQ797"/>
      <c r="AR797">
        <v>64.650188994999993</v>
      </c>
      <c r="AS797">
        <v>22.820745871</v>
      </c>
      <c r="AT797">
        <v>54.322275898000001</v>
      </c>
      <c r="AU797"/>
    </row>
    <row r="798" spans="1:47" x14ac:dyDescent="0.35">
      <c r="A798" s="84">
        <v>31168</v>
      </c>
      <c r="B798">
        <v>40.299082091000002</v>
      </c>
      <c r="C798">
        <v>54.817974309</v>
      </c>
      <c r="D798">
        <v>65.834654353999994</v>
      </c>
      <c r="E798">
        <v>64.045334342000004</v>
      </c>
      <c r="F798"/>
      <c r="G798"/>
      <c r="H798"/>
      <c r="I798">
        <v>40.292366137000002</v>
      </c>
      <c r="J798"/>
      <c r="K798">
        <v>61.604374501000002</v>
      </c>
      <c r="L798">
        <v>72.717096154999993</v>
      </c>
      <c r="M798">
        <v>68.838335674999996</v>
      </c>
      <c r="N798">
        <v>84.614396223</v>
      </c>
      <c r="O798"/>
      <c r="P798"/>
      <c r="Q798">
        <v>60.803854798000003</v>
      </c>
      <c r="R798">
        <v>82.320065005000004</v>
      </c>
      <c r="S798">
        <v>65.666675483000006</v>
      </c>
      <c r="T798">
        <v>72.585779978999994</v>
      </c>
      <c r="U798"/>
      <c r="V798">
        <v>121.09646554299999</v>
      </c>
      <c r="W798">
        <v>44.844307954000001</v>
      </c>
      <c r="X798"/>
      <c r="Y798"/>
      <c r="Z798">
        <v>9.7598604459999994</v>
      </c>
      <c r="AA798"/>
      <c r="AB798"/>
      <c r="AC798">
        <v>93.841236500999997</v>
      </c>
      <c r="AD798">
        <v>85.138516645999999</v>
      </c>
      <c r="AE798"/>
      <c r="AF798">
        <v>60.718424743</v>
      </c>
      <c r="AG798"/>
      <c r="AH798">
        <v>58.560032059000001</v>
      </c>
      <c r="AI798">
        <v>70.002975305999996</v>
      </c>
      <c r="AJ798">
        <v>67.272405238000005</v>
      </c>
      <c r="AK798"/>
      <c r="AL798">
        <v>57.742584999999998</v>
      </c>
      <c r="AM798">
        <v>35.157528571999997</v>
      </c>
      <c r="AN798">
        <v>82.742746550000007</v>
      </c>
      <c r="AO798"/>
      <c r="AP798"/>
      <c r="AQ798"/>
      <c r="AR798">
        <v>64.420321655999999</v>
      </c>
      <c r="AS798">
        <v>24.948233785999999</v>
      </c>
      <c r="AT798">
        <v>54.408642915999998</v>
      </c>
      <c r="AU798"/>
    </row>
    <row r="799" spans="1:47" x14ac:dyDescent="0.35">
      <c r="A799" s="84">
        <v>31199</v>
      </c>
      <c r="B799">
        <v>42.275458227999998</v>
      </c>
      <c r="C799">
        <v>54.780886250000002</v>
      </c>
      <c r="D799">
        <v>66.922110966000005</v>
      </c>
      <c r="E799">
        <v>63.972028506999997</v>
      </c>
      <c r="F799"/>
      <c r="G799"/>
      <c r="H799"/>
      <c r="I799">
        <v>42.268412904999998</v>
      </c>
      <c r="J799"/>
      <c r="K799">
        <v>62.345108463000003</v>
      </c>
      <c r="L799">
        <v>76.418265719999994</v>
      </c>
      <c r="M799">
        <v>68.247775716999996</v>
      </c>
      <c r="N799">
        <v>83.180948031</v>
      </c>
      <c r="O799"/>
      <c r="P799"/>
      <c r="Q799">
        <v>60.036427504000002</v>
      </c>
      <c r="R799">
        <v>81.127020584999997</v>
      </c>
      <c r="S799">
        <v>65.656890739999994</v>
      </c>
      <c r="T799">
        <v>74.177573398999996</v>
      </c>
      <c r="U799"/>
      <c r="V799">
        <v>123.056368811</v>
      </c>
      <c r="W799">
        <v>44.710043558999999</v>
      </c>
      <c r="X799"/>
      <c r="Y799"/>
      <c r="Z799">
        <v>9.5349788689999997</v>
      </c>
      <c r="AA799"/>
      <c r="AB799"/>
      <c r="AC799">
        <v>94.667511539000003</v>
      </c>
      <c r="AD799">
        <v>83.792453141999999</v>
      </c>
      <c r="AE799"/>
      <c r="AF799">
        <v>59.744468765000001</v>
      </c>
      <c r="AG799"/>
      <c r="AH799">
        <v>59.933662439999999</v>
      </c>
      <c r="AI799">
        <v>70.710076067000003</v>
      </c>
      <c r="AJ799">
        <v>63.908784976</v>
      </c>
      <c r="AK799"/>
      <c r="AL799">
        <v>57.596132509999997</v>
      </c>
      <c r="AM799">
        <v>35.661766954000001</v>
      </c>
      <c r="AN799">
        <v>82.640403194000001</v>
      </c>
      <c r="AO799"/>
      <c r="AP799"/>
      <c r="AQ799"/>
      <c r="AR799">
        <v>65.627125183999993</v>
      </c>
      <c r="AS799">
        <v>19.873238719</v>
      </c>
      <c r="AT799">
        <v>54.378597902999999</v>
      </c>
      <c r="AU799"/>
    </row>
    <row r="800" spans="1:47" x14ac:dyDescent="0.35">
      <c r="A800" s="84">
        <v>31229</v>
      </c>
      <c r="B800">
        <v>41.133600125000001</v>
      </c>
      <c r="C800">
        <v>53.878606499999997</v>
      </c>
      <c r="D800">
        <v>68.780172358000002</v>
      </c>
      <c r="E800">
        <v>64.154353275999995</v>
      </c>
      <c r="F800"/>
      <c r="G800"/>
      <c r="H800"/>
      <c r="I800">
        <v>41.126745096000001</v>
      </c>
      <c r="J800"/>
      <c r="K800">
        <v>62.962386764999998</v>
      </c>
      <c r="L800">
        <v>75.220828507999997</v>
      </c>
      <c r="M800">
        <v>68.857385996000005</v>
      </c>
      <c r="N800">
        <v>85.961199851000003</v>
      </c>
      <c r="O800"/>
      <c r="P800"/>
      <c r="Q800">
        <v>57.734145624</v>
      </c>
      <c r="R800">
        <v>81.310565879999999</v>
      </c>
      <c r="S800">
        <v>65.511479543999997</v>
      </c>
      <c r="T800">
        <v>71.312345242000006</v>
      </c>
      <c r="U800"/>
      <c r="V800">
        <v>122.07217076000001</v>
      </c>
      <c r="W800">
        <v>46.992538275000001</v>
      </c>
      <c r="X800"/>
      <c r="Y800"/>
      <c r="Z800">
        <v>9.6474196570000004</v>
      </c>
      <c r="AA800"/>
      <c r="AB800"/>
      <c r="AC800">
        <v>93.251040044999996</v>
      </c>
      <c r="AD800">
        <v>85.054387676999994</v>
      </c>
      <c r="AE800"/>
      <c r="AF800">
        <v>64.530507525999994</v>
      </c>
      <c r="AG800"/>
      <c r="AH800">
        <v>60.150551448000002</v>
      </c>
      <c r="AI800">
        <v>68.588773785000001</v>
      </c>
      <c r="AJ800">
        <v>68.954215368999996</v>
      </c>
      <c r="AK800"/>
      <c r="AL800">
        <v>57.602715568000001</v>
      </c>
      <c r="AM800">
        <v>36.119510019000003</v>
      </c>
      <c r="AN800">
        <v>80.935118978000006</v>
      </c>
      <c r="AO800"/>
      <c r="AP800"/>
      <c r="AQ800"/>
      <c r="AR800">
        <v>62.121648268999998</v>
      </c>
      <c r="AS800">
        <v>22.799898044999999</v>
      </c>
      <c r="AT800">
        <v>54.099070208000001</v>
      </c>
      <c r="AU800"/>
    </row>
    <row r="801" spans="1:47" x14ac:dyDescent="0.35">
      <c r="A801" s="84">
        <v>31260</v>
      </c>
      <c r="B801">
        <v>41.852406586000001</v>
      </c>
      <c r="C801">
        <v>54.492019116999998</v>
      </c>
      <c r="D801">
        <v>69.384515221000001</v>
      </c>
      <c r="E801">
        <v>64.347016046999997</v>
      </c>
      <c r="F801"/>
      <c r="G801"/>
      <c r="H801"/>
      <c r="I801">
        <v>41.845431765999997</v>
      </c>
      <c r="J801"/>
      <c r="K801">
        <v>61.357463181</v>
      </c>
      <c r="L801">
        <v>74.894254723000003</v>
      </c>
      <c r="M801">
        <v>68.962162762000006</v>
      </c>
      <c r="N801">
        <v>87.083226444000005</v>
      </c>
      <c r="O801"/>
      <c r="P801"/>
      <c r="Q801">
        <v>59.032868735999998</v>
      </c>
      <c r="R801">
        <v>81.310565879999999</v>
      </c>
      <c r="S801">
        <v>65.485238859000006</v>
      </c>
      <c r="T801">
        <v>71.949062611000002</v>
      </c>
      <c r="U801"/>
      <c r="V801">
        <v>124.42270235300001</v>
      </c>
      <c r="W801">
        <v>44.710043558999999</v>
      </c>
      <c r="X801"/>
      <c r="Y801"/>
      <c r="Z801">
        <v>9.2651209760000004</v>
      </c>
      <c r="AA801"/>
      <c r="AB801"/>
      <c r="AC801">
        <v>96.083983032999996</v>
      </c>
      <c r="AD801">
        <v>84.297226956000003</v>
      </c>
      <c r="AE801"/>
      <c r="AF801">
        <v>62.228811872000001</v>
      </c>
      <c r="AG801"/>
      <c r="AH801">
        <v>59.716773433</v>
      </c>
      <c r="AI801">
        <v>69.295874545000004</v>
      </c>
      <c r="AJ801">
        <v>68.954215368999996</v>
      </c>
      <c r="AK801"/>
      <c r="AL801">
        <v>57.663778551999997</v>
      </c>
      <c r="AM801">
        <v>36.536265020000002</v>
      </c>
      <c r="AN801">
        <v>82.545850338999998</v>
      </c>
      <c r="AO801"/>
      <c r="AP801"/>
      <c r="AQ801"/>
      <c r="AR801">
        <v>65.914459356999998</v>
      </c>
      <c r="AS801">
        <v>22.995923986000001</v>
      </c>
      <c r="AT801">
        <v>54.277456274999999</v>
      </c>
      <c r="AU801"/>
    </row>
    <row r="802" spans="1:47" x14ac:dyDescent="0.35">
      <c r="A802" s="84">
        <v>31291</v>
      </c>
      <c r="B802">
        <v>42.203327383000001</v>
      </c>
      <c r="C802">
        <v>55.871029655999997</v>
      </c>
      <c r="D802">
        <v>70.198325291000003</v>
      </c>
      <c r="E802">
        <v>64.587139647000001</v>
      </c>
      <c r="F802"/>
      <c r="G802"/>
      <c r="H802"/>
      <c r="I802">
        <v>42.196294080999998</v>
      </c>
      <c r="J802"/>
      <c r="K802">
        <v>62.098197143</v>
      </c>
      <c r="L802">
        <v>76.962555362000003</v>
      </c>
      <c r="M802">
        <v>68.866911156</v>
      </c>
      <c r="N802">
        <v>86.688945613000001</v>
      </c>
      <c r="O802"/>
      <c r="P802"/>
      <c r="Q802">
        <v>59.032868735999998</v>
      </c>
      <c r="R802">
        <v>81.494111176000004</v>
      </c>
      <c r="S802">
        <v>65.565403162999999</v>
      </c>
      <c r="T802">
        <v>73.222497347000001</v>
      </c>
      <c r="U802"/>
      <c r="V802">
        <v>124.253032686</v>
      </c>
      <c r="W802">
        <v>45.336610735999997</v>
      </c>
      <c r="X802"/>
      <c r="Y802"/>
      <c r="Z802">
        <v>9.692395973</v>
      </c>
      <c r="AA802"/>
      <c r="AB802"/>
      <c r="AC802">
        <v>93.605157918000003</v>
      </c>
      <c r="AD802">
        <v>83.624195204000003</v>
      </c>
      <c r="AE802"/>
      <c r="AF802">
        <v>59.560179623000003</v>
      </c>
      <c r="AG802"/>
      <c r="AH802">
        <v>59.933662439999999</v>
      </c>
      <c r="AI802">
        <v>67.881673023999994</v>
      </c>
      <c r="AJ802">
        <v>68.393611992000004</v>
      </c>
      <c r="AK802"/>
      <c r="AL802">
        <v>57.73662341</v>
      </c>
      <c r="AM802">
        <v>36.754373813000001</v>
      </c>
      <c r="AN802">
        <v>80.289554589999995</v>
      </c>
      <c r="AO802"/>
      <c r="AP802"/>
      <c r="AQ802"/>
      <c r="AR802">
        <v>65.971926191999998</v>
      </c>
      <c r="AS802">
        <v>23.191724948000001</v>
      </c>
      <c r="AT802">
        <v>54.479243738000001</v>
      </c>
      <c r="AU802"/>
    </row>
    <row r="803" spans="1:47" x14ac:dyDescent="0.35">
      <c r="A803" s="84">
        <v>31321</v>
      </c>
      <c r="B803">
        <v>40.723935068000003</v>
      </c>
      <c r="C803">
        <v>55.369122689000001</v>
      </c>
      <c r="D803">
        <v>71.621235407</v>
      </c>
      <c r="E803">
        <v>65.174056235999998</v>
      </c>
      <c r="F803"/>
      <c r="G803"/>
      <c r="H803"/>
      <c r="I803">
        <v>40.717148311999999</v>
      </c>
      <c r="J803"/>
      <c r="K803">
        <v>62.838931103999997</v>
      </c>
      <c r="L803">
        <v>82.732025566000004</v>
      </c>
      <c r="M803">
        <v>69.486046595999994</v>
      </c>
      <c r="N803">
        <v>87.621296689999994</v>
      </c>
      <c r="O803"/>
      <c r="P803"/>
      <c r="Q803">
        <v>58.737704391999998</v>
      </c>
      <c r="R803">
        <v>82.320065005000004</v>
      </c>
      <c r="S803">
        <v>65.619131608999993</v>
      </c>
      <c r="T803">
        <v>71.736823487999999</v>
      </c>
      <c r="U803"/>
      <c r="V803">
        <v>124.717874464</v>
      </c>
      <c r="W803">
        <v>45.068081946</v>
      </c>
      <c r="X803"/>
      <c r="Y803"/>
      <c r="Z803">
        <v>9.6024433420000008</v>
      </c>
      <c r="AA803"/>
      <c r="AB803"/>
      <c r="AC803">
        <v>93.014961462000002</v>
      </c>
      <c r="AD803">
        <v>84.465484893999999</v>
      </c>
      <c r="AE803"/>
      <c r="AF803">
        <v>65.132732278999995</v>
      </c>
      <c r="AG803"/>
      <c r="AH803">
        <v>59.355291753000003</v>
      </c>
      <c r="AI803">
        <v>69.295874545000004</v>
      </c>
      <c r="AJ803">
        <v>69.514818746000003</v>
      </c>
      <c r="AK803"/>
      <c r="AL803">
        <v>57.813002591</v>
      </c>
      <c r="AM803">
        <v>36.863642294999998</v>
      </c>
      <c r="AN803">
        <v>85.601969419</v>
      </c>
      <c r="AO803"/>
      <c r="AP803"/>
      <c r="AQ803"/>
      <c r="AR803">
        <v>63.960586978999999</v>
      </c>
      <c r="AS803">
        <v>23.829488517000001</v>
      </c>
      <c r="AT803">
        <v>54.293024152999998</v>
      </c>
      <c r="AU803"/>
    </row>
    <row r="804" spans="1:47" x14ac:dyDescent="0.35">
      <c r="A804" s="84">
        <v>31352</v>
      </c>
      <c r="B804">
        <v>42.054492097000001</v>
      </c>
      <c r="C804">
        <v>56.928402792999997</v>
      </c>
      <c r="D804">
        <v>71.844657065000007</v>
      </c>
      <c r="E804">
        <v>65.255350527000004</v>
      </c>
      <c r="F804"/>
      <c r="G804"/>
      <c r="H804"/>
      <c r="I804">
        <v>42.047483599000003</v>
      </c>
      <c r="J804"/>
      <c r="K804">
        <v>64.011759878000007</v>
      </c>
      <c r="L804">
        <v>86.106621345999997</v>
      </c>
      <c r="M804">
        <v>70.124232355999993</v>
      </c>
      <c r="N804">
        <v>87.606011013</v>
      </c>
      <c r="O804"/>
      <c r="P804"/>
      <c r="Q804">
        <v>59.150934473</v>
      </c>
      <c r="R804">
        <v>83.237791482999995</v>
      </c>
      <c r="S804">
        <v>66.073513813000005</v>
      </c>
      <c r="T804">
        <v>72.585779978999994</v>
      </c>
      <c r="U804"/>
      <c r="V804">
        <v>123.08798231999999</v>
      </c>
      <c r="W804">
        <v>44.799553156000002</v>
      </c>
      <c r="X804"/>
      <c r="Y804"/>
      <c r="Z804">
        <v>9.9397657079999995</v>
      </c>
      <c r="AA804"/>
      <c r="AB804"/>
      <c r="AC804">
        <v>95.139668704000002</v>
      </c>
      <c r="AD804">
        <v>84.297226956000003</v>
      </c>
      <c r="AE804"/>
      <c r="AF804">
        <v>63.122888490000001</v>
      </c>
      <c r="AG804"/>
      <c r="AH804">
        <v>59.355291753000003</v>
      </c>
      <c r="AI804">
        <v>75.659781390999996</v>
      </c>
      <c r="AJ804">
        <v>70.075422122999996</v>
      </c>
      <c r="AK804"/>
      <c r="AL804">
        <v>58.323818455999998</v>
      </c>
      <c r="AM804">
        <v>36.658042166999998</v>
      </c>
      <c r="AN804">
        <v>82.400161381999993</v>
      </c>
      <c r="AO804"/>
      <c r="AP804"/>
      <c r="AQ804"/>
      <c r="AR804">
        <v>63.788186475000003</v>
      </c>
      <c r="AS804">
        <v>25.435991213000001</v>
      </c>
      <c r="AT804">
        <v>54.476665617999998</v>
      </c>
      <c r="AU804"/>
    </row>
    <row r="805" spans="1:47" x14ac:dyDescent="0.35">
      <c r="A805" s="84">
        <v>31382</v>
      </c>
      <c r="B805">
        <v>41.152534422000002</v>
      </c>
      <c r="C805">
        <v>55.530148218999997</v>
      </c>
      <c r="D805">
        <v>73.091165852000003</v>
      </c>
      <c r="E805">
        <v>65.332885544999996</v>
      </c>
      <c r="F805"/>
      <c r="G805"/>
      <c r="H805"/>
      <c r="I805">
        <v>41.145676238</v>
      </c>
      <c r="J805"/>
      <c r="K805">
        <v>61.604374501000002</v>
      </c>
      <c r="L805">
        <v>83.058599350999998</v>
      </c>
      <c r="M805">
        <v>69.552722720000006</v>
      </c>
      <c r="N805">
        <v>86.967327773999997</v>
      </c>
      <c r="O805"/>
      <c r="P805"/>
      <c r="Q805">
        <v>59.623197423000001</v>
      </c>
      <c r="R805">
        <v>82.411837653000006</v>
      </c>
      <c r="S805">
        <v>65.794797575999993</v>
      </c>
      <c r="T805">
        <v>70.675627874</v>
      </c>
      <c r="U805"/>
      <c r="V805">
        <v>126.219460919</v>
      </c>
      <c r="W805">
        <v>43.725437995</v>
      </c>
      <c r="X805"/>
      <c r="Y805"/>
      <c r="Z805">
        <v>9.7598604459999994</v>
      </c>
      <c r="AA805"/>
      <c r="AB805"/>
      <c r="AC805">
        <v>94.195354374000004</v>
      </c>
      <c r="AD805">
        <v>84.297226956000003</v>
      </c>
      <c r="AE805"/>
      <c r="AF805">
        <v>62.117771525999999</v>
      </c>
      <c r="AG805"/>
      <c r="AH805">
        <v>58.632328393999998</v>
      </c>
      <c r="AI805">
        <v>67.881673023999994</v>
      </c>
      <c r="AJ805">
        <v>70.636025500000002</v>
      </c>
      <c r="AK805"/>
      <c r="AL805">
        <v>57.906241422000001</v>
      </c>
      <c r="AM805">
        <v>37.505615433999999</v>
      </c>
      <c r="AN805">
        <v>83.167041046999998</v>
      </c>
      <c r="AO805"/>
      <c r="AP805"/>
      <c r="AQ805"/>
      <c r="AR805">
        <v>61.891780931</v>
      </c>
      <c r="AS805">
        <v>24.600740455</v>
      </c>
      <c r="AT805">
        <v>55.027490856</v>
      </c>
      <c r="AU805"/>
    </row>
    <row r="806" spans="1:47" x14ac:dyDescent="0.35">
      <c r="A806" s="84">
        <v>31413</v>
      </c>
      <c r="B806">
        <v>41.286719152000003</v>
      </c>
      <c r="C806">
        <v>55.265240280999997</v>
      </c>
      <c r="D806">
        <v>74.351281655999998</v>
      </c>
      <c r="E806">
        <v>65.689546625999995</v>
      </c>
      <c r="F806"/>
      <c r="G806"/>
      <c r="H806"/>
      <c r="I806">
        <v>41.279838605000002</v>
      </c>
      <c r="J806"/>
      <c r="K806">
        <v>62.838931103999997</v>
      </c>
      <c r="L806">
        <v>80.228293213000001</v>
      </c>
      <c r="M806">
        <v>69.981354947</v>
      </c>
      <c r="N806">
        <v>86.907602562999998</v>
      </c>
      <c r="O806"/>
      <c r="P806"/>
      <c r="Q806">
        <v>60.390624717000001</v>
      </c>
      <c r="R806">
        <v>82.778928243999999</v>
      </c>
      <c r="S806">
        <v>66.274166996999995</v>
      </c>
      <c r="T806">
        <v>71.524584364999996</v>
      </c>
      <c r="U806"/>
      <c r="V806">
        <v>120.49797763399999</v>
      </c>
      <c r="W806">
        <v>44.486269567000001</v>
      </c>
      <c r="X806"/>
      <c r="Y806"/>
      <c r="Z806">
        <v>9.6699078150000002</v>
      </c>
      <c r="AA806"/>
      <c r="AB806"/>
      <c r="AC806">
        <v>95.965943741999993</v>
      </c>
      <c r="AD806">
        <v>84.128969018000006</v>
      </c>
      <c r="AE806"/>
      <c r="AF806">
        <v>65.125324309999996</v>
      </c>
      <c r="AG806"/>
      <c r="AH806">
        <v>58.560032059000001</v>
      </c>
      <c r="AI806">
        <v>68.588773785000001</v>
      </c>
      <c r="AJ806">
        <v>70.190564839999993</v>
      </c>
      <c r="AK806"/>
      <c r="AL806">
        <v>58.204587611000001</v>
      </c>
      <c r="AM806">
        <v>37.159112231999998</v>
      </c>
      <c r="AN806">
        <v>83.336428803999993</v>
      </c>
      <c r="AO806"/>
      <c r="AP806"/>
      <c r="AQ806"/>
      <c r="AR806">
        <v>64.880056332999999</v>
      </c>
      <c r="AS806">
        <v>23.498041829999998</v>
      </c>
      <c r="AT806">
        <v>55.310786573000001</v>
      </c>
      <c r="AU806"/>
    </row>
    <row r="807" spans="1:47" x14ac:dyDescent="0.35">
      <c r="A807" s="84">
        <v>31444</v>
      </c>
      <c r="B807">
        <v>41.944304264000003</v>
      </c>
      <c r="C807">
        <v>55.516337067999999</v>
      </c>
      <c r="D807">
        <v>74.262044361999997</v>
      </c>
      <c r="E807">
        <v>65.295762718000006</v>
      </c>
      <c r="F807"/>
      <c r="G807"/>
      <c r="H807"/>
      <c r="I807">
        <v>41.937314129000001</v>
      </c>
      <c r="J807"/>
      <c r="K807">
        <v>63.085842425000003</v>
      </c>
      <c r="L807">
        <v>80.119435284999994</v>
      </c>
      <c r="M807">
        <v>70.209958800999999</v>
      </c>
      <c r="N807">
        <v>87.655253387000002</v>
      </c>
      <c r="O807"/>
      <c r="P807"/>
      <c r="Q807">
        <v>59.859328898000001</v>
      </c>
      <c r="R807">
        <v>81.952974415</v>
      </c>
      <c r="S807">
        <v>66.137700785000007</v>
      </c>
      <c r="T807">
        <v>72.161301733000002</v>
      </c>
      <c r="U807"/>
      <c r="V807">
        <v>121.490135362</v>
      </c>
      <c r="W807">
        <v>44.262495575000003</v>
      </c>
      <c r="X807"/>
      <c r="Y807"/>
      <c r="Z807">
        <v>9.9172775499999997</v>
      </c>
      <c r="AA807"/>
      <c r="AB807"/>
      <c r="AC807">
        <v>96.438100907000006</v>
      </c>
      <c r="AD807">
        <v>84.128969018000006</v>
      </c>
      <c r="AE807"/>
      <c r="AF807">
        <v>63.869623926000003</v>
      </c>
      <c r="AG807"/>
      <c r="AH807">
        <v>58.993810074000002</v>
      </c>
      <c r="AI807">
        <v>74.952680631000007</v>
      </c>
      <c r="AJ807">
        <v>71.065213623000005</v>
      </c>
      <c r="AK807"/>
      <c r="AL807">
        <v>58.206144496999997</v>
      </c>
      <c r="AM807">
        <v>37.291909152000002</v>
      </c>
      <c r="AN807">
        <v>84.948033030000005</v>
      </c>
      <c r="AO807"/>
      <c r="AP807"/>
      <c r="AQ807"/>
      <c r="AR807">
        <v>64.535255324999994</v>
      </c>
      <c r="AS807">
        <v>22.398133488999999</v>
      </c>
      <c r="AT807">
        <v>54.933191162</v>
      </c>
      <c r="AU807"/>
    </row>
    <row r="808" spans="1:47" x14ac:dyDescent="0.35">
      <c r="A808" s="84">
        <v>31472</v>
      </c>
      <c r="B808">
        <v>42.350824101000001</v>
      </c>
      <c r="C808">
        <v>56.513011370000001</v>
      </c>
      <c r="D808">
        <v>70.079448416999995</v>
      </c>
      <c r="E808">
        <v>64.151063910999994</v>
      </c>
      <c r="F808"/>
      <c r="G808"/>
      <c r="H808"/>
      <c r="I808">
        <v>42.343766217999999</v>
      </c>
      <c r="J808"/>
      <c r="K808">
        <v>63.209298085</v>
      </c>
      <c r="L808">
        <v>80.881440784000006</v>
      </c>
      <c r="M808">
        <v>69.476521434999995</v>
      </c>
      <c r="N808">
        <v>89.354427544999993</v>
      </c>
      <c r="O808"/>
      <c r="P808"/>
      <c r="Q808">
        <v>57.852211361000002</v>
      </c>
      <c r="R808">
        <v>81.677656471000006</v>
      </c>
      <c r="S808">
        <v>65.979511787999996</v>
      </c>
      <c r="T808">
        <v>72.798019101999998</v>
      </c>
      <c r="U808"/>
      <c r="V808">
        <v>117.652379172</v>
      </c>
      <c r="W808">
        <v>44.307250373999999</v>
      </c>
      <c r="X808"/>
      <c r="Y808"/>
      <c r="Z808">
        <v>10.187135442000001</v>
      </c>
      <c r="AA808"/>
      <c r="AB808"/>
      <c r="AC808">
        <v>97.382415237000004</v>
      </c>
      <c r="AD808">
        <v>84.044840049000001</v>
      </c>
      <c r="AE808"/>
      <c r="AF808">
        <v>62.409287480000003</v>
      </c>
      <c r="AG808"/>
      <c r="AH808">
        <v>57.981661371999998</v>
      </c>
      <c r="AI808">
        <v>67.174572263000002</v>
      </c>
      <c r="AJ808">
        <v>71.283875819000002</v>
      </c>
      <c r="AK808"/>
      <c r="AL808">
        <v>58.035700204000001</v>
      </c>
      <c r="AM808">
        <v>37.23184406</v>
      </c>
      <c r="AN808">
        <v>86.678577579000006</v>
      </c>
      <c r="AO808"/>
      <c r="AP808"/>
      <c r="AQ808"/>
      <c r="AR808">
        <v>65.914459356999998</v>
      </c>
      <c r="AS808">
        <v>23.498041829999998</v>
      </c>
      <c r="AT808">
        <v>54.537251437000002</v>
      </c>
      <c r="AU808"/>
    </row>
    <row r="809" spans="1:47" x14ac:dyDescent="0.35">
      <c r="A809" s="84">
        <v>31503</v>
      </c>
      <c r="B809">
        <v>41.691596161</v>
      </c>
      <c r="C809">
        <v>54.582355448999998</v>
      </c>
      <c r="D809">
        <v>74.078226494999996</v>
      </c>
      <c r="E809">
        <v>64.680181668000003</v>
      </c>
      <c r="F809"/>
      <c r="G809"/>
      <c r="H809"/>
      <c r="I809">
        <v>41.684648140999997</v>
      </c>
      <c r="J809"/>
      <c r="K809">
        <v>63.517937236000002</v>
      </c>
      <c r="L809">
        <v>82.623167637999998</v>
      </c>
      <c r="M809">
        <v>71.191050343000001</v>
      </c>
      <c r="N809">
        <v>88.872378381000004</v>
      </c>
      <c r="O809"/>
      <c r="P809"/>
      <c r="Q809">
        <v>59.859328898000001</v>
      </c>
      <c r="R809">
        <v>83.788427369000004</v>
      </c>
      <c r="S809">
        <v>66.274419598999998</v>
      </c>
      <c r="T809">
        <v>73.753095153999993</v>
      </c>
      <c r="U809"/>
      <c r="V809">
        <v>127.98421472699999</v>
      </c>
      <c r="W809">
        <v>47.440086258999997</v>
      </c>
      <c r="X809"/>
      <c r="Y809"/>
      <c r="Z809">
        <v>10.052206496</v>
      </c>
      <c r="AA809"/>
      <c r="AB809"/>
      <c r="AC809">
        <v>97.854572400999999</v>
      </c>
      <c r="AD809">
        <v>84.044840049000001</v>
      </c>
      <c r="AE809"/>
      <c r="AF809">
        <v>64.246538956999999</v>
      </c>
      <c r="AG809"/>
      <c r="AH809">
        <v>57.547883356</v>
      </c>
      <c r="AI809">
        <v>74.952680631000007</v>
      </c>
      <c r="AJ809">
        <v>48.215014166000003</v>
      </c>
      <c r="AK809"/>
      <c r="AL809">
        <v>58.204412613999999</v>
      </c>
      <c r="AM809">
        <v>37.726647915000001</v>
      </c>
      <c r="AN809">
        <v>88.909808747</v>
      </c>
      <c r="AO809"/>
      <c r="AP809"/>
      <c r="AQ809"/>
      <c r="AR809">
        <v>63.098584459000001</v>
      </c>
      <c r="AS809">
        <v>23.198066828000002</v>
      </c>
      <c r="AT809">
        <v>54.600712850000001</v>
      </c>
      <c r="AU809"/>
    </row>
    <row r="810" spans="1:47" x14ac:dyDescent="0.35">
      <c r="A810" s="84">
        <v>31533</v>
      </c>
      <c r="B810">
        <v>41.852858255000001</v>
      </c>
      <c r="C810">
        <v>54.289805825000002</v>
      </c>
      <c r="D810">
        <v>73.745421328000006</v>
      </c>
      <c r="E810">
        <v>63.324023723000003</v>
      </c>
      <c r="F810"/>
      <c r="G810"/>
      <c r="H810"/>
      <c r="I810">
        <v>41.845883360000002</v>
      </c>
      <c r="J810"/>
      <c r="K810">
        <v>62.900658935000003</v>
      </c>
      <c r="L810">
        <v>81.425730424999998</v>
      </c>
      <c r="M810">
        <v>69.247917580000006</v>
      </c>
      <c r="N810">
        <v>85.793383212999998</v>
      </c>
      <c r="O810"/>
      <c r="P810"/>
      <c r="Q810">
        <v>58.324474311000003</v>
      </c>
      <c r="R810">
        <v>81.218793233</v>
      </c>
      <c r="S810">
        <v>65.829791164</v>
      </c>
      <c r="T810">
        <v>72.479660417000005</v>
      </c>
      <c r="U810"/>
      <c r="V810">
        <v>119.95667789700001</v>
      </c>
      <c r="W810">
        <v>45.291855937999998</v>
      </c>
      <c r="X810"/>
      <c r="Y810"/>
      <c r="Z810">
        <v>9.4000499229999992</v>
      </c>
      <c r="AA810"/>
      <c r="AB810"/>
      <c r="AC810">
        <v>95.375747286000006</v>
      </c>
      <c r="AD810">
        <v>84.044840049000001</v>
      </c>
      <c r="AE810"/>
      <c r="AF810">
        <v>61.669165108999998</v>
      </c>
      <c r="AG810"/>
      <c r="AH810">
        <v>56.824919997999999</v>
      </c>
      <c r="AI810">
        <v>67.174572263000002</v>
      </c>
      <c r="AJ810">
        <v>67.894611784999995</v>
      </c>
      <c r="AK810"/>
      <c r="AL810">
        <v>57.713804058000001</v>
      </c>
      <c r="AM810">
        <v>37.552338826000003</v>
      </c>
      <c r="AN810">
        <v>86.232770755000004</v>
      </c>
      <c r="AO810"/>
      <c r="AP810"/>
      <c r="AQ810"/>
      <c r="AR810">
        <v>63.213518127999997</v>
      </c>
      <c r="AS810">
        <v>23.09807516</v>
      </c>
      <c r="AT810">
        <v>54.706217449999997</v>
      </c>
      <c r="AU810"/>
    </row>
    <row r="811" spans="1:47" x14ac:dyDescent="0.35">
      <c r="A811" s="84">
        <v>31564</v>
      </c>
      <c r="B811">
        <v>42.170713339999999</v>
      </c>
      <c r="C811">
        <v>55.169665606000002</v>
      </c>
      <c r="D811">
        <v>75.537555581000007</v>
      </c>
      <c r="E811">
        <v>63.081080667000002</v>
      </c>
      <c r="F811"/>
      <c r="G811"/>
      <c r="H811"/>
      <c r="I811">
        <v>42.163685473000001</v>
      </c>
      <c r="J811"/>
      <c r="K811">
        <v>63.209298085</v>
      </c>
      <c r="L811">
        <v>81.208014568999999</v>
      </c>
      <c r="M811">
        <v>70.390936852999999</v>
      </c>
      <c r="N811">
        <v>91.058432609999997</v>
      </c>
      <c r="O811"/>
      <c r="P811"/>
      <c r="Q811">
        <v>59.564164554000001</v>
      </c>
      <c r="R811">
        <v>81.861201766999997</v>
      </c>
      <c r="S811">
        <v>66.007440658999997</v>
      </c>
      <c r="T811">
        <v>73.540856031000004</v>
      </c>
      <c r="U811"/>
      <c r="V811">
        <v>122.591138438</v>
      </c>
      <c r="W811">
        <v>45.381365533999997</v>
      </c>
      <c r="X811"/>
      <c r="Y811"/>
      <c r="Z811">
        <v>9.9622538649999992</v>
      </c>
      <c r="AA811"/>
      <c r="AB811"/>
      <c r="AC811">
        <v>97.264375944999998</v>
      </c>
      <c r="AD811">
        <v>84.297226956000003</v>
      </c>
      <c r="AE811"/>
      <c r="AF811">
        <v>62.695822419999999</v>
      </c>
      <c r="AG811"/>
      <c r="AH811">
        <v>55.451289615999997</v>
      </c>
      <c r="AI811">
        <v>70.002975305999996</v>
      </c>
      <c r="AJ811">
        <v>73.142504482999996</v>
      </c>
      <c r="AK811"/>
      <c r="AL811">
        <v>58.069553419000002</v>
      </c>
      <c r="AM811">
        <v>36.929575278000002</v>
      </c>
      <c r="AN811">
        <v>87.543501234999994</v>
      </c>
      <c r="AO811"/>
      <c r="AP811"/>
      <c r="AQ811"/>
      <c r="AR811">
        <v>63.615785971000001</v>
      </c>
      <c r="AS811">
        <v>24.697941837999998</v>
      </c>
      <c r="AT811">
        <v>54.496298993000003</v>
      </c>
      <c r="AU811"/>
    </row>
    <row r="812" spans="1:47" x14ac:dyDescent="0.35">
      <c r="A812" s="84">
        <v>31594</v>
      </c>
      <c r="B812">
        <v>41.008790425000001</v>
      </c>
      <c r="C812">
        <v>56.628033742</v>
      </c>
      <c r="D812">
        <v>75.603441188000005</v>
      </c>
      <c r="E812">
        <v>63.538772225999999</v>
      </c>
      <c r="F812"/>
      <c r="G812"/>
      <c r="H812"/>
      <c r="I812">
        <v>41.001956196000002</v>
      </c>
      <c r="J812"/>
      <c r="K812">
        <v>64.135215537999997</v>
      </c>
      <c r="L812">
        <v>81.861162139000001</v>
      </c>
      <c r="M812">
        <v>70.533814262000007</v>
      </c>
      <c r="N812">
        <v>87.748111265000006</v>
      </c>
      <c r="O812"/>
      <c r="P812"/>
      <c r="Q812">
        <v>61.394183484999999</v>
      </c>
      <c r="R812">
        <v>81.952974415</v>
      </c>
      <c r="S812">
        <v>66.346329534999995</v>
      </c>
      <c r="T812">
        <v>72.904138662999998</v>
      </c>
      <c r="U812"/>
      <c r="V812">
        <v>128.05098308000001</v>
      </c>
      <c r="W812">
        <v>46.679254686999997</v>
      </c>
      <c r="X812"/>
      <c r="Y812"/>
      <c r="Z812">
        <v>9.692395973</v>
      </c>
      <c r="AA812"/>
      <c r="AB812"/>
      <c r="AC812">
        <v>98.562808149000006</v>
      </c>
      <c r="AD812">
        <v>84.297226956000003</v>
      </c>
      <c r="AE812"/>
      <c r="AF812">
        <v>65.068220734999997</v>
      </c>
      <c r="AG812"/>
      <c r="AH812">
        <v>54.728326256999999</v>
      </c>
      <c r="AI812">
        <v>70.710076067000003</v>
      </c>
      <c r="AJ812">
        <v>75.438457538999998</v>
      </c>
      <c r="AK812"/>
      <c r="AL812">
        <v>58.273120259999999</v>
      </c>
      <c r="AM812">
        <v>37.597671916000003</v>
      </c>
      <c r="AN812">
        <v>88.653284619000004</v>
      </c>
      <c r="AO812"/>
      <c r="AP812"/>
      <c r="AQ812"/>
      <c r="AR812">
        <v>64.247921152000004</v>
      </c>
      <c r="AS812">
        <v>24.497958503</v>
      </c>
      <c r="AT812">
        <v>54.829074781000003</v>
      </c>
      <c r="AU812"/>
    </row>
    <row r="813" spans="1:47" x14ac:dyDescent="0.35">
      <c r="A813" s="84">
        <v>31625</v>
      </c>
      <c r="B813">
        <v>42.065647335000001</v>
      </c>
      <c r="C813">
        <v>56.014584051999996</v>
      </c>
      <c r="D813">
        <v>76.261869052999998</v>
      </c>
      <c r="E813">
        <v>62.967832549999997</v>
      </c>
      <c r="F813"/>
      <c r="G813"/>
      <c r="H813"/>
      <c r="I813">
        <v>42.058636978000003</v>
      </c>
      <c r="J813"/>
      <c r="K813">
        <v>63.024114595</v>
      </c>
      <c r="L813">
        <v>84.147178635000003</v>
      </c>
      <c r="M813">
        <v>70.095656873999999</v>
      </c>
      <c r="N813">
        <v>86.679594563999999</v>
      </c>
      <c r="O813"/>
      <c r="P813"/>
      <c r="Q813">
        <v>60.508690454000003</v>
      </c>
      <c r="R813">
        <v>81.952974415</v>
      </c>
      <c r="S813">
        <v>65.822085645000001</v>
      </c>
      <c r="T813">
        <v>72.904138662999998</v>
      </c>
      <c r="U813"/>
      <c r="V813">
        <v>118.328385371</v>
      </c>
      <c r="W813">
        <v>45.784158720000001</v>
      </c>
      <c r="X813"/>
      <c r="Y813"/>
      <c r="Z813">
        <v>9.9622538649999992</v>
      </c>
      <c r="AA813"/>
      <c r="AB813"/>
      <c r="AC813">
        <v>98.798886730999996</v>
      </c>
      <c r="AD813">
        <v>82.278131700000003</v>
      </c>
      <c r="AE813"/>
      <c r="AF813">
        <v>60.273422844000002</v>
      </c>
      <c r="AG813"/>
      <c r="AH813">
        <v>54.439140913999999</v>
      </c>
      <c r="AI813">
        <v>70.710076067000003</v>
      </c>
      <c r="AJ813">
        <v>77.187755104999994</v>
      </c>
      <c r="AK813"/>
      <c r="AL813">
        <v>57.927303621</v>
      </c>
      <c r="AM813">
        <v>36.893075222</v>
      </c>
      <c r="AN813">
        <v>90.799689443000005</v>
      </c>
      <c r="AO813"/>
      <c r="AP813"/>
      <c r="AQ813"/>
      <c r="AR813">
        <v>64.650188994999993</v>
      </c>
      <c r="AS813">
        <v>26.097825181000001</v>
      </c>
      <c r="AT813">
        <v>54.738344791000003</v>
      </c>
      <c r="AU813"/>
    </row>
    <row r="814" spans="1:47" x14ac:dyDescent="0.35">
      <c r="A814" s="84">
        <v>31656</v>
      </c>
      <c r="B814">
        <v>41.484042899999999</v>
      </c>
      <c r="C814">
        <v>55.137239673000003</v>
      </c>
      <c r="D814">
        <v>78.871267814000007</v>
      </c>
      <c r="E814">
        <v>63.251657706000003</v>
      </c>
      <c r="F814"/>
      <c r="G814"/>
      <c r="H814"/>
      <c r="I814">
        <v>41.477129468999998</v>
      </c>
      <c r="J814"/>
      <c r="K814">
        <v>62.653747613999997</v>
      </c>
      <c r="L814">
        <v>83.494031065000001</v>
      </c>
      <c r="M814">
        <v>70.629065867999998</v>
      </c>
      <c r="N814">
        <v>88.257131908999995</v>
      </c>
      <c r="O814"/>
      <c r="P814"/>
      <c r="Q814">
        <v>60.803854798000003</v>
      </c>
      <c r="R814">
        <v>82.687155595999997</v>
      </c>
      <c r="S814">
        <v>66.412182403000003</v>
      </c>
      <c r="T814">
        <v>74.814290768000006</v>
      </c>
      <c r="U814"/>
      <c r="V814">
        <v>118.344945532</v>
      </c>
      <c r="W814">
        <v>46.052687509999998</v>
      </c>
      <c r="X814"/>
      <c r="Y814"/>
      <c r="Z814">
        <v>10.142159126999999</v>
      </c>
      <c r="AA814"/>
      <c r="AB814"/>
      <c r="AC814">
        <v>97.854572400999999</v>
      </c>
      <c r="AD814">
        <v>85.054387676999994</v>
      </c>
      <c r="AE814"/>
      <c r="AF814">
        <v>64.071211879000003</v>
      </c>
      <c r="AG814"/>
      <c r="AH814">
        <v>54.077659234000002</v>
      </c>
      <c r="AI814">
        <v>72.831378349000005</v>
      </c>
      <c r="AJ814">
        <v>69.315916056999995</v>
      </c>
      <c r="AK814"/>
      <c r="AL814">
        <v>58.263773786000002</v>
      </c>
      <c r="AM814">
        <v>38.018843443000002</v>
      </c>
      <c r="AN814">
        <v>91.546173803000002</v>
      </c>
      <c r="AO814"/>
      <c r="AP814"/>
      <c r="AQ814"/>
      <c r="AR814">
        <v>64.305387987000003</v>
      </c>
      <c r="AS814">
        <v>24.297975169000001</v>
      </c>
      <c r="AT814">
        <v>54.885297627</v>
      </c>
      <c r="AU814"/>
    </row>
    <row r="815" spans="1:47" x14ac:dyDescent="0.35">
      <c r="A815" s="84">
        <v>31686</v>
      </c>
      <c r="B815">
        <v>41.363946536</v>
      </c>
      <c r="C815">
        <v>54.947638185000002</v>
      </c>
      <c r="D815">
        <v>79.758482741999998</v>
      </c>
      <c r="E815">
        <v>63.177412052999998</v>
      </c>
      <c r="F815"/>
      <c r="G815"/>
      <c r="H815"/>
      <c r="I815">
        <v>41.357053119</v>
      </c>
      <c r="J815"/>
      <c r="K815">
        <v>62.838931103999997</v>
      </c>
      <c r="L815">
        <v>80.881440784000006</v>
      </c>
      <c r="M815">
        <v>70.514763940999998</v>
      </c>
      <c r="N815">
        <v>89.374635353000002</v>
      </c>
      <c r="O815"/>
      <c r="P815"/>
      <c r="Q815">
        <v>61.63031496</v>
      </c>
      <c r="R815">
        <v>83.421336777999997</v>
      </c>
      <c r="S815">
        <v>66.424078872999999</v>
      </c>
      <c r="T815">
        <v>75.026529890000006</v>
      </c>
      <c r="U815"/>
      <c r="V815">
        <v>119.729569704</v>
      </c>
      <c r="W815">
        <v>45.605139526000002</v>
      </c>
      <c r="X815"/>
      <c r="Y815"/>
      <c r="Z815">
        <v>10.254599916</v>
      </c>
      <c r="AA815"/>
      <c r="AB815"/>
      <c r="AC815">
        <v>97.736533109999996</v>
      </c>
      <c r="AD815">
        <v>83.960711079999996</v>
      </c>
      <c r="AE815"/>
      <c r="AF815">
        <v>64.278782133000007</v>
      </c>
      <c r="AG815"/>
      <c r="AH815">
        <v>54.294548241999998</v>
      </c>
      <c r="AI815">
        <v>70.002975305999996</v>
      </c>
      <c r="AJ815">
        <v>71.721200210999996</v>
      </c>
      <c r="AK815"/>
      <c r="AL815">
        <v>58.317894676999998</v>
      </c>
      <c r="AM815">
        <v>37.660869748000003</v>
      </c>
      <c r="AN815">
        <v>90.676889949</v>
      </c>
      <c r="AO815"/>
      <c r="AP815"/>
      <c r="AQ815"/>
      <c r="AR815">
        <v>64.305387987000003</v>
      </c>
      <c r="AS815">
        <v>25.497875177000001</v>
      </c>
      <c r="AT815">
        <v>55.117923371000003</v>
      </c>
      <c r="AU815"/>
    </row>
    <row r="816" spans="1:47" x14ac:dyDescent="0.35">
      <c r="A816" s="84">
        <v>31717</v>
      </c>
      <c r="B816">
        <v>40.865806298999999</v>
      </c>
      <c r="C816">
        <v>54.910824441000003</v>
      </c>
      <c r="D816">
        <v>78.901578616999998</v>
      </c>
      <c r="E816">
        <v>63.041608294</v>
      </c>
      <c r="F816"/>
      <c r="G816"/>
      <c r="H816"/>
      <c r="I816">
        <v>40.858995899</v>
      </c>
      <c r="J816"/>
      <c r="K816">
        <v>63.517937236000002</v>
      </c>
      <c r="L816">
        <v>79.030856001000004</v>
      </c>
      <c r="M816">
        <v>69.838477538000006</v>
      </c>
      <c r="N816">
        <v>88.838860765999996</v>
      </c>
      <c r="O816"/>
      <c r="P816"/>
      <c r="Q816">
        <v>61.807413566000001</v>
      </c>
      <c r="R816">
        <v>82.228292358000004</v>
      </c>
      <c r="S816">
        <v>66.342229141000004</v>
      </c>
      <c r="T816">
        <v>74.708171206000003</v>
      </c>
      <c r="U816"/>
      <c r="V816">
        <v>122.308595697</v>
      </c>
      <c r="W816">
        <v>44.799553156000002</v>
      </c>
      <c r="X816"/>
      <c r="Y816"/>
      <c r="Z816">
        <v>10.097182812</v>
      </c>
      <c r="AA816"/>
      <c r="AB816"/>
      <c r="AC816">
        <v>97.500454528000006</v>
      </c>
      <c r="AD816">
        <v>82.782905514000007</v>
      </c>
      <c r="AE816"/>
      <c r="AF816">
        <v>61.971596185999999</v>
      </c>
      <c r="AG816"/>
      <c r="AH816">
        <v>53.788473891000002</v>
      </c>
      <c r="AI816">
        <v>70.002975305999996</v>
      </c>
      <c r="AJ816">
        <v>72.814511189000001</v>
      </c>
      <c r="AK816"/>
      <c r="AL816">
        <v>58.239129515999998</v>
      </c>
      <c r="AM816">
        <v>38.247253088000001</v>
      </c>
      <c r="AN816">
        <v>91.396268470999999</v>
      </c>
      <c r="AO816"/>
      <c r="AP816"/>
      <c r="AQ816"/>
      <c r="AR816">
        <v>65.454724679999998</v>
      </c>
      <c r="AS816">
        <v>25.597866843999999</v>
      </c>
      <c r="AT816">
        <v>55.333394701000003</v>
      </c>
      <c r="AU816"/>
    </row>
    <row r="817" spans="1:47" x14ac:dyDescent="0.35">
      <c r="A817" s="84">
        <v>31747</v>
      </c>
      <c r="B817">
        <v>41.651354947999998</v>
      </c>
      <c r="C817">
        <v>55.489767589000003</v>
      </c>
      <c r="D817">
        <v>77.167164647000007</v>
      </c>
      <c r="E817">
        <v>64.157172731000003</v>
      </c>
      <c r="F817"/>
      <c r="G817"/>
      <c r="H817"/>
      <c r="I817">
        <v>41.644413634000003</v>
      </c>
      <c r="J817"/>
      <c r="K817">
        <v>62.715475443999999</v>
      </c>
      <c r="L817">
        <v>80.119435284999994</v>
      </c>
      <c r="M817">
        <v>70.590965225000005</v>
      </c>
      <c r="N817">
        <v>90.169667965000002</v>
      </c>
      <c r="O817"/>
      <c r="P817"/>
      <c r="Q817">
        <v>61.335150616</v>
      </c>
      <c r="R817">
        <v>82.778928243999999</v>
      </c>
      <c r="S817">
        <v>67.039814879000005</v>
      </c>
      <c r="T817">
        <v>75.026529890000006</v>
      </c>
      <c r="U817"/>
      <c r="V817">
        <v>119.572918621</v>
      </c>
      <c r="W817">
        <v>46.365971098000003</v>
      </c>
      <c r="X817"/>
      <c r="Y817"/>
      <c r="Z817">
        <v>10.029718338</v>
      </c>
      <c r="AA817"/>
      <c r="AB817"/>
      <c r="AC817">
        <v>100.215358225</v>
      </c>
      <c r="AD817">
        <v>84.717871801000001</v>
      </c>
      <c r="AE817"/>
      <c r="AF817">
        <v>60.115986552999999</v>
      </c>
      <c r="AG817"/>
      <c r="AH817">
        <v>53.716177555000002</v>
      </c>
      <c r="AI817">
        <v>71.417176827000006</v>
      </c>
      <c r="AJ817">
        <v>75.438457538999998</v>
      </c>
      <c r="AK817"/>
      <c r="AL817">
        <v>58.791786946999999</v>
      </c>
      <c r="AM817">
        <v>37.757585538000001</v>
      </c>
      <c r="AN817">
        <v>91.372856534999997</v>
      </c>
      <c r="AO817"/>
      <c r="AP817"/>
      <c r="AQ817"/>
      <c r="AR817">
        <v>64.707655829000004</v>
      </c>
      <c r="AS817">
        <v>25.39788351</v>
      </c>
      <c r="AT817">
        <v>55.869941120999997</v>
      </c>
      <c r="AU817"/>
    </row>
    <row r="818" spans="1:47" x14ac:dyDescent="0.35">
      <c r="A818" s="84">
        <v>31778</v>
      </c>
      <c r="B818">
        <v>40.565452149999999</v>
      </c>
      <c r="C818">
        <v>54.556168018999998</v>
      </c>
      <c r="D818">
        <v>79.596442377000002</v>
      </c>
      <c r="E818">
        <v>64.820684518999997</v>
      </c>
      <c r="F818"/>
      <c r="G818"/>
      <c r="H818"/>
      <c r="I818">
        <v>40.558691805000002</v>
      </c>
      <c r="J818"/>
      <c r="K818">
        <v>61.727830161999997</v>
      </c>
      <c r="L818">
        <v>74.894254723000003</v>
      </c>
      <c r="M818">
        <v>69.962304626000005</v>
      </c>
      <c r="N818">
        <v>86.917774635000001</v>
      </c>
      <c r="O818"/>
      <c r="P818"/>
      <c r="Q818">
        <v>60.685789059999998</v>
      </c>
      <c r="R818">
        <v>80.576384699000002</v>
      </c>
      <c r="S818">
        <v>66.333201107999997</v>
      </c>
      <c r="T818">
        <v>73.540856031000004</v>
      </c>
      <c r="U818"/>
      <c r="V818">
        <v>116.719639976</v>
      </c>
      <c r="W818">
        <v>43.32264481</v>
      </c>
      <c r="X818"/>
      <c r="Y818"/>
      <c r="Z818">
        <v>9.5349788689999997</v>
      </c>
      <c r="AA818"/>
      <c r="AB818"/>
      <c r="AC818">
        <v>95.729865160000003</v>
      </c>
      <c r="AD818">
        <v>84.465484893999999</v>
      </c>
      <c r="AE818"/>
      <c r="AF818">
        <v>62.087741350000002</v>
      </c>
      <c r="AG818"/>
      <c r="AH818">
        <v>54.149955570000003</v>
      </c>
      <c r="AI818">
        <v>74.952680631000007</v>
      </c>
      <c r="AJ818">
        <v>77.406417300000001</v>
      </c>
      <c r="AK818"/>
      <c r="AL818">
        <v>58.210753359999998</v>
      </c>
      <c r="AM818">
        <v>35.517041622999997</v>
      </c>
      <c r="AN818">
        <v>88.370353621999996</v>
      </c>
      <c r="AO818"/>
      <c r="AP818"/>
      <c r="AQ818"/>
      <c r="AR818">
        <v>62.351515608</v>
      </c>
      <c r="AS818">
        <v>25.497875177000001</v>
      </c>
      <c r="AT818">
        <v>55.653577364999997</v>
      </c>
      <c r="AU818"/>
    </row>
    <row r="819" spans="1:47" x14ac:dyDescent="0.35">
      <c r="A819" s="84">
        <v>31809</v>
      </c>
      <c r="B819">
        <v>41.523275527999999</v>
      </c>
      <c r="C819">
        <v>56.268201406999999</v>
      </c>
      <c r="D819">
        <v>83.971813319999995</v>
      </c>
      <c r="E819">
        <v>64.961187369000001</v>
      </c>
      <c r="F819"/>
      <c r="G819"/>
      <c r="H819"/>
      <c r="I819">
        <v>41.516355558999997</v>
      </c>
      <c r="J819"/>
      <c r="K819">
        <v>62.962386764999998</v>
      </c>
      <c r="L819">
        <v>78.377708431000002</v>
      </c>
      <c r="M819">
        <v>70.895770365000004</v>
      </c>
      <c r="N819">
        <v>91.729467589999999</v>
      </c>
      <c r="O819"/>
      <c r="P819"/>
      <c r="Q819">
        <v>61.571282091</v>
      </c>
      <c r="R819">
        <v>82.503610300999995</v>
      </c>
      <c r="S819">
        <v>67.245992078</v>
      </c>
      <c r="T819">
        <v>75.981605943000005</v>
      </c>
      <c r="U819"/>
      <c r="V819">
        <v>126.403199681</v>
      </c>
      <c r="W819">
        <v>46.544990292000001</v>
      </c>
      <c r="X819"/>
      <c r="Y819"/>
      <c r="Z819">
        <v>10.322064388999999</v>
      </c>
      <c r="AA819"/>
      <c r="AB819"/>
      <c r="AC819">
        <v>98.680847439999994</v>
      </c>
      <c r="AD819">
        <v>84.044840049000001</v>
      </c>
      <c r="AE819"/>
      <c r="AF819">
        <v>60.516054611000001</v>
      </c>
      <c r="AG819"/>
      <c r="AH819">
        <v>55.017511601000002</v>
      </c>
      <c r="AI819">
        <v>71.417176827000006</v>
      </c>
      <c r="AJ819">
        <v>74.454477658000002</v>
      </c>
      <c r="AK819"/>
      <c r="AL819">
        <v>59.122661839000003</v>
      </c>
      <c r="AM819">
        <v>39.894129552999999</v>
      </c>
      <c r="AN819">
        <v>92.108348599999999</v>
      </c>
      <c r="AO819"/>
      <c r="AP819"/>
      <c r="AQ819"/>
      <c r="AR819">
        <v>64.937523167999998</v>
      </c>
      <c r="AS819">
        <v>26.097825181000001</v>
      </c>
      <c r="AT819">
        <v>56.399248974000002</v>
      </c>
      <c r="AU819"/>
    </row>
    <row r="820" spans="1:47" x14ac:dyDescent="0.35">
      <c r="A820" s="84">
        <v>31837</v>
      </c>
      <c r="B820">
        <v>41.936402571999999</v>
      </c>
      <c r="C820">
        <v>55.373255911999998</v>
      </c>
      <c r="D820">
        <v>79.576923230999995</v>
      </c>
      <c r="E820">
        <v>65.388334830000005</v>
      </c>
      <c r="F820"/>
      <c r="G820"/>
      <c r="H820"/>
      <c r="I820">
        <v>41.929413754000002</v>
      </c>
      <c r="J820"/>
      <c r="K820">
        <v>62.592019784000001</v>
      </c>
      <c r="L820">
        <v>79.901719428000007</v>
      </c>
      <c r="M820">
        <v>70.676691671</v>
      </c>
      <c r="N820">
        <v>91.102827034000001</v>
      </c>
      <c r="O820"/>
      <c r="P820"/>
      <c r="Q820">
        <v>63.991629709999998</v>
      </c>
      <c r="R820">
        <v>83.421336777999997</v>
      </c>
      <c r="S820">
        <v>67.535510200999994</v>
      </c>
      <c r="T820">
        <v>75.663247259000002</v>
      </c>
      <c r="U820"/>
      <c r="V820">
        <v>118.715612482</v>
      </c>
      <c r="W820">
        <v>46.947783477000002</v>
      </c>
      <c r="X820"/>
      <c r="Y820"/>
      <c r="Z820">
        <v>10.232111758</v>
      </c>
      <c r="AA820"/>
      <c r="AB820"/>
      <c r="AC820">
        <v>99.979279642999998</v>
      </c>
      <c r="AD820">
        <v>85.306774583999996</v>
      </c>
      <c r="AE820"/>
      <c r="AF820">
        <v>63.589843866000002</v>
      </c>
      <c r="AG820"/>
      <c r="AH820">
        <v>55.740474958999997</v>
      </c>
      <c r="AI820">
        <v>73.538479108999994</v>
      </c>
      <c r="AJ820">
        <v>74.017153265999994</v>
      </c>
      <c r="AK820"/>
      <c r="AL820">
        <v>59.306655683999999</v>
      </c>
      <c r="AM820">
        <v>38.891252797999996</v>
      </c>
      <c r="AN820">
        <v>89.560461312000001</v>
      </c>
      <c r="AO820"/>
      <c r="AP820"/>
      <c r="AQ820"/>
      <c r="AR820">
        <v>64.707655829000004</v>
      </c>
      <c r="AS820">
        <v>25.197900175000001</v>
      </c>
      <c r="AT820">
        <v>56.472328758000003</v>
      </c>
      <c r="AU820"/>
    </row>
    <row r="821" spans="1:47" x14ac:dyDescent="0.35">
      <c r="A821" s="84">
        <v>31868</v>
      </c>
      <c r="B821">
        <v>41.816426520999997</v>
      </c>
      <c r="C821">
        <v>56.698059636000004</v>
      </c>
      <c r="D821">
        <v>80.669641256000006</v>
      </c>
      <c r="E821">
        <v>65.078194758999999</v>
      </c>
      <c r="F821"/>
      <c r="G821"/>
      <c r="H821"/>
      <c r="I821">
        <v>41.809457698000003</v>
      </c>
      <c r="J821"/>
      <c r="K821">
        <v>63.456209405999999</v>
      </c>
      <c r="L821">
        <v>79.901719428000007</v>
      </c>
      <c r="M821">
        <v>70.790993598</v>
      </c>
      <c r="N821">
        <v>91.356175492000006</v>
      </c>
      <c r="O821"/>
      <c r="P821"/>
      <c r="Q821">
        <v>62.279676516000002</v>
      </c>
      <c r="R821">
        <v>82.595382948999998</v>
      </c>
      <c r="S821">
        <v>67.732409582000003</v>
      </c>
      <c r="T821">
        <v>75.026529890000006</v>
      </c>
      <c r="U821"/>
      <c r="V821">
        <v>119.925850642</v>
      </c>
      <c r="W821">
        <v>47.798124645999998</v>
      </c>
      <c r="X821"/>
      <c r="Y821"/>
      <c r="Z821">
        <v>10.794315701</v>
      </c>
      <c r="AA821"/>
      <c r="AB821"/>
      <c r="AC821">
        <v>101.867908302</v>
      </c>
      <c r="AD821">
        <v>84.633742831999996</v>
      </c>
      <c r="AE821"/>
      <c r="AF821">
        <v>61.159327412000003</v>
      </c>
      <c r="AG821"/>
      <c r="AH821">
        <v>57.041809004999998</v>
      </c>
      <c r="AI821">
        <v>70.002975305999996</v>
      </c>
      <c r="AJ821">
        <v>74.235815462000005</v>
      </c>
      <c r="AK821"/>
      <c r="AL821">
        <v>59.553988660999998</v>
      </c>
      <c r="AM821">
        <v>38.779285315000003</v>
      </c>
      <c r="AN821">
        <v>92.245598290000004</v>
      </c>
      <c r="AO821"/>
      <c r="AP821"/>
      <c r="AQ821"/>
      <c r="AR821">
        <v>65.052456836999994</v>
      </c>
      <c r="AS821">
        <v>26.197816848999999</v>
      </c>
      <c r="AT821">
        <v>56.835347874999997</v>
      </c>
      <c r="AU821"/>
    </row>
    <row r="822" spans="1:47" x14ac:dyDescent="0.35">
      <c r="A822" s="84">
        <v>31898</v>
      </c>
      <c r="B822">
        <v>42.929755198000002</v>
      </c>
      <c r="C822">
        <v>57.052189830000003</v>
      </c>
      <c r="D822">
        <v>79.610650073000002</v>
      </c>
      <c r="E822">
        <v>65.120956496000005</v>
      </c>
      <c r="F822"/>
      <c r="G822"/>
      <c r="H822"/>
      <c r="I822">
        <v>42.922600834999997</v>
      </c>
      <c r="J822"/>
      <c r="K822">
        <v>64.382126858999996</v>
      </c>
      <c r="L822">
        <v>80.554866997999994</v>
      </c>
      <c r="M822">
        <v>71.695883855000005</v>
      </c>
      <c r="N822">
        <v>93.154228368000005</v>
      </c>
      <c r="O822"/>
      <c r="P822"/>
      <c r="Q822">
        <v>63.755498234999997</v>
      </c>
      <c r="R822">
        <v>83.329564129999994</v>
      </c>
      <c r="S822">
        <v>67.992988412000003</v>
      </c>
      <c r="T822">
        <v>76.406084187999994</v>
      </c>
      <c r="U822"/>
      <c r="V822">
        <v>118.69986243699999</v>
      </c>
      <c r="W822">
        <v>46.142197105999998</v>
      </c>
      <c r="X822"/>
      <c r="Y822"/>
      <c r="Z822">
        <v>11.131638066000001</v>
      </c>
      <c r="AA822"/>
      <c r="AB822"/>
      <c r="AC822">
        <v>102.340065467</v>
      </c>
      <c r="AD822">
        <v>83.287679327999996</v>
      </c>
      <c r="AE822"/>
      <c r="AF822">
        <v>62.685557555999999</v>
      </c>
      <c r="AG822"/>
      <c r="AH822">
        <v>57.547883356</v>
      </c>
      <c r="AI822">
        <v>72.124277587999998</v>
      </c>
      <c r="AJ822">
        <v>76.094444125999999</v>
      </c>
      <c r="AK822"/>
      <c r="AL822">
        <v>59.909494709000001</v>
      </c>
      <c r="AM822">
        <v>39.050204287</v>
      </c>
      <c r="AN822">
        <v>92.879010824000005</v>
      </c>
      <c r="AO822"/>
      <c r="AP822"/>
      <c r="AQ822"/>
      <c r="AR822">
        <v>65.914459356999998</v>
      </c>
      <c r="AS822">
        <v>26.797766852999999</v>
      </c>
      <c r="AT822">
        <v>57.192020851000002</v>
      </c>
      <c r="AU822"/>
    </row>
    <row r="823" spans="1:47" x14ac:dyDescent="0.35">
      <c r="A823" s="84">
        <v>31929</v>
      </c>
      <c r="B823">
        <v>41.891881636000001</v>
      </c>
      <c r="C823">
        <v>57.016961831000003</v>
      </c>
      <c r="D823">
        <v>74.869615092000004</v>
      </c>
      <c r="E823">
        <v>65.884558943000002</v>
      </c>
      <c r="F823"/>
      <c r="G823"/>
      <c r="H823"/>
      <c r="I823">
        <v>41.884900238</v>
      </c>
      <c r="J823"/>
      <c r="K823">
        <v>63.209298085</v>
      </c>
      <c r="L823">
        <v>79.030856001000004</v>
      </c>
      <c r="M823">
        <v>70.943396168000007</v>
      </c>
      <c r="N823">
        <v>92.973420709999999</v>
      </c>
      <c r="O823"/>
      <c r="P823"/>
      <c r="Q823">
        <v>62.574840860000002</v>
      </c>
      <c r="R823">
        <v>83.788427369000004</v>
      </c>
      <c r="S823">
        <v>68.405422332000001</v>
      </c>
      <c r="T823">
        <v>76.087725504000005</v>
      </c>
      <c r="U823"/>
      <c r="V823">
        <v>116.45562449400001</v>
      </c>
      <c r="W823">
        <v>46.410725896999999</v>
      </c>
      <c r="X823"/>
      <c r="Y823"/>
      <c r="Z823">
        <v>10.794315701</v>
      </c>
      <c r="AA823"/>
      <c r="AB823"/>
      <c r="AC823">
        <v>100.805554681</v>
      </c>
      <c r="AD823">
        <v>86.400451181999998</v>
      </c>
      <c r="AE823"/>
      <c r="AF823">
        <v>62.84180945</v>
      </c>
      <c r="AG823"/>
      <c r="AH823">
        <v>57.547883356</v>
      </c>
      <c r="AI823">
        <v>70.710076067000003</v>
      </c>
      <c r="AJ823">
        <v>71.830531308999994</v>
      </c>
      <c r="AK823"/>
      <c r="AL823">
        <v>60.161573746999998</v>
      </c>
      <c r="AM823">
        <v>39.068140933000002</v>
      </c>
      <c r="AN823">
        <v>92.889254880999999</v>
      </c>
      <c r="AO823"/>
      <c r="AP823"/>
      <c r="AQ823"/>
      <c r="AR823">
        <v>65.512191514999998</v>
      </c>
      <c r="AS823">
        <v>27.497708524</v>
      </c>
      <c r="AT823">
        <v>57.499511231</v>
      </c>
      <c r="AU823"/>
    </row>
    <row r="824" spans="1:47" x14ac:dyDescent="0.35">
      <c r="A824" s="84">
        <v>31959</v>
      </c>
      <c r="B824">
        <v>41.781496036999997</v>
      </c>
      <c r="C824">
        <v>56.374053349</v>
      </c>
      <c r="D824">
        <v>70.924294353999997</v>
      </c>
      <c r="E824">
        <v>66.600700560999996</v>
      </c>
      <c r="F824"/>
      <c r="G824"/>
      <c r="H824"/>
      <c r="I824">
        <v>41.774533034999997</v>
      </c>
      <c r="J824"/>
      <c r="K824">
        <v>62.468564123999997</v>
      </c>
      <c r="L824">
        <v>82.187735923999995</v>
      </c>
      <c r="M824">
        <v>71.229150985999993</v>
      </c>
      <c r="N824">
        <v>96.382963618000005</v>
      </c>
      <c r="O824"/>
      <c r="P824"/>
      <c r="Q824">
        <v>63.814531103</v>
      </c>
      <c r="R824">
        <v>82.778928243999999</v>
      </c>
      <c r="S824">
        <v>68.638518027000003</v>
      </c>
      <c r="T824">
        <v>77.467279801999993</v>
      </c>
      <c r="U824"/>
      <c r="V824">
        <v>117.98348215199999</v>
      </c>
      <c r="W824">
        <v>47.126802669999996</v>
      </c>
      <c r="X824"/>
      <c r="Y824"/>
      <c r="Z824">
        <v>11.131638066000001</v>
      </c>
      <c r="AA824"/>
      <c r="AB824"/>
      <c r="AC824">
        <v>99.979279642999998</v>
      </c>
      <c r="AD824">
        <v>87.157611903000003</v>
      </c>
      <c r="AE824"/>
      <c r="AF824">
        <v>64.608179113000006</v>
      </c>
      <c r="AG824"/>
      <c r="AH824">
        <v>57.837068700000003</v>
      </c>
      <c r="AI824">
        <v>70.710076067000003</v>
      </c>
      <c r="AJ824">
        <v>75.219795343000001</v>
      </c>
      <c r="AK824"/>
      <c r="AL824">
        <v>60.338234004</v>
      </c>
      <c r="AM824">
        <v>39.141227802000003</v>
      </c>
      <c r="AN824">
        <v>95.419598711000006</v>
      </c>
      <c r="AO824"/>
      <c r="AP824"/>
      <c r="AQ824"/>
      <c r="AR824">
        <v>65.224857341000003</v>
      </c>
      <c r="AS824">
        <v>25.297891841999999</v>
      </c>
      <c r="AT824">
        <v>57.887716597000001</v>
      </c>
      <c r="AU824"/>
    </row>
    <row r="825" spans="1:47" x14ac:dyDescent="0.35">
      <c r="A825" s="84">
        <v>31990</v>
      </c>
      <c r="B825">
        <v>42.448933414999999</v>
      </c>
      <c r="C825">
        <v>56.394106618000002</v>
      </c>
      <c r="D825">
        <v>71.966377967</v>
      </c>
      <c r="E825">
        <v>67.353025187</v>
      </c>
      <c r="F825"/>
      <c r="G825"/>
      <c r="H825"/>
      <c r="I825">
        <v>42.441859182000002</v>
      </c>
      <c r="J825"/>
      <c r="K825">
        <v>63.826576387000003</v>
      </c>
      <c r="L825">
        <v>82.623167637999998</v>
      </c>
      <c r="M825">
        <v>71.267251627999997</v>
      </c>
      <c r="N825">
        <v>90.515156532000006</v>
      </c>
      <c r="O825"/>
      <c r="P825"/>
      <c r="Q825">
        <v>64.050662578000001</v>
      </c>
      <c r="R825">
        <v>82.778928243999999</v>
      </c>
      <c r="S825">
        <v>69.050071488</v>
      </c>
      <c r="T825">
        <v>77.255040679000004</v>
      </c>
      <c r="U825"/>
      <c r="V825">
        <v>117.410018128</v>
      </c>
      <c r="W825">
        <v>44.710043558999999</v>
      </c>
      <c r="X825"/>
      <c r="Y825"/>
      <c r="Z825">
        <v>11.558913063</v>
      </c>
      <c r="AA825"/>
      <c r="AB825"/>
      <c r="AC825">
        <v>99.743201060999994</v>
      </c>
      <c r="AD825">
        <v>87.157611903000003</v>
      </c>
      <c r="AE825"/>
      <c r="AF825">
        <v>57.746755843999999</v>
      </c>
      <c r="AG825"/>
      <c r="AH825">
        <v>58.126254043000003</v>
      </c>
      <c r="AI825">
        <v>70.710076067000003</v>
      </c>
      <c r="AJ825">
        <v>67.894611784999995</v>
      </c>
      <c r="AK825"/>
      <c r="AL825">
        <v>60.653038776999999</v>
      </c>
      <c r="AM825">
        <v>39.097206657999998</v>
      </c>
      <c r="AN825">
        <v>90.298249514000005</v>
      </c>
      <c r="AO825"/>
      <c r="AP825"/>
      <c r="AQ825"/>
      <c r="AR825">
        <v>67.753398066000003</v>
      </c>
      <c r="AS825">
        <v>27.997666860999999</v>
      </c>
      <c r="AT825">
        <v>58.322129805000003</v>
      </c>
      <c r="AU825"/>
    </row>
    <row r="826" spans="1:47" x14ac:dyDescent="0.35">
      <c r="A826" s="84">
        <v>32021</v>
      </c>
      <c r="B826">
        <v>41.610350572000002</v>
      </c>
      <c r="C826">
        <v>56.856285988000003</v>
      </c>
      <c r="D826">
        <v>73.915906074000006</v>
      </c>
      <c r="E826">
        <v>67.723313634999997</v>
      </c>
      <c r="F826"/>
      <c r="G826"/>
      <c r="H826"/>
      <c r="I826">
        <v>41.603416092000003</v>
      </c>
      <c r="J826"/>
      <c r="K826">
        <v>63.024114595</v>
      </c>
      <c r="L826">
        <v>80.337151141999996</v>
      </c>
      <c r="M826">
        <v>71.333927751999994</v>
      </c>
      <c r="N826">
        <v>93.950164207</v>
      </c>
      <c r="O826"/>
      <c r="P826"/>
      <c r="Q826">
        <v>63.283235285000004</v>
      </c>
      <c r="R826">
        <v>83.971972664000006</v>
      </c>
      <c r="S826">
        <v>69.323579930999998</v>
      </c>
      <c r="T826">
        <v>76.724442871999997</v>
      </c>
      <c r="U826"/>
      <c r="V826">
        <v>121.444177608</v>
      </c>
      <c r="W826">
        <v>47.261067064999999</v>
      </c>
      <c r="X826"/>
      <c r="Y826"/>
      <c r="Z826">
        <v>11.199102539</v>
      </c>
      <c r="AA826"/>
      <c r="AB826"/>
      <c r="AC826">
        <v>100.451436808</v>
      </c>
      <c r="AD826">
        <v>88.503675407000003</v>
      </c>
      <c r="AE826"/>
      <c r="AF826">
        <v>63.479510208999997</v>
      </c>
      <c r="AG826"/>
      <c r="AH826">
        <v>59.138402745999997</v>
      </c>
      <c r="AI826">
        <v>69.295874545000004</v>
      </c>
      <c r="AJ826">
        <v>75.985113028000001</v>
      </c>
      <c r="AK826"/>
      <c r="AL826">
        <v>60.933955656999998</v>
      </c>
      <c r="AM826">
        <v>38.178282436000003</v>
      </c>
      <c r="AN826">
        <v>92.949914675000002</v>
      </c>
      <c r="AO826"/>
      <c r="AP826"/>
      <c r="AQ826"/>
      <c r="AR826">
        <v>67.121262884999993</v>
      </c>
      <c r="AS826">
        <v>26.997750187000001</v>
      </c>
      <c r="AT826">
        <v>58.542261582999998</v>
      </c>
      <c r="AU826"/>
    </row>
    <row r="827" spans="1:47" x14ac:dyDescent="0.35">
      <c r="A827" s="84">
        <v>32051</v>
      </c>
      <c r="B827">
        <v>42.505838359000002</v>
      </c>
      <c r="C827">
        <v>57.641723917999997</v>
      </c>
      <c r="D827">
        <v>74.418733962000005</v>
      </c>
      <c r="E827">
        <v>68.414550066000004</v>
      </c>
      <c r="F827"/>
      <c r="G827"/>
      <c r="H827"/>
      <c r="I827">
        <v>42.498754642999998</v>
      </c>
      <c r="J827"/>
      <c r="K827">
        <v>64.011759878000007</v>
      </c>
      <c r="L827">
        <v>68.036205234999997</v>
      </c>
      <c r="M827">
        <v>71.857811585999997</v>
      </c>
      <c r="N827">
        <v>93.506115707000006</v>
      </c>
      <c r="O827"/>
      <c r="P827"/>
      <c r="Q827">
        <v>62.870005204000002</v>
      </c>
      <c r="R827">
        <v>84.522608551000005</v>
      </c>
      <c r="S827">
        <v>70.338289086000003</v>
      </c>
      <c r="T827">
        <v>77.679518924999996</v>
      </c>
      <c r="U827"/>
      <c r="V827">
        <v>120.143902653</v>
      </c>
      <c r="W827">
        <v>47.753369847000002</v>
      </c>
      <c r="X827"/>
      <c r="Y827"/>
      <c r="Z827">
        <v>11.199102539</v>
      </c>
      <c r="AA827"/>
      <c r="AB827"/>
      <c r="AC827">
        <v>103.04830121400001</v>
      </c>
      <c r="AD827">
        <v>89.933867879999994</v>
      </c>
      <c r="AE827"/>
      <c r="AF827">
        <v>65.562139802000004</v>
      </c>
      <c r="AG827"/>
      <c r="AH827">
        <v>58.921513738000002</v>
      </c>
      <c r="AI827">
        <v>71.417176827000006</v>
      </c>
      <c r="AJ827">
        <v>76.313106321999996</v>
      </c>
      <c r="AK827"/>
      <c r="AL827">
        <v>61.689990232</v>
      </c>
      <c r="AM827">
        <v>38.398295646000001</v>
      </c>
      <c r="AN827">
        <v>92.110947972999995</v>
      </c>
      <c r="AO827"/>
      <c r="AP827"/>
      <c r="AQ827"/>
      <c r="AR827">
        <v>67.293663389000002</v>
      </c>
      <c r="AS827">
        <v>27.997666860999999</v>
      </c>
      <c r="AT827">
        <v>59.330472170999997</v>
      </c>
      <c r="AU827"/>
    </row>
    <row r="828" spans="1:47" x14ac:dyDescent="0.35">
      <c r="A828" s="84">
        <v>32082</v>
      </c>
      <c r="B828">
        <v>42.834849343999998</v>
      </c>
      <c r="C828">
        <v>56.924810788999999</v>
      </c>
      <c r="D828">
        <v>76.796341233999996</v>
      </c>
      <c r="E828">
        <v>68.973272102999999</v>
      </c>
      <c r="F828"/>
      <c r="G828"/>
      <c r="H828"/>
      <c r="I828">
        <v>42.827710797000002</v>
      </c>
      <c r="J828"/>
      <c r="K828">
        <v>64.382126858999996</v>
      </c>
      <c r="L828">
        <v>69.669074160999998</v>
      </c>
      <c r="M828">
        <v>72.143566403999998</v>
      </c>
      <c r="N828">
        <v>94.038861830000002</v>
      </c>
      <c r="O828"/>
      <c r="P828"/>
      <c r="Q828">
        <v>62.456775122000003</v>
      </c>
      <c r="R828">
        <v>84.522608551000005</v>
      </c>
      <c r="S828">
        <v>70.579976111999997</v>
      </c>
      <c r="T828">
        <v>77.573399362999993</v>
      </c>
      <c r="U828"/>
      <c r="V828">
        <v>121.050404417</v>
      </c>
      <c r="W828">
        <v>47.305821864000002</v>
      </c>
      <c r="X828"/>
      <c r="Y828"/>
      <c r="Z828">
        <v>11.401495959</v>
      </c>
      <c r="AA828"/>
      <c r="AB828"/>
      <c r="AC828">
        <v>102.57614404900001</v>
      </c>
      <c r="AD828">
        <v>90.270383757000005</v>
      </c>
      <c r="AE828"/>
      <c r="AF828">
        <v>60.115994622999999</v>
      </c>
      <c r="AG828"/>
      <c r="AH828">
        <v>59.066106410000003</v>
      </c>
      <c r="AI828">
        <v>72.831378349000005</v>
      </c>
      <c r="AJ828">
        <v>75.657119734000005</v>
      </c>
      <c r="AK828"/>
      <c r="AL828">
        <v>61.971658462000001</v>
      </c>
      <c r="AM828">
        <v>38.781216950000001</v>
      </c>
      <c r="AN828">
        <v>92.763793221</v>
      </c>
      <c r="AO828"/>
      <c r="AP828"/>
      <c r="AQ828"/>
      <c r="AR828">
        <v>68.155665909000007</v>
      </c>
      <c r="AS828">
        <v>29.197566868999999</v>
      </c>
      <c r="AT828">
        <v>59.630624826000002</v>
      </c>
      <c r="AU828"/>
    </row>
    <row r="829" spans="1:47" x14ac:dyDescent="0.35">
      <c r="A829" s="84">
        <v>32112</v>
      </c>
      <c r="B829">
        <v>42.644256274</v>
      </c>
      <c r="C829">
        <v>57.216764779999998</v>
      </c>
      <c r="D829">
        <v>74.442671494999999</v>
      </c>
      <c r="E829">
        <v>69.662158986999998</v>
      </c>
      <c r="F829"/>
      <c r="G829"/>
      <c r="H829"/>
      <c r="I829">
        <v>42.637149489999999</v>
      </c>
      <c r="J829"/>
      <c r="K829">
        <v>64.443854689000005</v>
      </c>
      <c r="L829">
        <v>72.281664441999993</v>
      </c>
      <c r="M829">
        <v>71.962588351999997</v>
      </c>
      <c r="N829">
        <v>93.260266733999998</v>
      </c>
      <c r="O829"/>
      <c r="P829"/>
      <c r="Q829">
        <v>63.755498234999997</v>
      </c>
      <c r="R829">
        <v>85.715652970999997</v>
      </c>
      <c r="S829">
        <v>70.959727009000005</v>
      </c>
      <c r="T829">
        <v>78.210116732000003</v>
      </c>
      <c r="U829"/>
      <c r="V829">
        <v>124.019642866</v>
      </c>
      <c r="W829">
        <v>47.350576662000002</v>
      </c>
      <c r="X829"/>
      <c r="Y829"/>
      <c r="Z829">
        <v>10.749339385000001</v>
      </c>
      <c r="AA829"/>
      <c r="AB829"/>
      <c r="AC829">
        <v>101.041633264</v>
      </c>
      <c r="AD829">
        <v>91.279931384999998</v>
      </c>
      <c r="AE829"/>
      <c r="AF829">
        <v>66.535145744999994</v>
      </c>
      <c r="AG829"/>
      <c r="AH829">
        <v>59.066106410000003</v>
      </c>
      <c r="AI829">
        <v>70.710076067000003</v>
      </c>
      <c r="AJ829">
        <v>75.875781930000002</v>
      </c>
      <c r="AK829"/>
      <c r="AL829">
        <v>62.220919014000003</v>
      </c>
      <c r="AM829">
        <v>39.544829796999998</v>
      </c>
      <c r="AN829">
        <v>96.004633506999994</v>
      </c>
      <c r="AO829"/>
      <c r="AP829"/>
      <c r="AQ829"/>
      <c r="AR829">
        <v>68.385533248000002</v>
      </c>
      <c r="AS829">
        <v>28.897591866999999</v>
      </c>
      <c r="AT829">
        <v>59.964987147999999</v>
      </c>
      <c r="AU829"/>
    </row>
    <row r="830" spans="1:47" x14ac:dyDescent="0.35">
      <c r="A830" s="84">
        <v>32143</v>
      </c>
      <c r="B830">
        <v>43.270203404999997</v>
      </c>
      <c r="C830">
        <v>58.939271161999997</v>
      </c>
      <c r="D830">
        <v>74.603370561999995</v>
      </c>
      <c r="E830">
        <v>70.222760660000006</v>
      </c>
      <c r="F830"/>
      <c r="G830"/>
      <c r="H830"/>
      <c r="I830">
        <v>43.262992304999997</v>
      </c>
      <c r="J830"/>
      <c r="K830">
        <v>64.135215537999997</v>
      </c>
      <c r="L830">
        <v>83.058599350999998</v>
      </c>
      <c r="M830">
        <v>71.819710943000004</v>
      </c>
      <c r="N830">
        <v>91.681839194999995</v>
      </c>
      <c r="O830"/>
      <c r="P830"/>
      <c r="Q830">
        <v>64.936155608999997</v>
      </c>
      <c r="R830">
        <v>85.623880322999995</v>
      </c>
      <c r="S830">
        <v>71.296362469000002</v>
      </c>
      <c r="T830">
        <v>78.952953660999995</v>
      </c>
      <c r="U830"/>
      <c r="V830">
        <v>126.13198818399999</v>
      </c>
      <c r="W830">
        <v>44.083476382000001</v>
      </c>
      <c r="X830"/>
      <c r="Y830"/>
      <c r="Z830">
        <v>11.738818324</v>
      </c>
      <c r="AA830"/>
      <c r="AB830"/>
      <c r="AC830">
        <v>105.999283494</v>
      </c>
      <c r="AD830">
        <v>91.573412719999993</v>
      </c>
      <c r="AE830"/>
      <c r="AF830">
        <v>66.097957496999996</v>
      </c>
      <c r="AG830"/>
      <c r="AH830">
        <v>58.415439386999999</v>
      </c>
      <c r="AI830">
        <v>68.588773785000001</v>
      </c>
      <c r="AJ830">
        <v>76.094444125999999</v>
      </c>
      <c r="AK830"/>
      <c r="AL830">
        <v>62.479342492999997</v>
      </c>
      <c r="AM830">
        <v>39.831277913999998</v>
      </c>
      <c r="AN830">
        <v>96.317648504000005</v>
      </c>
      <c r="AO830"/>
      <c r="AP830"/>
      <c r="AQ830"/>
      <c r="AR830">
        <v>65.569658348999994</v>
      </c>
      <c r="AS830">
        <v>29.597533539000001</v>
      </c>
      <c r="AT830">
        <v>59.950609172</v>
      </c>
      <c r="AU830"/>
    </row>
    <row r="831" spans="1:47" x14ac:dyDescent="0.35">
      <c r="A831" s="84">
        <v>32174</v>
      </c>
      <c r="B831">
        <v>42.579524061999997</v>
      </c>
      <c r="C831">
        <v>58.111198680000001</v>
      </c>
      <c r="D831">
        <v>74.707947954000005</v>
      </c>
      <c r="E831">
        <v>70.432810071999995</v>
      </c>
      <c r="F831"/>
      <c r="G831"/>
      <c r="H831"/>
      <c r="I831">
        <v>42.572428066000001</v>
      </c>
      <c r="J831"/>
      <c r="K831">
        <v>64.629038179000005</v>
      </c>
      <c r="L831">
        <v>80.663724927000004</v>
      </c>
      <c r="M831">
        <v>72.534097987999999</v>
      </c>
      <c r="N831">
        <v>93.889152824999996</v>
      </c>
      <c r="O831"/>
      <c r="P831"/>
      <c r="Q831">
        <v>64.877122740999994</v>
      </c>
      <c r="R831">
        <v>86.908697391000004</v>
      </c>
      <c r="S831">
        <v>71.900649719</v>
      </c>
      <c r="T831">
        <v>77.997877609</v>
      </c>
      <c r="U831"/>
      <c r="V831">
        <v>125.217253622</v>
      </c>
      <c r="W831">
        <v>47.082047871999997</v>
      </c>
      <c r="X831"/>
      <c r="Y831"/>
      <c r="Z831">
        <v>11.446472274</v>
      </c>
      <c r="AA831"/>
      <c r="AB831"/>
      <c r="AC831">
        <v>104.582812</v>
      </c>
      <c r="AD831">
        <v>94.514308588000006</v>
      </c>
      <c r="AE831"/>
      <c r="AF831">
        <v>65.833765568000004</v>
      </c>
      <c r="AG831"/>
      <c r="AH831">
        <v>58.053957707000002</v>
      </c>
      <c r="AI831">
        <v>69.295874545000004</v>
      </c>
      <c r="AJ831">
        <v>76.641099615000002</v>
      </c>
      <c r="AK831"/>
      <c r="AL831">
        <v>62.895303355000003</v>
      </c>
      <c r="AM831">
        <v>40.948345007999997</v>
      </c>
      <c r="AN831">
        <v>96.063307656999996</v>
      </c>
      <c r="AO831"/>
      <c r="AP831"/>
      <c r="AQ831"/>
      <c r="AR831">
        <v>64.420321655999999</v>
      </c>
      <c r="AS831">
        <v>29.397550204000002</v>
      </c>
      <c r="AT831">
        <v>60.252943311999999</v>
      </c>
      <c r="AU831"/>
    </row>
    <row r="832" spans="1:47" x14ac:dyDescent="0.35">
      <c r="A832" s="84">
        <v>32203</v>
      </c>
      <c r="B832">
        <v>42.389409074</v>
      </c>
      <c r="C832">
        <v>58.041141732</v>
      </c>
      <c r="D832">
        <v>78.609688918000003</v>
      </c>
      <c r="E832">
        <v>71.022546116000001</v>
      </c>
      <c r="F832"/>
      <c r="G832"/>
      <c r="H832"/>
      <c r="I832">
        <v>42.382344760999999</v>
      </c>
      <c r="J832"/>
      <c r="K832">
        <v>64.320399027999997</v>
      </c>
      <c r="L832">
        <v>81.643446281999999</v>
      </c>
      <c r="M832">
        <v>73.467563726999998</v>
      </c>
      <c r="N832">
        <v>97.732805736000003</v>
      </c>
      <c r="O832"/>
      <c r="P832"/>
      <c r="Q832">
        <v>63.519366759999997</v>
      </c>
      <c r="R832">
        <v>87.000470039000007</v>
      </c>
      <c r="S832">
        <v>71.831499855999994</v>
      </c>
      <c r="T832">
        <v>79.271312344999998</v>
      </c>
      <c r="U832"/>
      <c r="V832">
        <v>127.172851795</v>
      </c>
      <c r="W832">
        <v>46.813519081999999</v>
      </c>
      <c r="X832"/>
      <c r="Y832"/>
      <c r="Z832">
        <v>11.491448589999999</v>
      </c>
      <c r="AA832"/>
      <c r="AB832"/>
      <c r="AC832">
        <v>105.999283494</v>
      </c>
      <c r="AD832">
        <v>92.688924946</v>
      </c>
      <c r="AE832"/>
      <c r="AF832">
        <v>65.848231811999995</v>
      </c>
      <c r="AG832"/>
      <c r="AH832">
        <v>57.909365035999997</v>
      </c>
      <c r="AI832">
        <v>70.002975305999996</v>
      </c>
      <c r="AJ832">
        <v>76.094444125999999</v>
      </c>
      <c r="AK832"/>
      <c r="AL832">
        <v>62.856915112000003</v>
      </c>
      <c r="AM832">
        <v>40.975458105000001</v>
      </c>
      <c r="AN832">
        <v>91.548688941999998</v>
      </c>
      <c r="AO832"/>
      <c r="AP832"/>
      <c r="AQ832"/>
      <c r="AR832">
        <v>66.029393025999994</v>
      </c>
      <c r="AS832">
        <v>27.997666860999999</v>
      </c>
      <c r="AT832">
        <v>60.382345100999999</v>
      </c>
      <c r="AU832"/>
    </row>
    <row r="833" spans="1:47" x14ac:dyDescent="0.35">
      <c r="A833" s="84">
        <v>32234</v>
      </c>
      <c r="B833">
        <v>43.662948814000003</v>
      </c>
      <c r="C833">
        <v>59.632709873000003</v>
      </c>
      <c r="D833">
        <v>75.311242131</v>
      </c>
      <c r="E833">
        <v>70.894730813999999</v>
      </c>
      <c r="F833"/>
      <c r="G833"/>
      <c r="H833"/>
      <c r="I833">
        <v>43.655672262000003</v>
      </c>
      <c r="J833"/>
      <c r="K833">
        <v>64.752493838999996</v>
      </c>
      <c r="L833">
        <v>78.921998072999997</v>
      </c>
      <c r="M833">
        <v>72.362645098000002</v>
      </c>
      <c r="N833">
        <v>93.594913578000003</v>
      </c>
      <c r="O833"/>
      <c r="P833"/>
      <c r="Q833">
        <v>65.526484296999996</v>
      </c>
      <c r="R833">
        <v>85.715652970999997</v>
      </c>
      <c r="S833">
        <v>72.259536483999995</v>
      </c>
      <c r="T833">
        <v>78.634594977000006</v>
      </c>
      <c r="U833"/>
      <c r="V833">
        <v>123.34378171900001</v>
      </c>
      <c r="W833">
        <v>45.649894324000002</v>
      </c>
      <c r="X833"/>
      <c r="Y833"/>
      <c r="Z833">
        <v>11.626377536</v>
      </c>
      <c r="AA833"/>
      <c r="AB833"/>
      <c r="AC833">
        <v>105.29104774699999</v>
      </c>
      <c r="AD833">
        <v>94.919949398</v>
      </c>
      <c r="AE833"/>
      <c r="AF833">
        <v>65.575259635999998</v>
      </c>
      <c r="AG833"/>
      <c r="AH833">
        <v>57.909365035999997</v>
      </c>
      <c r="AI833">
        <v>68.588773785000001</v>
      </c>
      <c r="AJ833">
        <v>77.734410593999996</v>
      </c>
      <c r="AK833"/>
      <c r="AL833">
        <v>63.141225818999999</v>
      </c>
      <c r="AM833">
        <v>40.083730334000002</v>
      </c>
      <c r="AN833">
        <v>95.095904234000002</v>
      </c>
      <c r="AO833"/>
      <c r="AP833"/>
      <c r="AQ833"/>
      <c r="AR833">
        <v>67.695931232000007</v>
      </c>
      <c r="AS833">
        <v>28.497625198000001</v>
      </c>
      <c r="AT833">
        <v>60.732076984999999</v>
      </c>
      <c r="AU833"/>
    </row>
    <row r="834" spans="1:47" x14ac:dyDescent="0.35">
      <c r="A834" s="84">
        <v>32264</v>
      </c>
      <c r="B834">
        <v>43.980654424000001</v>
      </c>
      <c r="C834">
        <v>59.587396173000002</v>
      </c>
      <c r="D834">
        <v>73.919379931999998</v>
      </c>
      <c r="E834">
        <v>71.408341566999994</v>
      </c>
      <c r="F834"/>
      <c r="G834"/>
      <c r="H834"/>
      <c r="I834">
        <v>43.973324925999997</v>
      </c>
      <c r="J834"/>
      <c r="K834">
        <v>64.752493838999996</v>
      </c>
      <c r="L834">
        <v>79.901719428000007</v>
      </c>
      <c r="M834">
        <v>73.486614048999996</v>
      </c>
      <c r="N834">
        <v>95.180210048000006</v>
      </c>
      <c r="O834"/>
      <c r="P834"/>
      <c r="Q834">
        <v>64.818089872000002</v>
      </c>
      <c r="R834">
        <v>86.816924744000005</v>
      </c>
      <c r="S834">
        <v>72.210648492999994</v>
      </c>
      <c r="T834">
        <v>79.483551468000002</v>
      </c>
      <c r="U834"/>
      <c r="V834">
        <v>124.876667439</v>
      </c>
      <c r="W834">
        <v>46.007932711000002</v>
      </c>
      <c r="X834"/>
      <c r="Y834"/>
      <c r="Z834">
        <v>11.648865693999999</v>
      </c>
      <c r="AA834"/>
      <c r="AB834"/>
      <c r="AC834">
        <v>105.76320491200001</v>
      </c>
      <c r="AD834">
        <v>93.905847374000004</v>
      </c>
      <c r="AE834"/>
      <c r="AF834">
        <v>67.923050193999998</v>
      </c>
      <c r="AG834"/>
      <c r="AH834">
        <v>57.764772364000002</v>
      </c>
      <c r="AI834">
        <v>70.710076067000003</v>
      </c>
      <c r="AJ834">
        <v>75.001133147000004</v>
      </c>
      <c r="AK834"/>
      <c r="AL834">
        <v>63.155208590000001</v>
      </c>
      <c r="AM834">
        <v>42.106075859000001</v>
      </c>
      <c r="AN834">
        <v>97.595975909000003</v>
      </c>
      <c r="AO834"/>
      <c r="AP834"/>
      <c r="AQ834"/>
      <c r="AR834">
        <v>68.040732239999997</v>
      </c>
      <c r="AS834">
        <v>28.197650196000001</v>
      </c>
      <c r="AT834">
        <v>60.620821194000001</v>
      </c>
      <c r="AU834"/>
    </row>
    <row r="835" spans="1:47" x14ac:dyDescent="0.35">
      <c r="A835" s="84">
        <v>32295</v>
      </c>
      <c r="B835">
        <v>43.332234866</v>
      </c>
      <c r="C835">
        <v>59.333596055000001</v>
      </c>
      <c r="D835">
        <v>76.079820120999997</v>
      </c>
      <c r="E835">
        <v>71.021136388000002</v>
      </c>
      <c r="F835"/>
      <c r="G835"/>
      <c r="H835"/>
      <c r="I835">
        <v>43.325013427999998</v>
      </c>
      <c r="J835"/>
      <c r="K835">
        <v>65.925322613000006</v>
      </c>
      <c r="L835">
        <v>80.554866997999994</v>
      </c>
      <c r="M835">
        <v>73.534239851999999</v>
      </c>
      <c r="N835">
        <v>94.619672424000001</v>
      </c>
      <c r="O835"/>
      <c r="P835"/>
      <c r="Q835">
        <v>65.762615772000004</v>
      </c>
      <c r="R835">
        <v>87.36756063</v>
      </c>
      <c r="S835">
        <v>72.598619701999993</v>
      </c>
      <c r="T835">
        <v>79.801910152000005</v>
      </c>
      <c r="U835"/>
      <c r="V835">
        <v>127.009382762</v>
      </c>
      <c r="W835">
        <v>46.634499888000001</v>
      </c>
      <c r="X835"/>
      <c r="Y835"/>
      <c r="Z835">
        <v>12.121117005</v>
      </c>
      <c r="AA835"/>
      <c r="AB835"/>
      <c r="AC835">
        <v>106.825558532</v>
      </c>
      <c r="AD835">
        <v>94.210077980999998</v>
      </c>
      <c r="AE835"/>
      <c r="AF835">
        <v>68.406781851000005</v>
      </c>
      <c r="AG835"/>
      <c r="AH835">
        <v>58.632328393999998</v>
      </c>
      <c r="AI835">
        <v>72.124277587999998</v>
      </c>
      <c r="AJ835">
        <v>73.579828875000004</v>
      </c>
      <c r="AK835"/>
      <c r="AL835">
        <v>63.412684683999998</v>
      </c>
      <c r="AM835">
        <v>41.508252309</v>
      </c>
      <c r="AN835">
        <v>94.836375148000002</v>
      </c>
      <c r="AO835"/>
      <c r="AP835"/>
      <c r="AQ835"/>
      <c r="AR835">
        <v>67.753398066000003</v>
      </c>
      <c r="AS835">
        <v>26.89775852</v>
      </c>
      <c r="AT835">
        <v>60.783639383000001</v>
      </c>
      <c r="AU835"/>
    </row>
    <row r="836" spans="1:47" x14ac:dyDescent="0.35">
      <c r="A836" s="84">
        <v>32325</v>
      </c>
      <c r="B836">
        <v>45.109619989999999</v>
      </c>
      <c r="C836">
        <v>60.513337149000002</v>
      </c>
      <c r="D836">
        <v>73.567985806999999</v>
      </c>
      <c r="E836">
        <v>70.607616293999996</v>
      </c>
      <c r="F836"/>
      <c r="G836"/>
      <c r="H836"/>
      <c r="I836">
        <v>45.102102346999999</v>
      </c>
      <c r="J836"/>
      <c r="K836">
        <v>64.382126858999996</v>
      </c>
      <c r="L836">
        <v>75.111970580000005</v>
      </c>
      <c r="M836">
        <v>72.953205054999998</v>
      </c>
      <c r="N836">
        <v>96.090930810000003</v>
      </c>
      <c r="O836"/>
      <c r="P836"/>
      <c r="Q836">
        <v>64.700024134000003</v>
      </c>
      <c r="R836">
        <v>86.725152096000002</v>
      </c>
      <c r="S836">
        <v>72.408805584000007</v>
      </c>
      <c r="T836">
        <v>80.226388397999997</v>
      </c>
      <c r="U836"/>
      <c r="V836">
        <v>125.225191602</v>
      </c>
      <c r="W836">
        <v>45.381365533999997</v>
      </c>
      <c r="X836"/>
      <c r="Y836"/>
      <c r="Z836">
        <v>11.986188059</v>
      </c>
      <c r="AA836"/>
      <c r="AB836"/>
      <c r="AC836">
        <v>106.58947995</v>
      </c>
      <c r="AD836">
        <v>94.615718791000006</v>
      </c>
      <c r="AE836"/>
      <c r="AF836">
        <v>65.431690334999999</v>
      </c>
      <c r="AG836"/>
      <c r="AH836">
        <v>56.897216333000003</v>
      </c>
      <c r="AI836">
        <v>73.538479108999994</v>
      </c>
      <c r="AJ836">
        <v>74.017153265999994</v>
      </c>
      <c r="AK836"/>
      <c r="AL836">
        <v>63.322348155</v>
      </c>
      <c r="AM836">
        <v>40.279607026000001</v>
      </c>
      <c r="AN836">
        <v>96.350410588000003</v>
      </c>
      <c r="AO836"/>
      <c r="AP836"/>
      <c r="AQ836"/>
      <c r="AR836">
        <v>66.718995042000003</v>
      </c>
      <c r="AS836">
        <v>28.697608533</v>
      </c>
      <c r="AT836">
        <v>60.795042606000003</v>
      </c>
      <c r="AU836"/>
    </row>
    <row r="837" spans="1:47" x14ac:dyDescent="0.35">
      <c r="A837" s="84">
        <v>32356</v>
      </c>
      <c r="B837">
        <v>43.947313250999997</v>
      </c>
      <c r="C837">
        <v>60.628519853999997</v>
      </c>
      <c r="D837">
        <v>74.137791157999999</v>
      </c>
      <c r="E837">
        <v>70.642389574000006</v>
      </c>
      <c r="F837"/>
      <c r="G837"/>
      <c r="H837"/>
      <c r="I837">
        <v>43.939989308999998</v>
      </c>
      <c r="J837"/>
      <c r="K837">
        <v>67.036423554999999</v>
      </c>
      <c r="L837">
        <v>77.397987076000007</v>
      </c>
      <c r="M837">
        <v>75.410696490000007</v>
      </c>
      <c r="N837">
        <v>95.510479101000001</v>
      </c>
      <c r="O837"/>
      <c r="P837"/>
      <c r="Q837">
        <v>64.640991266</v>
      </c>
      <c r="R837">
        <v>86.725152096000002</v>
      </c>
      <c r="S837">
        <v>73.016919599999994</v>
      </c>
      <c r="T837">
        <v>81.075344888999993</v>
      </c>
      <c r="U837"/>
      <c r="V837">
        <v>128.75893115400001</v>
      </c>
      <c r="W837">
        <v>46.813519081999999</v>
      </c>
      <c r="X837"/>
      <c r="Y837"/>
      <c r="Z837">
        <v>11.941211744</v>
      </c>
      <c r="AA837"/>
      <c r="AB837"/>
      <c r="AC837">
        <v>105.17300845600001</v>
      </c>
      <c r="AD837">
        <v>95.122769801999993</v>
      </c>
      <c r="AE837"/>
      <c r="AF837">
        <v>73.660390758999995</v>
      </c>
      <c r="AG837"/>
      <c r="AH837">
        <v>59.210699081000001</v>
      </c>
      <c r="AI837">
        <v>72.124277587999998</v>
      </c>
      <c r="AJ837">
        <v>74.673139852999995</v>
      </c>
      <c r="AK837"/>
      <c r="AL837">
        <v>63.786015462000002</v>
      </c>
      <c r="AM837">
        <v>40.857223525000002</v>
      </c>
      <c r="AN837">
        <v>95.887596576999997</v>
      </c>
      <c r="AO837"/>
      <c r="AP837"/>
      <c r="AQ837"/>
      <c r="AR837">
        <v>65.109923671999994</v>
      </c>
      <c r="AS837">
        <v>27.497708524</v>
      </c>
      <c r="AT837">
        <v>61.104813630999999</v>
      </c>
      <c r="AU837"/>
    </row>
    <row r="838" spans="1:47" x14ac:dyDescent="0.35">
      <c r="A838" s="84">
        <v>32387</v>
      </c>
      <c r="B838">
        <v>44.582898981</v>
      </c>
      <c r="C838">
        <v>60.755326939</v>
      </c>
      <c r="D838">
        <v>72.953281356999995</v>
      </c>
      <c r="E838">
        <v>71.111358953999996</v>
      </c>
      <c r="F838"/>
      <c r="G838"/>
      <c r="H838"/>
      <c r="I838">
        <v>44.575469116999997</v>
      </c>
      <c r="J838"/>
      <c r="K838">
        <v>66.233961762999996</v>
      </c>
      <c r="L838">
        <v>78.159992574</v>
      </c>
      <c r="M838">
        <v>74.667733963000003</v>
      </c>
      <c r="N838">
        <v>95.260429775000006</v>
      </c>
      <c r="O838"/>
      <c r="P838"/>
      <c r="Q838">
        <v>66.352944459</v>
      </c>
      <c r="R838">
        <v>88.468832402999993</v>
      </c>
      <c r="S838">
        <v>73.356569668000006</v>
      </c>
      <c r="T838">
        <v>81.924301380000003</v>
      </c>
      <c r="U838"/>
      <c r="V838">
        <v>126.082836633</v>
      </c>
      <c r="W838">
        <v>46.142197105999998</v>
      </c>
      <c r="X838"/>
      <c r="Y838"/>
      <c r="Z838">
        <v>12.188581479</v>
      </c>
      <c r="AA838"/>
      <c r="AB838"/>
      <c r="AC838">
        <v>108.005951444</v>
      </c>
      <c r="AD838">
        <v>96.643922837000005</v>
      </c>
      <c r="AE838"/>
      <c r="AF838">
        <v>65.532097171000004</v>
      </c>
      <c r="AG838"/>
      <c r="AH838">
        <v>58.849217402000001</v>
      </c>
      <c r="AI838">
        <v>74.24557987</v>
      </c>
      <c r="AJ838">
        <v>79.593039258000005</v>
      </c>
      <c r="AK838"/>
      <c r="AL838">
        <v>64.018641071000005</v>
      </c>
      <c r="AM838">
        <v>40.014178174999998</v>
      </c>
      <c r="AN838">
        <v>94.339516204999995</v>
      </c>
      <c r="AO838"/>
      <c r="AP838"/>
      <c r="AQ838"/>
      <c r="AR838">
        <v>66.316727200000003</v>
      </c>
      <c r="AS838">
        <v>26.497791850999999</v>
      </c>
      <c r="AT838">
        <v>60.908579041000003</v>
      </c>
      <c r="AU838"/>
    </row>
    <row r="839" spans="1:47" x14ac:dyDescent="0.35">
      <c r="A839" s="84">
        <v>32417</v>
      </c>
      <c r="B839">
        <v>45.161794536999999</v>
      </c>
      <c r="C839">
        <v>60.294697999999997</v>
      </c>
      <c r="D839">
        <v>69.922102476000006</v>
      </c>
      <c r="E839">
        <v>70.476981537</v>
      </c>
      <c r="F839"/>
      <c r="G839"/>
      <c r="H839"/>
      <c r="I839">
        <v>45.154268199000001</v>
      </c>
      <c r="J839"/>
      <c r="K839">
        <v>66.480873083999995</v>
      </c>
      <c r="L839">
        <v>87.195200628999999</v>
      </c>
      <c r="M839">
        <v>74.172425611999998</v>
      </c>
      <c r="N839">
        <v>95.959292344999994</v>
      </c>
      <c r="O839"/>
      <c r="P839"/>
      <c r="Q839">
        <v>66.884240277999993</v>
      </c>
      <c r="R839">
        <v>86.449834152999998</v>
      </c>
      <c r="S839">
        <v>73.090501040999996</v>
      </c>
      <c r="T839">
        <v>80.969225327000004</v>
      </c>
      <c r="U839"/>
      <c r="V839">
        <v>124.749625229</v>
      </c>
      <c r="W839">
        <v>46.097442307999998</v>
      </c>
      <c r="X839"/>
      <c r="Y839"/>
      <c r="Z839">
        <v>12.840738052000001</v>
      </c>
      <c r="AA839"/>
      <c r="AB839"/>
      <c r="AC839">
        <v>107.415754988</v>
      </c>
      <c r="AD839">
        <v>95.325590207000005</v>
      </c>
      <c r="AE839"/>
      <c r="AF839">
        <v>68.544266477999997</v>
      </c>
      <c r="AG839"/>
      <c r="AH839">
        <v>59.861366103999998</v>
      </c>
      <c r="AI839">
        <v>74.24557987</v>
      </c>
      <c r="AJ839">
        <v>78.171734986000004</v>
      </c>
      <c r="AK839"/>
      <c r="AL839">
        <v>64.030111525999999</v>
      </c>
      <c r="AM839">
        <v>39.602952557000002</v>
      </c>
      <c r="AN839">
        <v>97.563818964000006</v>
      </c>
      <c r="AO839"/>
      <c r="AP839"/>
      <c r="AQ839"/>
      <c r="AR839">
        <v>68.615400586000007</v>
      </c>
      <c r="AS839">
        <v>27.797683526</v>
      </c>
      <c r="AT839">
        <v>61.174819503000002</v>
      </c>
      <c r="AU839"/>
    </row>
    <row r="840" spans="1:47" x14ac:dyDescent="0.35">
      <c r="A840" s="84">
        <v>32448</v>
      </c>
      <c r="B840">
        <v>45.244433866000001</v>
      </c>
      <c r="C840">
        <v>61.250681012000001</v>
      </c>
      <c r="D840">
        <v>69.728957414000007</v>
      </c>
      <c r="E840">
        <v>70.016000613000003</v>
      </c>
      <c r="F840"/>
      <c r="G840"/>
      <c r="H840"/>
      <c r="I840">
        <v>45.236893756000001</v>
      </c>
      <c r="J840"/>
      <c r="K840">
        <v>66.789512235000004</v>
      </c>
      <c r="L840">
        <v>86.542053058999997</v>
      </c>
      <c r="M840">
        <v>74.867762335999998</v>
      </c>
      <c r="N840">
        <v>97.778586576999999</v>
      </c>
      <c r="O840"/>
      <c r="P840"/>
      <c r="Q840">
        <v>67.297470359000002</v>
      </c>
      <c r="R840">
        <v>88.744150345999998</v>
      </c>
      <c r="S840">
        <v>73.778829866999999</v>
      </c>
      <c r="T840">
        <v>81.818181817999999</v>
      </c>
      <c r="U840"/>
      <c r="V840">
        <v>125.47458907799999</v>
      </c>
      <c r="W840">
        <v>46.276461501</v>
      </c>
      <c r="X840"/>
      <c r="Y840"/>
      <c r="Z840">
        <v>12.256045951999999</v>
      </c>
      <c r="AA840"/>
      <c r="AB840"/>
      <c r="AC840">
        <v>109.30438364699999</v>
      </c>
      <c r="AD840">
        <v>97.353794253999993</v>
      </c>
      <c r="AE840"/>
      <c r="AF840">
        <v>71.801600453000006</v>
      </c>
      <c r="AG840"/>
      <c r="AH840">
        <v>61.451885494000003</v>
      </c>
      <c r="AI840">
        <v>73.538479108999994</v>
      </c>
      <c r="AJ840">
        <v>79.483708160000006</v>
      </c>
      <c r="AK840"/>
      <c r="AL840">
        <v>64.585341552000003</v>
      </c>
      <c r="AM840">
        <v>40.420075828000002</v>
      </c>
      <c r="AN840">
        <v>97.095384654</v>
      </c>
      <c r="AO840"/>
      <c r="AP840"/>
      <c r="AQ840"/>
      <c r="AR840">
        <v>68.270599578000002</v>
      </c>
      <c r="AS840">
        <v>26.597783518</v>
      </c>
      <c r="AT840">
        <v>61.328911746999999</v>
      </c>
      <c r="AU840"/>
    </row>
    <row r="841" spans="1:47" x14ac:dyDescent="0.35">
      <c r="A841" s="84">
        <v>32478</v>
      </c>
      <c r="B841">
        <v>43.294406709999997</v>
      </c>
      <c r="C841">
        <v>60.494321755000001</v>
      </c>
      <c r="D841">
        <v>73.890137811000002</v>
      </c>
      <c r="E841">
        <v>70.974145468000003</v>
      </c>
      <c r="F841"/>
      <c r="G841"/>
      <c r="H841"/>
      <c r="I841">
        <v>43.287191577000002</v>
      </c>
      <c r="J841"/>
      <c r="K841">
        <v>68.270980159000004</v>
      </c>
      <c r="L841">
        <v>88.828069554999999</v>
      </c>
      <c r="M841">
        <v>75.886954520000003</v>
      </c>
      <c r="N841">
        <v>97.353026649</v>
      </c>
      <c r="O841"/>
      <c r="P841"/>
      <c r="Q841">
        <v>66.825207409000001</v>
      </c>
      <c r="R841">
        <v>89.845422119000006</v>
      </c>
      <c r="S841">
        <v>74.411463010999995</v>
      </c>
      <c r="T841">
        <v>81.287584011000007</v>
      </c>
      <c r="U841"/>
      <c r="V841">
        <v>125.170830364</v>
      </c>
      <c r="W841">
        <v>46.768764283000003</v>
      </c>
      <c r="X841"/>
      <c r="Y841"/>
      <c r="Z841">
        <v>12.660832790000001</v>
      </c>
      <c r="AA841"/>
      <c r="AB841"/>
      <c r="AC841">
        <v>111.54713018</v>
      </c>
      <c r="AD841">
        <v>98.063665670000006</v>
      </c>
      <c r="AE841"/>
      <c r="AF841">
        <v>74.321920618999997</v>
      </c>
      <c r="AG841"/>
      <c r="AH841">
        <v>61.451885494000003</v>
      </c>
      <c r="AI841">
        <v>71.417176827000006</v>
      </c>
      <c r="AJ841">
        <v>79.811701454000001</v>
      </c>
      <c r="AK841"/>
      <c r="AL841">
        <v>65.052889671000003</v>
      </c>
      <c r="AM841">
        <v>39.360303737999999</v>
      </c>
      <c r="AN841">
        <v>97.757451009999997</v>
      </c>
      <c r="AO841"/>
      <c r="AP841"/>
      <c r="AQ841"/>
      <c r="AR841">
        <v>68.040732239999997</v>
      </c>
      <c r="AS841">
        <v>27.997666860999999</v>
      </c>
      <c r="AT841">
        <v>61.594358941000003</v>
      </c>
      <c r="AU841"/>
    </row>
    <row r="842" spans="1:47" x14ac:dyDescent="0.35">
      <c r="A842" s="84">
        <v>32509</v>
      </c>
      <c r="B842">
        <v>45.425612323999999</v>
      </c>
      <c r="C842">
        <v>61.578294495000002</v>
      </c>
      <c r="D842">
        <v>73.175238841999999</v>
      </c>
      <c r="E842">
        <v>70.738251051000006</v>
      </c>
      <c r="F842"/>
      <c r="G842"/>
      <c r="H842"/>
      <c r="I842">
        <v>45.418042020000001</v>
      </c>
      <c r="J842"/>
      <c r="K842">
        <v>67.283334875999998</v>
      </c>
      <c r="L842">
        <v>83.929462778000001</v>
      </c>
      <c r="M842">
        <v>76.048882250999995</v>
      </c>
      <c r="N842">
        <v>98.938117611999999</v>
      </c>
      <c r="O842"/>
      <c r="P842"/>
      <c r="Q842">
        <v>66.471010195999995</v>
      </c>
      <c r="R842">
        <v>89.386558879999995</v>
      </c>
      <c r="S842">
        <v>74.402067681000005</v>
      </c>
      <c r="T842">
        <v>81.712062256999999</v>
      </c>
      <c r="U842"/>
      <c r="V842">
        <v>127.80732510199999</v>
      </c>
      <c r="W842">
        <v>45.157591543000002</v>
      </c>
      <c r="X842"/>
      <c r="Y842"/>
      <c r="Z842">
        <v>13.043131471000001</v>
      </c>
      <c r="AA842"/>
      <c r="AB842"/>
      <c r="AC842">
        <v>110.012619395</v>
      </c>
      <c r="AD842">
        <v>98.874947289000005</v>
      </c>
      <c r="AE842">
        <v>18.982935645000001</v>
      </c>
      <c r="AF842">
        <v>74.053265295000003</v>
      </c>
      <c r="AG842"/>
      <c r="AH842">
        <v>62.174848851999997</v>
      </c>
      <c r="AI842">
        <v>72.548538043999997</v>
      </c>
      <c r="AJ842">
        <v>80.795681334999998</v>
      </c>
      <c r="AK842"/>
      <c r="AL842">
        <v>65.151942125999994</v>
      </c>
      <c r="AM842">
        <v>44.703483632999998</v>
      </c>
      <c r="AN842">
        <v>98.310821712999996</v>
      </c>
      <c r="AO842"/>
      <c r="AP842">
        <v>47.261928433999998</v>
      </c>
      <c r="AQ842"/>
      <c r="AR842">
        <v>70.511806129999997</v>
      </c>
      <c r="AS842">
        <v>26.997750187000001</v>
      </c>
      <c r="AT842">
        <v>61.785933084</v>
      </c>
      <c r="AU842"/>
    </row>
    <row r="843" spans="1:47" x14ac:dyDescent="0.35">
      <c r="A843" s="84">
        <v>32540</v>
      </c>
      <c r="B843">
        <v>44.980086587999999</v>
      </c>
      <c r="C843">
        <v>61.479399983999997</v>
      </c>
      <c r="D843">
        <v>69.951331541000002</v>
      </c>
      <c r="E843">
        <v>71.465200580000001</v>
      </c>
      <c r="F843"/>
      <c r="G843"/>
      <c r="H843"/>
      <c r="I843">
        <v>44.972590531000002</v>
      </c>
      <c r="J843"/>
      <c r="K843">
        <v>67.036423554999999</v>
      </c>
      <c r="L843">
        <v>81.208014568999999</v>
      </c>
      <c r="M843">
        <v>75.858379038999999</v>
      </c>
      <c r="N843">
        <v>98.936187855</v>
      </c>
      <c r="O843"/>
      <c r="P843"/>
      <c r="Q843">
        <v>66.057780115</v>
      </c>
      <c r="R843">
        <v>89.203013584000004</v>
      </c>
      <c r="S843">
        <v>74.190066547000001</v>
      </c>
      <c r="T843">
        <v>81.924301380000003</v>
      </c>
      <c r="U843"/>
      <c r="V843">
        <v>126.689229821</v>
      </c>
      <c r="W843">
        <v>44.933817550999997</v>
      </c>
      <c r="X843"/>
      <c r="Y843"/>
      <c r="Z843">
        <v>12.728297264</v>
      </c>
      <c r="AA843"/>
      <c r="AB843"/>
      <c r="AC843">
        <v>110.24869797700001</v>
      </c>
      <c r="AD843">
        <v>98.266486075000003</v>
      </c>
      <c r="AE843">
        <v>18.898190397</v>
      </c>
      <c r="AF843">
        <v>71.998446170999998</v>
      </c>
      <c r="AG843"/>
      <c r="AH843">
        <v>62.174848851999997</v>
      </c>
      <c r="AI843">
        <v>72.124277587999998</v>
      </c>
      <c r="AJ843">
        <v>80.249025845000006</v>
      </c>
      <c r="AK843"/>
      <c r="AL843">
        <v>65.042650909000002</v>
      </c>
      <c r="AM843">
        <v>41.323032453000003</v>
      </c>
      <c r="AN843">
        <v>97.062506884000001</v>
      </c>
      <c r="AO843"/>
      <c r="AP843">
        <v>48.360987524000002</v>
      </c>
      <c r="AQ843"/>
      <c r="AR843">
        <v>69.994604617999997</v>
      </c>
      <c r="AS843">
        <v>28.497625198000001</v>
      </c>
      <c r="AT843">
        <v>61.513247321999998</v>
      </c>
      <c r="AU843"/>
    </row>
    <row r="844" spans="1:47" x14ac:dyDescent="0.35">
      <c r="A844" s="84">
        <v>32568</v>
      </c>
      <c r="B844">
        <v>44.902333267000003</v>
      </c>
      <c r="C844">
        <v>60.472110114000003</v>
      </c>
      <c r="D844">
        <v>72.474583581000005</v>
      </c>
      <c r="E844">
        <v>71.062018488000007</v>
      </c>
      <c r="F844"/>
      <c r="G844"/>
      <c r="H844"/>
      <c r="I844">
        <v>44.894850167999998</v>
      </c>
      <c r="J844"/>
      <c r="K844">
        <v>67.530246196999997</v>
      </c>
      <c r="L844">
        <v>80.663724927000004</v>
      </c>
      <c r="M844">
        <v>75.829803557000005</v>
      </c>
      <c r="N844">
        <v>101.69622083900001</v>
      </c>
      <c r="O844"/>
      <c r="P844"/>
      <c r="Q844">
        <v>66.411977328000006</v>
      </c>
      <c r="R844">
        <v>89.294786232000007</v>
      </c>
      <c r="S844">
        <v>74.711034639000005</v>
      </c>
      <c r="T844">
        <v>80.863105766000004</v>
      </c>
      <c r="U844"/>
      <c r="V844">
        <v>127.88812835</v>
      </c>
      <c r="W844">
        <v>45.112836743999999</v>
      </c>
      <c r="X844"/>
      <c r="Y844"/>
      <c r="Z844">
        <v>12.998155155999999</v>
      </c>
      <c r="AA844"/>
      <c r="AB844"/>
      <c r="AC844">
        <v>108.71418719099999</v>
      </c>
      <c r="AD844">
        <v>101.815843157</v>
      </c>
      <c r="AE844">
        <v>19.067680893999999</v>
      </c>
      <c r="AF844">
        <v>73.117433594999994</v>
      </c>
      <c r="AG844"/>
      <c r="AH844">
        <v>61.813367173000003</v>
      </c>
      <c r="AI844">
        <v>71.912147360000006</v>
      </c>
      <c r="AJ844">
        <v>83.310296586000007</v>
      </c>
      <c r="AK844"/>
      <c r="AL844">
        <v>65.459097658000005</v>
      </c>
      <c r="AM844">
        <v>40.559203467000003</v>
      </c>
      <c r="AN844">
        <v>101.31225827999999</v>
      </c>
      <c r="AO844"/>
      <c r="AP844">
        <v>44.569614197</v>
      </c>
      <c r="AQ844"/>
      <c r="AR844">
        <v>69.937137784000001</v>
      </c>
      <c r="AS844">
        <v>28.197650196000001</v>
      </c>
      <c r="AT844">
        <v>61.671603380999997</v>
      </c>
      <c r="AU844"/>
    </row>
    <row r="845" spans="1:47" x14ac:dyDescent="0.35">
      <c r="A845" s="84">
        <v>32599</v>
      </c>
      <c r="B845">
        <v>47.382571505000001</v>
      </c>
      <c r="C845">
        <v>61.644695802999998</v>
      </c>
      <c r="D845">
        <v>74.596562434999996</v>
      </c>
      <c r="E845">
        <v>71.489635859000003</v>
      </c>
      <c r="F845"/>
      <c r="G845"/>
      <c r="H845"/>
      <c r="I845">
        <v>47.374675066999998</v>
      </c>
      <c r="J845"/>
      <c r="K845">
        <v>69.567264592000001</v>
      </c>
      <c r="L845">
        <v>81.970020066999993</v>
      </c>
      <c r="M845">
        <v>77.458606020000005</v>
      </c>
      <c r="N845">
        <v>99.359505256000006</v>
      </c>
      <c r="O845"/>
      <c r="P845"/>
      <c r="Q845">
        <v>64.286794052999994</v>
      </c>
      <c r="R845">
        <v>90.946693890999995</v>
      </c>
      <c r="S845">
        <v>75.032778461000007</v>
      </c>
      <c r="T845">
        <v>82.879377431999998</v>
      </c>
      <c r="U845"/>
      <c r="V845">
        <v>130.66927771799999</v>
      </c>
      <c r="W845">
        <v>44.486269567000001</v>
      </c>
      <c r="X845"/>
      <c r="Y845"/>
      <c r="Z845">
        <v>12.953178841</v>
      </c>
      <c r="AA845"/>
      <c r="AB845"/>
      <c r="AC845">
        <v>109.54046223</v>
      </c>
      <c r="AD845">
        <v>100.19327991999999</v>
      </c>
      <c r="AE845">
        <v>18.071924225</v>
      </c>
      <c r="AF845">
        <v>76.000027552999995</v>
      </c>
      <c r="AG845"/>
      <c r="AH845">
        <v>62.319441523999998</v>
      </c>
      <c r="AI845">
        <v>77.922503825000007</v>
      </c>
      <c r="AJ845">
        <v>83.856952075999999</v>
      </c>
      <c r="AK845"/>
      <c r="AL845">
        <v>65.611114454000003</v>
      </c>
      <c r="AM845">
        <v>42.458374362000001</v>
      </c>
      <c r="AN845">
        <v>100.525064801</v>
      </c>
      <c r="AO845"/>
      <c r="AP845">
        <v>46.899556685</v>
      </c>
      <c r="AQ845"/>
      <c r="AR845">
        <v>69.937137784000001</v>
      </c>
      <c r="AS845">
        <v>26.697775185000001</v>
      </c>
      <c r="AT845">
        <v>61.652069163999997</v>
      </c>
      <c r="AU845"/>
    </row>
    <row r="846" spans="1:47" x14ac:dyDescent="0.35">
      <c r="A846" s="84">
        <v>32629</v>
      </c>
      <c r="B846">
        <v>45.806411883000003</v>
      </c>
      <c r="C846">
        <v>61.345196444999999</v>
      </c>
      <c r="D846">
        <v>76.521875265999995</v>
      </c>
      <c r="E846">
        <v>70.803568428999995</v>
      </c>
      <c r="F846"/>
      <c r="G846"/>
      <c r="H846"/>
      <c r="I846">
        <v>45.798778116999998</v>
      </c>
      <c r="J846"/>
      <c r="K846">
        <v>66.233961762999996</v>
      </c>
      <c r="L846">
        <v>82.078877996000003</v>
      </c>
      <c r="M846">
        <v>75.153517153999999</v>
      </c>
      <c r="N846">
        <v>99.663606811999998</v>
      </c>
      <c r="O846"/>
      <c r="P846"/>
      <c r="Q846">
        <v>65.526484296999996</v>
      </c>
      <c r="R846">
        <v>89.937194766000005</v>
      </c>
      <c r="S846">
        <v>74.119452882000004</v>
      </c>
      <c r="T846">
        <v>80.756986204</v>
      </c>
      <c r="U846"/>
      <c r="V846">
        <v>128.19941413500001</v>
      </c>
      <c r="W846">
        <v>45.739403920999997</v>
      </c>
      <c r="X846"/>
      <c r="Y846"/>
      <c r="Z846">
        <v>13.492894626</v>
      </c>
      <c r="AA846"/>
      <c r="AB846"/>
      <c r="AC846">
        <v>108.59614790000001</v>
      </c>
      <c r="AD846">
        <v>100.29469012200001</v>
      </c>
      <c r="AE846">
        <v>19.300730327</v>
      </c>
      <c r="AF846">
        <v>74.449649902999994</v>
      </c>
      <c r="AG846"/>
      <c r="AH846">
        <v>62.391737859999999</v>
      </c>
      <c r="AI846">
        <v>75.023390707000004</v>
      </c>
      <c r="AJ846">
        <v>83.310296586000007</v>
      </c>
      <c r="AK846"/>
      <c r="AL846">
        <v>65.093425370000006</v>
      </c>
      <c r="AM846">
        <v>39.95717441</v>
      </c>
      <c r="AN846">
        <v>102.225693225</v>
      </c>
      <c r="AO846"/>
      <c r="AP846">
        <v>46.993656975</v>
      </c>
      <c r="AQ846"/>
      <c r="AR846">
        <v>67.983265404999997</v>
      </c>
      <c r="AS846">
        <v>27.997666860999999</v>
      </c>
      <c r="AT846">
        <v>61.311757333999999</v>
      </c>
      <c r="AU846"/>
    </row>
    <row r="847" spans="1:47" x14ac:dyDescent="0.35">
      <c r="A847" s="84">
        <v>32660</v>
      </c>
      <c r="B847">
        <v>45.558673538999997</v>
      </c>
      <c r="C847">
        <v>60.868358342000001</v>
      </c>
      <c r="D847">
        <v>79.253062929999999</v>
      </c>
      <c r="E847">
        <v>70.265522396999998</v>
      </c>
      <c r="F847"/>
      <c r="G847"/>
      <c r="H847"/>
      <c r="I847">
        <v>45.551081060000001</v>
      </c>
      <c r="J847"/>
      <c r="K847">
        <v>68.888258460000003</v>
      </c>
      <c r="L847">
        <v>82.623167637999998</v>
      </c>
      <c r="M847">
        <v>77.553857625999996</v>
      </c>
      <c r="N847">
        <v>100.51914957</v>
      </c>
      <c r="O847"/>
      <c r="P847"/>
      <c r="Q847">
        <v>66.411977328000006</v>
      </c>
      <c r="R847">
        <v>91.130239187000001</v>
      </c>
      <c r="S847">
        <v>74.857899945</v>
      </c>
      <c r="T847">
        <v>80.756986204</v>
      </c>
      <c r="U847"/>
      <c r="V847">
        <v>126.80284790100001</v>
      </c>
      <c r="W847">
        <v>45.157591543000002</v>
      </c>
      <c r="X847"/>
      <c r="Y847"/>
      <c r="Z847">
        <v>13.357965678999999</v>
      </c>
      <c r="AA847"/>
      <c r="AB847"/>
      <c r="AC847">
        <v>111.31105159800001</v>
      </c>
      <c r="AD847">
        <v>101.51161255</v>
      </c>
      <c r="AE847">
        <v>19.576152384</v>
      </c>
      <c r="AF847">
        <v>72.192187989999994</v>
      </c>
      <c r="AG847"/>
      <c r="AH847">
        <v>63.548479233999998</v>
      </c>
      <c r="AI847">
        <v>74.457710098000007</v>
      </c>
      <c r="AJ847">
        <v>84.622269760999998</v>
      </c>
      <c r="AK847"/>
      <c r="AL847">
        <v>65.766449879999996</v>
      </c>
      <c r="AM847">
        <v>41.092294295000002</v>
      </c>
      <c r="AN847">
        <v>102.937909297</v>
      </c>
      <c r="AO847"/>
      <c r="AP847">
        <v>52.457346096999999</v>
      </c>
      <c r="AQ847"/>
      <c r="AR847">
        <v>68.960201593999997</v>
      </c>
      <c r="AS847">
        <v>28.997583535</v>
      </c>
      <c r="AT847">
        <v>61.304320449999999</v>
      </c>
      <c r="AU847"/>
    </row>
    <row r="848" spans="1:47" x14ac:dyDescent="0.35">
      <c r="A848" s="84">
        <v>32690</v>
      </c>
      <c r="B848">
        <v>47.116272752</v>
      </c>
      <c r="C848">
        <v>63.920832617000002</v>
      </c>
      <c r="D848">
        <v>78.389653066999998</v>
      </c>
      <c r="E848">
        <v>69.703510996000006</v>
      </c>
      <c r="F848"/>
      <c r="G848"/>
      <c r="H848"/>
      <c r="I848">
        <v>47.108420694000003</v>
      </c>
      <c r="J848"/>
      <c r="K848">
        <v>69.258625441000007</v>
      </c>
      <c r="L848">
        <v>79.030856001000004</v>
      </c>
      <c r="M848">
        <v>76.877571223000004</v>
      </c>
      <c r="N848">
        <v>101.499373646</v>
      </c>
      <c r="O848"/>
      <c r="P848"/>
      <c r="Q848">
        <v>77.333058043999998</v>
      </c>
      <c r="R848">
        <v>90.120740061999996</v>
      </c>
      <c r="S848">
        <v>74.167778432999995</v>
      </c>
      <c r="T848">
        <v>80.969225327000004</v>
      </c>
      <c r="U848"/>
      <c r="V848">
        <v>128.42593877799999</v>
      </c>
      <c r="W848">
        <v>43.993966784999998</v>
      </c>
      <c r="X848"/>
      <c r="Y848"/>
      <c r="Z848">
        <v>14.819695931</v>
      </c>
      <c r="AA848"/>
      <c r="AB848"/>
      <c r="AC848">
        <v>110.012619395</v>
      </c>
      <c r="AD848">
        <v>99.381998300999996</v>
      </c>
      <c r="AE848">
        <v>19.703270257</v>
      </c>
      <c r="AF848">
        <v>71.907754976999996</v>
      </c>
      <c r="AG848"/>
      <c r="AH848">
        <v>63.114701218999997</v>
      </c>
      <c r="AI848">
        <v>75.023390707000004</v>
      </c>
      <c r="AJ848">
        <v>84.950263054000004</v>
      </c>
      <c r="AK848"/>
      <c r="AL848">
        <v>65.438882117000006</v>
      </c>
      <c r="AM848">
        <v>37.906820000000003</v>
      </c>
      <c r="AN848">
        <v>101.002330263</v>
      </c>
      <c r="AO848"/>
      <c r="AP848">
        <v>42.211471695999997</v>
      </c>
      <c r="AQ848"/>
      <c r="AR848">
        <v>67.236196554000003</v>
      </c>
      <c r="AS848">
        <v>29.697525206000002</v>
      </c>
      <c r="AT848">
        <v>60.713236877</v>
      </c>
      <c r="AU848"/>
    </row>
    <row r="849" spans="1:47" x14ac:dyDescent="0.35">
      <c r="A849" s="84">
        <v>32721</v>
      </c>
      <c r="B849">
        <v>46.246579592000003</v>
      </c>
      <c r="C849">
        <v>62.507710852000002</v>
      </c>
      <c r="D849">
        <v>78.288236639000004</v>
      </c>
      <c r="E849">
        <v>69.823337842000001</v>
      </c>
      <c r="F849"/>
      <c r="G849"/>
      <c r="H849"/>
      <c r="I849">
        <v>46.238872471000001</v>
      </c>
      <c r="J849"/>
      <c r="K849">
        <v>69.073441951000007</v>
      </c>
      <c r="L849">
        <v>77.833418789000007</v>
      </c>
      <c r="M849">
        <v>79.173134927999996</v>
      </c>
      <c r="N849">
        <v>99.500979966000003</v>
      </c>
      <c r="O849"/>
      <c r="P849"/>
      <c r="Q849">
        <v>68.891357815000006</v>
      </c>
      <c r="R849">
        <v>90.120740061999996</v>
      </c>
      <c r="S849">
        <v>74.802126184000002</v>
      </c>
      <c r="T849">
        <v>82.667138308999995</v>
      </c>
      <c r="U849"/>
      <c r="V849">
        <v>128.193776512</v>
      </c>
      <c r="W849">
        <v>44.217740777000003</v>
      </c>
      <c r="X849"/>
      <c r="Y849"/>
      <c r="Z849">
        <v>12.705809106</v>
      </c>
      <c r="AA849"/>
      <c r="AB849"/>
      <c r="AC849">
        <v>109.54046223</v>
      </c>
      <c r="AD849">
        <v>101.105971741</v>
      </c>
      <c r="AE849">
        <v>20.423604868000002</v>
      </c>
      <c r="AF849">
        <v>77.872812014999994</v>
      </c>
      <c r="AG849"/>
      <c r="AH849">
        <v>63.620775569999999</v>
      </c>
      <c r="AI849">
        <v>75.447651163000003</v>
      </c>
      <c r="AJ849">
        <v>85.387587445999998</v>
      </c>
      <c r="AK849"/>
      <c r="AL849">
        <v>65.817515693999994</v>
      </c>
      <c r="AM849">
        <v>36.783915878000002</v>
      </c>
      <c r="AN849">
        <v>103.705760568</v>
      </c>
      <c r="AO849"/>
      <c r="AP849">
        <v>34.444524500999997</v>
      </c>
      <c r="AQ849"/>
      <c r="AR849">
        <v>68.213132744000006</v>
      </c>
      <c r="AS849">
        <v>29.097575202000002</v>
      </c>
      <c r="AT849">
        <v>61.313046393999997</v>
      </c>
      <c r="AU849"/>
    </row>
    <row r="850" spans="1:47" x14ac:dyDescent="0.35">
      <c r="A850" s="84">
        <v>32752</v>
      </c>
      <c r="B850">
        <v>46.852263895</v>
      </c>
      <c r="C850">
        <v>61.699849360000002</v>
      </c>
      <c r="D850">
        <v>77.088537884999994</v>
      </c>
      <c r="E850">
        <v>70.011771429999996</v>
      </c>
      <c r="F850"/>
      <c r="G850"/>
      <c r="H850"/>
      <c r="I850">
        <v>46.844455834999998</v>
      </c>
      <c r="J850"/>
      <c r="K850">
        <v>69.443808931999996</v>
      </c>
      <c r="L850">
        <v>80.663724927000004</v>
      </c>
      <c r="M850">
        <v>77.572907947000004</v>
      </c>
      <c r="N850">
        <v>101.377754878</v>
      </c>
      <c r="O850"/>
      <c r="P850"/>
      <c r="Q850">
        <v>66.707141671000002</v>
      </c>
      <c r="R850">
        <v>90.028967413999993</v>
      </c>
      <c r="S850">
        <v>74.814470110000002</v>
      </c>
      <c r="T850">
        <v>82.242660064000006</v>
      </c>
      <c r="U850"/>
      <c r="V850">
        <v>127.179517805</v>
      </c>
      <c r="W850">
        <v>43.591173599999998</v>
      </c>
      <c r="X850"/>
      <c r="Y850"/>
      <c r="Z850">
        <v>13.088107787</v>
      </c>
      <c r="AA850"/>
      <c r="AB850"/>
      <c r="AC850">
        <v>112.137326636</v>
      </c>
      <c r="AD850">
        <v>100.801741134</v>
      </c>
      <c r="AE850">
        <v>19.936319690000001</v>
      </c>
      <c r="AF850">
        <v>72.132614462000006</v>
      </c>
      <c r="AG850"/>
      <c r="AH850">
        <v>62.680923202999999</v>
      </c>
      <c r="AI850">
        <v>76.084041847999998</v>
      </c>
      <c r="AJ850">
        <v>85.715580739999993</v>
      </c>
      <c r="AK850"/>
      <c r="AL850">
        <v>65.815153624000004</v>
      </c>
      <c r="AM850">
        <v>38.482823553999999</v>
      </c>
      <c r="AN850">
        <v>105.20389478200001</v>
      </c>
      <c r="AO850"/>
      <c r="AP850">
        <v>43.506962164000001</v>
      </c>
      <c r="AQ850"/>
      <c r="AR850">
        <v>68.845267925000002</v>
      </c>
      <c r="AS850">
        <v>29.497541871999999</v>
      </c>
      <c r="AT850">
        <v>61.103524571000001</v>
      </c>
      <c r="AU850"/>
    </row>
    <row r="851" spans="1:47" x14ac:dyDescent="0.35">
      <c r="A851" s="84">
        <v>32782</v>
      </c>
      <c r="B851">
        <v>46.863240732999998</v>
      </c>
      <c r="C851">
        <v>61.416243721000001</v>
      </c>
      <c r="D851">
        <v>77.922519731999998</v>
      </c>
      <c r="E851">
        <v>69.165464964999998</v>
      </c>
      <c r="F851"/>
      <c r="G851"/>
      <c r="H851"/>
      <c r="I851">
        <v>46.855430843000001</v>
      </c>
      <c r="J851"/>
      <c r="K851">
        <v>69.628992421999996</v>
      </c>
      <c r="L851">
        <v>83.276315208</v>
      </c>
      <c r="M851">
        <v>78.144417583000006</v>
      </c>
      <c r="N851">
        <v>100.21372475299999</v>
      </c>
      <c r="O851"/>
      <c r="P851"/>
      <c r="Q851">
        <v>66.293911589999993</v>
      </c>
      <c r="R851">
        <v>90.854921243000007</v>
      </c>
      <c r="S851">
        <v>74.710658191999997</v>
      </c>
      <c r="T851">
        <v>81.818181817999999</v>
      </c>
      <c r="U851"/>
      <c r="V851">
        <v>129.05320587200001</v>
      </c>
      <c r="W851">
        <v>43.188380414999997</v>
      </c>
      <c r="X851"/>
      <c r="Y851"/>
      <c r="Z851">
        <v>13.402941995000001</v>
      </c>
      <c r="AA851"/>
      <c r="AB851"/>
      <c r="AC851">
        <v>112.609483801</v>
      </c>
      <c r="AD851">
        <v>100.19327991999999</v>
      </c>
      <c r="AE851">
        <v>19.766829193</v>
      </c>
      <c r="AF851">
        <v>71.981420721999996</v>
      </c>
      <c r="AG851"/>
      <c r="AH851">
        <v>62.680923202999999</v>
      </c>
      <c r="AI851">
        <v>76.437592228</v>
      </c>
      <c r="AJ851">
        <v>85.387587445999998</v>
      </c>
      <c r="AK851"/>
      <c r="AL851">
        <v>65.666124057000005</v>
      </c>
      <c r="AM851">
        <v>37.149182693999997</v>
      </c>
      <c r="AN851">
        <v>105.601802377</v>
      </c>
      <c r="AO851"/>
      <c r="AP851">
        <v>43.369969632999997</v>
      </c>
      <c r="AQ851"/>
      <c r="AR851">
        <v>69.937137784000001</v>
      </c>
      <c r="AS851">
        <v>28.397633531</v>
      </c>
      <c r="AT851">
        <v>61.035700185000003</v>
      </c>
      <c r="AU851"/>
    </row>
    <row r="852" spans="1:47" x14ac:dyDescent="0.35">
      <c r="A852" s="84">
        <v>32813</v>
      </c>
      <c r="B852">
        <v>47.708427084999997</v>
      </c>
      <c r="C852">
        <v>62.649135719</v>
      </c>
      <c r="D852">
        <v>77.153254403000005</v>
      </c>
      <c r="E852">
        <v>69.875497762999998</v>
      </c>
      <c r="F852"/>
      <c r="G852"/>
      <c r="H852"/>
      <c r="I852">
        <v>47.700476342999998</v>
      </c>
      <c r="J852"/>
      <c r="K852">
        <v>69.937631573000004</v>
      </c>
      <c r="L852">
        <v>82.949741423000006</v>
      </c>
      <c r="M852">
        <v>78.077741458999995</v>
      </c>
      <c r="N852">
        <v>100.51202801700001</v>
      </c>
      <c r="O852"/>
      <c r="P852"/>
      <c r="Q852">
        <v>66.352944459</v>
      </c>
      <c r="R852">
        <v>91.864420367999998</v>
      </c>
      <c r="S852">
        <v>75.095252864000003</v>
      </c>
      <c r="T852">
        <v>82.454899186000006</v>
      </c>
      <c r="U852"/>
      <c r="V852">
        <v>128.357416618</v>
      </c>
      <c r="W852">
        <v>42.651322835000002</v>
      </c>
      <c r="X852"/>
      <c r="Y852"/>
      <c r="Z852">
        <v>13.875193307</v>
      </c>
      <c r="AA852"/>
      <c r="AB852"/>
      <c r="AC852">
        <v>112.727523092</v>
      </c>
      <c r="AD852">
        <v>100.90315133599999</v>
      </c>
      <c r="AE852">
        <v>20.063437563000001</v>
      </c>
      <c r="AF852">
        <v>73.385955894999995</v>
      </c>
      <c r="AG852"/>
      <c r="AH852">
        <v>62.753219539</v>
      </c>
      <c r="AI852">
        <v>77.073982912999995</v>
      </c>
      <c r="AJ852">
        <v>84.731600858999997</v>
      </c>
      <c r="AK852"/>
      <c r="AL852">
        <v>66.043373703</v>
      </c>
      <c r="AM852">
        <v>35.415685453000002</v>
      </c>
      <c r="AN852">
        <v>105.282000027</v>
      </c>
      <c r="AO852"/>
      <c r="AP852">
        <v>58.605301314000002</v>
      </c>
      <c r="AQ852"/>
      <c r="AR852">
        <v>69.937137784000001</v>
      </c>
      <c r="AS852">
        <v>29.097575202000002</v>
      </c>
      <c r="AT852">
        <v>61.237785123999998</v>
      </c>
      <c r="AU852"/>
    </row>
    <row r="853" spans="1:47" x14ac:dyDescent="0.35">
      <c r="A853" s="84">
        <v>32843</v>
      </c>
      <c r="B853">
        <v>48.832723735999998</v>
      </c>
      <c r="C853">
        <v>62.935919834000003</v>
      </c>
      <c r="D853">
        <v>78.597566807000007</v>
      </c>
      <c r="E853">
        <v>70.643329393000002</v>
      </c>
      <c r="F853"/>
      <c r="G853"/>
      <c r="H853"/>
      <c r="I853">
        <v>48.824585626999998</v>
      </c>
      <c r="J853"/>
      <c r="K853">
        <v>71.110460345999996</v>
      </c>
      <c r="L853">
        <v>86.324337201999995</v>
      </c>
      <c r="M853">
        <v>78.792128504000004</v>
      </c>
      <c r="N853">
        <v>100.6107303</v>
      </c>
      <c r="O853"/>
      <c r="P853"/>
      <c r="Q853">
        <v>65.762615772000004</v>
      </c>
      <c r="R853">
        <v>92.139738312000006</v>
      </c>
      <c r="S853">
        <v>75.614412850999997</v>
      </c>
      <c r="T853">
        <v>82.348779625000006</v>
      </c>
      <c r="U853"/>
      <c r="V853">
        <v>128.34618489499999</v>
      </c>
      <c r="W853">
        <v>39.294712957999998</v>
      </c>
      <c r="X853"/>
      <c r="Y853"/>
      <c r="Z853">
        <v>14.167539357000001</v>
      </c>
      <c r="AA853"/>
      <c r="AB853"/>
      <c r="AC853">
        <v>113.55379813</v>
      </c>
      <c r="AD853">
        <v>101.51161255</v>
      </c>
      <c r="AE853">
        <v>19.957506001999999</v>
      </c>
      <c r="AF853">
        <v>73.409355461999994</v>
      </c>
      <c r="AG853"/>
      <c r="AH853">
        <v>62.825515875000001</v>
      </c>
      <c r="AI853">
        <v>79.407415423000003</v>
      </c>
      <c r="AJ853">
        <v>83.966283172999994</v>
      </c>
      <c r="AK853"/>
      <c r="AL853">
        <v>66.488433455999996</v>
      </c>
      <c r="AM853">
        <v>38.124988291999998</v>
      </c>
      <c r="AN853">
        <v>105.25460456899999</v>
      </c>
      <c r="AO853"/>
      <c r="AP853">
        <v>62.523096606000003</v>
      </c>
      <c r="AQ853"/>
      <c r="AR853">
        <v>70.684206634000006</v>
      </c>
      <c r="AS853">
        <v>29.497541871999999</v>
      </c>
      <c r="AT853">
        <v>61.588409433999999</v>
      </c>
      <c r="AU853"/>
    </row>
    <row r="854" spans="1:47" x14ac:dyDescent="0.35">
      <c r="A854" s="84">
        <v>32874</v>
      </c>
      <c r="B854">
        <v>48.284623691</v>
      </c>
      <c r="C854">
        <v>64.099984778000007</v>
      </c>
      <c r="D854">
        <v>76.810198396000004</v>
      </c>
      <c r="E854">
        <v>69.055036302999994</v>
      </c>
      <c r="F854"/>
      <c r="G854"/>
      <c r="H854"/>
      <c r="I854">
        <v>48.276576923999997</v>
      </c>
      <c r="J854">
        <v>68.266799972000001</v>
      </c>
      <c r="K854">
        <v>70.987004686000006</v>
      </c>
      <c r="L854">
        <v>83.058599350999998</v>
      </c>
      <c r="M854">
        <v>78.87785495</v>
      </c>
      <c r="N854">
        <v>100.964756912</v>
      </c>
      <c r="O854"/>
      <c r="P854"/>
      <c r="Q854">
        <v>68.904860348</v>
      </c>
      <c r="R854">
        <v>91.17</v>
      </c>
      <c r="S854">
        <v>74.986705981</v>
      </c>
      <c r="T854">
        <v>81.499823133999996</v>
      </c>
      <c r="U854"/>
      <c r="V854">
        <v>126.87527819899999</v>
      </c>
      <c r="W854">
        <v>42.203774850999999</v>
      </c>
      <c r="X854"/>
      <c r="Y854"/>
      <c r="Z854">
        <v>13.42954636</v>
      </c>
      <c r="AA854"/>
      <c r="AB854">
        <v>39.012998564</v>
      </c>
      <c r="AC854">
        <v>110.190817432</v>
      </c>
      <c r="AD854">
        <v>100.90315133599999</v>
      </c>
      <c r="AE854">
        <v>19.768999999999998</v>
      </c>
      <c r="AF854">
        <v>71.479401339000006</v>
      </c>
      <c r="AG854"/>
      <c r="AH854">
        <v>64.994405951000005</v>
      </c>
      <c r="AI854">
        <v>76.629110468999997</v>
      </c>
      <c r="AJ854">
        <v>84.075614271000006</v>
      </c>
      <c r="AK854"/>
      <c r="AL854">
        <v>66.130999371000001</v>
      </c>
      <c r="AM854">
        <v>31.298747554999998</v>
      </c>
      <c r="AN854">
        <v>106.924487196</v>
      </c>
      <c r="AO854"/>
      <c r="AP854">
        <v>43.164036314000001</v>
      </c>
      <c r="AQ854"/>
      <c r="AR854">
        <v>69.734783738000004</v>
      </c>
      <c r="AS854">
        <v>29.897508541000001</v>
      </c>
      <c r="AT854">
        <v>61.258211766000002</v>
      </c>
      <c r="AU854"/>
    </row>
    <row r="855" spans="1:47" x14ac:dyDescent="0.35">
      <c r="A855" s="84">
        <v>32905</v>
      </c>
      <c r="B855">
        <v>49.634502505999997</v>
      </c>
      <c r="C855">
        <v>63.391017714</v>
      </c>
      <c r="D855">
        <v>76.098024783</v>
      </c>
      <c r="E855">
        <v>69.414516840000005</v>
      </c>
      <c r="F855"/>
      <c r="G855"/>
      <c r="H855"/>
      <c r="I855">
        <v>49.626230778</v>
      </c>
      <c r="J855">
        <v>65.450760901999999</v>
      </c>
      <c r="K855">
        <v>70.678365534999998</v>
      </c>
      <c r="L855">
        <v>82.405451780999996</v>
      </c>
      <c r="M855">
        <v>79.801795528</v>
      </c>
      <c r="N855">
        <v>98.439225934000007</v>
      </c>
      <c r="O855"/>
      <c r="P855"/>
      <c r="Q855">
        <v>68.826559369999998</v>
      </c>
      <c r="R855">
        <v>92.63</v>
      </c>
      <c r="S855">
        <v>75.381633394999994</v>
      </c>
      <c r="T855">
        <v>80.969225327000004</v>
      </c>
      <c r="U855"/>
      <c r="V855">
        <v>131.76992914100001</v>
      </c>
      <c r="W855">
        <v>40.726866504999997</v>
      </c>
      <c r="X855"/>
      <c r="Y855"/>
      <c r="Z855">
        <v>13.667237446</v>
      </c>
      <c r="AA855"/>
      <c r="AB855">
        <v>39.223122433999997</v>
      </c>
      <c r="AC855">
        <v>110.790767436</v>
      </c>
      <c r="AD855">
        <v>101.410202348</v>
      </c>
      <c r="AE855">
        <v>20.231000000000002</v>
      </c>
      <c r="AF855">
        <v>74.523290396999997</v>
      </c>
      <c r="AG855"/>
      <c r="AH855">
        <v>64.488331599999995</v>
      </c>
      <c r="AI855">
        <v>73.005802428999999</v>
      </c>
      <c r="AJ855">
        <v>84.840931956000006</v>
      </c>
      <c r="AK855"/>
      <c r="AL855">
        <v>66.274093092000001</v>
      </c>
      <c r="AM855">
        <v>28.797455271</v>
      </c>
      <c r="AN855">
        <v>105.685188588</v>
      </c>
      <c r="AO855"/>
      <c r="AP855">
        <v>45.451014653000001</v>
      </c>
      <c r="AQ855"/>
      <c r="AR855">
        <v>69.734783738000004</v>
      </c>
      <c r="AS855">
        <v>30.997416882</v>
      </c>
      <c r="AT855">
        <v>61.817961265999998</v>
      </c>
      <c r="AU855"/>
    </row>
    <row r="856" spans="1:47" x14ac:dyDescent="0.35">
      <c r="A856" s="84">
        <v>32933</v>
      </c>
      <c r="B856">
        <v>49.832425510999997</v>
      </c>
      <c r="C856">
        <v>65.017121322999998</v>
      </c>
      <c r="D856">
        <v>70.201773715000002</v>
      </c>
      <c r="E856">
        <v>69.753321370999998</v>
      </c>
      <c r="F856"/>
      <c r="G856"/>
      <c r="H856"/>
      <c r="I856">
        <v>49.824120798999999</v>
      </c>
      <c r="J856">
        <v>79.936901214000002</v>
      </c>
      <c r="K856">
        <v>71.357371666999995</v>
      </c>
      <c r="L856">
        <v>83.602888992999993</v>
      </c>
      <c r="M856">
        <v>79.573191674</v>
      </c>
      <c r="N856">
        <v>99.465309043999994</v>
      </c>
      <c r="O856"/>
      <c r="P856"/>
      <c r="Q856">
        <v>68.423868627999994</v>
      </c>
      <c r="R856">
        <v>92.22</v>
      </c>
      <c r="S856">
        <v>76.004764340999998</v>
      </c>
      <c r="T856">
        <v>82.136540502000003</v>
      </c>
      <c r="U856"/>
      <c r="V856">
        <v>126.38228254400001</v>
      </c>
      <c r="W856">
        <v>40.413582916999999</v>
      </c>
      <c r="X856"/>
      <c r="Y856"/>
      <c r="Z856">
        <v>14.142619617999999</v>
      </c>
      <c r="AA856"/>
      <c r="AB856">
        <v>38.872915984000002</v>
      </c>
      <c r="AC856">
        <v>111.190734105</v>
      </c>
      <c r="AD856">
        <v>103.23558599</v>
      </c>
      <c r="AE856">
        <v>20.766999999999999</v>
      </c>
      <c r="AF856">
        <v>70.441583905000002</v>
      </c>
      <c r="AG856"/>
      <c r="AH856">
        <v>66.368036333000006</v>
      </c>
      <c r="AI856">
        <v>74.701818958000004</v>
      </c>
      <c r="AJ856">
        <v>83.747620978</v>
      </c>
      <c r="AK856"/>
      <c r="AL856">
        <v>67.063424505</v>
      </c>
      <c r="AM856">
        <v>28.811178994999999</v>
      </c>
      <c r="AN856">
        <v>108.609181664</v>
      </c>
      <c r="AO856"/>
      <c r="AP856">
        <v>44.780693843000002</v>
      </c>
      <c r="AQ856"/>
      <c r="AR856">
        <v>70.342053261999993</v>
      </c>
      <c r="AS856">
        <v>31.997333556000001</v>
      </c>
      <c r="AT856">
        <v>62.117419810999998</v>
      </c>
      <c r="AU856"/>
    </row>
    <row r="857" spans="1:47" x14ac:dyDescent="0.35">
      <c r="A857" s="84">
        <v>32964</v>
      </c>
      <c r="B857">
        <v>49.343411887000002</v>
      </c>
      <c r="C857">
        <v>62.145929496000001</v>
      </c>
      <c r="D857">
        <v>53.528997338000003</v>
      </c>
      <c r="E857">
        <v>69.218564704000002</v>
      </c>
      <c r="F857"/>
      <c r="G857"/>
      <c r="H857"/>
      <c r="I857">
        <v>49.335188670000001</v>
      </c>
      <c r="J857">
        <v>71.758274037999996</v>
      </c>
      <c r="K857">
        <v>70.122815063999994</v>
      </c>
      <c r="L857">
        <v>82.296593852000001</v>
      </c>
      <c r="M857">
        <v>79.897047134000005</v>
      </c>
      <c r="N857">
        <v>100.81795106200001</v>
      </c>
      <c r="O857"/>
      <c r="P857"/>
      <c r="Q857">
        <v>67.763903244000005</v>
      </c>
      <c r="R857">
        <v>92.67</v>
      </c>
      <c r="S857">
        <v>75.881078927000004</v>
      </c>
      <c r="T857">
        <v>82.667138308999995</v>
      </c>
      <c r="U857"/>
      <c r="V857">
        <v>124.754519039</v>
      </c>
      <c r="W857">
        <v>40.413582916999999</v>
      </c>
      <c r="X857"/>
      <c r="Y857"/>
      <c r="Z857">
        <v>13.370123588</v>
      </c>
      <c r="AA857"/>
      <c r="AB857">
        <v>39.293163724999999</v>
      </c>
      <c r="AC857">
        <v>112.090659112</v>
      </c>
      <c r="AD857">
        <v>103.438406395</v>
      </c>
      <c r="AE857">
        <v>20.702000000000002</v>
      </c>
      <c r="AF857">
        <v>73.709203783999996</v>
      </c>
      <c r="AG857"/>
      <c r="AH857">
        <v>65.789665646000003</v>
      </c>
      <c r="AI857">
        <v>76.937477111000007</v>
      </c>
      <c r="AJ857">
        <v>83.310296586000007</v>
      </c>
      <c r="AK857"/>
      <c r="AL857">
        <v>66.889757555000003</v>
      </c>
      <c r="AM857">
        <v>28.527609170000002</v>
      </c>
      <c r="AN857">
        <v>111.53121292100001</v>
      </c>
      <c r="AO857"/>
      <c r="AP857">
        <v>48.468833459999999</v>
      </c>
      <c r="AQ857"/>
      <c r="AR857">
        <v>70.139630087</v>
      </c>
      <c r="AS857">
        <v>32.197316890000003</v>
      </c>
      <c r="AT857">
        <v>61.984349158999997</v>
      </c>
      <c r="AU857"/>
    </row>
    <row r="858" spans="1:47" x14ac:dyDescent="0.35">
      <c r="A858" s="84">
        <v>32994</v>
      </c>
      <c r="B858">
        <v>48.815931292999998</v>
      </c>
      <c r="C858">
        <v>63.571595043999999</v>
      </c>
      <c r="D858">
        <v>66.995504429999997</v>
      </c>
      <c r="E858">
        <v>69.365646283000004</v>
      </c>
      <c r="F858"/>
      <c r="G858"/>
      <c r="H858"/>
      <c r="I858">
        <v>48.807795982999998</v>
      </c>
      <c r="J858">
        <v>73.778297159000005</v>
      </c>
      <c r="K858">
        <v>71.912922137999999</v>
      </c>
      <c r="L858">
        <v>80.881440784000006</v>
      </c>
      <c r="M858">
        <v>79.877996812999996</v>
      </c>
      <c r="N858">
        <v>99.754476789999998</v>
      </c>
      <c r="O858"/>
      <c r="P858"/>
      <c r="Q858">
        <v>68.524541313</v>
      </c>
      <c r="R858">
        <v>92.91</v>
      </c>
      <c r="S858">
        <v>76.238558370000007</v>
      </c>
      <c r="T858">
        <v>82.136540502000003</v>
      </c>
      <c r="U858"/>
      <c r="V858">
        <v>128.443349813</v>
      </c>
      <c r="W858">
        <v>40.234563723000001</v>
      </c>
      <c r="X858"/>
      <c r="Y858"/>
      <c r="Z858">
        <v>13.786082989000001</v>
      </c>
      <c r="AA858"/>
      <c r="AB858">
        <v>40.413824366</v>
      </c>
      <c r="AC858">
        <v>110.790767436</v>
      </c>
      <c r="AD858">
        <v>104.148277811</v>
      </c>
      <c r="AE858">
        <v>20.37</v>
      </c>
      <c r="AF858">
        <v>72.807526390000007</v>
      </c>
      <c r="AG858"/>
      <c r="AH858">
        <v>66.729518012</v>
      </c>
      <c r="AI858">
        <v>76.012377185999995</v>
      </c>
      <c r="AJ858">
        <v>86.590229523000005</v>
      </c>
      <c r="AK858"/>
      <c r="AL858">
        <v>67.098298317000001</v>
      </c>
      <c r="AM858">
        <v>28.864995734000001</v>
      </c>
      <c r="AN858">
        <v>110.759239112</v>
      </c>
      <c r="AO858"/>
      <c r="AP858">
        <v>48.156323227999998</v>
      </c>
      <c r="AQ858"/>
      <c r="AR858">
        <v>70.342053261999993</v>
      </c>
      <c r="AS858">
        <v>30.397466877999999</v>
      </c>
      <c r="AT858">
        <v>62.162239434</v>
      </c>
      <c r="AU858"/>
    </row>
    <row r="859" spans="1:47" x14ac:dyDescent="0.35">
      <c r="A859" s="84">
        <v>33025</v>
      </c>
      <c r="B859">
        <v>50.680573635999998</v>
      </c>
      <c r="C859">
        <v>63.998700569999997</v>
      </c>
      <c r="D859">
        <v>66.776346306999997</v>
      </c>
      <c r="E859">
        <v>69.468086487999997</v>
      </c>
      <c r="F859"/>
      <c r="G859"/>
      <c r="H859"/>
      <c r="I859">
        <v>50.672127578000001</v>
      </c>
      <c r="J859">
        <v>77.145909888000006</v>
      </c>
      <c r="K859">
        <v>71.912922137999999</v>
      </c>
      <c r="L859">
        <v>80.010577357000003</v>
      </c>
      <c r="M859">
        <v>79.363638140000006</v>
      </c>
      <c r="N859">
        <v>102.36128209500001</v>
      </c>
      <c r="O859"/>
      <c r="P859"/>
      <c r="Q859">
        <v>67.260539816999994</v>
      </c>
      <c r="R859">
        <v>91.55</v>
      </c>
      <c r="S859">
        <v>76.354789284000006</v>
      </c>
      <c r="T859">
        <v>83.409975239000005</v>
      </c>
      <c r="U859"/>
      <c r="V859">
        <v>126.681965858</v>
      </c>
      <c r="W859">
        <v>39.742260940999998</v>
      </c>
      <c r="X859"/>
      <c r="Y859"/>
      <c r="Z859">
        <v>14.202042389000001</v>
      </c>
      <c r="AA859"/>
      <c r="AB859">
        <v>39.363205014999998</v>
      </c>
      <c r="AC859">
        <v>109.69085909499999</v>
      </c>
      <c r="AD859">
        <v>104.45250841799999</v>
      </c>
      <c r="AE859">
        <v>20.766999999999999</v>
      </c>
      <c r="AF859">
        <v>78.406009264000005</v>
      </c>
      <c r="AG859"/>
      <c r="AH859">
        <v>66.874110684000001</v>
      </c>
      <c r="AI859">
        <v>77.245843751999999</v>
      </c>
      <c r="AJ859">
        <v>87.902202697000007</v>
      </c>
      <c r="AK859"/>
      <c r="AL859">
        <v>67.341138583000003</v>
      </c>
      <c r="AM859">
        <v>28.520922861999999</v>
      </c>
      <c r="AN859">
        <v>110.76350225100001</v>
      </c>
      <c r="AO859"/>
      <c r="AP859">
        <v>45.515764836999999</v>
      </c>
      <c r="AQ859"/>
      <c r="AR859">
        <v>70.443264850000006</v>
      </c>
      <c r="AS859">
        <v>31.197400216999998</v>
      </c>
      <c r="AT859">
        <v>62.363035312999997</v>
      </c>
      <c r="AU859"/>
    </row>
    <row r="860" spans="1:47" x14ac:dyDescent="0.35">
      <c r="A860" s="84">
        <v>33055</v>
      </c>
      <c r="B860">
        <v>49.416725354999997</v>
      </c>
      <c r="C860">
        <v>61.362915219999998</v>
      </c>
      <c r="D860">
        <v>70.523941067999999</v>
      </c>
      <c r="E860">
        <v>69.531524230000002</v>
      </c>
      <c r="F860"/>
      <c r="G860"/>
      <c r="H860"/>
      <c r="I860">
        <v>49.408489920000001</v>
      </c>
      <c r="J860">
        <v>78.186504013999993</v>
      </c>
      <c r="K860">
        <v>72.591928269999997</v>
      </c>
      <c r="L860">
        <v>82.187735923999995</v>
      </c>
      <c r="M860">
        <v>79.668443280000005</v>
      </c>
      <c r="N860">
        <v>99.310733041999995</v>
      </c>
      <c r="O860"/>
      <c r="P860"/>
      <c r="Q860">
        <v>66.220255398999996</v>
      </c>
      <c r="R860">
        <v>91.58</v>
      </c>
      <c r="S860">
        <v>76.420132972999994</v>
      </c>
      <c r="T860">
        <v>81.393703572999996</v>
      </c>
      <c r="U860"/>
      <c r="V860">
        <v>128.27505596200001</v>
      </c>
      <c r="W860">
        <v>37.862559410000003</v>
      </c>
      <c r="X860"/>
      <c r="Y860"/>
      <c r="Z860">
        <v>14.261465161</v>
      </c>
      <c r="AA860"/>
      <c r="AB860">
        <v>39.713411465</v>
      </c>
      <c r="AC860">
        <v>109.990834097</v>
      </c>
      <c r="AD860">
        <v>105.365200239</v>
      </c>
      <c r="AE860">
        <v>21.433</v>
      </c>
      <c r="AF860">
        <v>75.105418584000006</v>
      </c>
      <c r="AG860"/>
      <c r="AH860">
        <v>67.813963051000002</v>
      </c>
      <c r="AI860">
        <v>77.400027073000004</v>
      </c>
      <c r="AJ860">
        <v>79.483708160000006</v>
      </c>
      <c r="AK860"/>
      <c r="AL860">
        <v>67.385272533000006</v>
      </c>
      <c r="AM860">
        <v>29.627329848999999</v>
      </c>
      <c r="AN860">
        <v>113.55102075400001</v>
      </c>
      <c r="AO860"/>
      <c r="AP860">
        <v>52.184372916000001</v>
      </c>
      <c r="AQ860"/>
      <c r="AR860">
        <v>68.621456276000004</v>
      </c>
      <c r="AS860">
        <v>30.597450211999998</v>
      </c>
      <c r="AT860">
        <v>62.264868438999997</v>
      </c>
      <c r="AU860"/>
    </row>
    <row r="861" spans="1:47" x14ac:dyDescent="0.35">
      <c r="A861" s="84">
        <v>33086</v>
      </c>
      <c r="B861">
        <v>49.387711727000003</v>
      </c>
      <c r="C861">
        <v>64.210941000000005</v>
      </c>
      <c r="D861">
        <v>72.188493382999994</v>
      </c>
      <c r="E861">
        <v>68.474228534000005</v>
      </c>
      <c r="F861"/>
      <c r="G861"/>
      <c r="H861"/>
      <c r="I861">
        <v>49.379481126999998</v>
      </c>
      <c r="J861">
        <v>75.47033777</v>
      </c>
      <c r="K861">
        <v>73.024023080999996</v>
      </c>
      <c r="L861">
        <v>84.038320706999997</v>
      </c>
      <c r="M861">
        <v>80.201852273</v>
      </c>
      <c r="N861">
        <v>98.018633249000004</v>
      </c>
      <c r="O861"/>
      <c r="P861"/>
      <c r="Q861">
        <v>67.495442749999995</v>
      </c>
      <c r="R861">
        <v>91.01</v>
      </c>
      <c r="S861">
        <v>76.731294782000006</v>
      </c>
      <c r="T861">
        <v>81.499823133999996</v>
      </c>
      <c r="U861"/>
      <c r="V861">
        <v>121.94795142700001</v>
      </c>
      <c r="W861">
        <v>39.787015740000001</v>
      </c>
      <c r="X861"/>
      <c r="Y861"/>
      <c r="Z861">
        <v>14.202042389000001</v>
      </c>
      <c r="AA861"/>
      <c r="AB861">
        <v>39.993576625000003</v>
      </c>
      <c r="AC861">
        <v>111.190734105</v>
      </c>
      <c r="AD861">
        <v>106.277892061</v>
      </c>
      <c r="AE861">
        <v>21.969000000000001</v>
      </c>
      <c r="AF861">
        <v>75.346939288000002</v>
      </c>
      <c r="AG861"/>
      <c r="AH861">
        <v>67.813963051000002</v>
      </c>
      <c r="AI861">
        <v>78.170943678</v>
      </c>
      <c r="AJ861">
        <v>88.776851480000005</v>
      </c>
      <c r="AK861"/>
      <c r="AL861">
        <v>67.667320735000004</v>
      </c>
      <c r="AM861">
        <v>29.80333181</v>
      </c>
      <c r="AN861">
        <v>116.206026264</v>
      </c>
      <c r="AO861"/>
      <c r="AP861">
        <v>48.099857874000001</v>
      </c>
      <c r="AQ861"/>
      <c r="AR861">
        <v>70.240841674999999</v>
      </c>
      <c r="AS861">
        <v>30.297475210000002</v>
      </c>
      <c r="AT861">
        <v>62.493726162000002</v>
      </c>
      <c r="AU861"/>
    </row>
    <row r="862" spans="1:47" x14ac:dyDescent="0.35">
      <c r="A862" s="84">
        <v>33117</v>
      </c>
      <c r="B862">
        <v>50.667385987000003</v>
      </c>
      <c r="C862">
        <v>63.445649754000002</v>
      </c>
      <c r="D862">
        <v>72.753886160999997</v>
      </c>
      <c r="E862">
        <v>67.278309625000006</v>
      </c>
      <c r="F862"/>
      <c r="G862"/>
      <c r="H862"/>
      <c r="I862">
        <v>50.658942125999999</v>
      </c>
      <c r="J862">
        <v>73.727855098000006</v>
      </c>
      <c r="K862">
        <v>73.703029212999994</v>
      </c>
      <c r="L862">
        <v>81.752304210999995</v>
      </c>
      <c r="M862">
        <v>80.601909019000004</v>
      </c>
      <c r="N862">
        <v>101.42624339299999</v>
      </c>
      <c r="O862"/>
      <c r="P862"/>
      <c r="Q862">
        <v>66.835477366000006</v>
      </c>
      <c r="R862">
        <v>91.84</v>
      </c>
      <c r="S862">
        <v>76.629102778000004</v>
      </c>
      <c r="T862">
        <v>81.075344888999993</v>
      </c>
      <c r="U862"/>
      <c r="V862">
        <v>105.852007988</v>
      </c>
      <c r="W862">
        <v>38.981429368999997</v>
      </c>
      <c r="X862"/>
      <c r="Y862"/>
      <c r="Z862">
        <v>14.380310703999999</v>
      </c>
      <c r="AA862"/>
      <c r="AB862">
        <v>40.764030816000002</v>
      </c>
      <c r="AC862">
        <v>110.89075910299999</v>
      </c>
      <c r="AD862">
        <v>105.365200239</v>
      </c>
      <c r="AE862">
        <v>21.904</v>
      </c>
      <c r="AF862">
        <v>72.149396221000003</v>
      </c>
      <c r="AG862"/>
      <c r="AH862">
        <v>68.103148394000002</v>
      </c>
      <c r="AI862">
        <v>79.404410244000005</v>
      </c>
      <c r="AJ862">
        <v>87.355547208000004</v>
      </c>
      <c r="AK862"/>
      <c r="AL862">
        <v>67.714990727</v>
      </c>
      <c r="AM862">
        <v>29.67632948</v>
      </c>
      <c r="AN862">
        <v>113.22951275699999</v>
      </c>
      <c r="AO862"/>
      <c r="AP862">
        <v>43.156910433999997</v>
      </c>
      <c r="AQ862"/>
      <c r="AR862">
        <v>70.342053261999993</v>
      </c>
      <c r="AS862">
        <v>32.997250229000002</v>
      </c>
      <c r="AT862">
        <v>62.502352948000002</v>
      </c>
      <c r="AU862"/>
    </row>
    <row r="863" spans="1:47" x14ac:dyDescent="0.35">
      <c r="A863" s="84">
        <v>33147</v>
      </c>
      <c r="B863">
        <v>49.925893375999998</v>
      </c>
      <c r="C863">
        <v>65.063529975999998</v>
      </c>
      <c r="D863">
        <v>71.464413101999995</v>
      </c>
      <c r="E863">
        <v>67.310263449999994</v>
      </c>
      <c r="F863"/>
      <c r="G863"/>
      <c r="H863"/>
      <c r="I863">
        <v>49.917573087000001</v>
      </c>
      <c r="J863">
        <v>73.501656535999999</v>
      </c>
      <c r="K863">
        <v>73.826484872999998</v>
      </c>
      <c r="L863">
        <v>83.276315208</v>
      </c>
      <c r="M863">
        <v>80.763836749000006</v>
      </c>
      <c r="N863">
        <v>97.370243083999995</v>
      </c>
      <c r="O863"/>
      <c r="P863"/>
      <c r="Q863">
        <v>66.846663219999996</v>
      </c>
      <c r="R863">
        <v>91.52</v>
      </c>
      <c r="S863">
        <v>76.729831578000002</v>
      </c>
      <c r="T863">
        <v>80.969225327000004</v>
      </c>
      <c r="U863"/>
      <c r="V863">
        <v>128.834152434</v>
      </c>
      <c r="W863">
        <v>38.489126587000001</v>
      </c>
      <c r="X863"/>
      <c r="Y863"/>
      <c r="Z863">
        <v>14.083196846</v>
      </c>
      <c r="AA863"/>
      <c r="AB863">
        <v>40.553906945999998</v>
      </c>
      <c r="AC863">
        <v>110.290809099</v>
      </c>
      <c r="AD863">
        <v>107.49481448900001</v>
      </c>
      <c r="AE863">
        <v>21.904</v>
      </c>
      <c r="AF863">
        <v>71.398171626999996</v>
      </c>
      <c r="AG863"/>
      <c r="AH863">
        <v>68.103148394000002</v>
      </c>
      <c r="AI863">
        <v>77.322935412999996</v>
      </c>
      <c r="AJ863">
        <v>88.667520382000006</v>
      </c>
      <c r="AK863"/>
      <c r="AL863">
        <v>67.813009043999998</v>
      </c>
      <c r="AM863">
        <v>29.970693253</v>
      </c>
      <c r="AN863">
        <v>113.668448852</v>
      </c>
      <c r="AO863"/>
      <c r="AP863">
        <v>55.871395989</v>
      </c>
      <c r="AQ863"/>
      <c r="AR863">
        <v>70.342053261999993</v>
      </c>
      <c r="AS863">
        <v>32.797266894000003</v>
      </c>
      <c r="AT863">
        <v>62.119402979999997</v>
      </c>
      <c r="AU863"/>
    </row>
    <row r="864" spans="1:47" x14ac:dyDescent="0.35">
      <c r="A864" s="84">
        <v>33178</v>
      </c>
      <c r="B864">
        <v>49.308575232999999</v>
      </c>
      <c r="C864">
        <v>64.345943914000003</v>
      </c>
      <c r="D864">
        <v>69.854908366000004</v>
      </c>
      <c r="E864">
        <v>66.544781366999999</v>
      </c>
      <c r="F864"/>
      <c r="G864"/>
      <c r="H864"/>
      <c r="I864">
        <v>49.300357822000002</v>
      </c>
      <c r="J864">
        <v>72.175268982999995</v>
      </c>
      <c r="K864">
        <v>73.826484872999998</v>
      </c>
      <c r="L864">
        <v>84.147178635000003</v>
      </c>
      <c r="M864">
        <v>80.001823900999995</v>
      </c>
      <c r="N864">
        <v>100.52658991</v>
      </c>
      <c r="O864"/>
      <c r="P864"/>
      <c r="Q864">
        <v>66.600574433000006</v>
      </c>
      <c r="R864">
        <v>90.48</v>
      </c>
      <c r="S864">
        <v>76.036293533000006</v>
      </c>
      <c r="T864">
        <v>80.544747082000001</v>
      </c>
      <c r="U864"/>
      <c r="V864">
        <v>123.766234598</v>
      </c>
      <c r="W864">
        <v>41.040150093999998</v>
      </c>
      <c r="X864"/>
      <c r="Y864"/>
      <c r="Z864">
        <v>14.083196846</v>
      </c>
      <c r="AA864"/>
      <c r="AB864">
        <v>40.974154685999999</v>
      </c>
      <c r="AC864">
        <v>108.690942421</v>
      </c>
      <c r="AD864">
        <v>106.784943072</v>
      </c>
      <c r="AE864">
        <v>21.969000000000001</v>
      </c>
      <c r="AF864">
        <v>71.071294722000005</v>
      </c>
      <c r="AG864"/>
      <c r="AH864">
        <v>67.813963051000002</v>
      </c>
      <c r="AI864">
        <v>78.093852017000003</v>
      </c>
      <c r="AJ864">
        <v>89.104844774</v>
      </c>
      <c r="AK864"/>
      <c r="AL864">
        <v>67.338425623999996</v>
      </c>
      <c r="AM864">
        <v>29.884805924999998</v>
      </c>
      <c r="AN864">
        <v>113.963815489</v>
      </c>
      <c r="AO864"/>
      <c r="AP864">
        <v>39.207569693000003</v>
      </c>
      <c r="AQ864"/>
      <c r="AR864">
        <v>70.139630087</v>
      </c>
      <c r="AS864">
        <v>33.197233564000001</v>
      </c>
      <c r="AT864">
        <v>61.347454378999998</v>
      </c>
      <c r="AU864"/>
    </row>
    <row r="865" spans="1:47" x14ac:dyDescent="0.35">
      <c r="A865" s="84">
        <v>33208</v>
      </c>
      <c r="B865">
        <v>52.066816164000002</v>
      </c>
      <c r="C865">
        <v>63.533185977000002</v>
      </c>
      <c r="D865">
        <v>65.574117334999997</v>
      </c>
      <c r="E865">
        <v>66.011434426999998</v>
      </c>
      <c r="F865"/>
      <c r="G865"/>
      <c r="H865"/>
      <c r="I865">
        <v>52.058139083999997</v>
      </c>
      <c r="J865">
        <v>89.358563755999995</v>
      </c>
      <c r="K865">
        <v>74.135124024000007</v>
      </c>
      <c r="L865">
        <v>82.840883493999996</v>
      </c>
      <c r="M865">
        <v>80.840038034000003</v>
      </c>
      <c r="N865">
        <v>100.036044804</v>
      </c>
      <c r="O865"/>
      <c r="P865"/>
      <c r="Q865">
        <v>65.224714397</v>
      </c>
      <c r="R865">
        <v>91.6</v>
      </c>
      <c r="S865">
        <v>75.977373317000001</v>
      </c>
      <c r="T865">
        <v>80.120268835999994</v>
      </c>
      <c r="U865"/>
      <c r="V865">
        <v>128.96907563100001</v>
      </c>
      <c r="W865">
        <v>37.907314208999999</v>
      </c>
      <c r="X865"/>
      <c r="Y865"/>
      <c r="Z865">
        <v>14.558579018</v>
      </c>
      <c r="AA865"/>
      <c r="AB865">
        <v>41.184278556000002</v>
      </c>
      <c r="AC865">
        <v>110.490792434</v>
      </c>
      <c r="AD865">
        <v>106.886353275</v>
      </c>
      <c r="AE865">
        <v>22.366</v>
      </c>
      <c r="AF865">
        <v>71.124307712999993</v>
      </c>
      <c r="AG865"/>
      <c r="AH865">
        <v>66.946407019999995</v>
      </c>
      <c r="AI865">
        <v>80.175326849000001</v>
      </c>
      <c r="AJ865">
        <v>87.246216110000006</v>
      </c>
      <c r="AK865"/>
      <c r="AL865">
        <v>67.364968035999993</v>
      </c>
      <c r="AM865">
        <v>29.243388637999999</v>
      </c>
      <c r="AN865">
        <v>115.32569197799999</v>
      </c>
      <c r="AO865"/>
      <c r="AP865">
        <v>33.945852881999997</v>
      </c>
      <c r="AQ865"/>
      <c r="AR865">
        <v>70.949322787</v>
      </c>
      <c r="AS865">
        <v>31.797350220999999</v>
      </c>
      <c r="AT865">
        <v>60.917503302</v>
      </c>
      <c r="AU865"/>
    </row>
    <row r="866" spans="1:47" x14ac:dyDescent="0.35">
      <c r="A866" s="84">
        <v>33239</v>
      </c>
      <c r="B866">
        <v>50.641964647000002</v>
      </c>
      <c r="C866">
        <v>63.355646872999998</v>
      </c>
      <c r="D866">
        <v>64.290257677</v>
      </c>
      <c r="E866">
        <v>66.348829230999996</v>
      </c>
      <c r="F866"/>
      <c r="G866"/>
      <c r="H866"/>
      <c r="I866">
        <v>50.633525022000001</v>
      </c>
      <c r="J866">
        <v>68.891927366000004</v>
      </c>
      <c r="K866">
        <v>76.406367196999994</v>
      </c>
      <c r="L866">
        <v>81.208014568999999</v>
      </c>
      <c r="M866">
        <v>82.493125573</v>
      </c>
      <c r="N866">
        <v>100.13899155</v>
      </c>
      <c r="O866"/>
      <c r="P866"/>
      <c r="Q866">
        <v>65.426059768000002</v>
      </c>
      <c r="R866">
        <v>92.79</v>
      </c>
      <c r="S866">
        <v>76.387915484999994</v>
      </c>
      <c r="T866">
        <v>79.908029713000005</v>
      </c>
      <c r="U866"/>
      <c r="V866">
        <v>123.093425776</v>
      </c>
      <c r="W866">
        <v>39.160448563000003</v>
      </c>
      <c r="X866"/>
      <c r="Y866"/>
      <c r="Z866">
        <v>14.380310703999999</v>
      </c>
      <c r="AA866"/>
      <c r="AB866">
        <v>38.522709534000001</v>
      </c>
      <c r="AC866">
        <v>111.09074243800001</v>
      </c>
      <c r="AD866">
        <v>107.596224691</v>
      </c>
      <c r="AE866">
        <v>22.300999999999998</v>
      </c>
      <c r="AF866">
        <v>71.409878198000001</v>
      </c>
      <c r="AG866"/>
      <c r="AH866">
        <v>68.681519081000005</v>
      </c>
      <c r="AI866">
        <v>78.633493639999998</v>
      </c>
      <c r="AJ866">
        <v>88.339527089000001</v>
      </c>
      <c r="AK866"/>
      <c r="AL866">
        <v>67.237848661000001</v>
      </c>
      <c r="AM866">
        <v>28.800407450000002</v>
      </c>
      <c r="AN866">
        <v>111.50689504899999</v>
      </c>
      <c r="AO866"/>
      <c r="AP866">
        <v>45.411111157000001</v>
      </c>
      <c r="AQ866"/>
      <c r="AR866">
        <v>70.038418500000006</v>
      </c>
      <c r="AS866">
        <v>27.597700192000001</v>
      </c>
      <c r="AT866">
        <v>60.708873904999997</v>
      </c>
      <c r="AU866"/>
    </row>
    <row r="867" spans="1:47" x14ac:dyDescent="0.35">
      <c r="A867" s="84">
        <v>33270</v>
      </c>
      <c r="B867">
        <v>50.686363217</v>
      </c>
      <c r="C867">
        <v>62.149267070999997</v>
      </c>
      <c r="D867">
        <v>63.254733461000001</v>
      </c>
      <c r="E867">
        <v>65.196141968000006</v>
      </c>
      <c r="F867"/>
      <c r="G867"/>
      <c r="H867"/>
      <c r="I867">
        <v>50.677916193000001</v>
      </c>
      <c r="J867">
        <v>63.540933723000002</v>
      </c>
      <c r="K867">
        <v>75.506292191</v>
      </c>
      <c r="L867">
        <v>82.187735923999995</v>
      </c>
      <c r="M867">
        <v>81.493208898999995</v>
      </c>
      <c r="N867">
        <v>98.548324843000003</v>
      </c>
      <c r="O867"/>
      <c r="P867"/>
      <c r="Q867">
        <v>63.345490933000001</v>
      </c>
      <c r="R867">
        <v>92.36</v>
      </c>
      <c r="S867">
        <v>75.922378437000006</v>
      </c>
      <c r="T867">
        <v>79.908029713000005</v>
      </c>
      <c r="U867"/>
      <c r="V867">
        <v>124.21532244799999</v>
      </c>
      <c r="W867">
        <v>36.743689451000002</v>
      </c>
      <c r="X867"/>
      <c r="Y867"/>
      <c r="Z867">
        <v>14.499156247</v>
      </c>
      <c r="AA867"/>
      <c r="AB867">
        <v>39.503287595000003</v>
      </c>
      <c r="AC867">
        <v>108.990917424</v>
      </c>
      <c r="AD867">
        <v>108.00186549999999</v>
      </c>
      <c r="AE867">
        <v>22.366</v>
      </c>
      <c r="AF867">
        <v>72.246876490999995</v>
      </c>
      <c r="AG867"/>
      <c r="AH867">
        <v>68.753815416999998</v>
      </c>
      <c r="AI867">
        <v>80.468275157999997</v>
      </c>
      <c r="AJ867">
        <v>89.979493556999998</v>
      </c>
      <c r="AK867"/>
      <c r="AL867">
        <v>67.042723026000004</v>
      </c>
      <c r="AM867">
        <v>27.159966991000001</v>
      </c>
      <c r="AN867">
        <v>113.70673750100001</v>
      </c>
      <c r="AO867"/>
      <c r="AP867">
        <v>41.712621407999997</v>
      </c>
      <c r="AQ867"/>
      <c r="AR867">
        <v>70.139630087</v>
      </c>
      <c r="AS867">
        <v>32.197316890000003</v>
      </c>
      <c r="AT867">
        <v>60.267519606</v>
      </c>
      <c r="AU867"/>
    </row>
    <row r="868" spans="1:47" x14ac:dyDescent="0.35">
      <c r="A868" s="84">
        <v>33298</v>
      </c>
      <c r="B868">
        <v>50.466436489000003</v>
      </c>
      <c r="C868">
        <v>61.987356183999999</v>
      </c>
      <c r="D868">
        <v>62.500029370999997</v>
      </c>
      <c r="E868">
        <v>65.241253251000003</v>
      </c>
      <c r="F868"/>
      <c r="G868"/>
      <c r="H868"/>
      <c r="I868">
        <v>50.458026117000003</v>
      </c>
      <c r="J868">
        <v>66.609953970000007</v>
      </c>
      <c r="K868">
        <v>75.006250520999998</v>
      </c>
      <c r="L868">
        <v>82.405451780999996</v>
      </c>
      <c r="M868">
        <v>80.693275560000004</v>
      </c>
      <c r="N868">
        <v>95.118081912999997</v>
      </c>
      <c r="O868"/>
      <c r="P868"/>
      <c r="Q868">
        <v>63.200074831999999</v>
      </c>
      <c r="R868">
        <v>91.29</v>
      </c>
      <c r="S868">
        <v>75.388150066999998</v>
      </c>
      <c r="T868">
        <v>79.059073221999995</v>
      </c>
      <c r="U868"/>
      <c r="V868">
        <v>124.30201640200001</v>
      </c>
      <c r="W868">
        <v>34.595459130000002</v>
      </c>
      <c r="X868"/>
      <c r="Y868"/>
      <c r="Z868">
        <v>13.84550576</v>
      </c>
      <c r="AA868"/>
      <c r="AB868">
        <v>41.674567586999999</v>
      </c>
      <c r="AC868">
        <v>108.39096741900001</v>
      </c>
      <c r="AD868">
        <v>106.987763477</v>
      </c>
      <c r="AE868">
        <v>22.431000000000001</v>
      </c>
      <c r="AF868">
        <v>72.896281403000003</v>
      </c>
      <c r="AG868"/>
      <c r="AH868">
        <v>68.175444729999995</v>
      </c>
      <c r="AI868">
        <v>75.503572227000006</v>
      </c>
      <c r="AJ868">
        <v>88.558189283999994</v>
      </c>
      <c r="AK868"/>
      <c r="AL868">
        <v>66.615432905000006</v>
      </c>
      <c r="AM868">
        <v>26.786806470999998</v>
      </c>
      <c r="AN868">
        <v>112.704947199</v>
      </c>
      <c r="AO868"/>
      <c r="AP868">
        <v>46.114294710000003</v>
      </c>
      <c r="AQ868"/>
      <c r="AR868">
        <v>69.431148974999999</v>
      </c>
      <c r="AS868">
        <v>33.597200233000002</v>
      </c>
      <c r="AT868">
        <v>59.929091786000001</v>
      </c>
      <c r="AU868"/>
    </row>
    <row r="869" spans="1:47" x14ac:dyDescent="0.35">
      <c r="A869" s="84">
        <v>33329</v>
      </c>
      <c r="B869">
        <v>51.108675910000002</v>
      </c>
      <c r="C869">
        <v>63.464411777999999</v>
      </c>
      <c r="D869">
        <v>66.756209412000004</v>
      </c>
      <c r="E869">
        <v>65.277436258999998</v>
      </c>
      <c r="F869"/>
      <c r="G869"/>
      <c r="H869">
        <v>49.157261085999998</v>
      </c>
      <c r="I869">
        <v>51.100158507000003</v>
      </c>
      <c r="J869">
        <v>61.159319427</v>
      </c>
      <c r="K869">
        <v>74.406200517000002</v>
      </c>
      <c r="L869">
        <v>81.643446281999999</v>
      </c>
      <c r="M869">
        <v>80.193317223999998</v>
      </c>
      <c r="N869">
        <v>102.213918871</v>
      </c>
      <c r="O869"/>
      <c r="P869"/>
      <c r="Q869">
        <v>63.22244654</v>
      </c>
      <c r="R869">
        <v>91.27</v>
      </c>
      <c r="S869">
        <v>75.324726631999994</v>
      </c>
      <c r="T869">
        <v>77.997877609</v>
      </c>
      <c r="U869"/>
      <c r="V869">
        <v>124.762837027</v>
      </c>
      <c r="W869">
        <v>34.819233122</v>
      </c>
      <c r="X869"/>
      <c r="Y869"/>
      <c r="Z869">
        <v>14.261465161</v>
      </c>
      <c r="AA869"/>
      <c r="AB869">
        <v>42.374980487000002</v>
      </c>
      <c r="AC869">
        <v>107.391050746</v>
      </c>
      <c r="AD869">
        <v>107.39340428600001</v>
      </c>
      <c r="AE869">
        <v>22.699000000000002</v>
      </c>
      <c r="AF869">
        <v>72.896638573000004</v>
      </c>
      <c r="AG869"/>
      <c r="AH869">
        <v>68.320037401999997</v>
      </c>
      <c r="AI869">
        <v>77.168752092000005</v>
      </c>
      <c r="AJ869">
        <v>87.574209404000001</v>
      </c>
      <c r="AK869"/>
      <c r="AL869">
        <v>66.542563587999993</v>
      </c>
      <c r="AM869">
        <v>25.311228568000001</v>
      </c>
      <c r="AN869">
        <v>108.131344437</v>
      </c>
      <c r="AO869"/>
      <c r="AP869">
        <v>37.337113774999999</v>
      </c>
      <c r="AQ869"/>
      <c r="AR869">
        <v>69.026302626000003</v>
      </c>
      <c r="AS869">
        <v>32.197316890000003</v>
      </c>
      <c r="AT869">
        <v>60.088241111999999</v>
      </c>
      <c r="AU869"/>
    </row>
    <row r="870" spans="1:47" x14ac:dyDescent="0.35">
      <c r="A870" s="84">
        <v>33359</v>
      </c>
      <c r="B870">
        <v>50.656856587</v>
      </c>
      <c r="C870">
        <v>63.001939485000001</v>
      </c>
      <c r="D870">
        <v>67.905816803999997</v>
      </c>
      <c r="E870">
        <v>65.766611733999994</v>
      </c>
      <c r="F870"/>
      <c r="G870"/>
      <c r="H870">
        <v>50.294729396000001</v>
      </c>
      <c r="I870">
        <v>50.648414481000003</v>
      </c>
      <c r="J870">
        <v>57.694935313000002</v>
      </c>
      <c r="K870">
        <v>73.206100508000006</v>
      </c>
      <c r="L870">
        <v>82.840883493999996</v>
      </c>
      <c r="M870">
        <v>80.193317223999998</v>
      </c>
      <c r="N870">
        <v>97.181692339999998</v>
      </c>
      <c r="O870"/>
      <c r="P870"/>
      <c r="Q870">
        <v>62.696711403999998</v>
      </c>
      <c r="R870">
        <v>91.39</v>
      </c>
      <c r="S870">
        <v>75.800110519</v>
      </c>
      <c r="T870">
        <v>78.952953660999995</v>
      </c>
      <c r="U870"/>
      <c r="V870">
        <v>123.299276879</v>
      </c>
      <c r="W870">
        <v>33.700363162999999</v>
      </c>
      <c r="X870"/>
      <c r="Y870"/>
      <c r="Z870">
        <v>13.964351303000001</v>
      </c>
      <c r="AA870"/>
      <c r="AB870">
        <v>43.075393388000002</v>
      </c>
      <c r="AC870">
        <v>108.690942421</v>
      </c>
      <c r="AD870">
        <v>108.508916512</v>
      </c>
      <c r="AE870">
        <v>22.568999999999999</v>
      </c>
      <c r="AF870">
        <v>70.644965115999995</v>
      </c>
      <c r="AG870"/>
      <c r="AH870">
        <v>68.753815416999998</v>
      </c>
      <c r="AI870">
        <v>79.604848562000001</v>
      </c>
      <c r="AJ870">
        <v>90.854142339999996</v>
      </c>
      <c r="AK870"/>
      <c r="AL870">
        <v>66.782813910000002</v>
      </c>
      <c r="AM870">
        <v>23.829851820999998</v>
      </c>
      <c r="AN870">
        <v>110.20595246800001</v>
      </c>
      <c r="AO870"/>
      <c r="AP870">
        <v>35.154160707999999</v>
      </c>
      <c r="AQ870"/>
      <c r="AR870">
        <v>68.621456276000004</v>
      </c>
      <c r="AS870">
        <v>33.697191900999997</v>
      </c>
      <c r="AT870">
        <v>60.689042213999997</v>
      </c>
      <c r="AU870"/>
    </row>
    <row r="871" spans="1:47" x14ac:dyDescent="0.35">
      <c r="A871" s="84">
        <v>33390</v>
      </c>
      <c r="B871">
        <v>51.152377041999998</v>
      </c>
      <c r="C871">
        <v>62.377126597</v>
      </c>
      <c r="D871">
        <v>70.828101243999996</v>
      </c>
      <c r="E871">
        <v>66.105886174999995</v>
      </c>
      <c r="F871"/>
      <c r="G871"/>
      <c r="H871">
        <v>50.057251880999999</v>
      </c>
      <c r="I871">
        <v>51.143852357</v>
      </c>
      <c r="J871">
        <v>57.997264921000003</v>
      </c>
      <c r="K871">
        <v>76.406367196999994</v>
      </c>
      <c r="L871">
        <v>82.187735923999995</v>
      </c>
      <c r="M871">
        <v>81.693192233999994</v>
      </c>
      <c r="N871">
        <v>100.227981895</v>
      </c>
      <c r="O871"/>
      <c r="P871"/>
      <c r="Q871">
        <v>57.070226865999999</v>
      </c>
      <c r="R871">
        <v>91.75</v>
      </c>
      <c r="S871">
        <v>76.063015266999997</v>
      </c>
      <c r="T871">
        <v>79.165192783999998</v>
      </c>
      <c r="U871"/>
      <c r="V871">
        <v>122.12314240400001</v>
      </c>
      <c r="W871">
        <v>31.910171228999999</v>
      </c>
      <c r="X871"/>
      <c r="Y871"/>
      <c r="Z871">
        <v>14.499156247</v>
      </c>
      <c r="AA871"/>
      <c r="AB871">
        <v>43.285517257999999</v>
      </c>
      <c r="AC871">
        <v>109.090909091</v>
      </c>
      <c r="AD871">
        <v>105.365200239</v>
      </c>
      <c r="AE871">
        <v>22.495000000000001</v>
      </c>
      <c r="AF871">
        <v>77.657513832999996</v>
      </c>
      <c r="AG871"/>
      <c r="AH871">
        <v>68.030852057999994</v>
      </c>
      <c r="AI871">
        <v>79.242517758000005</v>
      </c>
      <c r="AJ871">
        <v>88.230195991000002</v>
      </c>
      <c r="AK871"/>
      <c r="AL871">
        <v>66.848821869999995</v>
      </c>
      <c r="AM871">
        <v>24.611595647000001</v>
      </c>
      <c r="AN871">
        <v>113.34864505</v>
      </c>
      <c r="AO871"/>
      <c r="AP871">
        <v>35.028586029000003</v>
      </c>
      <c r="AQ871"/>
      <c r="AR871">
        <v>68.419033100999997</v>
      </c>
      <c r="AS871">
        <v>31.497375218999998</v>
      </c>
      <c r="AT871">
        <v>61.173133808999999</v>
      </c>
      <c r="AU871"/>
    </row>
    <row r="872" spans="1:47" x14ac:dyDescent="0.35">
      <c r="A872" s="84">
        <v>33420</v>
      </c>
      <c r="B872">
        <v>50.426997192999998</v>
      </c>
      <c r="C872">
        <v>61.928899481999998</v>
      </c>
      <c r="D872">
        <v>72.214650617999993</v>
      </c>
      <c r="E872">
        <v>66.288210943999999</v>
      </c>
      <c r="F872"/>
      <c r="G872"/>
      <c r="H872">
        <v>48.905118401000003</v>
      </c>
      <c r="I872">
        <v>50.418593393999998</v>
      </c>
      <c r="J872">
        <v>55.385298880000001</v>
      </c>
      <c r="K872">
        <v>74.206183848999999</v>
      </c>
      <c r="L872">
        <v>85.126899989999998</v>
      </c>
      <c r="M872">
        <v>80.193317223999998</v>
      </c>
      <c r="N872">
        <v>97.774417301</v>
      </c>
      <c r="O872"/>
      <c r="P872"/>
      <c r="Q872">
        <v>62.316392370000003</v>
      </c>
      <c r="R872">
        <v>90.19</v>
      </c>
      <c r="S872">
        <v>76.094765189</v>
      </c>
      <c r="T872">
        <v>78.528475416000006</v>
      </c>
      <c r="U872"/>
      <c r="V872">
        <v>120.591488822</v>
      </c>
      <c r="W872">
        <v>32.178700018999997</v>
      </c>
      <c r="X872"/>
      <c r="Y872"/>
      <c r="Z872">
        <v>14.083196846</v>
      </c>
      <c r="AA872"/>
      <c r="AB872">
        <v>43.425599837999997</v>
      </c>
      <c r="AC872">
        <v>109.090909091</v>
      </c>
      <c r="AD872">
        <v>107.697634893</v>
      </c>
      <c r="AE872">
        <v>23.161000000000001</v>
      </c>
      <c r="AF872">
        <v>73.26925541</v>
      </c>
      <c r="AG872"/>
      <c r="AH872">
        <v>69.043000759999998</v>
      </c>
      <c r="AI872">
        <v>78.209489508000004</v>
      </c>
      <c r="AJ872">
        <v>85.934242935</v>
      </c>
      <c r="AK872"/>
      <c r="AL872">
        <v>66.914403695999994</v>
      </c>
      <c r="AM872">
        <v>24.311648086000002</v>
      </c>
      <c r="AN872">
        <v>111.39296883</v>
      </c>
      <c r="AO872"/>
      <c r="AP872">
        <v>34.124969810000003</v>
      </c>
      <c r="AQ872"/>
      <c r="AR872">
        <v>68.520244688000005</v>
      </c>
      <c r="AS872">
        <v>32.397300225000002</v>
      </c>
      <c r="AT872">
        <v>61.336348632000004</v>
      </c>
      <c r="AU872"/>
    </row>
    <row r="873" spans="1:47" x14ac:dyDescent="0.35">
      <c r="A873" s="84">
        <v>33451</v>
      </c>
      <c r="B873">
        <v>51.253239950999998</v>
      </c>
      <c r="C873">
        <v>61.236506562000002</v>
      </c>
      <c r="D873">
        <v>72.706085838999996</v>
      </c>
      <c r="E873">
        <v>66.201277743000006</v>
      </c>
      <c r="F873"/>
      <c r="G873"/>
      <c r="H873">
        <v>50.162272782000002</v>
      </c>
      <c r="I873">
        <v>51.244698456000002</v>
      </c>
      <c r="J873">
        <v>58.086638237000003</v>
      </c>
      <c r="K873">
        <v>73.006083840000002</v>
      </c>
      <c r="L873">
        <v>83.385173136000006</v>
      </c>
      <c r="M873">
        <v>80.093325555999996</v>
      </c>
      <c r="N873">
        <v>97.547557131000005</v>
      </c>
      <c r="O873"/>
      <c r="P873"/>
      <c r="Q873">
        <v>61.164249411999997</v>
      </c>
      <c r="R873">
        <v>91.09</v>
      </c>
      <c r="S873">
        <v>75.686380009000004</v>
      </c>
      <c r="T873">
        <v>77.679518924999996</v>
      </c>
      <c r="U873"/>
      <c r="V873">
        <v>124.067448782</v>
      </c>
      <c r="W873">
        <v>30.388508085000002</v>
      </c>
      <c r="X873"/>
      <c r="Y873"/>
      <c r="Z873">
        <v>14.618001789999999</v>
      </c>
      <c r="AA873"/>
      <c r="AB873">
        <v>44.266095319000001</v>
      </c>
      <c r="AC873">
        <v>109.69085909499999</v>
      </c>
      <c r="AD873">
        <v>105.97366145300001</v>
      </c>
      <c r="AE873">
        <v>24.03</v>
      </c>
      <c r="AF873">
        <v>74.086882161999995</v>
      </c>
      <c r="AG873"/>
      <c r="AH873">
        <v>68.753815416999998</v>
      </c>
      <c r="AI873">
        <v>78.340545331000001</v>
      </c>
      <c r="AJ873">
        <v>81.123674628000003</v>
      </c>
      <c r="AK873"/>
      <c r="AL873">
        <v>66.666796503</v>
      </c>
      <c r="AM873">
        <v>23.717332503000002</v>
      </c>
      <c r="AN873">
        <v>113.05210513599999</v>
      </c>
      <c r="AO873"/>
      <c r="AP873">
        <v>33.777290366999999</v>
      </c>
      <c r="AQ873"/>
      <c r="AR873">
        <v>66.799647702000001</v>
      </c>
      <c r="AS873">
        <v>32.597283560000001</v>
      </c>
      <c r="AT873">
        <v>61.347454378999998</v>
      </c>
      <c r="AU873"/>
    </row>
    <row r="874" spans="1:47" x14ac:dyDescent="0.35">
      <c r="A874" s="84">
        <v>33482</v>
      </c>
      <c r="B874">
        <v>50.517630165999996</v>
      </c>
      <c r="C874">
        <v>62.698315592999997</v>
      </c>
      <c r="D874">
        <v>69.652166965000006</v>
      </c>
      <c r="E874">
        <v>66.470535713000004</v>
      </c>
      <c r="F874"/>
      <c r="G874"/>
      <c r="H874">
        <v>50.106500216000001</v>
      </c>
      <c r="I874">
        <v>50.509211262000001</v>
      </c>
      <c r="J874">
        <v>51.390951250000001</v>
      </c>
      <c r="K874">
        <v>72.806067171999999</v>
      </c>
      <c r="L874">
        <v>83.385173136000006</v>
      </c>
      <c r="M874">
        <v>80.293308890999995</v>
      </c>
      <c r="N874">
        <v>99.987508169999998</v>
      </c>
      <c r="O874"/>
      <c r="P874"/>
      <c r="Q874">
        <v>61.074762581000002</v>
      </c>
      <c r="R874">
        <v>91.43</v>
      </c>
      <c r="S874">
        <v>76.033183776000001</v>
      </c>
      <c r="T874">
        <v>77.785638485999996</v>
      </c>
      <c r="U874"/>
      <c r="V874">
        <v>131.48042182899999</v>
      </c>
      <c r="W874">
        <v>29.403902520999999</v>
      </c>
      <c r="X874"/>
      <c r="Y874"/>
      <c r="Z874">
        <v>14.796270104</v>
      </c>
      <c r="AA874"/>
      <c r="AB874">
        <v>42.515063067</v>
      </c>
      <c r="AC874">
        <v>110.89075910299999</v>
      </c>
      <c r="AD874">
        <v>106.07507165600001</v>
      </c>
      <c r="AE874">
        <v>23.826000000000001</v>
      </c>
      <c r="AF874">
        <v>74.342490386999998</v>
      </c>
      <c r="AG874"/>
      <c r="AH874">
        <v>68.753815416999998</v>
      </c>
      <c r="AI874">
        <v>76.343871324999995</v>
      </c>
      <c r="AJ874">
        <v>91.400797828999998</v>
      </c>
      <c r="AK874"/>
      <c r="AL874">
        <v>66.929533051000007</v>
      </c>
      <c r="AM874">
        <v>23.147686254</v>
      </c>
      <c r="AN874">
        <v>112.36110391699999</v>
      </c>
      <c r="AO874"/>
      <c r="AP874">
        <v>33.206447971000003</v>
      </c>
      <c r="AQ874"/>
      <c r="AR874">
        <v>67.609340402000001</v>
      </c>
      <c r="AS874">
        <v>33.497208565999998</v>
      </c>
      <c r="AT874">
        <v>61.860500244999997</v>
      </c>
      <c r="AU874"/>
    </row>
    <row r="875" spans="1:47" x14ac:dyDescent="0.35">
      <c r="A875" s="84">
        <v>33512</v>
      </c>
      <c r="B875">
        <v>50.120113514000003</v>
      </c>
      <c r="C875">
        <v>62.794957103999998</v>
      </c>
      <c r="D875">
        <v>71.380965867</v>
      </c>
      <c r="E875">
        <v>66.182011466000006</v>
      </c>
      <c r="F875"/>
      <c r="G875"/>
      <c r="H875">
        <v>51.241542838000001</v>
      </c>
      <c r="I875">
        <v>50.111760857</v>
      </c>
      <c r="J875">
        <v>52.023112396000002</v>
      </c>
      <c r="K875">
        <v>73.906158847</v>
      </c>
      <c r="L875">
        <v>81.534588353999993</v>
      </c>
      <c r="M875">
        <v>80.593283893000006</v>
      </c>
      <c r="N875">
        <v>100.58759828399999</v>
      </c>
      <c r="O875"/>
      <c r="P875"/>
      <c r="Q875">
        <v>60.593770861000003</v>
      </c>
      <c r="R875">
        <v>91.04</v>
      </c>
      <c r="S875">
        <v>76.038942337999998</v>
      </c>
      <c r="T875">
        <v>78.740714538000006</v>
      </c>
      <c r="U875"/>
      <c r="V875">
        <v>123.32081249700001</v>
      </c>
      <c r="W875">
        <v>29.627676513000001</v>
      </c>
      <c r="X875"/>
      <c r="Y875"/>
      <c r="Z875">
        <v>14.736847333</v>
      </c>
      <c r="AA875"/>
      <c r="AB875">
        <v>44.196054029000003</v>
      </c>
      <c r="AC875">
        <v>110.190817432</v>
      </c>
      <c r="AD875">
        <v>105.365200239</v>
      </c>
      <c r="AE875">
        <v>24.03</v>
      </c>
      <c r="AF875">
        <v>71.481910964999997</v>
      </c>
      <c r="AG875"/>
      <c r="AH875">
        <v>71.067298164999997</v>
      </c>
      <c r="AI875">
        <v>78.803095292999998</v>
      </c>
      <c r="AJ875">
        <v>87.683540500999996</v>
      </c>
      <c r="AK875"/>
      <c r="AL875">
        <v>67.071119049999993</v>
      </c>
      <c r="AM875">
        <v>23.420760104999999</v>
      </c>
      <c r="AN875">
        <v>111.796482396</v>
      </c>
      <c r="AO875"/>
      <c r="AP875">
        <v>33.879060684000002</v>
      </c>
      <c r="AQ875"/>
      <c r="AR875">
        <v>67.912975164000002</v>
      </c>
      <c r="AS875">
        <v>33.497208565999998</v>
      </c>
      <c r="AT875">
        <v>61.798427048999997</v>
      </c>
      <c r="AU875"/>
    </row>
    <row r="876" spans="1:47" x14ac:dyDescent="0.35">
      <c r="A876" s="84">
        <v>33543</v>
      </c>
      <c r="B876">
        <v>50.348641735000001</v>
      </c>
      <c r="C876">
        <v>62.085685448</v>
      </c>
      <c r="D876">
        <v>67.107234568999999</v>
      </c>
      <c r="E876">
        <v>65.846026389000002</v>
      </c>
      <c r="F876"/>
      <c r="G876"/>
      <c r="H876">
        <v>52.345714370000003</v>
      </c>
      <c r="I876">
        <v>50.340250992999998</v>
      </c>
      <c r="J876">
        <v>51.951103054000001</v>
      </c>
      <c r="K876">
        <v>74.706225519</v>
      </c>
      <c r="L876">
        <v>82.840883493999996</v>
      </c>
      <c r="M876">
        <v>81.493208898999995</v>
      </c>
      <c r="N876">
        <v>100.29391340399999</v>
      </c>
      <c r="O876"/>
      <c r="P876"/>
      <c r="Q876">
        <v>60.112779140999997</v>
      </c>
      <c r="R876">
        <v>92.48</v>
      </c>
      <c r="S876">
        <v>76.316089392999999</v>
      </c>
      <c r="T876">
        <v>78.952953660999995</v>
      </c>
      <c r="U876"/>
      <c r="V876">
        <v>121.42220815899999</v>
      </c>
      <c r="W876">
        <v>29.806695705999999</v>
      </c>
      <c r="X876"/>
      <c r="Y876"/>
      <c r="Z876">
        <v>15.331075048000001</v>
      </c>
      <c r="AA876"/>
      <c r="AB876">
        <v>44.196054029000003</v>
      </c>
      <c r="AC876">
        <v>110.790767436</v>
      </c>
      <c r="AD876">
        <v>106.07507165600001</v>
      </c>
      <c r="AE876">
        <v>24.167999999999999</v>
      </c>
      <c r="AF876">
        <v>74.585701385999997</v>
      </c>
      <c r="AG876"/>
      <c r="AH876">
        <v>70.633520149999995</v>
      </c>
      <c r="AI876">
        <v>80.028852693999994</v>
      </c>
      <c r="AJ876">
        <v>88.120864893000004</v>
      </c>
      <c r="AK876"/>
      <c r="AL876">
        <v>67.235051463000005</v>
      </c>
      <c r="AM876">
        <v>22.747154394999999</v>
      </c>
      <c r="AN876">
        <v>111.411791321</v>
      </c>
      <c r="AO876"/>
      <c r="AP876">
        <v>33.677700440000002</v>
      </c>
      <c r="AQ876"/>
      <c r="AR876">
        <v>68.925091038000005</v>
      </c>
      <c r="AS876">
        <v>33.397216899</v>
      </c>
      <c r="AT876">
        <v>61.718901965999997</v>
      </c>
      <c r="AU876"/>
    </row>
    <row r="877" spans="1:47" x14ac:dyDescent="0.35">
      <c r="A877" s="84">
        <v>33573</v>
      </c>
      <c r="B877">
        <v>50.792353650999999</v>
      </c>
      <c r="C877">
        <v>62.476623945999997</v>
      </c>
      <c r="D877">
        <v>63.017791479000003</v>
      </c>
      <c r="E877">
        <v>65.149151047999993</v>
      </c>
      <c r="F877"/>
      <c r="G877"/>
      <c r="H877">
        <v>52.164408010999999</v>
      </c>
      <c r="I877">
        <v>50.783888963999999</v>
      </c>
      <c r="J877">
        <v>58.728846273999999</v>
      </c>
      <c r="K877">
        <v>74.806233852999995</v>
      </c>
      <c r="L877">
        <v>83.494031065000001</v>
      </c>
      <c r="M877">
        <v>80.893258895000002</v>
      </c>
      <c r="N877">
        <v>101.301214219</v>
      </c>
      <c r="O877"/>
      <c r="P877"/>
      <c r="Q877">
        <v>61.074762581000002</v>
      </c>
      <c r="R877">
        <v>91.63</v>
      </c>
      <c r="S877">
        <v>75.801848293000006</v>
      </c>
      <c r="T877">
        <v>78.634594977000006</v>
      </c>
      <c r="U877"/>
      <c r="V877">
        <v>121.618582979</v>
      </c>
      <c r="W877">
        <v>28.956354536999999</v>
      </c>
      <c r="X877"/>
      <c r="Y877"/>
      <c r="Z877">
        <v>14.796270104</v>
      </c>
      <c r="AA877"/>
      <c r="AB877">
        <v>43.705764997999999</v>
      </c>
      <c r="AC877">
        <v>109.290892426</v>
      </c>
      <c r="AD877">
        <v>104.655328823</v>
      </c>
      <c r="AE877">
        <v>24.167999999999999</v>
      </c>
      <c r="AF877">
        <v>75.177853862999996</v>
      </c>
      <c r="AG877"/>
      <c r="AH877">
        <v>69.621371447000001</v>
      </c>
      <c r="AI877">
        <v>78.810804458999996</v>
      </c>
      <c r="AJ877">
        <v>89.214175871999998</v>
      </c>
      <c r="AK877"/>
      <c r="AL877">
        <v>66.892319283999996</v>
      </c>
      <c r="AM877">
        <v>23.068645330999999</v>
      </c>
      <c r="AN877">
        <v>109.70942050799999</v>
      </c>
      <c r="AO877"/>
      <c r="AP877">
        <v>32.723616941000003</v>
      </c>
      <c r="AQ877"/>
      <c r="AR877">
        <v>67.811763576000004</v>
      </c>
      <c r="AS877">
        <v>33.097241897000004</v>
      </c>
      <c r="AT877">
        <v>61.448992640999997</v>
      </c>
      <c r="AU877"/>
    </row>
    <row r="878" spans="1:47" x14ac:dyDescent="0.35">
      <c r="A878" s="84">
        <v>33604</v>
      </c>
      <c r="B878">
        <v>50.431305203999997</v>
      </c>
      <c r="C878">
        <v>63.328985047000003</v>
      </c>
      <c r="D878">
        <v>63.202079687000001</v>
      </c>
      <c r="E878">
        <v>66.065473983999993</v>
      </c>
      <c r="F878"/>
      <c r="G878"/>
      <c r="H878">
        <v>53.521703097</v>
      </c>
      <c r="I878">
        <v>50.422900685999998</v>
      </c>
      <c r="J878">
        <v>53.027305052999999</v>
      </c>
      <c r="K878">
        <v>75.706308859000004</v>
      </c>
      <c r="L878">
        <v>84.800326205000005</v>
      </c>
      <c r="M878">
        <v>81.893175568999993</v>
      </c>
      <c r="N878">
        <v>99.729083107999998</v>
      </c>
      <c r="O878"/>
      <c r="P878"/>
      <c r="Q878">
        <v>60.817487939999999</v>
      </c>
      <c r="R878">
        <v>91.88</v>
      </c>
      <c r="S878">
        <v>75.753288448999996</v>
      </c>
      <c r="T878">
        <v>78.634594977000006</v>
      </c>
      <c r="U878"/>
      <c r="V878">
        <v>124.395088902</v>
      </c>
      <c r="W878">
        <v>28.941784335000001</v>
      </c>
      <c r="X878"/>
      <c r="Y878"/>
      <c r="Z878">
        <v>15.449920591</v>
      </c>
      <c r="AA878"/>
      <c r="AB878">
        <v>44.546260478999997</v>
      </c>
      <c r="AC878">
        <v>110.190817432</v>
      </c>
      <c r="AD878">
        <v>103.94545740700001</v>
      </c>
      <c r="AE878">
        <v>24.094000000000001</v>
      </c>
      <c r="AF878">
        <v>72.212717545999993</v>
      </c>
      <c r="AG878"/>
      <c r="AH878">
        <v>69.621371447000001</v>
      </c>
      <c r="AI878">
        <v>80.283255173000001</v>
      </c>
      <c r="AJ878">
        <v>91.072804536000007</v>
      </c>
      <c r="AK878"/>
      <c r="AL878">
        <v>66.916073725999993</v>
      </c>
      <c r="AM878">
        <v>24.367464962</v>
      </c>
      <c r="AN878">
        <v>112.791775374</v>
      </c>
      <c r="AO878"/>
      <c r="AP878">
        <v>33.307514138000002</v>
      </c>
      <c r="AQ878">
        <v>66.965544500999997</v>
      </c>
      <c r="AR878">
        <v>69.127514212999998</v>
      </c>
      <c r="AS878">
        <v>33.297225230999999</v>
      </c>
      <c r="AT878">
        <v>61.128314185999997</v>
      </c>
      <c r="AU878"/>
    </row>
    <row r="879" spans="1:47" x14ac:dyDescent="0.35">
      <c r="A879" s="84">
        <v>33635</v>
      </c>
      <c r="B879">
        <v>50.332604586999999</v>
      </c>
      <c r="C879">
        <v>63.270105667999999</v>
      </c>
      <c r="D879">
        <v>65.387211296000004</v>
      </c>
      <c r="E879">
        <v>66.000156606000004</v>
      </c>
      <c r="F879"/>
      <c r="G879"/>
      <c r="H879">
        <v>53.325939708999996</v>
      </c>
      <c r="I879">
        <v>50.324216518999997</v>
      </c>
      <c r="J879">
        <v>53.155529878000003</v>
      </c>
      <c r="K879">
        <v>77.006417201000005</v>
      </c>
      <c r="L879">
        <v>85.671189631999994</v>
      </c>
      <c r="M879">
        <v>82.193150571000004</v>
      </c>
      <c r="N879">
        <v>100.04008336699999</v>
      </c>
      <c r="O879"/>
      <c r="P879"/>
      <c r="Q879">
        <v>62.607224572</v>
      </c>
      <c r="R879">
        <v>91.16</v>
      </c>
      <c r="S879">
        <v>76.083800057000005</v>
      </c>
      <c r="T879">
        <v>79.059073221999995</v>
      </c>
      <c r="U879"/>
      <c r="V879">
        <v>121.16972515800001</v>
      </c>
      <c r="W879">
        <v>29.322597287000001</v>
      </c>
      <c r="X879"/>
      <c r="Y879"/>
      <c r="Z879">
        <v>15.331075048000001</v>
      </c>
      <c r="AA879"/>
      <c r="AB879">
        <v>43.495641128000003</v>
      </c>
      <c r="AC879">
        <v>110.190817432</v>
      </c>
      <c r="AD879">
        <v>103.64122679899999</v>
      </c>
      <c r="AE879">
        <v>24.695</v>
      </c>
      <c r="AF879">
        <v>74.623204281</v>
      </c>
      <c r="AG879"/>
      <c r="AH879">
        <v>69.693667782999995</v>
      </c>
      <c r="AI879">
        <v>78.702876134999997</v>
      </c>
      <c r="AJ879">
        <v>90.088824654999996</v>
      </c>
      <c r="AK879"/>
      <c r="AL879">
        <v>67.161858210000005</v>
      </c>
      <c r="AM879">
        <v>24.646837886</v>
      </c>
      <c r="AN879">
        <v>113.567147259</v>
      </c>
      <c r="AO879"/>
      <c r="AP879">
        <v>31.894653745999999</v>
      </c>
      <c r="AQ879">
        <v>70.716240108999997</v>
      </c>
      <c r="AR879">
        <v>68.925091038000005</v>
      </c>
      <c r="AS879">
        <v>32.997250229000002</v>
      </c>
      <c r="AT879">
        <v>61.556976202000001</v>
      </c>
      <c r="AU879"/>
    </row>
    <row r="880" spans="1:47" x14ac:dyDescent="0.35">
      <c r="A880" s="84">
        <v>33664</v>
      </c>
      <c r="B880">
        <v>50.217245515999998</v>
      </c>
      <c r="C880">
        <v>62.975422440999999</v>
      </c>
      <c r="D880">
        <v>64.395565223999995</v>
      </c>
      <c r="E880">
        <v>65.945177229999999</v>
      </c>
      <c r="F880"/>
      <c r="G880"/>
      <c r="H880">
        <v>54.431627073000001</v>
      </c>
      <c r="I880">
        <v>50.208876672999999</v>
      </c>
      <c r="J880">
        <v>53.146839401000001</v>
      </c>
      <c r="K880">
        <v>74.806233852999995</v>
      </c>
      <c r="L880">
        <v>86.759768915999999</v>
      </c>
      <c r="M880">
        <v>81.393217231999998</v>
      </c>
      <c r="N880">
        <v>98.774082312000004</v>
      </c>
      <c r="O880"/>
      <c r="P880"/>
      <c r="Q880">
        <v>62.159790414</v>
      </c>
      <c r="R880">
        <v>92.05</v>
      </c>
      <c r="S880">
        <v>75.782752701999996</v>
      </c>
      <c r="T880">
        <v>78.740714538000006</v>
      </c>
      <c r="U880"/>
      <c r="V880">
        <v>122.88639761899999</v>
      </c>
      <c r="W880">
        <v>29.322597287000001</v>
      </c>
      <c r="X880"/>
      <c r="Y880"/>
      <c r="Z880">
        <v>15.80645722</v>
      </c>
      <c r="AA880"/>
      <c r="AB880">
        <v>45.596879829999999</v>
      </c>
      <c r="AC880">
        <v>109.990834097</v>
      </c>
      <c r="AD880">
        <v>102.120073764</v>
      </c>
      <c r="AE880">
        <v>24.695</v>
      </c>
      <c r="AF880">
        <v>74.448660677000007</v>
      </c>
      <c r="AG880"/>
      <c r="AH880">
        <v>72.802410226000006</v>
      </c>
      <c r="AI880">
        <v>77.646720387000002</v>
      </c>
      <c r="AJ880">
        <v>92.275446611999996</v>
      </c>
      <c r="AK880"/>
      <c r="AL880">
        <v>67.137022153000004</v>
      </c>
      <c r="AM880">
        <v>25.560471958000001</v>
      </c>
      <c r="AN880">
        <v>109.808239927</v>
      </c>
      <c r="AO880"/>
      <c r="AP880">
        <v>35.880559677000001</v>
      </c>
      <c r="AQ880">
        <v>67.043683993000002</v>
      </c>
      <c r="AR880">
        <v>68.216609926000004</v>
      </c>
      <c r="AS880">
        <v>33.097241897000004</v>
      </c>
      <c r="AT880">
        <v>62.068733008000002</v>
      </c>
      <c r="AU880"/>
    </row>
    <row r="881" spans="1:47" x14ac:dyDescent="0.35">
      <c r="A881" s="84">
        <v>33695</v>
      </c>
      <c r="B881">
        <v>50.866024173</v>
      </c>
      <c r="C881">
        <v>62.686344255999998</v>
      </c>
      <c r="D881">
        <v>64.790468527000002</v>
      </c>
      <c r="E881">
        <v>66.546661002999997</v>
      </c>
      <c r="F881"/>
      <c r="G881"/>
      <c r="H881">
        <v>55.184267712</v>
      </c>
      <c r="I881">
        <v>50.857547209000003</v>
      </c>
      <c r="J881">
        <v>55.168561435000001</v>
      </c>
      <c r="K881">
        <v>74.706225519</v>
      </c>
      <c r="L881">
        <v>86.106621345999997</v>
      </c>
      <c r="M881">
        <v>81.293225565</v>
      </c>
      <c r="N881">
        <v>98.725082271000005</v>
      </c>
      <c r="O881"/>
      <c r="P881"/>
      <c r="Q881">
        <v>62.003188459</v>
      </c>
      <c r="R881">
        <v>91.37</v>
      </c>
      <c r="S881">
        <v>75.957422903999998</v>
      </c>
      <c r="T881">
        <v>79.271312344999998</v>
      </c>
      <c r="U881"/>
      <c r="V881">
        <v>120.480934963</v>
      </c>
      <c r="W881">
        <v>29.527650415</v>
      </c>
      <c r="X881"/>
      <c r="Y881"/>
      <c r="Z881">
        <v>15.568766134000001</v>
      </c>
      <c r="AA881"/>
      <c r="AB881">
        <v>45.666921119999998</v>
      </c>
      <c r="AC881">
        <v>110.290809099</v>
      </c>
      <c r="AD881">
        <v>101.613022753</v>
      </c>
      <c r="AE881">
        <v>24.427</v>
      </c>
      <c r="AF881">
        <v>71.730993204000001</v>
      </c>
      <c r="AG881"/>
      <c r="AH881">
        <v>70.488927477999994</v>
      </c>
      <c r="AI881">
        <v>79.566302730999993</v>
      </c>
      <c r="AJ881">
        <v>93.696750885</v>
      </c>
      <c r="AK881"/>
      <c r="AL881">
        <v>67.199309688</v>
      </c>
      <c r="AM881">
        <v>25.771794352000001</v>
      </c>
      <c r="AN881">
        <v>110.82242617199999</v>
      </c>
      <c r="AO881"/>
      <c r="AP881">
        <v>33.223054695000002</v>
      </c>
      <c r="AQ881">
        <v>67.434381451999997</v>
      </c>
      <c r="AR881">
        <v>69.431148974999999</v>
      </c>
      <c r="AS881">
        <v>33.097241897000004</v>
      </c>
      <c r="AT881">
        <v>62.541818014</v>
      </c>
      <c r="AU881"/>
    </row>
    <row r="882" spans="1:47" x14ac:dyDescent="0.35">
      <c r="A882" s="84">
        <v>33725</v>
      </c>
      <c r="B882">
        <v>52.221715400999997</v>
      </c>
      <c r="C882">
        <v>62.287512692999996</v>
      </c>
      <c r="D882">
        <v>63.307387235</v>
      </c>
      <c r="E882">
        <v>66.201277743000006</v>
      </c>
      <c r="F882"/>
      <c r="G882"/>
      <c r="H882">
        <v>55.707510391</v>
      </c>
      <c r="I882">
        <v>52.213012507000002</v>
      </c>
      <c r="J882">
        <v>53.860030535</v>
      </c>
      <c r="K882">
        <v>74.206183848999999</v>
      </c>
      <c r="L882">
        <v>85.453473775000006</v>
      </c>
      <c r="M882">
        <v>80.793267228000005</v>
      </c>
      <c r="N882">
        <v>97.744081453000007</v>
      </c>
      <c r="O882"/>
      <c r="P882"/>
      <c r="Q882">
        <v>61.980816750999999</v>
      </c>
      <c r="R882">
        <v>91.4</v>
      </c>
      <c r="S882">
        <v>75.465783349000006</v>
      </c>
      <c r="T882">
        <v>77.679518924999996</v>
      </c>
      <c r="U882"/>
      <c r="V882">
        <v>120.329155645</v>
      </c>
      <c r="W882">
        <v>29.029664246999999</v>
      </c>
      <c r="X882"/>
      <c r="Y882"/>
      <c r="Z882">
        <v>15.687611677</v>
      </c>
      <c r="AA882"/>
      <c r="AB882">
        <v>45.807003700000003</v>
      </c>
      <c r="AC882">
        <v>109.990834097</v>
      </c>
      <c r="AD882">
        <v>99.280588098999999</v>
      </c>
      <c r="AE882">
        <v>24.233000000000001</v>
      </c>
      <c r="AF882">
        <v>73.163039799000003</v>
      </c>
      <c r="AG882"/>
      <c r="AH882">
        <v>72.079446867000001</v>
      </c>
      <c r="AI882">
        <v>78.047597021000001</v>
      </c>
      <c r="AJ882">
        <v>92.603439906000006</v>
      </c>
      <c r="AK882"/>
      <c r="AL882">
        <v>66.858686805999994</v>
      </c>
      <c r="AM882">
        <v>24.680183743000001</v>
      </c>
      <c r="AN882">
        <v>112.64017431000001</v>
      </c>
      <c r="AO882"/>
      <c r="AP882">
        <v>31.197457700000001</v>
      </c>
      <c r="AQ882">
        <v>66.965544500999997</v>
      </c>
      <c r="AR882">
        <v>68.621456276000004</v>
      </c>
      <c r="AS882">
        <v>33.997166903</v>
      </c>
      <c r="AT882">
        <v>62.743605477999999</v>
      </c>
      <c r="AU882"/>
    </row>
    <row r="883" spans="1:47" x14ac:dyDescent="0.35">
      <c r="A883" s="84">
        <v>33756</v>
      </c>
      <c r="B883">
        <v>51.392985701000001</v>
      </c>
      <c r="C883">
        <v>63.230795448000002</v>
      </c>
      <c r="D883">
        <v>64.439443369000003</v>
      </c>
      <c r="E883">
        <v>66.437642069000006</v>
      </c>
      <c r="F883"/>
      <c r="G883"/>
      <c r="H883">
        <v>55.695302063</v>
      </c>
      <c r="I883">
        <v>51.384420917</v>
      </c>
      <c r="J883">
        <v>52.889517771000001</v>
      </c>
      <c r="K883">
        <v>73.006083840000002</v>
      </c>
      <c r="L883">
        <v>87.086342701000007</v>
      </c>
      <c r="M883">
        <v>79.993333888999999</v>
      </c>
      <c r="N883">
        <v>96.595080495999994</v>
      </c>
      <c r="O883"/>
      <c r="P883"/>
      <c r="Q883">
        <v>62.170976267999997</v>
      </c>
      <c r="R883">
        <v>90.25</v>
      </c>
      <c r="S883">
        <v>75.640634104</v>
      </c>
      <c r="T883">
        <v>78.422355854000003</v>
      </c>
      <c r="U883"/>
      <c r="V883">
        <v>122.16767627599999</v>
      </c>
      <c r="W883">
        <v>29.351890591</v>
      </c>
      <c r="X883"/>
      <c r="Y883"/>
      <c r="Z883">
        <v>15.390497819</v>
      </c>
      <c r="AA883"/>
      <c r="AB883">
        <v>45.456797250000001</v>
      </c>
      <c r="AC883">
        <v>109.79085076200001</v>
      </c>
      <c r="AD883">
        <v>101.308792145</v>
      </c>
      <c r="AE883">
        <v>24.565999999999999</v>
      </c>
      <c r="AF883">
        <v>72.028035478999996</v>
      </c>
      <c r="AG883"/>
      <c r="AH883">
        <v>72.224039539000003</v>
      </c>
      <c r="AI883">
        <v>78.248035337999994</v>
      </c>
      <c r="AJ883">
        <v>93.696750885</v>
      </c>
      <c r="AK883"/>
      <c r="AL883">
        <v>66.949198809999999</v>
      </c>
      <c r="AM883">
        <v>24.755668907</v>
      </c>
      <c r="AN883">
        <v>110.939318204</v>
      </c>
      <c r="AO883"/>
      <c r="AP883">
        <v>33.086880338999997</v>
      </c>
      <c r="AQ883">
        <v>65.090196696999996</v>
      </c>
      <c r="AR883">
        <v>68.014186750999997</v>
      </c>
      <c r="AS883">
        <v>33.197233564000001</v>
      </c>
      <c r="AT883">
        <v>62.777418511999997</v>
      </c>
      <c r="AU883"/>
    </row>
    <row r="884" spans="1:47" x14ac:dyDescent="0.35">
      <c r="A884" s="84">
        <v>33786</v>
      </c>
      <c r="B884">
        <v>49.362753537000003</v>
      </c>
      <c r="C884">
        <v>63.117973534999997</v>
      </c>
      <c r="D884">
        <v>64.448218998000002</v>
      </c>
      <c r="E884">
        <v>65.776949736999995</v>
      </c>
      <c r="F884"/>
      <c r="G884"/>
      <c r="H884">
        <v>58.126563419999997</v>
      </c>
      <c r="I884">
        <v>49.354527097000002</v>
      </c>
      <c r="J884">
        <v>53.838897953999997</v>
      </c>
      <c r="K884">
        <v>71.705975498000001</v>
      </c>
      <c r="L884">
        <v>85.562331704000002</v>
      </c>
      <c r="M884">
        <v>78.993417214999994</v>
      </c>
      <c r="N884">
        <v>95.579079648999993</v>
      </c>
      <c r="O884"/>
      <c r="P884"/>
      <c r="Q884">
        <v>61.253736244000002</v>
      </c>
      <c r="R884">
        <v>89.94</v>
      </c>
      <c r="S884">
        <v>75.631858629000007</v>
      </c>
      <c r="T884">
        <v>79.165192783999998</v>
      </c>
      <c r="U884"/>
      <c r="V884">
        <v>123.351725109</v>
      </c>
      <c r="W884">
        <v>28.912491030999998</v>
      </c>
      <c r="X884"/>
      <c r="Y884"/>
      <c r="Z884">
        <v>16.044148306</v>
      </c>
      <c r="AA884"/>
      <c r="AB884">
        <v>46.367334020999998</v>
      </c>
      <c r="AC884">
        <v>108.39096741900001</v>
      </c>
      <c r="AD884">
        <v>101.105971741</v>
      </c>
      <c r="AE884">
        <v>24.963000000000001</v>
      </c>
      <c r="AF884">
        <v>72.279028934999999</v>
      </c>
      <c r="AG884"/>
      <c r="AH884">
        <v>73.453077249000003</v>
      </c>
      <c r="AI884">
        <v>79.635685226000007</v>
      </c>
      <c r="AJ884">
        <v>93.587419787000002</v>
      </c>
      <c r="AK884"/>
      <c r="AL884">
        <v>67.124197362000004</v>
      </c>
      <c r="AM884">
        <v>26.058204194000002</v>
      </c>
      <c r="AN884">
        <v>109.32730956499999</v>
      </c>
      <c r="AO884"/>
      <c r="AP884">
        <v>33.361471061000003</v>
      </c>
      <c r="AQ884">
        <v>65.715312632000007</v>
      </c>
      <c r="AR884">
        <v>69.532360562999997</v>
      </c>
      <c r="AS884">
        <v>33.797183568000001</v>
      </c>
      <c r="AT884">
        <v>63.339349497000001</v>
      </c>
      <c r="AU884"/>
    </row>
    <row r="885" spans="1:47" x14ac:dyDescent="0.35">
      <c r="A885" s="84">
        <v>33817</v>
      </c>
      <c r="B885">
        <v>49.615196257999997</v>
      </c>
      <c r="C885">
        <v>61.964748505999999</v>
      </c>
      <c r="D885">
        <v>64.088418211000004</v>
      </c>
      <c r="E885">
        <v>66.224773202999998</v>
      </c>
      <c r="F885"/>
      <c r="G885"/>
      <c r="H885">
        <v>56.9062731</v>
      </c>
      <c r="I885">
        <v>49.606927747999997</v>
      </c>
      <c r="J885">
        <v>54.113912145</v>
      </c>
      <c r="K885">
        <v>71.905992166000004</v>
      </c>
      <c r="L885">
        <v>85.888905488999995</v>
      </c>
      <c r="M885">
        <v>78.893425547999996</v>
      </c>
      <c r="N885">
        <v>95.156079297000005</v>
      </c>
      <c r="O885"/>
      <c r="P885"/>
      <c r="Q885">
        <v>62.640782133999998</v>
      </c>
      <c r="R885">
        <v>90.23</v>
      </c>
      <c r="S885">
        <v>74.932254229999998</v>
      </c>
      <c r="T885">
        <v>79.059073221999995</v>
      </c>
      <c r="U885"/>
      <c r="V885">
        <v>124.104860626</v>
      </c>
      <c r="W885">
        <v>27.008426272000001</v>
      </c>
      <c r="X885"/>
      <c r="Y885"/>
      <c r="Z885">
        <v>15.80645722</v>
      </c>
      <c r="AA885"/>
      <c r="AB885">
        <v>45.666921119999998</v>
      </c>
      <c r="AC885">
        <v>106.49112574</v>
      </c>
      <c r="AD885">
        <v>98.165075873000006</v>
      </c>
      <c r="AE885">
        <v>24.76</v>
      </c>
      <c r="AF885">
        <v>71.305645448000007</v>
      </c>
      <c r="AG885"/>
      <c r="AH885">
        <v>72.151743202999995</v>
      </c>
      <c r="AI885">
        <v>76.582855472999995</v>
      </c>
      <c r="AJ885">
        <v>95.664710647000007</v>
      </c>
      <c r="AK885"/>
      <c r="AL885">
        <v>66.405170177000002</v>
      </c>
      <c r="AM885">
        <v>25.724779429000002</v>
      </c>
      <c r="AN885">
        <v>99.782305765999993</v>
      </c>
      <c r="AO885"/>
      <c r="AP885">
        <v>32.728259827999999</v>
      </c>
      <c r="AQ885">
        <v>64.465080763000003</v>
      </c>
      <c r="AR885">
        <v>70.342053261999993</v>
      </c>
      <c r="AS885">
        <v>32.597283560000001</v>
      </c>
      <c r="AT885">
        <v>62.987535286000004</v>
      </c>
      <c r="AU885"/>
    </row>
    <row r="886" spans="1:47" x14ac:dyDescent="0.35">
      <c r="A886" s="84">
        <v>33848</v>
      </c>
      <c r="B886">
        <v>49.588823855999998</v>
      </c>
      <c r="C886">
        <v>61.953638619000003</v>
      </c>
      <c r="D886">
        <v>65.624153277000005</v>
      </c>
      <c r="E886">
        <v>66.593651922999996</v>
      </c>
      <c r="F886"/>
      <c r="G886"/>
      <c r="H886">
        <v>59.538842459999998</v>
      </c>
      <c r="I886">
        <v>49.580559739999998</v>
      </c>
      <c r="J886">
        <v>54.694651882999999</v>
      </c>
      <c r="K886">
        <v>71.305942161999994</v>
      </c>
      <c r="L886">
        <v>86.215479274000003</v>
      </c>
      <c r="M886">
        <v>78.193483876000002</v>
      </c>
      <c r="N886">
        <v>94.585078820999996</v>
      </c>
      <c r="O886"/>
      <c r="P886"/>
      <c r="Q886">
        <v>62.193347975999998</v>
      </c>
      <c r="R886">
        <v>88.97</v>
      </c>
      <c r="S886">
        <v>75.511088956999998</v>
      </c>
      <c r="T886">
        <v>79.589671029000002</v>
      </c>
      <c r="U886"/>
      <c r="V886">
        <v>121.460770572</v>
      </c>
      <c r="W886">
        <v>29.322597287000001</v>
      </c>
      <c r="X886"/>
      <c r="Y886"/>
      <c r="Z886">
        <v>16.400684935000001</v>
      </c>
      <c r="AA886"/>
      <c r="AB886">
        <v>46.367334020999998</v>
      </c>
      <c r="AC886">
        <v>105.691192401</v>
      </c>
      <c r="AD886">
        <v>101.91725336</v>
      </c>
      <c r="AE886">
        <v>24.427</v>
      </c>
      <c r="AF886">
        <v>73.835600804999999</v>
      </c>
      <c r="AG886"/>
      <c r="AH886">
        <v>73.525373584999997</v>
      </c>
      <c r="AI886">
        <v>76.868094615999993</v>
      </c>
      <c r="AJ886">
        <v>94.899392961999993</v>
      </c>
      <c r="AK886"/>
      <c r="AL886">
        <v>66.978872007999996</v>
      </c>
      <c r="AM886">
        <v>25.590952196</v>
      </c>
      <c r="AN886">
        <v>106.370848955</v>
      </c>
      <c r="AO886"/>
      <c r="AP886">
        <v>34.189414116000002</v>
      </c>
      <c r="AQ886">
        <v>64.699499238000001</v>
      </c>
      <c r="AR886">
        <v>68.216609926000004</v>
      </c>
      <c r="AS886">
        <v>34.497125240000003</v>
      </c>
      <c r="AT886">
        <v>63.185455568999998</v>
      </c>
      <c r="AU886"/>
    </row>
    <row r="887" spans="1:47" x14ac:dyDescent="0.35">
      <c r="A887" s="84">
        <v>33878</v>
      </c>
      <c r="B887">
        <v>50.306919168999997</v>
      </c>
      <c r="C887">
        <v>61.232073362999998</v>
      </c>
      <c r="D887">
        <v>65.659255793</v>
      </c>
      <c r="E887">
        <v>67.393907287999994</v>
      </c>
      <c r="F887"/>
      <c r="G887"/>
      <c r="H887">
        <v>58.411996360000003</v>
      </c>
      <c r="I887">
        <v>50.298535381000001</v>
      </c>
      <c r="J887">
        <v>54.302888013999997</v>
      </c>
      <c r="K887">
        <v>71.205933827999999</v>
      </c>
      <c r="L887">
        <v>85.453473775000006</v>
      </c>
      <c r="M887">
        <v>78.393467211000001</v>
      </c>
      <c r="N887">
        <v>93.884078236999997</v>
      </c>
      <c r="O887"/>
      <c r="P887"/>
      <c r="Q887">
        <v>62.383507493000003</v>
      </c>
      <c r="R887">
        <v>89.88</v>
      </c>
      <c r="S887">
        <v>75.358591031000003</v>
      </c>
      <c r="T887">
        <v>80.438627519999997</v>
      </c>
      <c r="U887"/>
      <c r="V887">
        <v>121.639087862</v>
      </c>
      <c r="W887">
        <v>29.967049973999998</v>
      </c>
      <c r="X887"/>
      <c r="Y887"/>
      <c r="Z887">
        <v>16.519530478</v>
      </c>
      <c r="AA887"/>
      <c r="AB887">
        <v>46.717540471</v>
      </c>
      <c r="AC887">
        <v>106.391134072</v>
      </c>
      <c r="AD887">
        <v>98.773537086999994</v>
      </c>
      <c r="AE887">
        <v>24.427</v>
      </c>
      <c r="AF887">
        <v>74.632667026999997</v>
      </c>
      <c r="AG887"/>
      <c r="AH887">
        <v>72.296335874999997</v>
      </c>
      <c r="AI887">
        <v>81.516721739999994</v>
      </c>
      <c r="AJ887">
        <v>93.259426493000007</v>
      </c>
      <c r="AK887"/>
      <c r="AL887">
        <v>66.902644866000003</v>
      </c>
      <c r="AM887">
        <v>26.356784776000001</v>
      </c>
      <c r="AN887">
        <v>107.69539183800001</v>
      </c>
      <c r="AO887"/>
      <c r="AP887">
        <v>33.298310123999997</v>
      </c>
      <c r="AQ887">
        <v>65.480894156000005</v>
      </c>
      <c r="AR887">
        <v>68.115398338999995</v>
      </c>
      <c r="AS887">
        <v>34.597116907</v>
      </c>
      <c r="AT887">
        <v>63.615704121999997</v>
      </c>
      <c r="AU887"/>
    </row>
    <row r="888" spans="1:47" x14ac:dyDescent="0.35">
      <c r="A888" s="84">
        <v>33909</v>
      </c>
      <c r="B888">
        <v>49.072077237999999</v>
      </c>
      <c r="C888">
        <v>60.597511251999997</v>
      </c>
      <c r="D888">
        <v>66.966824505999995</v>
      </c>
      <c r="E888">
        <v>67.572002874000006</v>
      </c>
      <c r="F888"/>
      <c r="G888"/>
      <c r="H888">
        <v>57.691468395000001</v>
      </c>
      <c r="I888">
        <v>49.063899239999998</v>
      </c>
      <c r="J888">
        <v>54.481277505999998</v>
      </c>
      <c r="K888">
        <v>70.105842154000001</v>
      </c>
      <c r="L888">
        <v>82.623167637999998</v>
      </c>
      <c r="M888">
        <v>77.693525539999996</v>
      </c>
      <c r="N888">
        <v>92.272076893000005</v>
      </c>
      <c r="O888"/>
      <c r="P888"/>
      <c r="Q888">
        <v>62.830941651000003</v>
      </c>
      <c r="R888">
        <v>88.71</v>
      </c>
      <c r="S888">
        <v>75.042757843000004</v>
      </c>
      <c r="T888">
        <v>79.377431907000002</v>
      </c>
      <c r="U888"/>
      <c r="V888">
        <v>122.19001194800001</v>
      </c>
      <c r="W888">
        <v>29.205424070999999</v>
      </c>
      <c r="X888"/>
      <c r="Y888"/>
      <c r="Z888">
        <v>16.460107705999999</v>
      </c>
      <c r="AA888"/>
      <c r="AB888">
        <v>46.997705631000002</v>
      </c>
      <c r="AC888">
        <v>107.09107574399999</v>
      </c>
      <c r="AD888">
        <v>97.556614659000005</v>
      </c>
      <c r="AE888">
        <v>24.501000000000001</v>
      </c>
      <c r="AF888">
        <v>73.314389692000006</v>
      </c>
      <c r="AG888"/>
      <c r="AH888">
        <v>72.079446867000001</v>
      </c>
      <c r="AI888">
        <v>77.762357876999999</v>
      </c>
      <c r="AJ888">
        <v>92.603439906000006</v>
      </c>
      <c r="AK888"/>
      <c r="AL888">
        <v>66.544320533999993</v>
      </c>
      <c r="AM888">
        <v>26.280949259</v>
      </c>
      <c r="AN888">
        <v>107.47678352200001</v>
      </c>
      <c r="AO888"/>
      <c r="AP888">
        <v>32.552569275000003</v>
      </c>
      <c r="AQ888">
        <v>64.933917714000003</v>
      </c>
      <c r="AR888">
        <v>66.698436115000007</v>
      </c>
      <c r="AS888">
        <v>34.497125240000003</v>
      </c>
      <c r="AT888">
        <v>63.872326213000001</v>
      </c>
      <c r="AU888"/>
    </row>
    <row r="889" spans="1:47" x14ac:dyDescent="0.35">
      <c r="A889" s="84">
        <v>33939</v>
      </c>
      <c r="B889">
        <v>47.318550971999997</v>
      </c>
      <c r="C889">
        <v>59.849292147</v>
      </c>
      <c r="D889">
        <v>66.238447304000005</v>
      </c>
      <c r="E889">
        <v>67.730832183000004</v>
      </c>
      <c r="F889"/>
      <c r="G889"/>
      <c r="H889">
        <v>57.903092225000002</v>
      </c>
      <c r="I889">
        <v>47.310665204000003</v>
      </c>
      <c r="J889">
        <v>52.286087919000003</v>
      </c>
      <c r="K889">
        <v>68.905742145000005</v>
      </c>
      <c r="L889">
        <v>81.643446281999999</v>
      </c>
      <c r="M889">
        <v>76.293642195999993</v>
      </c>
      <c r="N889">
        <v>90.765075637999999</v>
      </c>
      <c r="O889"/>
      <c r="P889"/>
      <c r="Q889">
        <v>62.663153842</v>
      </c>
      <c r="R889">
        <v>87.55</v>
      </c>
      <c r="S889">
        <v>74.706054854000001</v>
      </c>
      <c r="T889">
        <v>79.271312344999998</v>
      </c>
      <c r="U889"/>
      <c r="V889">
        <v>121.01425727100001</v>
      </c>
      <c r="W889">
        <v>31.636768301</v>
      </c>
      <c r="X889"/>
      <c r="Y889"/>
      <c r="Z889">
        <v>15.271652275999999</v>
      </c>
      <c r="AA889"/>
      <c r="AB889">
        <v>47.908242401999999</v>
      </c>
      <c r="AC889">
        <v>105.291225731</v>
      </c>
      <c r="AD889">
        <v>97.150973848999996</v>
      </c>
      <c r="AE889">
        <v>24.63</v>
      </c>
      <c r="AF889">
        <v>69.296761278000005</v>
      </c>
      <c r="AG889"/>
      <c r="AH889">
        <v>71.501076179999998</v>
      </c>
      <c r="AI889">
        <v>74.509089806999995</v>
      </c>
      <c r="AJ889">
        <v>94.352737472000001</v>
      </c>
      <c r="AK889"/>
      <c r="AL889">
        <v>66.152302894000002</v>
      </c>
      <c r="AM889">
        <v>26.475826413</v>
      </c>
      <c r="AN889">
        <v>103.451908253</v>
      </c>
      <c r="AO889"/>
      <c r="AP889">
        <v>33.130444375000003</v>
      </c>
      <c r="AQ889">
        <v>63.761825336000001</v>
      </c>
      <c r="AR889">
        <v>66.698436115000007</v>
      </c>
      <c r="AS889">
        <v>33.597200233000002</v>
      </c>
      <c r="AT889">
        <v>63.973170365000001</v>
      </c>
      <c r="AU889"/>
    </row>
    <row r="890" spans="1:47" x14ac:dyDescent="0.35">
      <c r="A890" s="84">
        <v>33970</v>
      </c>
      <c r="B890">
        <v>49.251084226000003</v>
      </c>
      <c r="C890">
        <v>58.612635937</v>
      </c>
      <c r="D890">
        <v>67.589894161999993</v>
      </c>
      <c r="E890">
        <v>67.856767848000004</v>
      </c>
      <c r="F890"/>
      <c r="G890"/>
      <c r="H890">
        <v>56.839669139999998</v>
      </c>
      <c r="I890">
        <v>49.242876396</v>
      </c>
      <c r="J890">
        <v>51.402527687999999</v>
      </c>
      <c r="K890">
        <v>68.105675473000005</v>
      </c>
      <c r="L890">
        <v>79.466287715000007</v>
      </c>
      <c r="M890">
        <v>76.693608866000005</v>
      </c>
      <c r="N890">
        <v>92.103076752999996</v>
      </c>
      <c r="O890"/>
      <c r="P890"/>
      <c r="Q890">
        <v>62.819755796999999</v>
      </c>
      <c r="R890">
        <v>87.45</v>
      </c>
      <c r="S890">
        <v>75.152518720000003</v>
      </c>
      <c r="T890">
        <v>79.377431907000002</v>
      </c>
      <c r="U890"/>
      <c r="V890">
        <v>115.303997274</v>
      </c>
      <c r="W890">
        <v>27.594292352</v>
      </c>
      <c r="X890"/>
      <c r="Y890"/>
      <c r="Z890">
        <v>16.638376020999999</v>
      </c>
      <c r="AA890"/>
      <c r="AB890">
        <v>48.188407562000002</v>
      </c>
      <c r="AC890">
        <v>107.09107574399999</v>
      </c>
      <c r="AD890">
        <v>99.179177895999999</v>
      </c>
      <c r="AE890">
        <v>24.63</v>
      </c>
      <c r="AF890">
        <v>66.092856392000002</v>
      </c>
      <c r="AG890"/>
      <c r="AH890">
        <v>71.332967341</v>
      </c>
      <c r="AI890">
        <v>77.800903708000007</v>
      </c>
      <c r="AJ890">
        <v>89.323506969999997</v>
      </c>
      <c r="AK890"/>
      <c r="AL890">
        <v>66.492822887000003</v>
      </c>
      <c r="AM890">
        <v>25.733599456</v>
      </c>
      <c r="AN890">
        <v>106.38450176000001</v>
      </c>
      <c r="AO890">
        <v>77.425520378000002</v>
      </c>
      <c r="AP890">
        <v>33.673801519000001</v>
      </c>
      <c r="AQ890">
        <v>66.184149583000007</v>
      </c>
      <c r="AR890">
        <v>66.90085929</v>
      </c>
      <c r="AS890">
        <v>35.097075244000003</v>
      </c>
      <c r="AT890">
        <v>64.228701713000007</v>
      </c>
      <c r="AU890"/>
    </row>
    <row r="891" spans="1:47" x14ac:dyDescent="0.35">
      <c r="A891" s="84">
        <v>34001</v>
      </c>
      <c r="B891">
        <v>49.285289730000002</v>
      </c>
      <c r="C891">
        <v>59.168825146000003</v>
      </c>
      <c r="D891">
        <v>69.037872938000007</v>
      </c>
      <c r="E891">
        <v>68.844047072999999</v>
      </c>
      <c r="F891"/>
      <c r="G891"/>
      <c r="H891">
        <v>56.769439732999999</v>
      </c>
      <c r="I891">
        <v>49.277076200000003</v>
      </c>
      <c r="J891">
        <v>51.820816072</v>
      </c>
      <c r="K891">
        <v>67.105592133000002</v>
      </c>
      <c r="L891">
        <v>80.772582854999996</v>
      </c>
      <c r="M891">
        <v>76.093658861999998</v>
      </c>
      <c r="N891">
        <v>90.723075602999998</v>
      </c>
      <c r="O891"/>
      <c r="P891"/>
      <c r="Q891">
        <v>63.132959708000001</v>
      </c>
      <c r="R891">
        <v>87.58</v>
      </c>
      <c r="S891">
        <v>75.286308797000004</v>
      </c>
      <c r="T891">
        <v>80.544747082000001</v>
      </c>
      <c r="U891"/>
      <c r="V891">
        <v>119.40286392599999</v>
      </c>
      <c r="W891">
        <v>29.586237022999999</v>
      </c>
      <c r="X891"/>
      <c r="Y891"/>
      <c r="Z891">
        <v>16.638376020999999</v>
      </c>
      <c r="AA891"/>
      <c r="AB891">
        <v>49.028903043</v>
      </c>
      <c r="AC891">
        <v>106.791100742</v>
      </c>
      <c r="AD891">
        <v>99.381998300999996</v>
      </c>
      <c r="AE891">
        <v>24.361999999999998</v>
      </c>
      <c r="AF891">
        <v>70.256058324999998</v>
      </c>
      <c r="AG891"/>
      <c r="AH891">
        <v>72.280324750000005</v>
      </c>
      <c r="AI891">
        <v>77.754648711000002</v>
      </c>
      <c r="AJ891">
        <v>92.494108807999993</v>
      </c>
      <c r="AK891"/>
      <c r="AL891">
        <v>66.635969173999996</v>
      </c>
      <c r="AM891">
        <v>25.925849661000001</v>
      </c>
      <c r="AN891">
        <v>103.42843948399999</v>
      </c>
      <c r="AO891">
        <v>82.283211234000007</v>
      </c>
      <c r="AP891">
        <v>33.558843181</v>
      </c>
      <c r="AQ891">
        <v>63.292988385000001</v>
      </c>
      <c r="AR891">
        <v>65.989955003000006</v>
      </c>
      <c r="AS891">
        <v>35.197066911</v>
      </c>
      <c r="AT891">
        <v>64.532820705999995</v>
      </c>
      <c r="AU891"/>
    </row>
    <row r="892" spans="1:47" x14ac:dyDescent="0.35">
      <c r="A892" s="84">
        <v>34029</v>
      </c>
      <c r="B892">
        <v>49.351609678000003</v>
      </c>
      <c r="C892">
        <v>59.412603885999999</v>
      </c>
      <c r="D892">
        <v>68.792155328000007</v>
      </c>
      <c r="E892">
        <v>69.547971051999994</v>
      </c>
      <c r="F892"/>
      <c r="G892"/>
      <c r="H892">
        <v>57.780460791000003</v>
      </c>
      <c r="I892">
        <v>49.343385095000002</v>
      </c>
      <c r="J892">
        <v>50.188150008000001</v>
      </c>
      <c r="K892">
        <v>67.205600466999996</v>
      </c>
      <c r="L892">
        <v>81.534588353999993</v>
      </c>
      <c r="M892">
        <v>75.893675526999999</v>
      </c>
      <c r="N892">
        <v>90.955075796000003</v>
      </c>
      <c r="O892"/>
      <c r="P892"/>
      <c r="Q892">
        <v>63.625137281999997</v>
      </c>
      <c r="R892">
        <v>87.14</v>
      </c>
      <c r="S892">
        <v>74.634861787999995</v>
      </c>
      <c r="T892">
        <v>79.801910152000005</v>
      </c>
      <c r="U892"/>
      <c r="V892">
        <v>117.691906328</v>
      </c>
      <c r="W892">
        <v>30.435742837999999</v>
      </c>
      <c r="X892"/>
      <c r="Y892"/>
      <c r="Z892">
        <v>16.697798792</v>
      </c>
      <c r="AA892"/>
      <c r="AB892">
        <v>48.538614013</v>
      </c>
      <c r="AC892">
        <v>106.291142405</v>
      </c>
      <c r="AD892">
        <v>96.035461623000003</v>
      </c>
      <c r="AE892">
        <v>25.231000000000002</v>
      </c>
      <c r="AF892">
        <v>70.581167593000004</v>
      </c>
      <c r="AG892"/>
      <c r="AH892">
        <v>72.787195871999998</v>
      </c>
      <c r="AI892">
        <v>77.029987102999996</v>
      </c>
      <c r="AJ892">
        <v>96.320697233999994</v>
      </c>
      <c r="AK892"/>
      <c r="AL892">
        <v>66.253484115000006</v>
      </c>
      <c r="AM892">
        <v>26.14638325</v>
      </c>
      <c r="AN892">
        <v>106.450106612</v>
      </c>
      <c r="AO892">
        <v>83.571570152999996</v>
      </c>
      <c r="AP892">
        <v>31.814874125999999</v>
      </c>
      <c r="AQ892">
        <v>62.980430417999997</v>
      </c>
      <c r="AR892">
        <v>67.204494052000001</v>
      </c>
      <c r="AS892">
        <v>33.997166903</v>
      </c>
      <c r="AT892">
        <v>64.470450036000003</v>
      </c>
      <c r="AU892"/>
    </row>
    <row r="893" spans="1:47" x14ac:dyDescent="0.35">
      <c r="A893" s="84">
        <v>34060</v>
      </c>
      <c r="B893">
        <v>49.190871107</v>
      </c>
      <c r="C893">
        <v>59.662054159</v>
      </c>
      <c r="D893">
        <v>69.476654386000007</v>
      </c>
      <c r="E893">
        <v>69.235951344</v>
      </c>
      <c r="F893"/>
      <c r="G893"/>
      <c r="H893">
        <v>57.243834206000002</v>
      </c>
      <c r="I893">
        <v>49.182673311000002</v>
      </c>
      <c r="J893">
        <v>51.385031142999999</v>
      </c>
      <c r="K893">
        <v>66.705558796999995</v>
      </c>
      <c r="L893">
        <v>82.405451780999996</v>
      </c>
      <c r="M893">
        <v>75.493708858000005</v>
      </c>
      <c r="N893">
        <v>90.471075393000007</v>
      </c>
      <c r="O893"/>
      <c r="P893"/>
      <c r="Q893">
        <v>64.094943147999999</v>
      </c>
      <c r="R893">
        <v>86.57</v>
      </c>
      <c r="S893">
        <v>74.910293362000004</v>
      </c>
      <c r="T893">
        <v>79.908029713000005</v>
      </c>
      <c r="U893"/>
      <c r="V893">
        <v>119.04717747799999</v>
      </c>
      <c r="W893">
        <v>30.933729006</v>
      </c>
      <c r="X893"/>
      <c r="Y893"/>
      <c r="Z893">
        <v>16.638376020999999</v>
      </c>
      <c r="AA893"/>
      <c r="AB893">
        <v>48.118366272000003</v>
      </c>
      <c r="AC893">
        <v>106.09115907</v>
      </c>
      <c r="AD893">
        <v>97.860845265999998</v>
      </c>
      <c r="AE893">
        <v>25.091999999999999</v>
      </c>
      <c r="AF893">
        <v>70.157687217000003</v>
      </c>
      <c r="AG893"/>
      <c r="AH893">
        <v>72.388555858999993</v>
      </c>
      <c r="AI893">
        <v>76.189688004999994</v>
      </c>
      <c r="AJ893">
        <v>95.992703939999998</v>
      </c>
      <c r="AK893"/>
      <c r="AL893">
        <v>66.514910790000002</v>
      </c>
      <c r="AM893">
        <v>26.763513760999999</v>
      </c>
      <c r="AN893">
        <v>104.694312854</v>
      </c>
      <c r="AO893">
        <v>82.170937193</v>
      </c>
      <c r="AP893">
        <v>31.990741175</v>
      </c>
      <c r="AQ893">
        <v>63.058569910000003</v>
      </c>
      <c r="AR893">
        <v>66.49601294</v>
      </c>
      <c r="AS893">
        <v>35.697025248000003</v>
      </c>
      <c r="AT893">
        <v>64.655380561000001</v>
      </c>
      <c r="AU893"/>
    </row>
    <row r="894" spans="1:47" x14ac:dyDescent="0.35">
      <c r="A894" s="84">
        <v>34090</v>
      </c>
      <c r="B894">
        <v>49.244604125999999</v>
      </c>
      <c r="C894">
        <v>58.275178349000001</v>
      </c>
      <c r="D894">
        <v>71.126472628000002</v>
      </c>
      <c r="E894">
        <v>68.873651353</v>
      </c>
      <c r="F894"/>
      <c r="G894"/>
      <c r="H894">
        <v>56.562369732000001</v>
      </c>
      <c r="I894">
        <v>49.236397375999999</v>
      </c>
      <c r="J894">
        <v>52.697555835000003</v>
      </c>
      <c r="K894">
        <v>66.705558796999995</v>
      </c>
      <c r="L894">
        <v>77.180271219000005</v>
      </c>
      <c r="M894">
        <v>75.293725523000006</v>
      </c>
      <c r="N894">
        <v>91.195075996</v>
      </c>
      <c r="O894"/>
      <c r="P894"/>
      <c r="Q894">
        <v>63.345490933000001</v>
      </c>
      <c r="R894">
        <v>86.48</v>
      </c>
      <c r="S894">
        <v>75.004519564999995</v>
      </c>
      <c r="T894">
        <v>80.544747082000001</v>
      </c>
      <c r="U894"/>
      <c r="V894">
        <v>119.582352962</v>
      </c>
      <c r="W894">
        <v>30.084223189999999</v>
      </c>
      <c r="X894"/>
      <c r="Y894"/>
      <c r="Z894">
        <v>16.638376020999999</v>
      </c>
      <c r="AA894"/>
      <c r="AB894">
        <v>48.188407562000002</v>
      </c>
      <c r="AC894">
        <v>105.491209066</v>
      </c>
      <c r="AD894">
        <v>99.179177895999999</v>
      </c>
      <c r="AE894">
        <v>25.027999999999999</v>
      </c>
      <c r="AF894">
        <v>72.455676589999996</v>
      </c>
      <c r="AG894"/>
      <c r="AH894">
        <v>73.032584439000004</v>
      </c>
      <c r="AI894">
        <v>76.713911295000003</v>
      </c>
      <c r="AJ894">
        <v>96.102035037999997</v>
      </c>
      <c r="AK894"/>
      <c r="AL894">
        <v>66.608321372000006</v>
      </c>
      <c r="AM894">
        <v>27.691083858999999</v>
      </c>
      <c r="AN894">
        <v>102.767773787</v>
      </c>
      <c r="AO894">
        <v>82.164505671000001</v>
      </c>
      <c r="AP894">
        <v>31.71411814</v>
      </c>
      <c r="AQ894">
        <v>62.902290925999999</v>
      </c>
      <c r="AR894">
        <v>67.508128814000003</v>
      </c>
      <c r="AS894">
        <v>35.297058577999998</v>
      </c>
      <c r="AT894">
        <v>64.396775301000005</v>
      </c>
      <c r="AU894"/>
    </row>
    <row r="895" spans="1:47" x14ac:dyDescent="0.35">
      <c r="A895" s="84">
        <v>34121</v>
      </c>
      <c r="B895">
        <v>47.838497859</v>
      </c>
      <c r="C895">
        <v>59.20358538</v>
      </c>
      <c r="D895">
        <v>70.582383633000006</v>
      </c>
      <c r="E895">
        <v>69.265085714999998</v>
      </c>
      <c r="F895"/>
      <c r="G895"/>
      <c r="H895">
        <v>57.690667513000001</v>
      </c>
      <c r="I895">
        <v>47.830525440000002</v>
      </c>
      <c r="J895">
        <v>50.926226051999997</v>
      </c>
      <c r="K895">
        <v>66.205517126000004</v>
      </c>
      <c r="L895">
        <v>82.296593852000001</v>
      </c>
      <c r="M895">
        <v>74.893758852999994</v>
      </c>
      <c r="N895">
        <v>90.498075415000002</v>
      </c>
      <c r="O895"/>
      <c r="P895"/>
      <c r="Q895">
        <v>65.213528542999995</v>
      </c>
      <c r="R895">
        <v>85.78</v>
      </c>
      <c r="S895">
        <v>74.614928547000005</v>
      </c>
      <c r="T895">
        <v>80.014149274999994</v>
      </c>
      <c r="U895"/>
      <c r="V895">
        <v>120.39154661800001</v>
      </c>
      <c r="W895">
        <v>31.197368741999998</v>
      </c>
      <c r="X895"/>
      <c r="Y895"/>
      <c r="Z895">
        <v>16.222416620000001</v>
      </c>
      <c r="AA895"/>
      <c r="AB895">
        <v>49.028903043</v>
      </c>
      <c r="AC895">
        <v>105.091242396</v>
      </c>
      <c r="AD895">
        <v>97.353794253999993</v>
      </c>
      <c r="AE895">
        <v>25.295999999999999</v>
      </c>
      <c r="AF895">
        <v>71.858769949000006</v>
      </c>
      <c r="AG895"/>
      <c r="AH895">
        <v>72.051951072999998</v>
      </c>
      <c r="AI895">
        <v>75.966122189000004</v>
      </c>
      <c r="AJ895">
        <v>92.384777709999994</v>
      </c>
      <c r="AK895"/>
      <c r="AL895">
        <v>66.337167246999996</v>
      </c>
      <c r="AM895">
        <v>27.394879321000001</v>
      </c>
      <c r="AN895">
        <v>102.69425006900001</v>
      </c>
      <c r="AO895">
        <v>80.716148726</v>
      </c>
      <c r="AP895">
        <v>31.180725720000002</v>
      </c>
      <c r="AQ895">
        <v>62.277174991000003</v>
      </c>
      <c r="AR895">
        <v>68.014186750999997</v>
      </c>
      <c r="AS895">
        <v>36.096991916999997</v>
      </c>
      <c r="AT895">
        <v>64.550570070000006</v>
      </c>
      <c r="AU895"/>
    </row>
    <row r="896" spans="1:47" x14ac:dyDescent="0.35">
      <c r="A896" s="84">
        <v>34151</v>
      </c>
      <c r="B896">
        <v>48.835889674999997</v>
      </c>
      <c r="C896">
        <v>57.841004794</v>
      </c>
      <c r="D896">
        <v>70.994838193999996</v>
      </c>
      <c r="E896">
        <v>68.813972883999995</v>
      </c>
      <c r="F896"/>
      <c r="G896"/>
      <c r="H896">
        <v>58.478826964</v>
      </c>
      <c r="I896">
        <v>48.827751038000002</v>
      </c>
      <c r="J896">
        <v>49.761683910999999</v>
      </c>
      <c r="K896">
        <v>64.705392115999999</v>
      </c>
      <c r="L896">
        <v>87.086342701000007</v>
      </c>
      <c r="M896">
        <v>74.493792184</v>
      </c>
      <c r="N896">
        <v>91.368076139999999</v>
      </c>
      <c r="O896"/>
      <c r="P896"/>
      <c r="Q896">
        <v>66.041281736000002</v>
      </c>
      <c r="R896">
        <v>86.96</v>
      </c>
      <c r="S896">
        <v>74.504344532000005</v>
      </c>
      <c r="T896">
        <v>80.756986204</v>
      </c>
      <c r="U896"/>
      <c r="V896">
        <v>114.908925404</v>
      </c>
      <c r="W896">
        <v>31.724648212999998</v>
      </c>
      <c r="X896"/>
      <c r="Y896"/>
      <c r="Z896">
        <v>16.460107705999999</v>
      </c>
      <c r="AA896"/>
      <c r="AB896">
        <v>49.168985622999998</v>
      </c>
      <c r="AC896">
        <v>104.49129239200001</v>
      </c>
      <c r="AD896">
        <v>97.252384051999996</v>
      </c>
      <c r="AE896">
        <v>25.628</v>
      </c>
      <c r="AF896">
        <v>71.078800302999994</v>
      </c>
      <c r="AG896"/>
      <c r="AH896">
        <v>71.827091994</v>
      </c>
      <c r="AI896">
        <v>77.191879589999999</v>
      </c>
      <c r="AJ896">
        <v>97.960663702000005</v>
      </c>
      <c r="AK896"/>
      <c r="AL896">
        <v>66.321314657000002</v>
      </c>
      <c r="AM896">
        <v>26.260327581999999</v>
      </c>
      <c r="AN896">
        <v>103.80021303700001</v>
      </c>
      <c r="AO896">
        <v>77.781530598000003</v>
      </c>
      <c r="AP896">
        <v>30.376112503000002</v>
      </c>
      <c r="AQ896">
        <v>62.667872449999997</v>
      </c>
      <c r="AR896">
        <v>69.127514212999998</v>
      </c>
      <c r="AS896">
        <v>36.596950253999999</v>
      </c>
      <c r="AT896">
        <v>64.706248849999994</v>
      </c>
      <c r="AU896"/>
    </row>
    <row r="897" spans="1:47" x14ac:dyDescent="0.35">
      <c r="A897" s="84">
        <v>34182</v>
      </c>
      <c r="B897">
        <v>49.323677670000002</v>
      </c>
      <c r="C897">
        <v>58.921842087000002</v>
      </c>
      <c r="D897">
        <v>70.222582845999995</v>
      </c>
      <c r="E897">
        <v>69.747212551999993</v>
      </c>
      <c r="F897"/>
      <c r="G897"/>
      <c r="H897">
        <v>58.926981255000001</v>
      </c>
      <c r="I897">
        <v>49.315457742</v>
      </c>
      <c r="J897">
        <v>49.919900964</v>
      </c>
      <c r="K897">
        <v>67.505625468999995</v>
      </c>
      <c r="L897">
        <v>85.888905488999995</v>
      </c>
      <c r="M897">
        <v>75.493708858000005</v>
      </c>
      <c r="N897">
        <v>89.975074978999999</v>
      </c>
      <c r="O897"/>
      <c r="P897"/>
      <c r="Q897">
        <v>65.582661724000005</v>
      </c>
      <c r="R897">
        <v>86.36</v>
      </c>
      <c r="S897">
        <v>74.768641290000005</v>
      </c>
      <c r="T897">
        <v>80.969225327000004</v>
      </c>
      <c r="U897"/>
      <c r="V897">
        <v>117.36922452100001</v>
      </c>
      <c r="W897">
        <v>29.937756669999999</v>
      </c>
      <c r="X897"/>
      <c r="Y897"/>
      <c r="Z897">
        <v>16.638376020999999</v>
      </c>
      <c r="AA897"/>
      <c r="AB897">
        <v>48.888820463000002</v>
      </c>
      <c r="AC897">
        <v>104.59128406000001</v>
      </c>
      <c r="AD897">
        <v>96.339692229999997</v>
      </c>
      <c r="AE897">
        <v>25.231000000000002</v>
      </c>
      <c r="AF897">
        <v>64.451777751999998</v>
      </c>
      <c r="AG897"/>
      <c r="AH897">
        <v>71.626863108999999</v>
      </c>
      <c r="AI897">
        <v>76.505763811999998</v>
      </c>
      <c r="AJ897">
        <v>98.944643583000001</v>
      </c>
      <c r="AK897"/>
      <c r="AL897">
        <v>66.344413114999995</v>
      </c>
      <c r="AM897">
        <v>26.666630274999999</v>
      </c>
      <c r="AN897">
        <v>101.369202742</v>
      </c>
      <c r="AO897">
        <v>75.152671393000006</v>
      </c>
      <c r="AP897">
        <v>32.331062723999999</v>
      </c>
      <c r="AQ897">
        <v>65.559033647999996</v>
      </c>
      <c r="AR897">
        <v>69.431148974999999</v>
      </c>
      <c r="AS897">
        <v>34.297141904999997</v>
      </c>
      <c r="AT897">
        <v>64.645960506999998</v>
      </c>
      <c r="AU897"/>
    </row>
    <row r="898" spans="1:47" x14ac:dyDescent="0.35">
      <c r="A898" s="84">
        <v>34213</v>
      </c>
      <c r="B898">
        <v>49.489306452999998</v>
      </c>
      <c r="C898">
        <v>59.670056850000002</v>
      </c>
      <c r="D898">
        <v>69.94176272</v>
      </c>
      <c r="E898">
        <v>70.652257667000001</v>
      </c>
      <c r="F898"/>
      <c r="G898"/>
      <c r="H898">
        <v>58.353646441999999</v>
      </c>
      <c r="I898">
        <v>49.481058922999999</v>
      </c>
      <c r="J898">
        <v>51.669578016999999</v>
      </c>
      <c r="K898">
        <v>67.205600466999996</v>
      </c>
      <c r="L898">
        <v>86.106621345999997</v>
      </c>
      <c r="M898">
        <v>75.793683860000002</v>
      </c>
      <c r="N898">
        <v>92.526077104999999</v>
      </c>
      <c r="O898"/>
      <c r="P898"/>
      <c r="Q898">
        <v>66.947335906000006</v>
      </c>
      <c r="R898">
        <v>86.95</v>
      </c>
      <c r="S898">
        <v>75.049508047000003</v>
      </c>
      <c r="T898">
        <v>81.287584011000007</v>
      </c>
      <c r="U898"/>
      <c r="V898">
        <v>125.670300598</v>
      </c>
      <c r="W898">
        <v>30.465036141999999</v>
      </c>
      <c r="X898"/>
      <c r="Y898"/>
      <c r="Z898">
        <v>16.816644334999999</v>
      </c>
      <c r="AA898"/>
      <c r="AB898">
        <v>50.149563684</v>
      </c>
      <c r="AC898">
        <v>105.191234064</v>
      </c>
      <c r="AD898">
        <v>96.643922837000005</v>
      </c>
      <c r="AE898">
        <v>26.294</v>
      </c>
      <c r="AF898">
        <v>70.196546841</v>
      </c>
      <c r="AG898"/>
      <c r="AH898">
        <v>71.988756734000006</v>
      </c>
      <c r="AI898">
        <v>79.458374406999994</v>
      </c>
      <c r="AJ898">
        <v>98.288656996</v>
      </c>
      <c r="AK898"/>
      <c r="AL898">
        <v>66.916961115999996</v>
      </c>
      <c r="AM898">
        <v>27.058034479</v>
      </c>
      <c r="AN898">
        <v>104.203953181</v>
      </c>
      <c r="AO898">
        <v>73.909511429999995</v>
      </c>
      <c r="AP898">
        <v>31.706652271999999</v>
      </c>
      <c r="AQ898">
        <v>65.012057205000005</v>
      </c>
      <c r="AR898">
        <v>69.532360562999997</v>
      </c>
      <c r="AS898">
        <v>36.496958587000002</v>
      </c>
      <c r="AT898">
        <v>64.976753126000006</v>
      </c>
      <c r="AU898"/>
    </row>
    <row r="899" spans="1:47" x14ac:dyDescent="0.35">
      <c r="A899" s="84">
        <v>34243</v>
      </c>
      <c r="B899">
        <v>49.925763279999998</v>
      </c>
      <c r="C899">
        <v>59.233768161</v>
      </c>
      <c r="D899">
        <v>70.591159262000005</v>
      </c>
      <c r="E899">
        <v>70.671054034999997</v>
      </c>
      <c r="F899"/>
      <c r="G899"/>
      <c r="H899">
        <v>58.801983438999997</v>
      </c>
      <c r="I899">
        <v>49.917443013000003</v>
      </c>
      <c r="J899">
        <v>50.877961501000001</v>
      </c>
      <c r="K899">
        <v>67.205600466999996</v>
      </c>
      <c r="L899">
        <v>80.990298711999998</v>
      </c>
      <c r="M899">
        <v>75.993667193999997</v>
      </c>
      <c r="N899">
        <v>93.198077665</v>
      </c>
      <c r="O899"/>
      <c r="P899"/>
      <c r="Q899">
        <v>67.607301289000006</v>
      </c>
      <c r="R899">
        <v>87.31</v>
      </c>
      <c r="S899">
        <v>75.164689979000002</v>
      </c>
      <c r="T899">
        <v>81.499823133999996</v>
      </c>
      <c r="U899"/>
      <c r="V899">
        <v>119.583447902</v>
      </c>
      <c r="W899">
        <v>30.406449534</v>
      </c>
      <c r="X899"/>
      <c r="Y899"/>
      <c r="Z899">
        <v>16.757221564000002</v>
      </c>
      <c r="AA899"/>
      <c r="AB899">
        <v>50.569811424000001</v>
      </c>
      <c r="AC899">
        <v>105.091242396</v>
      </c>
      <c r="AD899">
        <v>95.832641218999996</v>
      </c>
      <c r="AE899">
        <v>26.091000000000001</v>
      </c>
      <c r="AF899">
        <v>69.788722433999993</v>
      </c>
      <c r="AG899"/>
      <c r="AH899">
        <v>71.942063043999994</v>
      </c>
      <c r="AI899">
        <v>79.373573579999999</v>
      </c>
      <c r="AJ899">
        <v>100.584610051</v>
      </c>
      <c r="AK899"/>
      <c r="AL899">
        <v>66.953558447000006</v>
      </c>
      <c r="AM899">
        <v>26.813082392999998</v>
      </c>
      <c r="AN899">
        <v>100.05092891699999</v>
      </c>
      <c r="AO899">
        <v>73.477178913000003</v>
      </c>
      <c r="AP899">
        <v>31.077165881999999</v>
      </c>
      <c r="AQ899">
        <v>67.356241960000006</v>
      </c>
      <c r="AR899">
        <v>69.532360562999997</v>
      </c>
      <c r="AS899">
        <v>36.896925256000003</v>
      </c>
      <c r="AT899">
        <v>65.459654818999994</v>
      </c>
      <c r="AU899"/>
    </row>
    <row r="900" spans="1:47" x14ac:dyDescent="0.35">
      <c r="A900" s="84">
        <v>34274</v>
      </c>
      <c r="B900">
        <v>49.828687967</v>
      </c>
      <c r="C900">
        <v>58.939075633000002</v>
      </c>
      <c r="D900">
        <v>70.161153444000007</v>
      </c>
      <c r="E900">
        <v>70.872175171999999</v>
      </c>
      <c r="F900"/>
      <c r="G900"/>
      <c r="H900">
        <v>60.534623545000002</v>
      </c>
      <c r="I900">
        <v>49.820383878000001</v>
      </c>
      <c r="J900">
        <v>50.706300734999999</v>
      </c>
      <c r="K900">
        <v>66.605550463</v>
      </c>
      <c r="L900">
        <v>81.643446281999999</v>
      </c>
      <c r="M900">
        <v>75.893675526999999</v>
      </c>
      <c r="N900">
        <v>93.630078025000003</v>
      </c>
      <c r="O900"/>
      <c r="P900"/>
      <c r="Q900">
        <v>68.323195941999998</v>
      </c>
      <c r="R900">
        <v>86.71</v>
      </c>
      <c r="S900">
        <v>75.252419242000002</v>
      </c>
      <c r="T900">
        <v>82.242660064000006</v>
      </c>
      <c r="U900"/>
      <c r="V900">
        <v>120.057058673</v>
      </c>
      <c r="W900">
        <v>31.255955350000001</v>
      </c>
      <c r="X900"/>
      <c r="Y900"/>
      <c r="Z900">
        <v>16.757221564000002</v>
      </c>
      <c r="AA900"/>
      <c r="AB900">
        <v>51.270224325000001</v>
      </c>
      <c r="AC900">
        <v>105.891175735</v>
      </c>
      <c r="AD900">
        <v>95.629820813999999</v>
      </c>
      <c r="AE900">
        <v>26.626999999999999</v>
      </c>
      <c r="AF900">
        <v>67.062374840999993</v>
      </c>
      <c r="AG900"/>
      <c r="AH900">
        <v>72.493404145</v>
      </c>
      <c r="AI900">
        <v>79.712776886</v>
      </c>
      <c r="AJ900">
        <v>101.56858993199999</v>
      </c>
      <c r="AK900"/>
      <c r="AL900">
        <v>67.095679446999995</v>
      </c>
      <c r="AM900">
        <v>27.513250022000001</v>
      </c>
      <c r="AN900">
        <v>103.067510633</v>
      </c>
      <c r="AO900">
        <v>71.088068577000001</v>
      </c>
      <c r="AP900">
        <v>32.323527595999998</v>
      </c>
      <c r="AQ900">
        <v>65.402754665000003</v>
      </c>
      <c r="AR900">
        <v>70.038418500000006</v>
      </c>
      <c r="AS900">
        <v>35.497041912999997</v>
      </c>
      <c r="AT900">
        <v>65.771012380000002</v>
      </c>
      <c r="AU900"/>
    </row>
    <row r="901" spans="1:47" x14ac:dyDescent="0.35">
      <c r="A901" s="84">
        <v>34304</v>
      </c>
      <c r="B901">
        <v>49.127989282999998</v>
      </c>
      <c r="C901">
        <v>59.536494853999997</v>
      </c>
      <c r="D901">
        <v>71.354638980999994</v>
      </c>
      <c r="E901">
        <v>70.241557028000003</v>
      </c>
      <c r="F901"/>
      <c r="G901"/>
      <c r="H901">
        <v>58.509853100999997</v>
      </c>
      <c r="I901">
        <v>49.119801967000001</v>
      </c>
      <c r="J901">
        <v>50.766796002</v>
      </c>
      <c r="K901">
        <v>67.405617135</v>
      </c>
      <c r="L901">
        <v>79.792861500000001</v>
      </c>
      <c r="M901">
        <v>75.993667193999997</v>
      </c>
      <c r="N901">
        <v>93.887078239000004</v>
      </c>
      <c r="O901"/>
      <c r="P901"/>
      <c r="Q901">
        <v>68.614028145000006</v>
      </c>
      <c r="R901">
        <v>85.93</v>
      </c>
      <c r="S901">
        <v>75.367241454999998</v>
      </c>
      <c r="T901">
        <v>82.454899186000006</v>
      </c>
      <c r="U901"/>
      <c r="V901">
        <v>118.745567503</v>
      </c>
      <c r="W901">
        <v>31.988287949</v>
      </c>
      <c r="X901"/>
      <c r="Y901"/>
      <c r="Z901">
        <v>17.232603736000002</v>
      </c>
      <c r="AA901"/>
      <c r="AB901">
        <v>51.270224325000001</v>
      </c>
      <c r="AC901">
        <v>105.79118406800001</v>
      </c>
      <c r="AD901">
        <v>94.919949398</v>
      </c>
      <c r="AE901">
        <v>27.227</v>
      </c>
      <c r="AF901">
        <v>70.414503163999996</v>
      </c>
      <c r="AG901"/>
      <c r="AH901">
        <v>73.876568473000006</v>
      </c>
      <c r="AI901">
        <v>74.909966440999995</v>
      </c>
      <c r="AJ901">
        <v>100.91260334499999</v>
      </c>
      <c r="AK901"/>
      <c r="AL901">
        <v>67.373693513999996</v>
      </c>
      <c r="AM901">
        <v>27.689029038000001</v>
      </c>
      <c r="AN901">
        <v>105.11013606500001</v>
      </c>
      <c r="AO901">
        <v>66.718890334999998</v>
      </c>
      <c r="AP901">
        <v>32.578366543999998</v>
      </c>
      <c r="AQ901">
        <v>67.043683993000002</v>
      </c>
      <c r="AR901">
        <v>71.354169135999996</v>
      </c>
      <c r="AS901">
        <v>38.296808599000002</v>
      </c>
      <c r="AT901">
        <v>66.142459966000004</v>
      </c>
      <c r="AU901"/>
    </row>
    <row r="902" spans="1:47" x14ac:dyDescent="0.35">
      <c r="A902" s="84">
        <v>34335</v>
      </c>
      <c r="B902">
        <v>49.573829834000001</v>
      </c>
      <c r="C902">
        <v>61.312516438999999</v>
      </c>
      <c r="D902">
        <v>72.451592598999994</v>
      </c>
      <c r="E902">
        <v>70.971326012999995</v>
      </c>
      <c r="F902"/>
      <c r="G902"/>
      <c r="H902">
        <v>57.647145715000001</v>
      </c>
      <c r="I902">
        <v>49.565568218000003</v>
      </c>
      <c r="J902">
        <v>50.556450302000002</v>
      </c>
      <c r="K902">
        <v>67.105592133000002</v>
      </c>
      <c r="L902">
        <v>89.154643340000007</v>
      </c>
      <c r="M902">
        <v>76.093658861999998</v>
      </c>
      <c r="N902">
        <v>93.608078007000003</v>
      </c>
      <c r="O902"/>
      <c r="P902"/>
      <c r="Q902">
        <v>69.173320842999999</v>
      </c>
      <c r="R902">
        <v>87.53</v>
      </c>
      <c r="S902">
        <v>75.514819502999998</v>
      </c>
      <c r="T902">
        <v>82.985496992999998</v>
      </c>
      <c r="U902"/>
      <c r="V902">
        <v>116.81833595000001</v>
      </c>
      <c r="W902">
        <v>32.134754469000001</v>
      </c>
      <c r="X902"/>
      <c r="Y902"/>
      <c r="Z902">
        <v>17.173180964</v>
      </c>
      <c r="AA902"/>
      <c r="AB902">
        <v>52.250802385999997</v>
      </c>
      <c r="AC902">
        <v>106.09115907</v>
      </c>
      <c r="AD902">
        <v>94.514308588000006</v>
      </c>
      <c r="AE902">
        <v>26.959</v>
      </c>
      <c r="AF902">
        <v>73.639815256999995</v>
      </c>
      <c r="AG902"/>
      <c r="AH902">
        <v>74.682736473999995</v>
      </c>
      <c r="AI902">
        <v>78.772258629000007</v>
      </c>
      <c r="AJ902">
        <v>102.44323871500001</v>
      </c>
      <c r="AK902"/>
      <c r="AL902">
        <v>67.616332221999997</v>
      </c>
      <c r="AM902">
        <v>28.566004468999999</v>
      </c>
      <c r="AN902">
        <v>103.258002026</v>
      </c>
      <c r="AO902">
        <v>60.632009896</v>
      </c>
      <c r="AP902">
        <v>32.004725620999999</v>
      </c>
      <c r="AQ902">
        <v>65.480894156000005</v>
      </c>
      <c r="AR902">
        <v>71.759015485999996</v>
      </c>
      <c r="AS902">
        <v>38.196816931999997</v>
      </c>
      <c r="AT902">
        <v>66.353270848999998</v>
      </c>
      <c r="AU902"/>
    </row>
    <row r="903" spans="1:47" x14ac:dyDescent="0.35">
      <c r="A903" s="84">
        <v>34366</v>
      </c>
      <c r="B903">
        <v>50.644695990999999</v>
      </c>
      <c r="C903">
        <v>60.866067389000001</v>
      </c>
      <c r="D903">
        <v>71.223004545999999</v>
      </c>
      <c r="E903">
        <v>71.166808239000005</v>
      </c>
      <c r="F903"/>
      <c r="G903"/>
      <c r="H903">
        <v>60.942811358999997</v>
      </c>
      <c r="I903">
        <v>50.636255910999999</v>
      </c>
      <c r="J903">
        <v>49.866888183999997</v>
      </c>
      <c r="K903">
        <v>68.105675473000005</v>
      </c>
      <c r="L903">
        <v>87.412916486</v>
      </c>
      <c r="M903">
        <v>77.193567203000001</v>
      </c>
      <c r="N903">
        <v>96.221080184000002</v>
      </c>
      <c r="O903"/>
      <c r="P903"/>
      <c r="Q903">
        <v>69.520082314999996</v>
      </c>
      <c r="R903">
        <v>87.26</v>
      </c>
      <c r="S903">
        <v>75.917606913</v>
      </c>
      <c r="T903">
        <v>83.197736116000002</v>
      </c>
      <c r="U903"/>
      <c r="V903">
        <v>118.91479094499999</v>
      </c>
      <c r="W903">
        <v>32.017581253000003</v>
      </c>
      <c r="X903"/>
      <c r="Y903"/>
      <c r="Z903">
        <v>18.242790850999999</v>
      </c>
      <c r="AA903"/>
      <c r="AB903">
        <v>53.231380446999999</v>
      </c>
      <c r="AC903">
        <v>107.791017415</v>
      </c>
      <c r="AD903">
        <v>95.325590207000005</v>
      </c>
      <c r="AE903">
        <v>27.024000000000001</v>
      </c>
      <c r="AF903">
        <v>72.154607894999998</v>
      </c>
      <c r="AG903"/>
      <c r="AH903">
        <v>75.008219455000003</v>
      </c>
      <c r="AI903">
        <v>80.475984323999995</v>
      </c>
      <c r="AJ903">
        <v>103.864542988</v>
      </c>
      <c r="AK903"/>
      <c r="AL903">
        <v>67.863850209000006</v>
      </c>
      <c r="AM903">
        <v>28.917160170999999</v>
      </c>
      <c r="AN903">
        <v>103.05304611</v>
      </c>
      <c r="AO903">
        <v>63.098219135000001</v>
      </c>
      <c r="AP903">
        <v>32.794799187000002</v>
      </c>
      <c r="AQ903">
        <v>66.106010091000002</v>
      </c>
      <c r="AR903">
        <v>73.277189297000007</v>
      </c>
      <c r="AS903">
        <v>34.097158569999998</v>
      </c>
      <c r="AT903">
        <v>66.400668592000002</v>
      </c>
      <c r="AU903"/>
    </row>
    <row r="904" spans="1:47" x14ac:dyDescent="0.35">
      <c r="A904" s="84">
        <v>34394</v>
      </c>
      <c r="B904">
        <v>49.689148287999998</v>
      </c>
      <c r="C904">
        <v>61.048658920000001</v>
      </c>
      <c r="D904">
        <v>71.916279232999997</v>
      </c>
      <c r="E904">
        <v>72.155027282999995</v>
      </c>
      <c r="F904"/>
      <c r="G904"/>
      <c r="H904">
        <v>60.486001627</v>
      </c>
      <c r="I904">
        <v>49.680867454000001</v>
      </c>
      <c r="J904">
        <v>50.620164739000003</v>
      </c>
      <c r="K904">
        <v>67.805650471000007</v>
      </c>
      <c r="L904">
        <v>89.807790909999994</v>
      </c>
      <c r="M904">
        <v>77.293558869999998</v>
      </c>
      <c r="N904">
        <v>96.205080171000006</v>
      </c>
      <c r="O904"/>
      <c r="P904"/>
      <c r="Q904">
        <v>70.135304282000007</v>
      </c>
      <c r="R904">
        <v>87.24</v>
      </c>
      <c r="S904">
        <v>76.510897942</v>
      </c>
      <c r="T904">
        <v>83.622214361999994</v>
      </c>
      <c r="U904"/>
      <c r="V904">
        <v>118.99106032</v>
      </c>
      <c r="W904">
        <v>31.988287949</v>
      </c>
      <c r="X904"/>
      <c r="Y904"/>
      <c r="Z904">
        <v>17.945676993999999</v>
      </c>
      <c r="AA904"/>
      <c r="AB904">
        <v>51.760513355000001</v>
      </c>
      <c r="AC904">
        <v>109.290892426</v>
      </c>
      <c r="AD904">
        <v>96.339692229999997</v>
      </c>
      <c r="AE904">
        <v>27.495000000000001</v>
      </c>
      <c r="AF904">
        <v>73.811224502000002</v>
      </c>
      <c r="AG904"/>
      <c r="AH904">
        <v>75.765272882999994</v>
      </c>
      <c r="AI904">
        <v>80.637876810999998</v>
      </c>
      <c r="AJ904">
        <v>101.02193444300001</v>
      </c>
      <c r="AK904"/>
      <c r="AL904">
        <v>68.343385749999996</v>
      </c>
      <c r="AM904">
        <v>29.360368348000002</v>
      </c>
      <c r="AN904">
        <v>103.086137818</v>
      </c>
      <c r="AO904">
        <v>61.571358144000001</v>
      </c>
      <c r="AP904">
        <v>33.178349634999996</v>
      </c>
      <c r="AQ904">
        <v>68.684613322000004</v>
      </c>
      <c r="AR904">
        <v>73.682035647000006</v>
      </c>
      <c r="AS904">
        <v>34.097158569999998</v>
      </c>
      <c r="AT904">
        <v>67.064336155999996</v>
      </c>
      <c r="AU904"/>
    </row>
    <row r="905" spans="1:47" x14ac:dyDescent="0.35">
      <c r="A905" s="84">
        <v>34425</v>
      </c>
      <c r="B905">
        <v>49.188556767999998</v>
      </c>
      <c r="C905">
        <v>59.958918584000003</v>
      </c>
      <c r="D905">
        <v>71.600356590999994</v>
      </c>
      <c r="E905">
        <v>72.660649579999998</v>
      </c>
      <c r="F905"/>
      <c r="G905"/>
      <c r="H905">
        <v>60.509650241999999</v>
      </c>
      <c r="I905">
        <v>49.180359357999997</v>
      </c>
      <c r="J905">
        <v>51.290196162999997</v>
      </c>
      <c r="K905">
        <v>68.605717143000007</v>
      </c>
      <c r="L905">
        <v>86.650910988000007</v>
      </c>
      <c r="M905">
        <v>78.693442212999997</v>
      </c>
      <c r="N905">
        <v>97.709081424000004</v>
      </c>
      <c r="O905"/>
      <c r="P905"/>
      <c r="Q905">
        <v>71.421677486999997</v>
      </c>
      <c r="R905">
        <v>89.64</v>
      </c>
      <c r="S905">
        <v>77.276099239000004</v>
      </c>
      <c r="T905">
        <v>84.683409975000004</v>
      </c>
      <c r="U905"/>
      <c r="V905">
        <v>120.17018437</v>
      </c>
      <c r="W905">
        <v>32.251927684999998</v>
      </c>
      <c r="X905">
        <v>26.953364530999998</v>
      </c>
      <c r="Y905"/>
      <c r="Z905">
        <v>18.480481937</v>
      </c>
      <c r="AA905"/>
      <c r="AB905">
        <v>51.900595936000002</v>
      </c>
      <c r="AC905">
        <v>111.09074243800001</v>
      </c>
      <c r="AD905">
        <v>97.252384051999996</v>
      </c>
      <c r="AE905">
        <v>27.356999999999999</v>
      </c>
      <c r="AF905">
        <v>74.651534476999998</v>
      </c>
      <c r="AG905"/>
      <c r="AH905">
        <v>78.013483563999998</v>
      </c>
      <c r="AI905">
        <v>80.514530155000003</v>
      </c>
      <c r="AJ905">
        <v>100.693941149</v>
      </c>
      <c r="AK905"/>
      <c r="AL905">
        <v>68.874979843000006</v>
      </c>
      <c r="AM905">
        <v>29.545951809000002</v>
      </c>
      <c r="AN905">
        <v>102.870073625</v>
      </c>
      <c r="AO905">
        <v>60.671438850000001</v>
      </c>
      <c r="AP905">
        <v>32.498116496999998</v>
      </c>
      <c r="AQ905">
        <v>67.434381451999997</v>
      </c>
      <c r="AR905">
        <v>73.985670408999994</v>
      </c>
      <c r="AS905">
        <v>32.097325222999999</v>
      </c>
      <c r="AT905">
        <v>67.460870833000001</v>
      </c>
      <c r="AU905"/>
    </row>
    <row r="906" spans="1:47" x14ac:dyDescent="0.35">
      <c r="A906" s="84">
        <v>34455</v>
      </c>
      <c r="B906">
        <v>52.143765533</v>
      </c>
      <c r="C906">
        <v>59.751754650000002</v>
      </c>
      <c r="D906">
        <v>73.44323867</v>
      </c>
      <c r="E906">
        <v>73.357055012000004</v>
      </c>
      <c r="F906"/>
      <c r="G906"/>
      <c r="H906">
        <v>60.251978569000002</v>
      </c>
      <c r="I906">
        <v>52.135075630000003</v>
      </c>
      <c r="J906">
        <v>53.211793184000001</v>
      </c>
      <c r="K906">
        <v>68.305692140999994</v>
      </c>
      <c r="L906">
        <v>92.311523262999998</v>
      </c>
      <c r="M906">
        <v>78.493458877999998</v>
      </c>
      <c r="N906">
        <v>97.025080853999995</v>
      </c>
      <c r="O906"/>
      <c r="P906"/>
      <c r="Q906">
        <v>72.137572140000003</v>
      </c>
      <c r="R906">
        <v>89.57</v>
      </c>
      <c r="S906">
        <v>77.481400855999993</v>
      </c>
      <c r="T906">
        <v>85.744605589000003</v>
      </c>
      <c r="U906"/>
      <c r="V906">
        <v>118.695839799</v>
      </c>
      <c r="W906">
        <v>32.662033940999997</v>
      </c>
      <c r="X906">
        <v>27.388823624</v>
      </c>
      <c r="Y906"/>
      <c r="Z906">
        <v>18.302213623</v>
      </c>
      <c r="AA906"/>
      <c r="AB906">
        <v>52.110719805999999</v>
      </c>
      <c r="AC906">
        <v>111.490709108</v>
      </c>
      <c r="AD906">
        <v>97.150973848999996</v>
      </c>
      <c r="AE906">
        <v>28.225999999999999</v>
      </c>
      <c r="AF906">
        <v>75.474986397999999</v>
      </c>
      <c r="AG906"/>
      <c r="AH906">
        <v>76.701639223000001</v>
      </c>
      <c r="AI906">
        <v>79.959470199999998</v>
      </c>
      <c r="AJ906">
        <v>102.771232009</v>
      </c>
      <c r="AK906"/>
      <c r="AL906">
        <v>69.100546709</v>
      </c>
      <c r="AM906">
        <v>29.849884993</v>
      </c>
      <c r="AN906">
        <v>103.77448814</v>
      </c>
      <c r="AO906">
        <v>59.543222030000003</v>
      </c>
      <c r="AP906">
        <v>33.806903325</v>
      </c>
      <c r="AQ906">
        <v>69.544147731999999</v>
      </c>
      <c r="AR906">
        <v>74.694151520999995</v>
      </c>
      <c r="AS906">
        <v>31.897341888</v>
      </c>
      <c r="AT906">
        <v>67.777880425000006</v>
      </c>
      <c r="AU906"/>
    </row>
    <row r="907" spans="1:47" x14ac:dyDescent="0.35">
      <c r="A907" s="84">
        <v>34486</v>
      </c>
      <c r="B907">
        <v>50.788052806000003</v>
      </c>
      <c r="C907">
        <v>60.129899715999997</v>
      </c>
      <c r="D907">
        <v>73.732834425999997</v>
      </c>
      <c r="E907">
        <v>74.309560957000002</v>
      </c>
      <c r="F907"/>
      <c r="G907"/>
      <c r="H907">
        <v>60.663422179000001</v>
      </c>
      <c r="I907">
        <v>50.779588836000002</v>
      </c>
      <c r="J907">
        <v>52.833651336000003</v>
      </c>
      <c r="K907">
        <v>68.805733810999996</v>
      </c>
      <c r="L907">
        <v>92.093807405999996</v>
      </c>
      <c r="M907">
        <v>79.093408882999995</v>
      </c>
      <c r="N907">
        <v>98.580082149999996</v>
      </c>
      <c r="O907"/>
      <c r="P907"/>
      <c r="Q907">
        <v>72.685678984000006</v>
      </c>
      <c r="R907">
        <v>90.04</v>
      </c>
      <c r="S907">
        <v>78.031495316999994</v>
      </c>
      <c r="T907">
        <v>84.789529537000007</v>
      </c>
      <c r="U907"/>
      <c r="V907">
        <v>119.09808092999999</v>
      </c>
      <c r="W907">
        <v>33.013553588999997</v>
      </c>
      <c r="X907">
        <v>28.108768780999998</v>
      </c>
      <c r="Y907"/>
      <c r="Z907">
        <v>19.015286881000002</v>
      </c>
      <c r="AA907"/>
      <c r="AB907">
        <v>52.530967545999999</v>
      </c>
      <c r="AC907">
        <v>112.59061744900001</v>
      </c>
      <c r="AD907">
        <v>98.367896277</v>
      </c>
      <c r="AE907">
        <v>28.623000000000001</v>
      </c>
      <c r="AF907">
        <v>73.280577437000005</v>
      </c>
      <c r="AG907"/>
      <c r="AH907">
        <v>76.999232479</v>
      </c>
      <c r="AI907">
        <v>80.183036014999999</v>
      </c>
      <c r="AJ907">
        <v>106.597820435</v>
      </c>
      <c r="AK907"/>
      <c r="AL907">
        <v>69.507684733999994</v>
      </c>
      <c r="AM907">
        <v>30.139531168000001</v>
      </c>
      <c r="AN907">
        <v>102.79545830000001</v>
      </c>
      <c r="AO907">
        <v>59.099679858999998</v>
      </c>
      <c r="AP907">
        <v>34.196521986</v>
      </c>
      <c r="AQ907">
        <v>71.575774519000007</v>
      </c>
      <c r="AR907">
        <v>75.807478982999996</v>
      </c>
      <c r="AS907">
        <v>30.197483543000001</v>
      </c>
      <c r="AT907">
        <v>68.221217894000006</v>
      </c>
      <c r="AU907"/>
    </row>
    <row r="908" spans="1:47" x14ac:dyDescent="0.35">
      <c r="A908" s="84">
        <v>34516</v>
      </c>
      <c r="B908">
        <v>51.040355255000001</v>
      </c>
      <c r="C908">
        <v>55.010369787999998</v>
      </c>
      <c r="D908">
        <v>74.075083954999997</v>
      </c>
      <c r="E908">
        <v>74.292174316000001</v>
      </c>
      <c r="F908"/>
      <c r="G908"/>
      <c r="H908">
        <v>58.855340333999997</v>
      </c>
      <c r="I908">
        <v>51.031849238</v>
      </c>
      <c r="J908">
        <v>53.41689152</v>
      </c>
      <c r="K908">
        <v>68.505708808999998</v>
      </c>
      <c r="L908">
        <v>91.005228122999995</v>
      </c>
      <c r="M908">
        <v>79.293392217000005</v>
      </c>
      <c r="N908">
        <v>99.844083202999997</v>
      </c>
      <c r="O908"/>
      <c r="P908"/>
      <c r="Q908">
        <v>73.401573636999998</v>
      </c>
      <c r="R908">
        <v>90.87</v>
      </c>
      <c r="S908">
        <v>78.284718622</v>
      </c>
      <c r="T908">
        <v>85.214007781999996</v>
      </c>
      <c r="U908"/>
      <c r="V908">
        <v>120.80139704699999</v>
      </c>
      <c r="W908">
        <v>33.39436654</v>
      </c>
      <c r="X908">
        <v>28.346069775</v>
      </c>
      <c r="Y908"/>
      <c r="Z908">
        <v>18.421059165999999</v>
      </c>
      <c r="AA908"/>
      <c r="AB908">
        <v>53.161339157</v>
      </c>
      <c r="AC908">
        <v>112.790600783</v>
      </c>
      <c r="AD908">
        <v>99.381998300999996</v>
      </c>
      <c r="AE908">
        <v>27.56</v>
      </c>
      <c r="AF908">
        <v>71.891638920000005</v>
      </c>
      <c r="AG908"/>
      <c r="AH908">
        <v>77.086995122000005</v>
      </c>
      <c r="AI908">
        <v>81.046462611999999</v>
      </c>
      <c r="AJ908">
        <v>102.771232009</v>
      </c>
      <c r="AK908"/>
      <c r="AL908">
        <v>69.635797140999998</v>
      </c>
      <c r="AM908">
        <v>30.641432097999999</v>
      </c>
      <c r="AN908">
        <v>103.036233447</v>
      </c>
      <c r="AO908">
        <v>58.464274523</v>
      </c>
      <c r="AP908">
        <v>35.584570223</v>
      </c>
      <c r="AQ908">
        <v>70.247403157999997</v>
      </c>
      <c r="AR908">
        <v>73.884458821999999</v>
      </c>
      <c r="AS908">
        <v>31.197400216999998</v>
      </c>
      <c r="AT908">
        <v>68.306593327000002</v>
      </c>
      <c r="AU908"/>
    </row>
    <row r="909" spans="1:47" x14ac:dyDescent="0.35">
      <c r="A909" s="84">
        <v>34547</v>
      </c>
      <c r="B909">
        <v>51.022306276000002</v>
      </c>
      <c r="C909">
        <v>61.842340579999998</v>
      </c>
      <c r="D909">
        <v>77.480027987</v>
      </c>
      <c r="E909">
        <v>74.940179099999995</v>
      </c>
      <c r="F909"/>
      <c r="G909"/>
      <c r="H909">
        <v>61.490477683999998</v>
      </c>
      <c r="I909">
        <v>51.013803267</v>
      </c>
      <c r="J909">
        <v>53.189958154000003</v>
      </c>
      <c r="K909">
        <v>68.505708808999998</v>
      </c>
      <c r="L909">
        <v>87.195200628999999</v>
      </c>
      <c r="M909">
        <v>79.493375552000003</v>
      </c>
      <c r="N909">
        <v>99.953083293999995</v>
      </c>
      <c r="O909"/>
      <c r="P909"/>
      <c r="Q909">
        <v>73.401573636999998</v>
      </c>
      <c r="R909">
        <v>91.37</v>
      </c>
      <c r="S909">
        <v>78.732044246000001</v>
      </c>
      <c r="T909">
        <v>85.532366465999999</v>
      </c>
      <c r="U909"/>
      <c r="V909">
        <v>121.81353892600001</v>
      </c>
      <c r="W909">
        <v>33.921646011999997</v>
      </c>
      <c r="X909">
        <v>28.530002554999999</v>
      </c>
      <c r="Y909"/>
      <c r="Z909">
        <v>19.193555194999998</v>
      </c>
      <c r="AA909"/>
      <c r="AB909">
        <v>54.352041088</v>
      </c>
      <c r="AC909">
        <v>113.190567453</v>
      </c>
      <c r="AD909">
        <v>100.19327991999999</v>
      </c>
      <c r="AE909">
        <v>28.29</v>
      </c>
      <c r="AF909">
        <v>77.780522141999995</v>
      </c>
      <c r="AG909"/>
      <c r="AH909">
        <v>77.599518601</v>
      </c>
      <c r="AI909">
        <v>81.539849238000002</v>
      </c>
      <c r="AJ909">
        <v>96.758021626000001</v>
      </c>
      <c r="AK909"/>
      <c r="AL909">
        <v>70.254327795999998</v>
      </c>
      <c r="AM909">
        <v>31.655065779000001</v>
      </c>
      <c r="AN909">
        <v>103.302822386</v>
      </c>
      <c r="AO909">
        <v>59.237692549999998</v>
      </c>
      <c r="AP909">
        <v>33.709994387999998</v>
      </c>
      <c r="AQ909">
        <v>70.091124175000004</v>
      </c>
      <c r="AR909">
        <v>75.402632632999996</v>
      </c>
      <c r="AS909">
        <v>33.397216899</v>
      </c>
      <c r="AT909">
        <v>68.757665154999998</v>
      </c>
      <c r="AU909"/>
    </row>
    <row r="910" spans="1:47" x14ac:dyDescent="0.35">
      <c r="A910" s="84">
        <v>34578</v>
      </c>
      <c r="B910">
        <v>50.941264308000001</v>
      </c>
      <c r="C910">
        <v>61.068409936000002</v>
      </c>
      <c r="D910">
        <v>77.910033804999998</v>
      </c>
      <c r="E910">
        <v>75.593822794999994</v>
      </c>
      <c r="F910"/>
      <c r="G910"/>
      <c r="H910">
        <v>60.871103992999998</v>
      </c>
      <c r="I910">
        <v>50.932774805000001</v>
      </c>
      <c r="J910">
        <v>53.110889165000003</v>
      </c>
      <c r="K910">
        <v>69.505792149000001</v>
      </c>
      <c r="L910">
        <v>88.936927483000005</v>
      </c>
      <c r="M910">
        <v>79.993333888999999</v>
      </c>
      <c r="N910">
        <v>100.02008334999999</v>
      </c>
      <c r="O910"/>
      <c r="P910"/>
      <c r="Q910">
        <v>75.146566852999996</v>
      </c>
      <c r="R910">
        <v>91.09</v>
      </c>
      <c r="S910">
        <v>78.891843585999993</v>
      </c>
      <c r="T910">
        <v>86.275203395999995</v>
      </c>
      <c r="U910"/>
      <c r="V910">
        <v>126.64784790500001</v>
      </c>
      <c r="W910">
        <v>34.273165659999997</v>
      </c>
      <c r="X910">
        <v>28.745241678999999</v>
      </c>
      <c r="Y910"/>
      <c r="Z910">
        <v>18.242790850999999</v>
      </c>
      <c r="AA910"/>
      <c r="AB910">
        <v>53.371463026999997</v>
      </c>
      <c r="AC910">
        <v>113.79051745700001</v>
      </c>
      <c r="AD910">
        <v>99.179177895999999</v>
      </c>
      <c r="AE910">
        <v>29.224</v>
      </c>
      <c r="AF910">
        <v>71.742547220000006</v>
      </c>
      <c r="AG910"/>
      <c r="AH910">
        <v>77.195041508000003</v>
      </c>
      <c r="AI910">
        <v>82.071781694999999</v>
      </c>
      <c r="AJ910">
        <v>104.19253628200001</v>
      </c>
      <c r="AK910"/>
      <c r="AL910">
        <v>70.481637227999997</v>
      </c>
      <c r="AM910">
        <v>31.207643285</v>
      </c>
      <c r="AN910">
        <v>106.245196721</v>
      </c>
      <c r="AO910">
        <v>58.443565499000002</v>
      </c>
      <c r="AP910">
        <v>32.649447090000002</v>
      </c>
      <c r="AQ910">
        <v>68.059497386999993</v>
      </c>
      <c r="AR910">
        <v>78.843826605999993</v>
      </c>
      <c r="AS910">
        <v>33.997166903</v>
      </c>
      <c r="AT910">
        <v>68.972045742999995</v>
      </c>
      <c r="AU910"/>
    </row>
    <row r="911" spans="1:47" x14ac:dyDescent="0.35">
      <c r="A911" s="84">
        <v>34608</v>
      </c>
      <c r="B911">
        <v>52.864671866000002</v>
      </c>
      <c r="C911">
        <v>60.650435238</v>
      </c>
      <c r="D911">
        <v>77.962687579000004</v>
      </c>
      <c r="E911">
        <v>75.340071828000006</v>
      </c>
      <c r="F911"/>
      <c r="G911"/>
      <c r="H911">
        <v>60.989990669999997</v>
      </c>
      <c r="I911">
        <v>52.855861822000001</v>
      </c>
      <c r="J911">
        <v>51.664087309999999</v>
      </c>
      <c r="K911">
        <v>70.805900492000006</v>
      </c>
      <c r="L911">
        <v>90.243222623999998</v>
      </c>
      <c r="M911">
        <v>80.893258895000002</v>
      </c>
      <c r="N911">
        <v>101.015084179</v>
      </c>
      <c r="O911"/>
      <c r="P911"/>
      <c r="Q911">
        <v>75.470956618000002</v>
      </c>
      <c r="R911">
        <v>91.97</v>
      </c>
      <c r="S911">
        <v>79.544705363999995</v>
      </c>
      <c r="T911">
        <v>86.487442518999998</v>
      </c>
      <c r="U911"/>
      <c r="V911">
        <v>122.37512372400001</v>
      </c>
      <c r="W911">
        <v>34.185285747999998</v>
      </c>
      <c r="X911">
        <v>29.144117398999999</v>
      </c>
      <c r="Y911"/>
      <c r="Z911">
        <v>19.371823509999999</v>
      </c>
      <c r="AA911"/>
      <c r="AB911">
        <v>54.702247538000002</v>
      </c>
      <c r="AC911">
        <v>113.490542455</v>
      </c>
      <c r="AD911">
        <v>100.19327991999999</v>
      </c>
      <c r="AE911">
        <v>29.620999999999999</v>
      </c>
      <c r="AF911">
        <v>72.730295232000003</v>
      </c>
      <c r="AG911"/>
      <c r="AH911">
        <v>77.246818908999998</v>
      </c>
      <c r="AI911">
        <v>85.463814753999998</v>
      </c>
      <c r="AJ911">
        <v>106.051164946</v>
      </c>
      <c r="AK911"/>
      <c r="AL911">
        <v>71.048338150999996</v>
      </c>
      <c r="AM911">
        <v>30.556084162000001</v>
      </c>
      <c r="AN911">
        <v>102.28036701400001</v>
      </c>
      <c r="AO911">
        <v>59.464008274000001</v>
      </c>
      <c r="AP911">
        <v>33.640638430000003</v>
      </c>
      <c r="AQ911">
        <v>67.512520944000002</v>
      </c>
      <c r="AR911">
        <v>79.653519305000003</v>
      </c>
      <c r="AS911">
        <v>34.797100241999999</v>
      </c>
      <c r="AT911">
        <v>69.528919646999995</v>
      </c>
      <c r="AU911"/>
    </row>
    <row r="912" spans="1:47" x14ac:dyDescent="0.35">
      <c r="A912" s="84">
        <v>34639</v>
      </c>
      <c r="B912">
        <v>52.779832839999997</v>
      </c>
      <c r="C912">
        <v>62.638334127</v>
      </c>
      <c r="D912">
        <v>79.208826889999997</v>
      </c>
      <c r="E912">
        <v>76.231959485999994</v>
      </c>
      <c r="F912"/>
      <c r="G912"/>
      <c r="H912">
        <v>60.643597989</v>
      </c>
      <c r="I912">
        <v>52.771036934000001</v>
      </c>
      <c r="J912">
        <v>52.533588109999997</v>
      </c>
      <c r="K912">
        <v>71.205933827999999</v>
      </c>
      <c r="L912">
        <v>92.964670833</v>
      </c>
      <c r="M912">
        <v>81.393217231999998</v>
      </c>
      <c r="N912">
        <v>102.606085505</v>
      </c>
      <c r="O912"/>
      <c r="P912"/>
      <c r="Q912">
        <v>75.851275651999998</v>
      </c>
      <c r="R912">
        <v>92.76</v>
      </c>
      <c r="S912">
        <v>80.099664024999996</v>
      </c>
      <c r="T912">
        <v>86.381322956999995</v>
      </c>
      <c r="U912"/>
      <c r="V912">
        <v>121.798671494</v>
      </c>
      <c r="W912">
        <v>34.302458964000003</v>
      </c>
      <c r="X912">
        <v>29.578670864999999</v>
      </c>
      <c r="Y912"/>
      <c r="Z912">
        <v>19.312400738000001</v>
      </c>
      <c r="AA912"/>
      <c r="AB912">
        <v>55.332619149000003</v>
      </c>
      <c r="AC912">
        <v>115.39038413500001</v>
      </c>
      <c r="AD912">
        <v>100.801741134</v>
      </c>
      <c r="AE912">
        <v>30.222000000000001</v>
      </c>
      <c r="AF912">
        <v>74.052085160999994</v>
      </c>
      <c r="AG912"/>
      <c r="AH912">
        <v>76.944681622999994</v>
      </c>
      <c r="AI912">
        <v>80.144490184999995</v>
      </c>
      <c r="AJ912">
        <v>106.816482631</v>
      </c>
      <c r="AK912"/>
      <c r="AL912">
        <v>71.504335491000006</v>
      </c>
      <c r="AM912">
        <v>31.228628531999998</v>
      </c>
      <c r="AN912">
        <v>103.953790289</v>
      </c>
      <c r="AO912">
        <v>60.365998470999997</v>
      </c>
      <c r="AP912">
        <v>33.785832685999999</v>
      </c>
      <c r="AQ912">
        <v>70.012984682999999</v>
      </c>
      <c r="AR912">
        <v>80.362000417000004</v>
      </c>
      <c r="AS912">
        <v>34.697108573999998</v>
      </c>
      <c r="AT912">
        <v>70.000120643000002</v>
      </c>
      <c r="AU912"/>
    </row>
    <row r="913" spans="1:47" x14ac:dyDescent="0.35">
      <c r="A913" s="84">
        <v>34669</v>
      </c>
      <c r="B913">
        <v>53.130363039000002</v>
      </c>
      <c r="C913">
        <v>57.084180076000003</v>
      </c>
      <c r="D913">
        <v>83.552763218999999</v>
      </c>
      <c r="E913">
        <v>77.425528849000003</v>
      </c>
      <c r="F913"/>
      <c r="G913"/>
      <c r="H913">
        <v>61.864689161999998</v>
      </c>
      <c r="I913">
        <v>53.121508716000001</v>
      </c>
      <c r="J913">
        <v>54.55584056</v>
      </c>
      <c r="K913">
        <v>71.205933827999999</v>
      </c>
      <c r="L913">
        <v>98.625283108999994</v>
      </c>
      <c r="M913">
        <v>82.293142238000001</v>
      </c>
      <c r="N913">
        <v>105.303087753</v>
      </c>
      <c r="O913"/>
      <c r="P913"/>
      <c r="Q913">
        <v>76.455311765999994</v>
      </c>
      <c r="R913">
        <v>92.66</v>
      </c>
      <c r="S913">
        <v>80.792148432999994</v>
      </c>
      <c r="T913">
        <v>87.230279448000005</v>
      </c>
      <c r="U913"/>
      <c r="V913">
        <v>122.074781378</v>
      </c>
      <c r="W913">
        <v>35.415604514999998</v>
      </c>
      <c r="X913">
        <v>29.994609476000001</v>
      </c>
      <c r="Y913"/>
      <c r="Z913">
        <v>20.382010624999999</v>
      </c>
      <c r="AA913"/>
      <c r="AB913">
        <v>55.332619149000003</v>
      </c>
      <c r="AC913">
        <v>118.190150821</v>
      </c>
      <c r="AD913">
        <v>101.51161255</v>
      </c>
      <c r="AE913">
        <v>30.018000000000001</v>
      </c>
      <c r="AF913">
        <v>74.962247583000007</v>
      </c>
      <c r="AG913"/>
      <c r="AH913">
        <v>75.957085156000005</v>
      </c>
      <c r="AI913">
        <v>82.950626623999995</v>
      </c>
      <c r="AJ913">
        <v>106.925813729</v>
      </c>
      <c r="AK913"/>
      <c r="AL913">
        <v>72.078506348000005</v>
      </c>
      <c r="AM913">
        <v>32.836617287000003</v>
      </c>
      <c r="AN913">
        <v>104.718806363</v>
      </c>
      <c r="AO913">
        <v>60.714616210999999</v>
      </c>
      <c r="AP913">
        <v>35.756631411000001</v>
      </c>
      <c r="AQ913">
        <v>69.856705699000003</v>
      </c>
      <c r="AR913">
        <v>80.868058355000002</v>
      </c>
      <c r="AS913">
        <v>33.997166903</v>
      </c>
      <c r="AT913">
        <v>70.681537571000007</v>
      </c>
      <c r="AU913"/>
    </row>
    <row r="914" spans="1:47" x14ac:dyDescent="0.35">
      <c r="A914" s="84">
        <v>34700</v>
      </c>
      <c r="B914">
        <v>54.661352051000001</v>
      </c>
      <c r="C914">
        <v>62.790572758000003</v>
      </c>
      <c r="D914">
        <v>82.201316360999996</v>
      </c>
      <c r="E914">
        <v>78.251971922999999</v>
      </c>
      <c r="F914"/>
      <c r="G914"/>
      <c r="H914">
        <v>62.753355276000001</v>
      </c>
      <c r="I914">
        <v>54.652242585000003</v>
      </c>
      <c r="J914">
        <v>58.140279225</v>
      </c>
      <c r="K914">
        <v>69.805817150999999</v>
      </c>
      <c r="L914">
        <v>97.210130039999996</v>
      </c>
      <c r="M914">
        <v>81.693192233999994</v>
      </c>
      <c r="N914">
        <v>104.82308735300001</v>
      </c>
      <c r="O914"/>
      <c r="P914"/>
      <c r="Q914">
        <v>80.206683889999994</v>
      </c>
      <c r="R914">
        <v>93.32</v>
      </c>
      <c r="S914">
        <v>80.262300671000006</v>
      </c>
      <c r="T914">
        <v>85.744605589000003</v>
      </c>
      <c r="U914"/>
      <c r="V914">
        <v>124.416863417</v>
      </c>
      <c r="W914">
        <v>34.741858524000001</v>
      </c>
      <c r="X914">
        <v>30.542578905999999</v>
      </c>
      <c r="Y914"/>
      <c r="Z914">
        <v>19.966051225000001</v>
      </c>
      <c r="AA914"/>
      <c r="AB914">
        <v>55.402660439000002</v>
      </c>
      <c r="AC914">
        <v>117.79018415100001</v>
      </c>
      <c r="AD914">
        <v>99.483408503000007</v>
      </c>
      <c r="AE914">
        <v>30.684000000000001</v>
      </c>
      <c r="AF914">
        <v>74.475413266000004</v>
      </c>
      <c r="AG914"/>
      <c r="AH914">
        <v>74.433256595000003</v>
      </c>
      <c r="AI914">
        <v>85.007927480999996</v>
      </c>
      <c r="AJ914">
        <v>105.61384055400001</v>
      </c>
      <c r="AK914"/>
      <c r="AL914">
        <v>71.848151533000006</v>
      </c>
      <c r="AM914">
        <v>32.171238254000002</v>
      </c>
      <c r="AN914">
        <v>105.11284450399999</v>
      </c>
      <c r="AO914">
        <v>60.176069288999997</v>
      </c>
      <c r="AP914">
        <v>33.206265661000003</v>
      </c>
      <c r="AQ914">
        <v>73.372982832000005</v>
      </c>
      <c r="AR914">
        <v>82.082597403999998</v>
      </c>
      <c r="AS914">
        <v>34.497125240000003</v>
      </c>
      <c r="AT914">
        <v>70.829184515999998</v>
      </c>
      <c r="AU914"/>
    </row>
    <row r="915" spans="1:47" x14ac:dyDescent="0.35">
      <c r="A915" s="84">
        <v>34731</v>
      </c>
      <c r="B915">
        <v>54.520112290999997</v>
      </c>
      <c r="C915">
        <v>63.955603279000002</v>
      </c>
      <c r="D915">
        <v>81.876618089999994</v>
      </c>
      <c r="E915">
        <v>78.261750296000002</v>
      </c>
      <c r="F915"/>
      <c r="G915"/>
      <c r="H915">
        <v>62.724383906</v>
      </c>
      <c r="I915">
        <v>54.511026362999999</v>
      </c>
      <c r="J915">
        <v>56.020669706</v>
      </c>
      <c r="K915">
        <v>70.805900492000006</v>
      </c>
      <c r="L915">
        <v>94.488681830999994</v>
      </c>
      <c r="M915">
        <v>81.893175568999993</v>
      </c>
      <c r="N915">
        <v>103.763086469</v>
      </c>
      <c r="O915"/>
      <c r="P915"/>
      <c r="Q915">
        <v>79.006583882000001</v>
      </c>
      <c r="R915">
        <v>92.68</v>
      </c>
      <c r="S915">
        <v>80.532431931999994</v>
      </c>
      <c r="T915">
        <v>85.850725150000002</v>
      </c>
      <c r="U915"/>
      <c r="V915">
        <v>123.94363208599999</v>
      </c>
      <c r="W915">
        <v>34.859031739000002</v>
      </c>
      <c r="X915">
        <v>30.320362863</v>
      </c>
      <c r="Y915"/>
      <c r="Z915">
        <v>20.619701711000001</v>
      </c>
      <c r="AA915"/>
      <c r="AB915">
        <v>55.542743019</v>
      </c>
      <c r="AC915">
        <v>117.09024248</v>
      </c>
      <c r="AD915">
        <v>100.90315133599999</v>
      </c>
      <c r="AE915">
        <v>30.498999999999999</v>
      </c>
      <c r="AF915">
        <v>74.60279749</v>
      </c>
      <c r="AG915"/>
      <c r="AH915">
        <v>69.547958711000007</v>
      </c>
      <c r="AI915">
        <v>81.807186025999997</v>
      </c>
      <c r="AJ915">
        <v>105.28584726</v>
      </c>
      <c r="AK915"/>
      <c r="AL915">
        <v>71.723103639000001</v>
      </c>
      <c r="AM915">
        <v>32.876261948</v>
      </c>
      <c r="AN915">
        <v>106.260125002</v>
      </c>
      <c r="AO915">
        <v>60.420359069</v>
      </c>
      <c r="AP915">
        <v>34.780392067999998</v>
      </c>
      <c r="AQ915">
        <v>73.138564356000003</v>
      </c>
      <c r="AR915">
        <v>82.285020579000005</v>
      </c>
      <c r="AS915">
        <v>33.597200233000002</v>
      </c>
      <c r="AT915">
        <v>70.733992396000005</v>
      </c>
      <c r="AU915"/>
    </row>
    <row r="916" spans="1:47" x14ac:dyDescent="0.35">
      <c r="A916" s="84">
        <v>34759</v>
      </c>
      <c r="B916">
        <v>51.335828710000001</v>
      </c>
      <c r="C916">
        <v>64.309892895999994</v>
      </c>
      <c r="D916">
        <v>81.876618089999994</v>
      </c>
      <c r="E916">
        <v>77.704020881999995</v>
      </c>
      <c r="F916"/>
      <c r="G916"/>
      <c r="H916">
        <v>63.292021964</v>
      </c>
      <c r="I916">
        <v>51.327273452</v>
      </c>
      <c r="J916">
        <v>56.472834614999996</v>
      </c>
      <c r="K916">
        <v>70.005833819000003</v>
      </c>
      <c r="L916">
        <v>94.815255616000002</v>
      </c>
      <c r="M916">
        <v>81.793183901000006</v>
      </c>
      <c r="N916">
        <v>103.604086337</v>
      </c>
      <c r="O916"/>
      <c r="P916"/>
      <c r="Q916">
        <v>78.806567213999998</v>
      </c>
      <c r="R916">
        <v>93.47</v>
      </c>
      <c r="S916">
        <v>80.685017900000005</v>
      </c>
      <c r="T916">
        <v>86.062964273000006</v>
      </c>
      <c r="U916"/>
      <c r="V916">
        <v>123.46882334599999</v>
      </c>
      <c r="W916">
        <v>35.005498258999999</v>
      </c>
      <c r="X916">
        <v>30.547608079</v>
      </c>
      <c r="Y916"/>
      <c r="Z916">
        <v>21.154506654999999</v>
      </c>
      <c r="AA916"/>
      <c r="AB916">
        <v>55.682825598999997</v>
      </c>
      <c r="AC916">
        <v>117.390217482</v>
      </c>
      <c r="AD916">
        <v>101.91725336</v>
      </c>
      <c r="AE916">
        <v>31.422999999999998</v>
      </c>
      <c r="AF916">
        <v>73.973476781000002</v>
      </c>
      <c r="AG916"/>
      <c r="AH916">
        <v>68.907621300000002</v>
      </c>
      <c r="AI916">
        <v>82.842720025999995</v>
      </c>
      <c r="AJ916">
        <v>107.691131414</v>
      </c>
      <c r="AK916"/>
      <c r="AL916">
        <v>71.827212752999998</v>
      </c>
      <c r="AM916">
        <v>32.093558406</v>
      </c>
      <c r="AN916">
        <v>100.780790368</v>
      </c>
      <c r="AO916">
        <v>58.061886786000002</v>
      </c>
      <c r="AP916">
        <v>35.183627442999999</v>
      </c>
      <c r="AQ916">
        <v>70.481821633999999</v>
      </c>
      <c r="AR916">
        <v>83.600771214999995</v>
      </c>
      <c r="AS916">
        <v>33.497208565999998</v>
      </c>
      <c r="AT916">
        <v>70.843859968000004</v>
      </c>
      <c r="AU916"/>
    </row>
    <row r="917" spans="1:47" x14ac:dyDescent="0.35">
      <c r="A917" s="84">
        <v>34790</v>
      </c>
      <c r="B917">
        <v>54.480123679999998</v>
      </c>
      <c r="C917">
        <v>63.163701232999998</v>
      </c>
      <c r="D917">
        <v>80.639254407999999</v>
      </c>
      <c r="E917">
        <v>77.537426381000003</v>
      </c>
      <c r="F917"/>
      <c r="G917"/>
      <c r="H917">
        <v>64.965946473000002</v>
      </c>
      <c r="I917">
        <v>54.471044415999998</v>
      </c>
      <c r="J917">
        <v>56.558466645999999</v>
      </c>
      <c r="K917">
        <v>70.405867155999999</v>
      </c>
      <c r="L917">
        <v>94.924113543999994</v>
      </c>
      <c r="M917">
        <v>82.093158903000003</v>
      </c>
      <c r="N917">
        <v>104.062086718</v>
      </c>
      <c r="O917"/>
      <c r="P917"/>
      <c r="Q917">
        <v>78.506542211999999</v>
      </c>
      <c r="R917">
        <v>93.48</v>
      </c>
      <c r="S917">
        <v>80.937038619000006</v>
      </c>
      <c r="T917">
        <v>86.805801203000001</v>
      </c>
      <c r="U917"/>
      <c r="V917">
        <v>122.68559823699999</v>
      </c>
      <c r="W917">
        <v>35.005498258999999</v>
      </c>
      <c r="X917">
        <v>31.194686541999999</v>
      </c>
      <c r="Y917"/>
      <c r="Z917">
        <v>21.511043283999999</v>
      </c>
      <c r="AA917"/>
      <c r="AB917">
        <v>56.943568820000003</v>
      </c>
      <c r="AC917">
        <v>117.49020914899999</v>
      </c>
      <c r="AD917">
        <v>103.13417578799999</v>
      </c>
      <c r="AE917">
        <v>31.515999999999998</v>
      </c>
      <c r="AF917">
        <v>74.799263147999994</v>
      </c>
      <c r="AG917"/>
      <c r="AH917">
        <v>68.326979824000006</v>
      </c>
      <c r="AI917">
        <v>81.618907116000003</v>
      </c>
      <c r="AJ917">
        <v>107.90979360999999</v>
      </c>
      <c r="AK917"/>
      <c r="AL917">
        <v>72.224804706</v>
      </c>
      <c r="AM917">
        <v>32.284414611000003</v>
      </c>
      <c r="AN917">
        <v>110.040935217</v>
      </c>
      <c r="AO917">
        <v>56.964794572000002</v>
      </c>
      <c r="AP917">
        <v>36.325486667</v>
      </c>
      <c r="AQ917">
        <v>69.466008239999994</v>
      </c>
      <c r="AR917">
        <v>84.208040740000001</v>
      </c>
      <c r="AS917">
        <v>36.296975252000003</v>
      </c>
      <c r="AT917">
        <v>70.728637839000001</v>
      </c>
      <c r="AU917"/>
    </row>
    <row r="918" spans="1:47" x14ac:dyDescent="0.35">
      <c r="A918" s="84">
        <v>34820</v>
      </c>
      <c r="B918">
        <v>54.484105290000002</v>
      </c>
      <c r="C918">
        <v>65.793216072999996</v>
      </c>
      <c r="D918">
        <v>71.600356590999994</v>
      </c>
      <c r="E918">
        <v>77.459199398999999</v>
      </c>
      <c r="F918"/>
      <c r="G918"/>
      <c r="H918">
        <v>65.976059203000005</v>
      </c>
      <c r="I918">
        <v>54.475025363</v>
      </c>
      <c r="J918">
        <v>55.854692753999998</v>
      </c>
      <c r="K918">
        <v>70.805900492000006</v>
      </c>
      <c r="L918">
        <v>94.379823901999998</v>
      </c>
      <c r="M918">
        <v>82.393133906000003</v>
      </c>
      <c r="N918">
        <v>104.896087413</v>
      </c>
      <c r="O918"/>
      <c r="P918"/>
      <c r="Q918">
        <v>77.306442204000007</v>
      </c>
      <c r="R918">
        <v>93.03</v>
      </c>
      <c r="S918">
        <v>80.868432510999995</v>
      </c>
      <c r="T918">
        <v>86.699681640999998</v>
      </c>
      <c r="U918"/>
      <c r="V918">
        <v>121.946879333</v>
      </c>
      <c r="W918">
        <v>36.118643810999998</v>
      </c>
      <c r="X918">
        <v>30.962541484999999</v>
      </c>
      <c r="Y918"/>
      <c r="Z918">
        <v>22.16469377</v>
      </c>
      <c r="AA918"/>
      <c r="AB918">
        <v>57.714023011000002</v>
      </c>
      <c r="AC918">
        <v>118.190150821</v>
      </c>
      <c r="AD918">
        <v>101.410202348</v>
      </c>
      <c r="AE918">
        <v>31.053999999999998</v>
      </c>
      <c r="AF918">
        <v>73.977459512999999</v>
      </c>
      <c r="AG918"/>
      <c r="AH918">
        <v>67.465062094999993</v>
      </c>
      <c r="AI918">
        <v>83.030998935</v>
      </c>
      <c r="AJ918">
        <v>109.112435686</v>
      </c>
      <c r="AK918"/>
      <c r="AL918">
        <v>72.196157901000007</v>
      </c>
      <c r="AM918">
        <v>33.315496510000003</v>
      </c>
      <c r="AN918">
        <v>106.662245915</v>
      </c>
      <c r="AO918">
        <v>59.553289952</v>
      </c>
      <c r="AP918">
        <v>36.861574130999998</v>
      </c>
      <c r="AQ918">
        <v>70.012984682999999</v>
      </c>
      <c r="AR918">
        <v>84.208040740000001</v>
      </c>
      <c r="AS918">
        <v>35.997000249999999</v>
      </c>
      <c r="AT918">
        <v>71.056951495000007</v>
      </c>
      <c r="AU918"/>
    </row>
    <row r="919" spans="1:47" x14ac:dyDescent="0.35">
      <c r="A919" s="84">
        <v>34851</v>
      </c>
      <c r="B919">
        <v>55.174036968000003</v>
      </c>
      <c r="C919">
        <v>65.192242481999997</v>
      </c>
      <c r="D919">
        <v>76.497157544000004</v>
      </c>
      <c r="E919">
        <v>77.317231910999993</v>
      </c>
      <c r="F919"/>
      <c r="G919"/>
      <c r="H919">
        <v>65.691372642999994</v>
      </c>
      <c r="I919">
        <v>55.164842061999998</v>
      </c>
      <c r="J919">
        <v>56.645365271000003</v>
      </c>
      <c r="K919">
        <v>70.005833819000003</v>
      </c>
      <c r="L919">
        <v>93.182386690000001</v>
      </c>
      <c r="M919">
        <v>82.093158903000003</v>
      </c>
      <c r="N919">
        <v>104.171086809</v>
      </c>
      <c r="O919"/>
      <c r="P919"/>
      <c r="Q919">
        <v>76.706392199000007</v>
      </c>
      <c r="R919">
        <v>93.66</v>
      </c>
      <c r="S919">
        <v>80.829638556999996</v>
      </c>
      <c r="T919">
        <v>86.169083834000006</v>
      </c>
      <c r="U919"/>
      <c r="V919">
        <v>120.98182725700001</v>
      </c>
      <c r="W919">
        <v>34.683271916000002</v>
      </c>
      <c r="X919">
        <v>31.238693272999999</v>
      </c>
      <c r="Y919"/>
      <c r="Z919">
        <v>21.629888826999998</v>
      </c>
      <c r="AA919"/>
      <c r="AB919">
        <v>56.453279790000003</v>
      </c>
      <c r="AC919">
        <v>117.990167486</v>
      </c>
      <c r="AD919">
        <v>101.308792145</v>
      </c>
      <c r="AE919">
        <v>32.162999999999997</v>
      </c>
      <c r="AF919">
        <v>74.962380381000003</v>
      </c>
      <c r="AG919"/>
      <c r="AH919">
        <v>67.346875879999999</v>
      </c>
      <c r="AI919">
        <v>82.183743844000006</v>
      </c>
      <c r="AJ919">
        <v>107.035144827</v>
      </c>
      <c r="AK919"/>
      <c r="AL919">
        <v>72.246942934000003</v>
      </c>
      <c r="AM919">
        <v>33.291987231</v>
      </c>
      <c r="AN919">
        <v>103.319929591</v>
      </c>
      <c r="AO919">
        <v>59.735765178999998</v>
      </c>
      <c r="AP919">
        <v>36.902340238000001</v>
      </c>
      <c r="AQ919">
        <v>74.466935716999998</v>
      </c>
      <c r="AR919">
        <v>84.511675502000003</v>
      </c>
      <c r="AS919">
        <v>37.196900257999999</v>
      </c>
      <c r="AT919">
        <v>71.291659566999996</v>
      </c>
      <c r="AU919"/>
    </row>
    <row r="920" spans="1:47" x14ac:dyDescent="0.35">
      <c r="A920" s="84">
        <v>34881</v>
      </c>
      <c r="B920">
        <v>54.028142473999999</v>
      </c>
      <c r="C920">
        <v>63.147700516</v>
      </c>
      <c r="D920">
        <v>74.601621691999995</v>
      </c>
      <c r="E920">
        <v>77.07277259</v>
      </c>
      <c r="F920"/>
      <c r="G920"/>
      <c r="H920">
        <v>65.789247700999994</v>
      </c>
      <c r="I920">
        <v>54.019138534</v>
      </c>
      <c r="J920">
        <v>54.818011458999997</v>
      </c>
      <c r="K920">
        <v>69.805817150999999</v>
      </c>
      <c r="L920">
        <v>88.719211627000007</v>
      </c>
      <c r="M920">
        <v>81.993167236000005</v>
      </c>
      <c r="N920">
        <v>103.70208641799999</v>
      </c>
      <c r="O920"/>
      <c r="P920"/>
      <c r="Q920">
        <v>78.006500541999998</v>
      </c>
      <c r="R920">
        <v>94.09</v>
      </c>
      <c r="S920">
        <v>80.463727254000005</v>
      </c>
      <c r="T920">
        <v>86.699681640999998</v>
      </c>
      <c r="U920"/>
      <c r="V920">
        <v>121.22097589800001</v>
      </c>
      <c r="W920">
        <v>35.210551387000002</v>
      </c>
      <c r="X920">
        <v>31.968566407000001</v>
      </c>
      <c r="Y920"/>
      <c r="Z920">
        <v>22.640075941999999</v>
      </c>
      <c r="AA920"/>
      <c r="AB920">
        <v>58.134270751000003</v>
      </c>
      <c r="AC920">
        <v>117.89017581900001</v>
      </c>
      <c r="AD920">
        <v>99.889049313000001</v>
      </c>
      <c r="AE920">
        <v>32.162999999999997</v>
      </c>
      <c r="AF920">
        <v>70.851843465000002</v>
      </c>
      <c r="AG920"/>
      <c r="AH920">
        <v>67.344309099</v>
      </c>
      <c r="AI920">
        <v>82.748580571000005</v>
      </c>
      <c r="AJ920">
        <v>111.189726546</v>
      </c>
      <c r="AK920"/>
      <c r="AL920">
        <v>72.013804379000007</v>
      </c>
      <c r="AM920">
        <v>33.911132035000001</v>
      </c>
      <c r="AN920">
        <v>109.88459979700001</v>
      </c>
      <c r="AO920">
        <v>59.961764946999999</v>
      </c>
      <c r="AP920">
        <v>36.954089742000001</v>
      </c>
      <c r="AQ920">
        <v>70.012984682999999</v>
      </c>
      <c r="AR920">
        <v>84.511675502000003</v>
      </c>
      <c r="AS920">
        <v>37.196900257999999</v>
      </c>
      <c r="AT920">
        <v>70.989920377000004</v>
      </c>
      <c r="AU920"/>
    </row>
    <row r="921" spans="1:47" x14ac:dyDescent="0.35">
      <c r="A921" s="84">
        <v>34912</v>
      </c>
      <c r="B921">
        <v>53.646315475999998</v>
      </c>
      <c r="C921">
        <v>64.276274138999995</v>
      </c>
      <c r="D921">
        <v>72.899149675999993</v>
      </c>
      <c r="E921">
        <v>77.243713033999995</v>
      </c>
      <c r="F921"/>
      <c r="G921"/>
      <c r="H921">
        <v>63.419300884000002</v>
      </c>
      <c r="I921">
        <v>53.637375167999998</v>
      </c>
      <c r="J921">
        <v>56.946178699000001</v>
      </c>
      <c r="K921">
        <v>69.005750479</v>
      </c>
      <c r="L921">
        <v>91.222943978999993</v>
      </c>
      <c r="M921">
        <v>81.993167236000005</v>
      </c>
      <c r="N921">
        <v>103.22308601899999</v>
      </c>
      <c r="O921"/>
      <c r="P921"/>
      <c r="Q921">
        <v>78.506542211999999</v>
      </c>
      <c r="R921">
        <v>93.5</v>
      </c>
      <c r="S921">
        <v>81.145025920999998</v>
      </c>
      <c r="T921">
        <v>86.805801203000001</v>
      </c>
      <c r="U921"/>
      <c r="V921">
        <v>122.02453</v>
      </c>
      <c r="W921">
        <v>35.474191122999997</v>
      </c>
      <c r="X921">
        <v>32.075046866999998</v>
      </c>
      <c r="Y921"/>
      <c r="Z921">
        <v>23.174880886</v>
      </c>
      <c r="AA921"/>
      <c r="AB921">
        <v>58.484477200999997</v>
      </c>
      <c r="AC921">
        <v>119.990000833</v>
      </c>
      <c r="AD921">
        <v>101.410202348</v>
      </c>
      <c r="AE921">
        <v>32.347999999999999</v>
      </c>
      <c r="AF921">
        <v>78.226757311</v>
      </c>
      <c r="AG921"/>
      <c r="AH921">
        <v>67.833380707000003</v>
      </c>
      <c r="AI921">
        <v>83.972393480999997</v>
      </c>
      <c r="AJ921">
        <v>108.67511129499999</v>
      </c>
      <c r="AK921"/>
      <c r="AL921">
        <v>72.567906523000005</v>
      </c>
      <c r="AM921">
        <v>33.499898098999999</v>
      </c>
      <c r="AN921">
        <v>110.31835282199999</v>
      </c>
      <c r="AO921">
        <v>59.462383879000001</v>
      </c>
      <c r="AP921">
        <v>37.447111057999997</v>
      </c>
      <c r="AQ921">
        <v>67.668799927999999</v>
      </c>
      <c r="AR921">
        <v>84.612887088999997</v>
      </c>
      <c r="AS921">
        <v>37.796850262</v>
      </c>
      <c r="AT921">
        <v>71.923497265999998</v>
      </c>
      <c r="AU921"/>
    </row>
    <row r="922" spans="1:47" x14ac:dyDescent="0.35">
      <c r="A922" s="84">
        <v>34943</v>
      </c>
      <c r="B922">
        <v>53.234012329999999</v>
      </c>
      <c r="C922">
        <v>63.321689266</v>
      </c>
      <c r="D922">
        <v>73.557321846999997</v>
      </c>
      <c r="E922">
        <v>76.999253713000002</v>
      </c>
      <c r="F922"/>
      <c r="G922"/>
      <c r="H922">
        <v>64.974242696999994</v>
      </c>
      <c r="I922">
        <v>53.225140734</v>
      </c>
      <c r="J922">
        <v>56.315688211999998</v>
      </c>
      <c r="K922">
        <v>70.405867155999999</v>
      </c>
      <c r="L922">
        <v>91.767233621000003</v>
      </c>
      <c r="M922">
        <v>82.493125573</v>
      </c>
      <c r="N922">
        <v>103.746086455</v>
      </c>
      <c r="O922"/>
      <c r="P922"/>
      <c r="Q922">
        <v>76.306358863</v>
      </c>
      <c r="R922">
        <v>93.63</v>
      </c>
      <c r="S922">
        <v>81.187948692000006</v>
      </c>
      <c r="T922">
        <v>87.124159887000005</v>
      </c>
      <c r="U922"/>
      <c r="V922">
        <v>122.735497657</v>
      </c>
      <c r="W922">
        <v>35.357017906999999</v>
      </c>
      <c r="X922">
        <v>33.356320543999999</v>
      </c>
      <c r="Y922"/>
      <c r="Z922">
        <v>23.056035343000001</v>
      </c>
      <c r="AA922"/>
      <c r="AB922">
        <v>57.994188170999998</v>
      </c>
      <c r="AC922">
        <v>119.190067494</v>
      </c>
      <c r="AD922">
        <v>99.787639110000001</v>
      </c>
      <c r="AE922">
        <v>32.07</v>
      </c>
      <c r="AF922">
        <v>76.260693892000006</v>
      </c>
      <c r="AG922"/>
      <c r="AH922">
        <v>68.526198076</v>
      </c>
      <c r="AI922">
        <v>84.066532934999998</v>
      </c>
      <c r="AJ922">
        <v>111.73638203500001</v>
      </c>
      <c r="AK922"/>
      <c r="AL922">
        <v>72.516113180000005</v>
      </c>
      <c r="AM922">
        <v>34.023829051</v>
      </c>
      <c r="AN922">
        <v>107.693450527</v>
      </c>
      <c r="AO922">
        <v>58.993782187000001</v>
      </c>
      <c r="AP922">
        <v>37.201433575000003</v>
      </c>
      <c r="AQ922">
        <v>69.075310780999999</v>
      </c>
      <c r="AR922">
        <v>84.208040740000001</v>
      </c>
      <c r="AS922">
        <v>36.096991916999997</v>
      </c>
      <c r="AT922">
        <v>72.211850064000004</v>
      </c>
      <c r="AU922"/>
    </row>
    <row r="923" spans="1:47" x14ac:dyDescent="0.35">
      <c r="A923" s="84">
        <v>34973</v>
      </c>
      <c r="B923">
        <v>52.332623990999998</v>
      </c>
      <c r="C923">
        <v>64.390923185999995</v>
      </c>
      <c r="D923">
        <v>74.496314143999996</v>
      </c>
      <c r="E923">
        <v>76.960140222000007</v>
      </c>
      <c r="F923"/>
      <c r="G923"/>
      <c r="H923">
        <v>64.779330324</v>
      </c>
      <c r="I923">
        <v>52.323902613000001</v>
      </c>
      <c r="J923">
        <v>57.589182651999998</v>
      </c>
      <c r="K923">
        <v>68.605717143000007</v>
      </c>
      <c r="L923">
        <v>93.508960474999995</v>
      </c>
      <c r="M923">
        <v>81.393217231999998</v>
      </c>
      <c r="N923">
        <v>103.00108583399999</v>
      </c>
      <c r="O923"/>
      <c r="P923"/>
      <c r="Q923">
        <v>75.606300524999995</v>
      </c>
      <c r="R923">
        <v>91.83</v>
      </c>
      <c r="S923">
        <v>81.063049303</v>
      </c>
      <c r="T923">
        <v>86.805801203000001</v>
      </c>
      <c r="U923"/>
      <c r="V923">
        <v>123.868108095</v>
      </c>
      <c r="W923">
        <v>35.298431299000001</v>
      </c>
      <c r="X923">
        <v>32.393630641999998</v>
      </c>
      <c r="Y923"/>
      <c r="Z923">
        <v>23.709685829000001</v>
      </c>
      <c r="AA923"/>
      <c r="AB923">
        <v>58.414435910999998</v>
      </c>
      <c r="AC923">
        <v>119.990000833</v>
      </c>
      <c r="AD923">
        <v>101.308792145</v>
      </c>
      <c r="AE923">
        <v>32.255000000000003</v>
      </c>
      <c r="AF923">
        <v>76.457452434000004</v>
      </c>
      <c r="AG923"/>
      <c r="AH923">
        <v>64.703607313000006</v>
      </c>
      <c r="AI923">
        <v>84.066532934999998</v>
      </c>
      <c r="AJ923">
        <v>111.080395448</v>
      </c>
      <c r="AK923"/>
      <c r="AL923">
        <v>72.260805466999997</v>
      </c>
      <c r="AM923">
        <v>33.746548969999999</v>
      </c>
      <c r="AN923">
        <v>114.26439501599999</v>
      </c>
      <c r="AO923">
        <v>58.345470194000001</v>
      </c>
      <c r="AP923">
        <v>37.405831184999997</v>
      </c>
      <c r="AQ923">
        <v>66.574847042000002</v>
      </c>
      <c r="AR923">
        <v>84.916521852000002</v>
      </c>
      <c r="AS923">
        <v>35.097075244000003</v>
      </c>
      <c r="AT923">
        <v>72.101090064999994</v>
      </c>
      <c r="AU923"/>
    </row>
    <row r="924" spans="1:47" x14ac:dyDescent="0.35">
      <c r="A924" s="84">
        <v>35004</v>
      </c>
      <c r="B924">
        <v>53.945914801000001</v>
      </c>
      <c r="C924">
        <v>64.071509513999999</v>
      </c>
      <c r="D924">
        <v>74.978973736</v>
      </c>
      <c r="E924">
        <v>77.155707677999999</v>
      </c>
      <c r="F924"/>
      <c r="G924"/>
      <c r="H924">
        <v>63.671269123000002</v>
      </c>
      <c r="I924">
        <v>53.936924564999998</v>
      </c>
      <c r="J924">
        <v>58.198746444000001</v>
      </c>
      <c r="K924">
        <v>69.005750479</v>
      </c>
      <c r="L924">
        <v>95.903834900000007</v>
      </c>
      <c r="M924">
        <v>81.793183901000006</v>
      </c>
      <c r="N924">
        <v>103.530086275</v>
      </c>
      <c r="O924"/>
      <c r="P924"/>
      <c r="Q924">
        <v>75.706308859000004</v>
      </c>
      <c r="R924">
        <v>91.84</v>
      </c>
      <c r="S924">
        <v>81.375473545000006</v>
      </c>
      <c r="T924">
        <v>87.230279448000005</v>
      </c>
      <c r="U924"/>
      <c r="V924">
        <v>122.77247847700001</v>
      </c>
      <c r="W924">
        <v>34.419632180000001</v>
      </c>
      <c r="X924">
        <v>33.184100751999999</v>
      </c>
      <c r="Y924"/>
      <c r="Z924">
        <v>23.590840285999999</v>
      </c>
      <c r="AA924"/>
      <c r="AB924">
        <v>58.344394620999999</v>
      </c>
      <c r="AC924">
        <v>119.990000833</v>
      </c>
      <c r="AD924">
        <v>102.120073764</v>
      </c>
      <c r="AE924">
        <v>32.44</v>
      </c>
      <c r="AF924">
        <v>74.774814367999994</v>
      </c>
      <c r="AG924"/>
      <c r="AH924">
        <v>69.358275003000003</v>
      </c>
      <c r="AI924">
        <v>84.254811845000006</v>
      </c>
      <c r="AJ924">
        <v>112.829693014</v>
      </c>
      <c r="AK924"/>
      <c r="AL924">
        <v>72.930905409000005</v>
      </c>
      <c r="AM924">
        <v>34.995412575000003</v>
      </c>
      <c r="AN924">
        <v>110.178191372</v>
      </c>
      <c r="AO924">
        <v>56.759541712000001</v>
      </c>
      <c r="AP924">
        <v>37.262191666</v>
      </c>
      <c r="AQ924">
        <v>68.762752813000006</v>
      </c>
      <c r="AR924">
        <v>85.017733438999997</v>
      </c>
      <c r="AS924">
        <v>38.596783600999998</v>
      </c>
      <c r="AT924">
        <v>72.275014002000006</v>
      </c>
      <c r="AU924"/>
    </row>
    <row r="925" spans="1:47" x14ac:dyDescent="0.35">
      <c r="A925" s="84">
        <v>35034</v>
      </c>
      <c r="B925">
        <v>53.732109454000003</v>
      </c>
      <c r="C925">
        <v>64.028077143000004</v>
      </c>
      <c r="D925">
        <v>75.812658486000004</v>
      </c>
      <c r="E925">
        <v>76.793545721000001</v>
      </c>
      <c r="F925"/>
      <c r="G925"/>
      <c r="H925">
        <v>65.822629567000007</v>
      </c>
      <c r="I925">
        <v>53.723154848999997</v>
      </c>
      <c r="J925">
        <v>56.968634539</v>
      </c>
      <c r="K925">
        <v>69.005750479</v>
      </c>
      <c r="L925">
        <v>99.278430678999996</v>
      </c>
      <c r="M925">
        <v>82.693108907999999</v>
      </c>
      <c r="N925">
        <v>104.41208700999999</v>
      </c>
      <c r="O925"/>
      <c r="P925"/>
      <c r="Q925">
        <v>76.506375531000003</v>
      </c>
      <c r="R925">
        <v>93.77</v>
      </c>
      <c r="S925">
        <v>81.932744115000006</v>
      </c>
      <c r="T925">
        <v>87.760877254999997</v>
      </c>
      <c r="U925"/>
      <c r="V925">
        <v>124.891350137</v>
      </c>
      <c r="W925">
        <v>35.444897818999998</v>
      </c>
      <c r="X925">
        <v>33.737570335999997</v>
      </c>
      <c r="Y925"/>
      <c r="Z925">
        <v>24.363336316000002</v>
      </c>
      <c r="AA925"/>
      <c r="AB925">
        <v>59.605137841999998</v>
      </c>
      <c r="AC925">
        <v>121.98983418</v>
      </c>
      <c r="AD925">
        <v>103.438406395</v>
      </c>
      <c r="AE925">
        <v>33.179000000000002</v>
      </c>
      <c r="AF925">
        <v>74.671167639999993</v>
      </c>
      <c r="AG925"/>
      <c r="AH925">
        <v>73.447431127000002</v>
      </c>
      <c r="AI925">
        <v>86.514158753999993</v>
      </c>
      <c r="AJ925">
        <v>113.813672895</v>
      </c>
      <c r="AK925"/>
      <c r="AL925">
        <v>73.723856764999994</v>
      </c>
      <c r="AM925">
        <v>34.674355800000001</v>
      </c>
      <c r="AN925">
        <v>116.86543511799999</v>
      </c>
      <c r="AO925">
        <v>56.370704154000002</v>
      </c>
      <c r="AP925">
        <v>37.364563625000002</v>
      </c>
      <c r="AQ925">
        <v>67.434381451999997</v>
      </c>
      <c r="AR925">
        <v>84.005617564999994</v>
      </c>
      <c r="AS925">
        <v>40.196650279000004</v>
      </c>
      <c r="AT925">
        <v>72.527372279000005</v>
      </c>
      <c r="AU925"/>
    </row>
    <row r="926" spans="1:47" x14ac:dyDescent="0.35">
      <c r="A926" s="84">
        <v>35065</v>
      </c>
      <c r="B926">
        <v>52.790853648000002</v>
      </c>
      <c r="C926">
        <v>63.955808595999997</v>
      </c>
      <c r="D926">
        <v>74.935095591999996</v>
      </c>
      <c r="E926">
        <v>77.542496649</v>
      </c>
      <c r="F926"/>
      <c r="G926"/>
      <c r="H926">
        <v>65.294246967999996</v>
      </c>
      <c r="I926">
        <v>52.782055905</v>
      </c>
      <c r="J926">
        <v>59.416713848000001</v>
      </c>
      <c r="K926">
        <v>69.305775480999998</v>
      </c>
      <c r="L926">
        <v>89.698932982000002</v>
      </c>
      <c r="M926">
        <v>81.893175568999993</v>
      </c>
      <c r="N926">
        <v>101.05408421200001</v>
      </c>
      <c r="O926"/>
      <c r="P926"/>
      <c r="Q926">
        <v>76.806400533000001</v>
      </c>
      <c r="R926">
        <v>92.93</v>
      </c>
      <c r="S926">
        <v>81.404800022000003</v>
      </c>
      <c r="T926">
        <v>87.336399009999994</v>
      </c>
      <c r="U926"/>
      <c r="V926">
        <v>123.276181963</v>
      </c>
      <c r="W926">
        <v>35.151964778999996</v>
      </c>
      <c r="X926">
        <v>34.137267037000001</v>
      </c>
      <c r="Y926"/>
      <c r="Z926">
        <v>23.887954143999998</v>
      </c>
      <c r="AA926"/>
      <c r="AB926">
        <v>59.254931392000003</v>
      </c>
      <c r="AC926">
        <v>120.189984168</v>
      </c>
      <c r="AD926">
        <v>101.91725336</v>
      </c>
      <c r="AE926">
        <v>33.087000000000003</v>
      </c>
      <c r="AF926">
        <v>75.063131955000003</v>
      </c>
      <c r="AG926"/>
      <c r="AH926">
        <v>75.066381202000002</v>
      </c>
      <c r="AI926">
        <v>85.478624753999995</v>
      </c>
      <c r="AJ926">
        <v>114.90698387400001</v>
      </c>
      <c r="AK926"/>
      <c r="AL926">
        <v>73.246814740000005</v>
      </c>
      <c r="AM926">
        <v>35.072563827000003</v>
      </c>
      <c r="AN926">
        <v>112.53225911600001</v>
      </c>
      <c r="AO926">
        <v>56.462678537999999</v>
      </c>
      <c r="AP926">
        <v>36.707673071999999</v>
      </c>
      <c r="AQ926">
        <v>68.762752813000006</v>
      </c>
      <c r="AR926">
        <v>84.208040740000001</v>
      </c>
      <c r="AS926">
        <v>38.896758603000002</v>
      </c>
      <c r="AT926">
        <v>72.134903100000002</v>
      </c>
      <c r="AU926"/>
    </row>
    <row r="927" spans="1:47" x14ac:dyDescent="0.35">
      <c r="A927" s="84">
        <v>35096</v>
      </c>
      <c r="B927">
        <v>53.719972673999997</v>
      </c>
      <c r="C927">
        <v>63.037444792999999</v>
      </c>
      <c r="D927">
        <v>74.540192289000004</v>
      </c>
      <c r="E927">
        <v>77.522939902999994</v>
      </c>
      <c r="F927"/>
      <c r="G927"/>
      <c r="H927">
        <v>67.578742879999993</v>
      </c>
      <c r="I927">
        <v>53.711020091999998</v>
      </c>
      <c r="J927">
        <v>60.184730987000002</v>
      </c>
      <c r="K927">
        <v>68.705725477000001</v>
      </c>
      <c r="L927">
        <v>94.706397687000006</v>
      </c>
      <c r="M927">
        <v>81.593200566999997</v>
      </c>
      <c r="N927">
        <v>101.141084284</v>
      </c>
      <c r="O927"/>
      <c r="P927"/>
      <c r="Q927">
        <v>78.006500541999998</v>
      </c>
      <c r="R927">
        <v>93.19</v>
      </c>
      <c r="S927">
        <v>81.788435968000002</v>
      </c>
      <c r="T927">
        <v>87.973116378</v>
      </c>
      <c r="U927"/>
      <c r="V927">
        <v>122.655762522</v>
      </c>
      <c r="W927">
        <v>35.532777731000003</v>
      </c>
      <c r="X927">
        <v>33.472686988</v>
      </c>
      <c r="Y927"/>
      <c r="Z927">
        <v>22.937189799999999</v>
      </c>
      <c r="AA927"/>
      <c r="AB927">
        <v>59.675179131999997</v>
      </c>
      <c r="AC927">
        <v>118.89009249199999</v>
      </c>
      <c r="AD927">
        <v>101.815843157</v>
      </c>
      <c r="AE927">
        <v>33.826000000000001</v>
      </c>
      <c r="AF927">
        <v>73.350349984999994</v>
      </c>
      <c r="AG927"/>
      <c r="AH927">
        <v>74.742360779999998</v>
      </c>
      <c r="AI927">
        <v>85.761043118000003</v>
      </c>
      <c r="AJ927">
        <v>118.73357230000001</v>
      </c>
      <c r="AK927"/>
      <c r="AL927">
        <v>73.450662941999994</v>
      </c>
      <c r="AM927">
        <v>34.606778677999998</v>
      </c>
      <c r="AN927">
        <v>112.442334464</v>
      </c>
      <c r="AO927">
        <v>55.584212186999999</v>
      </c>
      <c r="AP927">
        <v>36.517174185000002</v>
      </c>
      <c r="AQ927">
        <v>67.434381451999997</v>
      </c>
      <c r="AR927">
        <v>84.916521852000002</v>
      </c>
      <c r="AS927">
        <v>36.196983584999998</v>
      </c>
      <c r="AT927">
        <v>73.166151069999998</v>
      </c>
      <c r="AU927"/>
    </row>
    <row r="928" spans="1:47" x14ac:dyDescent="0.35">
      <c r="A928" s="84">
        <v>35125</v>
      </c>
      <c r="B928">
        <v>53.213180471999998</v>
      </c>
      <c r="C928">
        <v>63.046283133999999</v>
      </c>
      <c r="D928">
        <v>74.417333483999997</v>
      </c>
      <c r="E928">
        <v>77.033659099000005</v>
      </c>
      <c r="F928"/>
      <c r="G928"/>
      <c r="H928">
        <v>66.189154916000007</v>
      </c>
      <c r="I928">
        <v>53.204312346999998</v>
      </c>
      <c r="J928">
        <v>58.685518633999997</v>
      </c>
      <c r="K928">
        <v>68.805733810999996</v>
      </c>
      <c r="L928">
        <v>96.121550756000005</v>
      </c>
      <c r="M928">
        <v>81.693192233999994</v>
      </c>
      <c r="N928">
        <v>101.408084507</v>
      </c>
      <c r="O928"/>
      <c r="P928"/>
      <c r="Q928">
        <v>76.806400533000001</v>
      </c>
      <c r="R928">
        <v>93.85</v>
      </c>
      <c r="S928">
        <v>81.688182974</v>
      </c>
      <c r="T928">
        <v>88.079235939</v>
      </c>
      <c r="U928"/>
      <c r="V928">
        <v>123.125189245</v>
      </c>
      <c r="W928">
        <v>36.089350506999999</v>
      </c>
      <c r="X928">
        <v>34.924246680000003</v>
      </c>
      <c r="Y928"/>
      <c r="Z928">
        <v>23.234303657000002</v>
      </c>
      <c r="AA928"/>
      <c r="AB928">
        <v>60.025385583000002</v>
      </c>
      <c r="AC928">
        <v>117.69019248399999</v>
      </c>
      <c r="AD928">
        <v>101.71443295500001</v>
      </c>
      <c r="AE928">
        <v>33.826000000000001</v>
      </c>
      <c r="AF928">
        <v>78.832578002000005</v>
      </c>
      <c r="AG928"/>
      <c r="AH928">
        <v>75.250309686999998</v>
      </c>
      <c r="AI928">
        <v>86.890716573000006</v>
      </c>
      <c r="AJ928">
        <v>113.595010699</v>
      </c>
      <c r="AK928"/>
      <c r="AL928">
        <v>73.424786904000001</v>
      </c>
      <c r="AM928">
        <v>35.930636196000002</v>
      </c>
      <c r="AN928">
        <v>113.179739138</v>
      </c>
      <c r="AO928">
        <v>56.280133954</v>
      </c>
      <c r="AP928">
        <v>36.317210629999998</v>
      </c>
      <c r="AQ928">
        <v>68.606473829999999</v>
      </c>
      <c r="AR928">
        <v>83.398348040000002</v>
      </c>
      <c r="AS928">
        <v>36.296975252000003</v>
      </c>
      <c r="AT928">
        <v>73.054895279999997</v>
      </c>
      <c r="AU928"/>
    </row>
    <row r="929" spans="1:47" x14ac:dyDescent="0.35">
      <c r="A929" s="84">
        <v>35156</v>
      </c>
      <c r="B929">
        <v>53.128715102999998</v>
      </c>
      <c r="C929">
        <v>64.601729331000001</v>
      </c>
      <c r="D929">
        <v>76.356747480999999</v>
      </c>
      <c r="E929">
        <v>77.424794012999996</v>
      </c>
      <c r="F929"/>
      <c r="G929"/>
      <c r="H929">
        <v>65.389288832999995</v>
      </c>
      <c r="I929">
        <v>53.119861055000001</v>
      </c>
      <c r="J929">
        <v>56.790070008999997</v>
      </c>
      <c r="K929">
        <v>68.805733810999996</v>
      </c>
      <c r="L929">
        <v>98.298709324000001</v>
      </c>
      <c r="M929">
        <v>80.993250562</v>
      </c>
      <c r="N929">
        <v>100.697083914</v>
      </c>
      <c r="O929"/>
      <c r="P929"/>
      <c r="Q929">
        <v>75.706308859000004</v>
      </c>
      <c r="R929">
        <v>92.9</v>
      </c>
      <c r="S929">
        <v>81.919712079000007</v>
      </c>
      <c r="T929">
        <v>87.018040325000001</v>
      </c>
      <c r="U929"/>
      <c r="V929">
        <v>122.477190612</v>
      </c>
      <c r="W929">
        <v>35.239844691000002</v>
      </c>
      <c r="X929">
        <v>34.584132852000003</v>
      </c>
      <c r="Y929"/>
      <c r="Z929">
        <v>23.353149200000001</v>
      </c>
      <c r="AA929"/>
      <c r="AB929">
        <v>60.025385583000002</v>
      </c>
      <c r="AC929">
        <v>116.39030080800001</v>
      </c>
      <c r="AD929">
        <v>102.018663562</v>
      </c>
      <c r="AE929">
        <v>34.843000000000004</v>
      </c>
      <c r="AF929">
        <v>73.906720273000005</v>
      </c>
      <c r="AG929"/>
      <c r="AH929">
        <v>75.849563979999999</v>
      </c>
      <c r="AI929">
        <v>85.007927480999996</v>
      </c>
      <c r="AJ929">
        <v>114.469659482</v>
      </c>
      <c r="AK929"/>
      <c r="AL929">
        <v>73.724902975999996</v>
      </c>
      <c r="AM929">
        <v>35.901238997999997</v>
      </c>
      <c r="AN929">
        <v>113.238941883</v>
      </c>
      <c r="AO929">
        <v>56.609720828999997</v>
      </c>
      <c r="AP929">
        <v>36.035328223</v>
      </c>
      <c r="AQ929">
        <v>75.013912160000004</v>
      </c>
      <c r="AR929">
        <v>83.398348040000002</v>
      </c>
      <c r="AS929">
        <v>37.896841930000001</v>
      </c>
      <c r="AT929">
        <v>73.789064507999996</v>
      </c>
      <c r="AU929"/>
    </row>
    <row r="930" spans="1:47" x14ac:dyDescent="0.35">
      <c r="A930" s="84">
        <v>35186</v>
      </c>
      <c r="B930">
        <v>53.804438032999997</v>
      </c>
      <c r="C930">
        <v>64.538489747</v>
      </c>
      <c r="D930">
        <v>76.374298738999997</v>
      </c>
      <c r="E930">
        <v>77.816291088</v>
      </c>
      <c r="F930"/>
      <c r="G930"/>
      <c r="H930">
        <v>65.045991540000003</v>
      </c>
      <c r="I930">
        <v>53.795471374000002</v>
      </c>
      <c r="J930">
        <v>56.646887304000003</v>
      </c>
      <c r="K930">
        <v>69.405783815000007</v>
      </c>
      <c r="L930">
        <v>95.141829400999995</v>
      </c>
      <c r="M930">
        <v>81.893175568999993</v>
      </c>
      <c r="N930">
        <v>101.97008497500001</v>
      </c>
      <c r="O930"/>
      <c r="P930"/>
      <c r="Q930">
        <v>78.106508876000007</v>
      </c>
      <c r="R930">
        <v>94.75</v>
      </c>
      <c r="S930">
        <v>82.517273506999999</v>
      </c>
      <c r="T930">
        <v>87.654757693999997</v>
      </c>
      <c r="U930"/>
      <c r="V930">
        <v>124.14860373800001</v>
      </c>
      <c r="W930">
        <v>36.323696939000001</v>
      </c>
      <c r="X930">
        <v>34.956088766000001</v>
      </c>
      <c r="Y930"/>
      <c r="Z930">
        <v>24.541604629999998</v>
      </c>
      <c r="AA930"/>
      <c r="AB930">
        <v>59.535096551999999</v>
      </c>
      <c r="AC930">
        <v>116.29030914099999</v>
      </c>
      <c r="AD930">
        <v>102.627124776</v>
      </c>
      <c r="AE930">
        <v>34.935000000000002</v>
      </c>
      <c r="AF930">
        <v>73.398861245999996</v>
      </c>
      <c r="AG930"/>
      <c r="AH930">
        <v>76.272087847999998</v>
      </c>
      <c r="AI930">
        <v>85.19620639</v>
      </c>
      <c r="AJ930">
        <v>111.627050938</v>
      </c>
      <c r="AK930"/>
      <c r="AL930">
        <v>74.20620615</v>
      </c>
      <c r="AM930">
        <v>36.098325565000003</v>
      </c>
      <c r="AN930">
        <v>114.873806767</v>
      </c>
      <c r="AO930">
        <v>56.674443412000002</v>
      </c>
      <c r="AP930">
        <v>36.871490080999997</v>
      </c>
      <c r="AQ930">
        <v>69.466008239999994</v>
      </c>
      <c r="AR930">
        <v>84.916521852000002</v>
      </c>
      <c r="AS930">
        <v>37.596866927999997</v>
      </c>
      <c r="AT930">
        <v>74.340881330000002</v>
      </c>
      <c r="AU930"/>
    </row>
    <row r="931" spans="1:47" x14ac:dyDescent="0.35">
      <c r="A931" s="84">
        <v>35217</v>
      </c>
      <c r="B931">
        <v>54.311230225999999</v>
      </c>
      <c r="C931">
        <v>63.311529948999997</v>
      </c>
      <c r="D931">
        <v>76.163683644000002</v>
      </c>
      <c r="E931">
        <v>78.007150440000004</v>
      </c>
      <c r="F931"/>
      <c r="G931"/>
      <c r="H931">
        <v>65.152665342000006</v>
      </c>
      <c r="I931">
        <v>54.302179107999997</v>
      </c>
      <c r="J931">
        <v>56.436601826999997</v>
      </c>
      <c r="K931">
        <v>69.805817150999999</v>
      </c>
      <c r="L931">
        <v>96.230408685</v>
      </c>
      <c r="M931">
        <v>81.893175568999993</v>
      </c>
      <c r="N931">
        <v>103.27408606199999</v>
      </c>
      <c r="O931"/>
      <c r="P931"/>
      <c r="Q931">
        <v>78.806567213999998</v>
      </c>
      <c r="R931">
        <v>94.02</v>
      </c>
      <c r="S931">
        <v>82.817973488999996</v>
      </c>
      <c r="T931">
        <v>87.124159887000005</v>
      </c>
      <c r="U931"/>
      <c r="V931">
        <v>125.015081153</v>
      </c>
      <c r="W931">
        <v>35.649950947000001</v>
      </c>
      <c r="X931">
        <v>34.513567424999998</v>
      </c>
      <c r="Y931"/>
      <c r="Z931">
        <v>24.541604629999998</v>
      </c>
      <c r="AA931"/>
      <c r="AB931">
        <v>60.655757192999999</v>
      </c>
      <c r="AC931">
        <v>116.49029247599999</v>
      </c>
      <c r="AD931">
        <v>102.829945181</v>
      </c>
      <c r="AE931">
        <v>33.918999999999997</v>
      </c>
      <c r="AF931">
        <v>74.910367588</v>
      </c>
      <c r="AG931"/>
      <c r="AH931">
        <v>76.924646139000004</v>
      </c>
      <c r="AI931">
        <v>84.537230207999997</v>
      </c>
      <c r="AJ931">
        <v>116.546950342</v>
      </c>
      <c r="AK931"/>
      <c r="AL931">
        <v>74.452104439999999</v>
      </c>
      <c r="AM931">
        <v>35.745353717</v>
      </c>
      <c r="AN931">
        <v>117.985692113</v>
      </c>
      <c r="AO931">
        <v>56.528089702999999</v>
      </c>
      <c r="AP931">
        <v>36.986962658000003</v>
      </c>
      <c r="AQ931">
        <v>68.606473829999999</v>
      </c>
      <c r="AR931">
        <v>85.118945026000006</v>
      </c>
      <c r="AS931">
        <v>38.596783600999998</v>
      </c>
      <c r="AT931">
        <v>74.896069539999999</v>
      </c>
      <c r="AU931"/>
    </row>
    <row r="932" spans="1:47" x14ac:dyDescent="0.35">
      <c r="A932" s="84">
        <v>35247</v>
      </c>
      <c r="B932">
        <v>54.395695594999999</v>
      </c>
      <c r="C932">
        <v>64.732224450000004</v>
      </c>
      <c r="D932">
        <v>80.411088054999993</v>
      </c>
      <c r="E932">
        <v>78.799922964000004</v>
      </c>
      <c r="F932"/>
      <c r="G932"/>
      <c r="H932">
        <v>64.173158934</v>
      </c>
      <c r="I932">
        <v>54.386630400999998</v>
      </c>
      <c r="J932">
        <v>57.769264651999997</v>
      </c>
      <c r="K932">
        <v>69.005750479</v>
      </c>
      <c r="L932">
        <v>95.794976970999997</v>
      </c>
      <c r="M932">
        <v>81.193233896999999</v>
      </c>
      <c r="N932">
        <v>102.091085076</v>
      </c>
      <c r="O932"/>
      <c r="P932"/>
      <c r="Q932">
        <v>75.906325527000007</v>
      </c>
      <c r="R932">
        <v>92.34</v>
      </c>
      <c r="S932">
        <v>82.746354726000007</v>
      </c>
      <c r="T932">
        <v>87.018040325000001</v>
      </c>
      <c r="U932"/>
      <c r="V932">
        <v>124.91752191400001</v>
      </c>
      <c r="W932">
        <v>36.060057203</v>
      </c>
      <c r="X932">
        <v>34.114211470999997</v>
      </c>
      <c r="Y932"/>
      <c r="Z932">
        <v>24.482181859000001</v>
      </c>
      <c r="AA932"/>
      <c r="AB932">
        <v>59.114848811999998</v>
      </c>
      <c r="AC932">
        <v>116.39030080800001</v>
      </c>
      <c r="AD932">
        <v>103.438406395</v>
      </c>
      <c r="AE932">
        <v>34.658000000000001</v>
      </c>
      <c r="AF932">
        <v>74.288249371000006</v>
      </c>
      <c r="AG932"/>
      <c r="AH932">
        <v>77.365306181999998</v>
      </c>
      <c r="AI932">
        <v>85.949322026999994</v>
      </c>
      <c r="AJ932">
        <v>117.20293693000001</v>
      </c>
      <c r="AK932"/>
      <c r="AL932">
        <v>74.485490509000002</v>
      </c>
      <c r="AM932">
        <v>36.696888903999998</v>
      </c>
      <c r="AN932">
        <v>114.65208724</v>
      </c>
      <c r="AO932">
        <v>56.289448057999998</v>
      </c>
      <c r="AP932">
        <v>37.430768999000001</v>
      </c>
      <c r="AQ932">
        <v>71.575774519000007</v>
      </c>
      <c r="AR932">
        <v>85.928637726000005</v>
      </c>
      <c r="AS932">
        <v>38.196816931999997</v>
      </c>
      <c r="AT932">
        <v>74.896664490999996</v>
      </c>
      <c r="AU932"/>
    </row>
    <row r="933" spans="1:47" x14ac:dyDescent="0.35">
      <c r="A933" s="84">
        <v>35278</v>
      </c>
      <c r="B933">
        <v>54.564626322000002</v>
      </c>
      <c r="C933">
        <v>63.500106011</v>
      </c>
      <c r="D933">
        <v>78.734942926000002</v>
      </c>
      <c r="E933">
        <v>79.069009297999997</v>
      </c>
      <c r="F933"/>
      <c r="G933"/>
      <c r="H933">
        <v>65.839314846999997</v>
      </c>
      <c r="I933">
        <v>54.555532976000002</v>
      </c>
      <c r="J933">
        <v>57.408256934000001</v>
      </c>
      <c r="K933">
        <v>69.905825484999994</v>
      </c>
      <c r="L933">
        <v>98.298709324000001</v>
      </c>
      <c r="M933">
        <v>82.193150571000004</v>
      </c>
      <c r="N933">
        <v>102.774085645</v>
      </c>
      <c r="O933"/>
      <c r="P933"/>
      <c r="Q933">
        <v>79.106592215999996</v>
      </c>
      <c r="R933">
        <v>94.35</v>
      </c>
      <c r="S933">
        <v>83.257902404000006</v>
      </c>
      <c r="T933">
        <v>87.654757693999997</v>
      </c>
      <c r="U933"/>
      <c r="V933">
        <v>122.4369926</v>
      </c>
      <c r="W933">
        <v>35.942883987000002</v>
      </c>
      <c r="X933">
        <v>34.920562799999999</v>
      </c>
      <c r="Y933"/>
      <c r="Z933">
        <v>23.531417515000001</v>
      </c>
      <c r="AA933"/>
      <c r="AB933">
        <v>60.375592032999997</v>
      </c>
      <c r="AC933">
        <v>116.990250812</v>
      </c>
      <c r="AD933">
        <v>103.539816597</v>
      </c>
      <c r="AE933">
        <v>34.472999999999999</v>
      </c>
      <c r="AF933">
        <v>72.867074117000001</v>
      </c>
      <c r="AG933"/>
      <c r="AH933">
        <v>76.883037008000002</v>
      </c>
      <c r="AI933">
        <v>85.666903662999999</v>
      </c>
      <c r="AJ933">
        <v>116.874943636</v>
      </c>
      <c r="AK933"/>
      <c r="AL933">
        <v>74.818049017000007</v>
      </c>
      <c r="AM933">
        <v>36.844299161999999</v>
      </c>
      <c r="AN933">
        <v>116.062908087</v>
      </c>
      <c r="AO933">
        <v>56.215106096</v>
      </c>
      <c r="AP933">
        <v>37.338899943999998</v>
      </c>
      <c r="AQ933">
        <v>68.137636878999999</v>
      </c>
      <c r="AR933">
        <v>86.434695662999999</v>
      </c>
      <c r="AS933">
        <v>38.096825265</v>
      </c>
      <c r="AT933">
        <v>75.274061584999998</v>
      </c>
      <c r="AU933"/>
    </row>
    <row r="934" spans="1:47" x14ac:dyDescent="0.35">
      <c r="A934" s="84">
        <v>35309</v>
      </c>
      <c r="B934">
        <v>55.409279980000001</v>
      </c>
      <c r="C934">
        <v>65.552645916000003</v>
      </c>
      <c r="D934">
        <v>79.682710853000003</v>
      </c>
      <c r="E934">
        <v>79.049452552000005</v>
      </c>
      <c r="F934"/>
      <c r="G934"/>
      <c r="H934">
        <v>65.982099489000007</v>
      </c>
      <c r="I934">
        <v>55.40004587</v>
      </c>
      <c r="J934">
        <v>58.122322007999998</v>
      </c>
      <c r="K934">
        <v>70.505875489999994</v>
      </c>
      <c r="L934">
        <v>97.427845896999997</v>
      </c>
      <c r="M934">
        <v>82.193150571000004</v>
      </c>
      <c r="N934">
        <v>103.171085976</v>
      </c>
      <c r="O934"/>
      <c r="P934"/>
      <c r="Q934">
        <v>81.006750562999997</v>
      </c>
      <c r="R934">
        <v>94.49</v>
      </c>
      <c r="S934">
        <v>83.716811949000004</v>
      </c>
      <c r="T934">
        <v>88.185355501000004</v>
      </c>
      <c r="U934"/>
      <c r="V934">
        <v>123.90474218999999</v>
      </c>
      <c r="W934">
        <v>36.118643810999998</v>
      </c>
      <c r="X934">
        <v>34.590071575000003</v>
      </c>
      <c r="Y934"/>
      <c r="Z934">
        <v>23.056035343000001</v>
      </c>
      <c r="AA934"/>
      <c r="AB934">
        <v>61.286128804000001</v>
      </c>
      <c r="AC934">
        <v>115.39038413500001</v>
      </c>
      <c r="AD934">
        <v>104.655328823</v>
      </c>
      <c r="AE934">
        <v>34.935000000000002</v>
      </c>
      <c r="AF934">
        <v>75.141394492000003</v>
      </c>
      <c r="AG934"/>
      <c r="AH934">
        <v>77.447234499999993</v>
      </c>
      <c r="AI934">
        <v>86.137600935999998</v>
      </c>
      <c r="AJ934">
        <v>116.218957049</v>
      </c>
      <c r="AK934"/>
      <c r="AL934">
        <v>75.227121022000006</v>
      </c>
      <c r="AM934">
        <v>36.805034098</v>
      </c>
      <c r="AN934">
        <v>115.544725251</v>
      </c>
      <c r="AO934">
        <v>56.50074111</v>
      </c>
      <c r="AP934">
        <v>38.518816856000001</v>
      </c>
      <c r="AQ934">
        <v>71.653914010999998</v>
      </c>
      <c r="AR934">
        <v>85.118945026000006</v>
      </c>
      <c r="AS934">
        <v>37.696858595000002</v>
      </c>
      <c r="AT934">
        <v>75.760235507999994</v>
      </c>
      <c r="AU934"/>
    </row>
    <row r="935" spans="1:47" x14ac:dyDescent="0.35">
      <c r="A935" s="84">
        <v>35339</v>
      </c>
      <c r="B935">
        <v>54.649091691000002</v>
      </c>
      <c r="C935">
        <v>65.805648634999997</v>
      </c>
      <c r="D935">
        <v>80.226799847999999</v>
      </c>
      <c r="E935">
        <v>78.799922964000004</v>
      </c>
      <c r="F935"/>
      <c r="G935"/>
      <c r="H935">
        <v>66.017325768000006</v>
      </c>
      <c r="I935">
        <v>54.639984267999999</v>
      </c>
      <c r="J935">
        <v>57.556737081000001</v>
      </c>
      <c r="K935">
        <v>69.505792149000001</v>
      </c>
      <c r="L935">
        <v>94.924113543999994</v>
      </c>
      <c r="M935">
        <v>81.793183901000006</v>
      </c>
      <c r="N935">
        <v>103.27408606199999</v>
      </c>
      <c r="O935"/>
      <c r="P935"/>
      <c r="Q935">
        <v>81.106758897000006</v>
      </c>
      <c r="R935">
        <v>93.53</v>
      </c>
      <c r="S935">
        <v>83.630025111999998</v>
      </c>
      <c r="T935">
        <v>88.079235939</v>
      </c>
      <c r="U935"/>
      <c r="V935">
        <v>122.774580228</v>
      </c>
      <c r="W935">
        <v>36.470163458999998</v>
      </c>
      <c r="X935">
        <v>35.122800898999998</v>
      </c>
      <c r="Y935"/>
      <c r="Z935">
        <v>24.244490772999999</v>
      </c>
      <c r="AA935"/>
      <c r="AB935">
        <v>60.165468163</v>
      </c>
      <c r="AC935">
        <v>115.890342471</v>
      </c>
      <c r="AD935">
        <v>105.26379003700001</v>
      </c>
      <c r="AE935">
        <v>34.472999999999999</v>
      </c>
      <c r="AF935">
        <v>75.085550030999997</v>
      </c>
      <c r="AG935"/>
      <c r="AH935">
        <v>78.441820585000002</v>
      </c>
      <c r="AI935">
        <v>85.478624753999995</v>
      </c>
      <c r="AJ935">
        <v>112.392368623</v>
      </c>
      <c r="AK935"/>
      <c r="AL935">
        <v>75.322949480999995</v>
      </c>
      <c r="AM935">
        <v>37.673570196999997</v>
      </c>
      <c r="AN935">
        <v>113.389589239</v>
      </c>
      <c r="AO935">
        <v>56.269764154999997</v>
      </c>
      <c r="AP935">
        <v>38.250683037000002</v>
      </c>
      <c r="AQ935">
        <v>72.122750961999998</v>
      </c>
      <c r="AR935">
        <v>84.714098676999996</v>
      </c>
      <c r="AS935">
        <v>40.696608615999999</v>
      </c>
      <c r="AT935">
        <v>75.750220503999998</v>
      </c>
      <c r="AU935"/>
    </row>
    <row r="936" spans="1:47" x14ac:dyDescent="0.35">
      <c r="A936" s="84">
        <v>35370</v>
      </c>
      <c r="B936">
        <v>55.240349252000001</v>
      </c>
      <c r="C936">
        <v>65.899722568000001</v>
      </c>
      <c r="D936">
        <v>80.727010698000001</v>
      </c>
      <c r="E936">
        <v>80.033084427999995</v>
      </c>
      <c r="F936"/>
      <c r="G936"/>
      <c r="H936">
        <v>66.883693984000004</v>
      </c>
      <c r="I936">
        <v>55.231143295000003</v>
      </c>
      <c r="J936">
        <v>57.321238807</v>
      </c>
      <c r="K936">
        <v>70.505875489999994</v>
      </c>
      <c r="L936">
        <v>93.182386690000001</v>
      </c>
      <c r="M936">
        <v>82.493125573</v>
      </c>
      <c r="N936">
        <v>104.713087261</v>
      </c>
      <c r="O936"/>
      <c r="P936"/>
      <c r="Q936">
        <v>81.006750562999997</v>
      </c>
      <c r="R936">
        <v>94.67</v>
      </c>
      <c r="S936">
        <v>84.298900122000006</v>
      </c>
      <c r="T936">
        <v>88.609833746000007</v>
      </c>
      <c r="U936"/>
      <c r="V936">
        <v>125.023491726</v>
      </c>
      <c r="W936">
        <v>37.173202754000002</v>
      </c>
      <c r="X936">
        <v>33.959303130999999</v>
      </c>
      <c r="Y936"/>
      <c r="Z936">
        <v>25.908328375</v>
      </c>
      <c r="AA936"/>
      <c r="AB936">
        <v>59.745220422999999</v>
      </c>
      <c r="AC936">
        <v>115.39038413500001</v>
      </c>
      <c r="AD936">
        <v>105.770841049</v>
      </c>
      <c r="AE936">
        <v>34.935000000000002</v>
      </c>
      <c r="AF936">
        <v>75.715053772999994</v>
      </c>
      <c r="AG936"/>
      <c r="AH936">
        <v>78.913572434000002</v>
      </c>
      <c r="AI936">
        <v>84.443090753999996</v>
      </c>
      <c r="AJ936">
        <v>114.79765277600001</v>
      </c>
      <c r="AK936"/>
      <c r="AL936">
        <v>75.901401573000001</v>
      </c>
      <c r="AM936">
        <v>37.344419911999999</v>
      </c>
      <c r="AN936">
        <v>115.188251419</v>
      </c>
      <c r="AO936">
        <v>55.798469740999998</v>
      </c>
      <c r="AP936">
        <v>37.702398977999998</v>
      </c>
      <c r="AQ936">
        <v>72.122750961999998</v>
      </c>
      <c r="AR936">
        <v>85.827426138000007</v>
      </c>
      <c r="AS936">
        <v>40.896591950999998</v>
      </c>
      <c r="AT936">
        <v>76.418647673999999</v>
      </c>
      <c r="AU936"/>
    </row>
    <row r="937" spans="1:47" x14ac:dyDescent="0.35">
      <c r="A937" s="84">
        <v>35400</v>
      </c>
      <c r="B937">
        <v>56.169468279</v>
      </c>
      <c r="C937">
        <v>66.307110492000007</v>
      </c>
      <c r="D937">
        <v>80.007409124000006</v>
      </c>
      <c r="E937">
        <v>78.697068967999996</v>
      </c>
      <c r="F937"/>
      <c r="G937"/>
      <c r="H937">
        <v>65.998538088999993</v>
      </c>
      <c r="I937">
        <v>56.160107480999997</v>
      </c>
      <c r="J937">
        <v>54.443688450000003</v>
      </c>
      <c r="K937">
        <v>70.505875489999994</v>
      </c>
      <c r="L937">
        <v>95.250687329000002</v>
      </c>
      <c r="M937">
        <v>82.393133906000003</v>
      </c>
      <c r="N937">
        <v>103.177085981</v>
      </c>
      <c r="O937"/>
      <c r="P937"/>
      <c r="Q937">
        <v>78.406533878000005</v>
      </c>
      <c r="R937">
        <v>94.83</v>
      </c>
      <c r="S937">
        <v>84.654536042999993</v>
      </c>
      <c r="T937">
        <v>89.034311991999999</v>
      </c>
      <c r="U937"/>
      <c r="V937">
        <v>124.120548249</v>
      </c>
      <c r="W937">
        <v>37.319669273999999</v>
      </c>
      <c r="X937">
        <v>34.996567974999998</v>
      </c>
      <c r="Y937"/>
      <c r="Z937">
        <v>25.135832345000001</v>
      </c>
      <c r="AA937"/>
      <c r="AB937">
        <v>60.165468163</v>
      </c>
      <c r="AC937">
        <v>115.09040913299999</v>
      </c>
      <c r="AD937">
        <v>106.784943072</v>
      </c>
      <c r="AE937">
        <v>35.86</v>
      </c>
      <c r="AF937">
        <v>74.791568671999997</v>
      </c>
      <c r="AG937"/>
      <c r="AH937">
        <v>80.940608191999999</v>
      </c>
      <c r="AI937">
        <v>85.855182572000004</v>
      </c>
      <c r="AJ937">
        <v>115.344308266</v>
      </c>
      <c r="AK937"/>
      <c r="AL937">
        <v>76.229298572999994</v>
      </c>
      <c r="AM937">
        <v>37.694462661999999</v>
      </c>
      <c r="AN937">
        <v>109.82854363</v>
      </c>
      <c r="AO937">
        <v>54.900188239999999</v>
      </c>
      <c r="AP937">
        <v>37.596839717000002</v>
      </c>
      <c r="AQ937">
        <v>71.888332487</v>
      </c>
      <c r="AR937">
        <v>88.155292649000003</v>
      </c>
      <c r="AS937">
        <v>40.296641946999998</v>
      </c>
      <c r="AT937">
        <v>76.901648526000002</v>
      </c>
      <c r="AU937"/>
    </row>
    <row r="938" spans="1:47" x14ac:dyDescent="0.35">
      <c r="A938" s="84">
        <v>35431</v>
      </c>
      <c r="B938">
        <v>57.689844856999997</v>
      </c>
      <c r="C938">
        <v>65.072093826</v>
      </c>
      <c r="D938">
        <v>80.068838525999993</v>
      </c>
      <c r="E938">
        <v>80.635866758999995</v>
      </c>
      <c r="F938"/>
      <c r="G938"/>
      <c r="H938">
        <v>67.229616280000002</v>
      </c>
      <c r="I938">
        <v>57.680230684000001</v>
      </c>
      <c r="J938">
        <v>58.485246384</v>
      </c>
      <c r="K938">
        <v>69.605800482999996</v>
      </c>
      <c r="L938">
        <v>98.080993466999999</v>
      </c>
      <c r="M938">
        <v>82.593117239999998</v>
      </c>
      <c r="N938">
        <v>105.94808829</v>
      </c>
      <c r="O938"/>
      <c r="P938"/>
      <c r="Q938">
        <v>80.606717226000001</v>
      </c>
      <c r="R938">
        <v>93.98</v>
      </c>
      <c r="S938">
        <v>84.954878746999995</v>
      </c>
      <c r="T938">
        <v>89.034311991999999</v>
      </c>
      <c r="U938"/>
      <c r="V938">
        <v>126.17871062899999</v>
      </c>
      <c r="W938">
        <v>37.934828658000001</v>
      </c>
      <c r="X938">
        <v>34.689358104999997</v>
      </c>
      <c r="Y938"/>
      <c r="Z938">
        <v>27.215629348</v>
      </c>
      <c r="AA938"/>
      <c r="AB938">
        <v>61.005963643999998</v>
      </c>
      <c r="AC938">
        <v>115.990334139</v>
      </c>
      <c r="AD938">
        <v>108.40750631</v>
      </c>
      <c r="AE938">
        <v>33.918999999999997</v>
      </c>
      <c r="AF938">
        <v>72.967932216999998</v>
      </c>
      <c r="AG938"/>
      <c r="AH938">
        <v>79.653808017000003</v>
      </c>
      <c r="AI938">
        <v>85.855182572000004</v>
      </c>
      <c r="AJ938">
        <v>117.20293693000001</v>
      </c>
      <c r="AK938"/>
      <c r="AL938">
        <v>76.362779625000002</v>
      </c>
      <c r="AM938">
        <v>38.481657374999998</v>
      </c>
      <c r="AN938">
        <v>113.70311970100001</v>
      </c>
      <c r="AO938">
        <v>55.918929646000002</v>
      </c>
      <c r="AP938">
        <v>36.241968899</v>
      </c>
      <c r="AQ938">
        <v>66.106010091000002</v>
      </c>
      <c r="AR938">
        <v>88.458927411999994</v>
      </c>
      <c r="AS938">
        <v>38.896758603000002</v>
      </c>
      <c r="AT938">
        <v>77.040668685</v>
      </c>
      <c r="AU938"/>
    </row>
    <row r="939" spans="1:47" x14ac:dyDescent="0.35">
      <c r="A939" s="84">
        <v>35462</v>
      </c>
      <c r="B939">
        <v>56.929656567999999</v>
      </c>
      <c r="C939">
        <v>66.507448135999994</v>
      </c>
      <c r="D939">
        <v>80.437414942000004</v>
      </c>
      <c r="E939">
        <v>81.523800860999998</v>
      </c>
      <c r="F939"/>
      <c r="G939"/>
      <c r="H939">
        <v>66.666151649</v>
      </c>
      <c r="I939">
        <v>56.920169082999998</v>
      </c>
      <c r="J939">
        <v>58.682591690999999</v>
      </c>
      <c r="K939">
        <v>70.605883824000003</v>
      </c>
      <c r="L939">
        <v>98.189851395000005</v>
      </c>
      <c r="M939">
        <v>83.093075576999993</v>
      </c>
      <c r="N939">
        <v>105.09608758</v>
      </c>
      <c r="O939"/>
      <c r="P939"/>
      <c r="Q939">
        <v>80.306692224000003</v>
      </c>
      <c r="R939">
        <v>94.8</v>
      </c>
      <c r="S939">
        <v>85.754929859000001</v>
      </c>
      <c r="T939">
        <v>89.564909798000002</v>
      </c>
      <c r="U939"/>
      <c r="V939">
        <v>126.749455759</v>
      </c>
      <c r="W939">
        <v>38.637867952999997</v>
      </c>
      <c r="X939">
        <v>35.479948798000002</v>
      </c>
      <c r="Y939"/>
      <c r="Z939">
        <v>25.789482832000001</v>
      </c>
      <c r="AA939"/>
      <c r="AB939">
        <v>60.375592032999997</v>
      </c>
      <c r="AC939">
        <v>117.990167486</v>
      </c>
      <c r="AD939">
        <v>108.40750631</v>
      </c>
      <c r="AE939">
        <v>35.396999999999998</v>
      </c>
      <c r="AF939">
        <v>80.457842502999995</v>
      </c>
      <c r="AG939"/>
      <c r="AH939">
        <v>79.958338514000005</v>
      </c>
      <c r="AI939">
        <v>83.407556752999994</v>
      </c>
      <c r="AJ939">
        <v>117.85892351699999</v>
      </c>
      <c r="AK939"/>
      <c r="AL939">
        <v>77.067643547000003</v>
      </c>
      <c r="AM939">
        <v>39.312288342000002</v>
      </c>
      <c r="AN939">
        <v>116.648450641</v>
      </c>
      <c r="AO939">
        <v>58.441180711999998</v>
      </c>
      <c r="AP939">
        <v>38.069099602999998</v>
      </c>
      <c r="AQ939">
        <v>70.091124175000004</v>
      </c>
      <c r="AR939">
        <v>87.548023125</v>
      </c>
      <c r="AS939">
        <v>39.696691942000001</v>
      </c>
      <c r="AT939">
        <v>77.950447542999996</v>
      </c>
      <c r="AU939"/>
    </row>
    <row r="940" spans="1:47" x14ac:dyDescent="0.35">
      <c r="A940" s="84">
        <v>35490</v>
      </c>
      <c r="B940">
        <v>56.929656567999999</v>
      </c>
      <c r="C940">
        <v>66.463687965000005</v>
      </c>
      <c r="D940">
        <v>81.437836641999994</v>
      </c>
      <c r="E940">
        <v>81.034754902000003</v>
      </c>
      <c r="F940"/>
      <c r="G940"/>
      <c r="H940">
        <v>65.009014593000003</v>
      </c>
      <c r="I940">
        <v>56.920169082999998</v>
      </c>
      <c r="J940">
        <v>59.127181512999996</v>
      </c>
      <c r="K940">
        <v>71.405950496000003</v>
      </c>
      <c r="L940">
        <v>97.536703825000004</v>
      </c>
      <c r="M940">
        <v>83.993000582999997</v>
      </c>
      <c r="N940">
        <v>109.306091088</v>
      </c>
      <c r="O940"/>
      <c r="P940"/>
      <c r="Q940">
        <v>80.906742229000002</v>
      </c>
      <c r="R940">
        <v>95.13</v>
      </c>
      <c r="S940">
        <v>86.133654586000006</v>
      </c>
      <c r="T940">
        <v>88.822072868999996</v>
      </c>
      <c r="U940"/>
      <c r="V940">
        <v>127.038139914</v>
      </c>
      <c r="W940">
        <v>37.671188921999999</v>
      </c>
      <c r="X940">
        <v>36.056657569999999</v>
      </c>
      <c r="Y940"/>
      <c r="Z940">
        <v>27.275052120000002</v>
      </c>
      <c r="AA940"/>
      <c r="AB940">
        <v>61.426211383999998</v>
      </c>
      <c r="AC940">
        <v>118.59011749</v>
      </c>
      <c r="AD940">
        <v>108.81314711900001</v>
      </c>
      <c r="AE940">
        <v>35.951999999999998</v>
      </c>
      <c r="AF940">
        <v>75.784821737000001</v>
      </c>
      <c r="AG940"/>
      <c r="AH940">
        <v>80.641922539999996</v>
      </c>
      <c r="AI940">
        <v>81.618907116000003</v>
      </c>
      <c r="AJ940">
        <v>118.405579006</v>
      </c>
      <c r="AK940"/>
      <c r="AL940">
        <v>77.514398274000001</v>
      </c>
      <c r="AM940">
        <v>38.047916530999998</v>
      </c>
      <c r="AN940">
        <v>116.41729726200001</v>
      </c>
      <c r="AO940">
        <v>56.352621096999997</v>
      </c>
      <c r="AP940">
        <v>37.160783498000001</v>
      </c>
      <c r="AQ940">
        <v>69.778566206999997</v>
      </c>
      <c r="AR940">
        <v>87.649234711999995</v>
      </c>
      <c r="AS940">
        <v>41.396550286999997</v>
      </c>
      <c r="AT940">
        <v>78.436423149000007</v>
      </c>
      <c r="AU940"/>
    </row>
    <row r="941" spans="1:47" x14ac:dyDescent="0.35">
      <c r="A941" s="84">
        <v>35521</v>
      </c>
      <c r="B941">
        <v>57.774310225999997</v>
      </c>
      <c r="C941">
        <v>66.902564428999995</v>
      </c>
      <c r="D941">
        <v>79.858223432000003</v>
      </c>
      <c r="E941">
        <v>82.151695208000007</v>
      </c>
      <c r="F941"/>
      <c r="G941"/>
      <c r="H941">
        <v>66.987457328000005</v>
      </c>
      <c r="I941">
        <v>57.764681977000002</v>
      </c>
      <c r="J941">
        <v>61.923727274000001</v>
      </c>
      <c r="K941">
        <v>71.105925494000005</v>
      </c>
      <c r="L941">
        <v>98.625283108999994</v>
      </c>
      <c r="M941">
        <v>84.992917257000002</v>
      </c>
      <c r="N941">
        <v>108.69809058200001</v>
      </c>
      <c r="O941"/>
      <c r="P941"/>
      <c r="Q941">
        <v>83.406950578999997</v>
      </c>
      <c r="R941">
        <v>98.47</v>
      </c>
      <c r="S941">
        <v>86.023148173999999</v>
      </c>
      <c r="T941">
        <v>88.928192429999996</v>
      </c>
      <c r="U941"/>
      <c r="V941">
        <v>126.058829796</v>
      </c>
      <c r="W941">
        <v>38.930800992999998</v>
      </c>
      <c r="X941">
        <v>36.085259547</v>
      </c>
      <c r="Y941"/>
      <c r="Z941">
        <v>27.393897663000001</v>
      </c>
      <c r="AA941"/>
      <c r="AB941">
        <v>61.636335254000002</v>
      </c>
      <c r="AC941">
        <v>120.689942505</v>
      </c>
      <c r="AD941">
        <v>106.07507165600001</v>
      </c>
      <c r="AE941">
        <v>36.598999999999997</v>
      </c>
      <c r="AF941">
        <v>77.836530397999994</v>
      </c>
      <c r="AG941"/>
      <c r="AH941">
        <v>81.619494727000003</v>
      </c>
      <c r="AI941">
        <v>86.325879845000003</v>
      </c>
      <c r="AJ941">
        <v>118.18691681</v>
      </c>
      <c r="AK941"/>
      <c r="AL941">
        <v>77.814568958999999</v>
      </c>
      <c r="AM941">
        <v>41.304470172999999</v>
      </c>
      <c r="AN941">
        <v>117.034727582</v>
      </c>
      <c r="AO941">
        <v>56.221265981999998</v>
      </c>
      <c r="AP941">
        <v>37.230893395000002</v>
      </c>
      <c r="AQ941">
        <v>76.967399455999995</v>
      </c>
      <c r="AR941">
        <v>89.369831697999999</v>
      </c>
      <c r="AS941">
        <v>41.796516957000001</v>
      </c>
      <c r="AT941">
        <v>78.502066049000007</v>
      </c>
      <c r="AU941"/>
    </row>
    <row r="942" spans="1:47" x14ac:dyDescent="0.35">
      <c r="A942" s="84">
        <v>35551</v>
      </c>
      <c r="B942">
        <v>56.000537541</v>
      </c>
      <c r="C942">
        <v>66.804546067999993</v>
      </c>
      <c r="D942">
        <v>79.393115097000006</v>
      </c>
      <c r="E942">
        <v>82.284657921999994</v>
      </c>
      <c r="F942"/>
      <c r="G942"/>
      <c r="H942">
        <v>70.444101368999995</v>
      </c>
      <c r="I942">
        <v>55.991204895999999</v>
      </c>
      <c r="J942">
        <v>57.135278734000003</v>
      </c>
      <c r="K942">
        <v>70.205850487999996</v>
      </c>
      <c r="L942">
        <v>99.605004464000004</v>
      </c>
      <c r="M942">
        <v>84.192983917999996</v>
      </c>
      <c r="N942">
        <v>108.03409002799999</v>
      </c>
      <c r="O942"/>
      <c r="P942"/>
      <c r="Q942">
        <v>81.606800566999993</v>
      </c>
      <c r="R942">
        <v>96.64</v>
      </c>
      <c r="S942">
        <v>86.506096223</v>
      </c>
      <c r="T942">
        <v>88.928192429999996</v>
      </c>
      <c r="U942"/>
      <c r="V942">
        <v>127.349150284</v>
      </c>
      <c r="W942">
        <v>38.110588481999997</v>
      </c>
      <c r="X942">
        <v>36.334921307999998</v>
      </c>
      <c r="Y942"/>
      <c r="Z942">
        <v>27.037361034</v>
      </c>
      <c r="AA942"/>
      <c r="AB942">
        <v>62.126624284999998</v>
      </c>
      <c r="AC942">
        <v>120.38996750299999</v>
      </c>
      <c r="AD942">
        <v>109.218787929</v>
      </c>
      <c r="AE942">
        <v>36.322000000000003</v>
      </c>
      <c r="AF942">
        <v>77.036816926</v>
      </c>
      <c r="AG942"/>
      <c r="AH942">
        <v>82.419086481999997</v>
      </c>
      <c r="AI942">
        <v>84.066532934999998</v>
      </c>
      <c r="AJ942">
        <v>119.826883279</v>
      </c>
      <c r="AK942"/>
      <c r="AL942">
        <v>77.973928092999998</v>
      </c>
      <c r="AM942">
        <v>39.438778501000002</v>
      </c>
      <c r="AN942">
        <v>115.085160898</v>
      </c>
      <c r="AO942">
        <v>57.308600081999998</v>
      </c>
      <c r="AP942">
        <v>36.995431879999998</v>
      </c>
      <c r="AQ942">
        <v>70.403682141999994</v>
      </c>
      <c r="AR942">
        <v>88.964985349000003</v>
      </c>
      <c r="AS942">
        <v>41.696525289999997</v>
      </c>
      <c r="AT942">
        <v>78.938462426000001</v>
      </c>
      <c r="AU942"/>
    </row>
    <row r="943" spans="1:47" x14ac:dyDescent="0.35">
      <c r="A943" s="84">
        <v>35582</v>
      </c>
      <c r="B943">
        <v>57.351983392000001</v>
      </c>
      <c r="C943">
        <v>67.154852613000003</v>
      </c>
      <c r="D943">
        <v>82.297848278999993</v>
      </c>
      <c r="E943">
        <v>81.590148452999998</v>
      </c>
      <c r="F943"/>
      <c r="G943"/>
      <c r="H943">
        <v>68.384478346999998</v>
      </c>
      <c r="I943">
        <v>57.342425525000003</v>
      </c>
      <c r="J943">
        <v>60.470027578</v>
      </c>
      <c r="K943">
        <v>73.006083840000002</v>
      </c>
      <c r="L943">
        <v>100.47586789099999</v>
      </c>
      <c r="M943">
        <v>85.592867260999995</v>
      </c>
      <c r="N943">
        <v>109.08809090699999</v>
      </c>
      <c r="O943"/>
      <c r="P943"/>
      <c r="Q943">
        <v>85.307108925999998</v>
      </c>
      <c r="R943">
        <v>97.35</v>
      </c>
      <c r="S943">
        <v>87.051065309999998</v>
      </c>
      <c r="T943">
        <v>89.140431552999999</v>
      </c>
      <c r="U943"/>
      <c r="V943">
        <v>126.26064438</v>
      </c>
      <c r="W943">
        <v>40.219706367999997</v>
      </c>
      <c r="X943">
        <v>36.654279832</v>
      </c>
      <c r="Y943"/>
      <c r="Z943">
        <v>28.285239234999999</v>
      </c>
      <c r="AA943"/>
      <c r="AB943">
        <v>61.846459123999999</v>
      </c>
      <c r="AC943">
        <v>121.389884176</v>
      </c>
      <c r="AD943">
        <v>108.610326715</v>
      </c>
      <c r="AE943">
        <v>37.152999999999999</v>
      </c>
      <c r="AF943">
        <v>76.981271660000004</v>
      </c>
      <c r="AG943"/>
      <c r="AH943">
        <v>83.178719027</v>
      </c>
      <c r="AI943">
        <v>84.725509117000001</v>
      </c>
      <c r="AJ943">
        <v>118.405579006</v>
      </c>
      <c r="AK943"/>
      <c r="AL943">
        <v>78.675604624000002</v>
      </c>
      <c r="AM943">
        <v>42.042958314000003</v>
      </c>
      <c r="AN943">
        <v>118.764937299</v>
      </c>
      <c r="AO943">
        <v>57.760360667</v>
      </c>
      <c r="AP943">
        <v>38.841431417000003</v>
      </c>
      <c r="AQ943">
        <v>70.872519092999994</v>
      </c>
      <c r="AR943">
        <v>88.357715823999996</v>
      </c>
      <c r="AS943">
        <v>42.196483626000003</v>
      </c>
      <c r="AT943">
        <v>79.307133574999995</v>
      </c>
      <c r="AU943"/>
    </row>
    <row r="944" spans="1:47" x14ac:dyDescent="0.35">
      <c r="A944" s="84">
        <v>35612</v>
      </c>
      <c r="B944">
        <v>57.774310225999997</v>
      </c>
      <c r="C944">
        <v>69.423138231999999</v>
      </c>
      <c r="D944">
        <v>81.262324062999994</v>
      </c>
      <c r="E944">
        <v>83.613214941999999</v>
      </c>
      <c r="F944"/>
      <c r="G944"/>
      <c r="H944">
        <v>68.954101471000001</v>
      </c>
      <c r="I944">
        <v>57.764681977000002</v>
      </c>
      <c r="J944">
        <v>59.671760233000001</v>
      </c>
      <c r="K944">
        <v>73.806150513000006</v>
      </c>
      <c r="L944">
        <v>99.169572751000004</v>
      </c>
      <c r="M944">
        <v>86.292808933000003</v>
      </c>
      <c r="N944">
        <v>110.20409183699999</v>
      </c>
      <c r="O944"/>
      <c r="P944"/>
      <c r="Q944">
        <v>85.007083924</v>
      </c>
      <c r="R944">
        <v>97.56</v>
      </c>
      <c r="S944">
        <v>87.791851652000005</v>
      </c>
      <c r="T944">
        <v>90.732224973000001</v>
      </c>
      <c r="U944"/>
      <c r="V944">
        <v>124.929848474</v>
      </c>
      <c r="W944">
        <v>39.487373769000001</v>
      </c>
      <c r="X944">
        <v>36.927031722000002</v>
      </c>
      <c r="Y944"/>
      <c r="Z944">
        <v>28.760621406999999</v>
      </c>
      <c r="AA944"/>
      <c r="AB944">
        <v>61.846459123999999</v>
      </c>
      <c r="AC944">
        <v>122.189817515</v>
      </c>
      <c r="AD944">
        <v>108.91455732199999</v>
      </c>
      <c r="AE944">
        <v>36.322000000000003</v>
      </c>
      <c r="AF944">
        <v>81.148133917999999</v>
      </c>
      <c r="AG944"/>
      <c r="AH944">
        <v>83.077461060000005</v>
      </c>
      <c r="AI944">
        <v>85.19620639</v>
      </c>
      <c r="AJ944">
        <v>121.904174138</v>
      </c>
      <c r="AK944"/>
      <c r="AL944">
        <v>79.101845378999997</v>
      </c>
      <c r="AM944">
        <v>40.273092018</v>
      </c>
      <c r="AN944">
        <v>116.503269956</v>
      </c>
      <c r="AO944">
        <v>58.148404929000002</v>
      </c>
      <c r="AP944">
        <v>37.820544460999997</v>
      </c>
      <c r="AQ944">
        <v>72.669727405000003</v>
      </c>
      <c r="AR944">
        <v>90.07831281</v>
      </c>
      <c r="AS944">
        <v>41.996500292</v>
      </c>
      <c r="AT944">
        <v>79.970503664000006</v>
      </c>
      <c r="AU944"/>
    </row>
    <row r="945" spans="1:47" x14ac:dyDescent="0.35">
      <c r="A945" s="84">
        <v>35643</v>
      </c>
      <c r="B945">
        <v>59.294686804000001</v>
      </c>
      <c r="C945">
        <v>68.607620741000005</v>
      </c>
      <c r="D945">
        <v>81.929271864</v>
      </c>
      <c r="E945">
        <v>83.428886349999999</v>
      </c>
      <c r="F945"/>
      <c r="G945"/>
      <c r="H945">
        <v>68.297858020999996</v>
      </c>
      <c r="I945">
        <v>59.284805179999999</v>
      </c>
      <c r="J945">
        <v>60.518370468999997</v>
      </c>
      <c r="K945">
        <v>71.405950496000003</v>
      </c>
      <c r="L945">
        <v>96.665840398</v>
      </c>
      <c r="M945">
        <v>86.392800600000001</v>
      </c>
      <c r="N945">
        <v>112.145093454</v>
      </c>
      <c r="O945"/>
      <c r="P945"/>
      <c r="Q945">
        <v>83.906992248999998</v>
      </c>
      <c r="R945">
        <v>101.28</v>
      </c>
      <c r="S945">
        <v>87.889594360000004</v>
      </c>
      <c r="T945">
        <v>89.777148921000006</v>
      </c>
      <c r="U945"/>
      <c r="V945">
        <v>120.32759600200001</v>
      </c>
      <c r="W945">
        <v>40.922745663999997</v>
      </c>
      <c r="X945">
        <v>36.814905975000002</v>
      </c>
      <c r="Y945"/>
      <c r="Z945">
        <v>29.117158035999999</v>
      </c>
      <c r="AA945"/>
      <c r="AB945">
        <v>60.935922353999999</v>
      </c>
      <c r="AC945">
        <v>122.889759187</v>
      </c>
      <c r="AD945">
        <v>108.40750631</v>
      </c>
      <c r="AE945">
        <v>37.430999999999997</v>
      </c>
      <c r="AF945">
        <v>78.738165232</v>
      </c>
      <c r="AG945"/>
      <c r="AH945">
        <v>83.942630503000004</v>
      </c>
      <c r="AI945">
        <v>86.043461480999994</v>
      </c>
      <c r="AJ945">
        <v>116.109625951</v>
      </c>
      <c r="AK945"/>
      <c r="AL945">
        <v>79.370868522999999</v>
      </c>
      <c r="AM945">
        <v>40.325313432000002</v>
      </c>
      <c r="AN945">
        <v>116.288685324</v>
      </c>
      <c r="AO945">
        <v>58.647171077000003</v>
      </c>
      <c r="AP945">
        <v>36.771075324000002</v>
      </c>
      <c r="AQ945">
        <v>69.153450273000004</v>
      </c>
      <c r="AR945">
        <v>89.572254873000006</v>
      </c>
      <c r="AS945">
        <v>43.396383634999999</v>
      </c>
      <c r="AT945">
        <v>80.769324206999997</v>
      </c>
      <c r="AU945"/>
    </row>
    <row r="946" spans="1:47" x14ac:dyDescent="0.35">
      <c r="A946" s="84">
        <v>35674</v>
      </c>
      <c r="B946">
        <v>58.365567787000003</v>
      </c>
      <c r="C946">
        <v>68.699972302999996</v>
      </c>
      <c r="D946">
        <v>83.938890893000007</v>
      </c>
      <c r="E946">
        <v>83.292980799000006</v>
      </c>
      <c r="F946"/>
      <c r="G946"/>
      <c r="H946">
        <v>69.918771053</v>
      </c>
      <c r="I946">
        <v>58.355841003000002</v>
      </c>
      <c r="J946">
        <v>61.336485289000002</v>
      </c>
      <c r="K946">
        <v>72.006000499999999</v>
      </c>
      <c r="L946">
        <v>99.169572751000004</v>
      </c>
      <c r="M946">
        <v>86.192817265000002</v>
      </c>
      <c r="N946">
        <v>111.75009312500001</v>
      </c>
      <c r="O946"/>
      <c r="P946"/>
      <c r="Q946">
        <v>83.906992248999998</v>
      </c>
      <c r="R946">
        <v>98.92</v>
      </c>
      <c r="S946">
        <v>88.134113998000004</v>
      </c>
      <c r="T946">
        <v>90.519985851000001</v>
      </c>
      <c r="U946"/>
      <c r="V946">
        <v>126.003961031</v>
      </c>
      <c r="W946">
        <v>41.127798792</v>
      </c>
      <c r="X946">
        <v>37.372970148</v>
      </c>
      <c r="Y946"/>
      <c r="Z946">
        <v>29.236003578999998</v>
      </c>
      <c r="AA946"/>
      <c r="AB946">
        <v>61.356170093999999</v>
      </c>
      <c r="AC946">
        <v>122.78976751899999</v>
      </c>
      <c r="AD946">
        <v>107.697634893</v>
      </c>
      <c r="AE946">
        <v>37.616</v>
      </c>
      <c r="AF946">
        <v>81.179320994999998</v>
      </c>
      <c r="AG946"/>
      <c r="AH946">
        <v>84.059728714000002</v>
      </c>
      <c r="AI946">
        <v>86.514158753999993</v>
      </c>
      <c r="AJ946">
        <v>119.49888998500001</v>
      </c>
      <c r="AK946"/>
      <c r="AL946">
        <v>79.654355658</v>
      </c>
      <c r="AM946">
        <v>41.713990684000002</v>
      </c>
      <c r="AN946">
        <v>115.847620482</v>
      </c>
      <c r="AO946">
        <v>58.015414182999997</v>
      </c>
      <c r="AP946">
        <v>37.408833977</v>
      </c>
      <c r="AQ946">
        <v>71.653914010999998</v>
      </c>
      <c r="AR946">
        <v>89.875889635999997</v>
      </c>
      <c r="AS946">
        <v>43.296391966999998</v>
      </c>
      <c r="AT946">
        <v>81.520152056000001</v>
      </c>
      <c r="AU946"/>
    </row>
    <row r="947" spans="1:47" x14ac:dyDescent="0.35">
      <c r="A947" s="84">
        <v>35704</v>
      </c>
      <c r="B947">
        <v>58.703429251999999</v>
      </c>
      <c r="C947">
        <v>68.435183366000004</v>
      </c>
      <c r="D947">
        <v>84.377672340000004</v>
      </c>
      <c r="E947">
        <v>84.268397410999995</v>
      </c>
      <c r="F947"/>
      <c r="G947"/>
      <c r="H947">
        <v>69.256774786999998</v>
      </c>
      <c r="I947">
        <v>58.693646162999997</v>
      </c>
      <c r="J947">
        <v>62.810229071999998</v>
      </c>
      <c r="K947">
        <v>73.006083840000002</v>
      </c>
      <c r="L947">
        <v>103.088458172</v>
      </c>
      <c r="M947">
        <v>87.392717274000006</v>
      </c>
      <c r="N947">
        <v>112.674093895</v>
      </c>
      <c r="O947"/>
      <c r="P947"/>
      <c r="Q947">
        <v>85.307108925999998</v>
      </c>
      <c r="R947">
        <v>101.37</v>
      </c>
      <c r="S947">
        <v>88.824774712000007</v>
      </c>
      <c r="T947">
        <v>91.581181463999997</v>
      </c>
      <c r="U947"/>
      <c r="V947">
        <v>126.888312918</v>
      </c>
      <c r="W947">
        <v>41.655078263</v>
      </c>
      <c r="X947">
        <v>37.550275958999997</v>
      </c>
      <c r="Y947"/>
      <c r="Z947">
        <v>29.176580808000001</v>
      </c>
      <c r="AA947"/>
      <c r="AB947">
        <v>61.776417834</v>
      </c>
      <c r="AC947">
        <v>124.28964252999999</v>
      </c>
      <c r="AD947">
        <v>106.987763477</v>
      </c>
      <c r="AE947">
        <v>36.783999999999999</v>
      </c>
      <c r="AF947">
        <v>81.713654026</v>
      </c>
      <c r="AG947"/>
      <c r="AH947">
        <v>84.794704326000002</v>
      </c>
      <c r="AI947">
        <v>86.043461480999994</v>
      </c>
      <c r="AJ947">
        <v>122.778822922</v>
      </c>
      <c r="AK947"/>
      <c r="AL947">
        <v>80.159864830000004</v>
      </c>
      <c r="AM947">
        <v>41.442289670999997</v>
      </c>
      <c r="AN947">
        <v>119.016554814</v>
      </c>
      <c r="AO947">
        <v>57.541597136999997</v>
      </c>
      <c r="AP947">
        <v>38.805645585000001</v>
      </c>
      <c r="AQ947">
        <v>72.122750961999998</v>
      </c>
      <c r="AR947">
        <v>91.292851859999999</v>
      </c>
      <c r="AS947">
        <v>42.896425297999997</v>
      </c>
      <c r="AT947">
        <v>82.233002216000003</v>
      </c>
      <c r="AU947"/>
    </row>
    <row r="948" spans="1:47" x14ac:dyDescent="0.35">
      <c r="A948" s="84">
        <v>35735</v>
      </c>
      <c r="B948">
        <v>59.294686804000001</v>
      </c>
      <c r="C948">
        <v>66.807602243999995</v>
      </c>
      <c r="D948">
        <v>80.604151892000004</v>
      </c>
      <c r="E948">
        <v>84.368988922</v>
      </c>
      <c r="F948"/>
      <c r="G948"/>
      <c r="H948">
        <v>69.655972176000006</v>
      </c>
      <c r="I948">
        <v>59.284805179999999</v>
      </c>
      <c r="J948">
        <v>64.053160328999994</v>
      </c>
      <c r="K948">
        <v>73.406117175999995</v>
      </c>
      <c r="L948">
        <v>105.701048453</v>
      </c>
      <c r="M948">
        <v>87.092742271000006</v>
      </c>
      <c r="N948">
        <v>111.61209301</v>
      </c>
      <c r="O948"/>
      <c r="P948"/>
      <c r="Q948">
        <v>87.207267271999996</v>
      </c>
      <c r="R948">
        <v>99.07</v>
      </c>
      <c r="S948">
        <v>88.886822987000002</v>
      </c>
      <c r="T948">
        <v>92.430137955000006</v>
      </c>
      <c r="U948"/>
      <c r="V948">
        <v>128.06488390499999</v>
      </c>
      <c r="W948">
        <v>43.031863551000001</v>
      </c>
      <c r="X948">
        <v>37.583575709000002</v>
      </c>
      <c r="Y948"/>
      <c r="Z948">
        <v>30.305613466</v>
      </c>
      <c r="AA948"/>
      <c r="AB948">
        <v>63.317326215999998</v>
      </c>
      <c r="AC948">
        <v>123.589700858</v>
      </c>
      <c r="AD948">
        <v>105.669430846</v>
      </c>
      <c r="AE948">
        <v>36.322000000000003</v>
      </c>
      <c r="AF948">
        <v>83.598559872999999</v>
      </c>
      <c r="AG948"/>
      <c r="AH948">
        <v>84.692387940000003</v>
      </c>
      <c r="AI948">
        <v>87.267274391000001</v>
      </c>
      <c r="AJ948">
        <v>120.701532062</v>
      </c>
      <c r="AK948"/>
      <c r="AL948">
        <v>80.206945054000002</v>
      </c>
      <c r="AM948">
        <v>42.402655887000002</v>
      </c>
      <c r="AN948">
        <v>119.83683888</v>
      </c>
      <c r="AO948">
        <v>58.163992845999999</v>
      </c>
      <c r="AP948">
        <v>39.074717839999998</v>
      </c>
      <c r="AQ948">
        <v>73.060424863999998</v>
      </c>
      <c r="AR948">
        <v>90.989217096999994</v>
      </c>
      <c r="AS948">
        <v>42.296475293999997</v>
      </c>
      <c r="AT948">
        <v>82.888439628</v>
      </c>
      <c r="AU948"/>
    </row>
    <row r="949" spans="1:47" x14ac:dyDescent="0.35">
      <c r="A949" s="84">
        <v>35765</v>
      </c>
      <c r="B949">
        <v>60.983994129999999</v>
      </c>
      <c r="C949">
        <v>70.141204944999998</v>
      </c>
      <c r="D949">
        <v>77.076349054999994</v>
      </c>
      <c r="E949">
        <v>84.644277922000001</v>
      </c>
      <c r="F949"/>
      <c r="G949"/>
      <c r="H949">
        <v>71.127409878999998</v>
      </c>
      <c r="I949">
        <v>60.973830976999999</v>
      </c>
      <c r="J949">
        <v>59.394598631999997</v>
      </c>
      <c r="K949">
        <v>74.106175515000004</v>
      </c>
      <c r="L949">
        <v>105.15675881200001</v>
      </c>
      <c r="M949">
        <v>87.992667277999999</v>
      </c>
      <c r="N949">
        <v>111.820093183</v>
      </c>
      <c r="O949"/>
      <c r="P949"/>
      <c r="Q949">
        <v>88.407367281000006</v>
      </c>
      <c r="R949">
        <v>101</v>
      </c>
      <c r="S949">
        <v>89.211387689000006</v>
      </c>
      <c r="T949">
        <v>93.172974885000002</v>
      </c>
      <c r="U949"/>
      <c r="V949">
        <v>128.84682526399999</v>
      </c>
      <c r="W949">
        <v>42.065184518999999</v>
      </c>
      <c r="X949">
        <v>37.427395263000001</v>
      </c>
      <c r="Y949"/>
      <c r="Z949">
        <v>29.830231294000001</v>
      </c>
      <c r="AA949"/>
      <c r="AB949">
        <v>61.076004933999997</v>
      </c>
      <c r="AC949">
        <v>124.48962586499999</v>
      </c>
      <c r="AD949">
        <v>104.655328823</v>
      </c>
      <c r="AE949">
        <v>35.767000000000003</v>
      </c>
      <c r="AF949">
        <v>82.562550981000001</v>
      </c>
      <c r="AG949"/>
      <c r="AH949">
        <v>84.061306805000001</v>
      </c>
      <c r="AI949">
        <v>84.160672390000002</v>
      </c>
      <c r="AJ949">
        <v>121.138856453</v>
      </c>
      <c r="AK949"/>
      <c r="AL949">
        <v>80.352486266</v>
      </c>
      <c r="AM949">
        <v>42.224690379000002</v>
      </c>
      <c r="AN949">
        <v>118.375391913</v>
      </c>
      <c r="AO949">
        <v>56.010993661999997</v>
      </c>
      <c r="AP949">
        <v>38.935110272000003</v>
      </c>
      <c r="AQ949">
        <v>73.138564356000003</v>
      </c>
      <c r="AR949">
        <v>92.608602496000003</v>
      </c>
      <c r="AS949">
        <v>42.896425297999997</v>
      </c>
      <c r="AT949">
        <v>83.262961125999993</v>
      </c>
      <c r="AU949"/>
    </row>
    <row r="950" spans="1:47" x14ac:dyDescent="0.35">
      <c r="A950" s="84">
        <v>35796</v>
      </c>
      <c r="B950">
        <v>61.828647787000001</v>
      </c>
      <c r="C950">
        <v>69.437356966999999</v>
      </c>
      <c r="D950">
        <v>78.489225316000002</v>
      </c>
      <c r="E950">
        <v>84.022001717999999</v>
      </c>
      <c r="F950"/>
      <c r="G950"/>
      <c r="H950">
        <v>68.642509326999999</v>
      </c>
      <c r="I950">
        <v>61.818343871000003</v>
      </c>
      <c r="J950">
        <v>63.840329670999999</v>
      </c>
      <c r="K950">
        <v>74.906242187000004</v>
      </c>
      <c r="L950">
        <v>102.435310602</v>
      </c>
      <c r="M950">
        <v>88.292642279999995</v>
      </c>
      <c r="N950">
        <v>113.39609449700001</v>
      </c>
      <c r="O950">
        <v>44.409918415</v>
      </c>
      <c r="P950"/>
      <c r="Q950">
        <v>86.607217267999999</v>
      </c>
      <c r="R950">
        <v>101.03</v>
      </c>
      <c r="S950">
        <v>89.733582565000006</v>
      </c>
      <c r="T950">
        <v>94.021931375999998</v>
      </c>
      <c r="U950"/>
      <c r="V950">
        <v>132.158310989</v>
      </c>
      <c r="W950">
        <v>41.901429049999997</v>
      </c>
      <c r="X950">
        <v>37.610598940000003</v>
      </c>
      <c r="Y950"/>
      <c r="Z950">
        <v>31.672337210999999</v>
      </c>
      <c r="AA950">
        <v>25.600218119000001</v>
      </c>
      <c r="AB950">
        <v>60.935922353999999</v>
      </c>
      <c r="AC950">
        <v>123.589700858</v>
      </c>
      <c r="AD950">
        <v>106.19426418099999</v>
      </c>
      <c r="AE950">
        <v>33.734000000000002</v>
      </c>
      <c r="AF950">
        <v>82.038969629999997</v>
      </c>
      <c r="AG950"/>
      <c r="AH950">
        <v>84.657493922</v>
      </c>
      <c r="AI950">
        <v>86.702437662999998</v>
      </c>
      <c r="AJ950">
        <v>119.170896691</v>
      </c>
      <c r="AK950"/>
      <c r="AL950">
        <v>80.736509921000007</v>
      </c>
      <c r="AM950">
        <v>43.034645865000002</v>
      </c>
      <c r="AN950">
        <v>118.833028187</v>
      </c>
      <c r="AO950">
        <v>53.752983145999998</v>
      </c>
      <c r="AP950">
        <v>40.614825725000003</v>
      </c>
      <c r="AQ950">
        <v>73.743091155000002</v>
      </c>
      <c r="AR950">
        <v>91.394063446999994</v>
      </c>
      <c r="AS950">
        <v>43.396383634999999</v>
      </c>
      <c r="AT950">
        <v>83.636887673999993</v>
      </c>
      <c r="AU950"/>
    </row>
    <row r="951" spans="1:47" x14ac:dyDescent="0.35">
      <c r="A951" s="84">
        <v>35827</v>
      </c>
      <c r="B951">
        <v>62.757766814</v>
      </c>
      <c r="C951">
        <v>70.232932434000006</v>
      </c>
      <c r="D951">
        <v>79.954755349999999</v>
      </c>
      <c r="E951">
        <v>85.056810124999998</v>
      </c>
      <c r="F951"/>
      <c r="G951"/>
      <c r="H951">
        <v>68.863943277000004</v>
      </c>
      <c r="I951">
        <v>62.747308058000002</v>
      </c>
      <c r="J951">
        <v>63.800176927999999</v>
      </c>
      <c r="K951">
        <v>74.706225519</v>
      </c>
      <c r="L951">
        <v>101.45558924700001</v>
      </c>
      <c r="M951">
        <v>88.692608949000004</v>
      </c>
      <c r="N951">
        <v>115.841096534</v>
      </c>
      <c r="O951">
        <v>43.725905253000001</v>
      </c>
      <c r="P951"/>
      <c r="Q951">
        <v>88.107342278999994</v>
      </c>
      <c r="R951">
        <v>101.73</v>
      </c>
      <c r="S951">
        <v>89.424878292000002</v>
      </c>
      <c r="T951">
        <v>94.764768305999993</v>
      </c>
      <c r="U951"/>
      <c r="V951">
        <v>134.06696022700001</v>
      </c>
      <c r="W951">
        <v>43.368565920999998</v>
      </c>
      <c r="X951">
        <v>37.982966828999999</v>
      </c>
      <c r="Y951"/>
      <c r="Z951">
        <v>32.979638184000002</v>
      </c>
      <c r="AA951">
        <v>25.582034520000001</v>
      </c>
      <c r="AB951">
        <v>64.718152016999994</v>
      </c>
      <c r="AC951">
        <v>123.489709191</v>
      </c>
      <c r="AD951">
        <v>103.430449498</v>
      </c>
      <c r="AE951">
        <v>34.011000000000003</v>
      </c>
      <c r="AF951">
        <v>85.488768665999999</v>
      </c>
      <c r="AG951"/>
      <c r="AH951">
        <v>86.489518649000004</v>
      </c>
      <c r="AI951">
        <v>85.478624753999995</v>
      </c>
      <c r="AJ951">
        <v>118.296247908</v>
      </c>
      <c r="AK951"/>
      <c r="AL951">
        <v>80.783447566999996</v>
      </c>
      <c r="AM951">
        <v>43.610115215</v>
      </c>
      <c r="AN951">
        <v>124.427500166</v>
      </c>
      <c r="AO951">
        <v>56.253887304000003</v>
      </c>
      <c r="AP951">
        <v>40.333419012999997</v>
      </c>
      <c r="AQ951">
        <v>74.583202319999998</v>
      </c>
      <c r="AR951">
        <v>91.292851859999999</v>
      </c>
      <c r="AS951">
        <v>43.496375301999997</v>
      </c>
      <c r="AT951">
        <v>83.775511198999993</v>
      </c>
      <c r="AU951"/>
    </row>
    <row r="952" spans="1:47" x14ac:dyDescent="0.35">
      <c r="A952" s="84">
        <v>35855</v>
      </c>
      <c r="B952">
        <v>63.180093638000002</v>
      </c>
      <c r="C952">
        <v>69.698798554999996</v>
      </c>
      <c r="D952">
        <v>79.621281449999998</v>
      </c>
      <c r="E952">
        <v>85.894716002999999</v>
      </c>
      <c r="F952"/>
      <c r="G952"/>
      <c r="H952">
        <v>67.756788795000006</v>
      </c>
      <c r="I952">
        <v>63.1695645</v>
      </c>
      <c r="J952">
        <v>63.991451894999997</v>
      </c>
      <c r="K952">
        <v>75.706308859000004</v>
      </c>
      <c r="L952">
        <v>103.415031957</v>
      </c>
      <c r="M952">
        <v>88.692608949000004</v>
      </c>
      <c r="N952">
        <v>114.64909554099999</v>
      </c>
      <c r="O952">
        <v>43.543986859</v>
      </c>
      <c r="P952"/>
      <c r="Q952">
        <v>89.307442287000001</v>
      </c>
      <c r="R952">
        <v>100.54</v>
      </c>
      <c r="S952">
        <v>89.165037557999995</v>
      </c>
      <c r="T952">
        <v>95.083126989999997</v>
      </c>
      <c r="U952"/>
      <c r="V952">
        <v>143.66295287700001</v>
      </c>
      <c r="W952">
        <v>43.485936871</v>
      </c>
      <c r="X952">
        <v>37.465762986000001</v>
      </c>
      <c r="Y952"/>
      <c r="Z952">
        <v>33.276752041000002</v>
      </c>
      <c r="AA952">
        <v>26.092707236999999</v>
      </c>
      <c r="AB952">
        <v>63.737573955999999</v>
      </c>
      <c r="AC952">
        <v>122.889759187</v>
      </c>
      <c r="AD952">
        <v>101.19813763800001</v>
      </c>
      <c r="AE952">
        <v>32.625</v>
      </c>
      <c r="AF952">
        <v>82.746247741999994</v>
      </c>
      <c r="AG952"/>
      <c r="AH952">
        <v>88.084507681999995</v>
      </c>
      <c r="AI952">
        <v>85.855182572000004</v>
      </c>
      <c r="AJ952">
        <v>119.608221083</v>
      </c>
      <c r="AK952"/>
      <c r="AL952">
        <v>80.606936395999995</v>
      </c>
      <c r="AM952">
        <v>42.465262105000001</v>
      </c>
      <c r="AN952">
        <v>123.649369863</v>
      </c>
      <c r="AO952">
        <v>55.465830375000003</v>
      </c>
      <c r="AP952">
        <v>41.826408456000003</v>
      </c>
      <c r="AQ952">
        <v>73.929782524999993</v>
      </c>
      <c r="AR952">
        <v>92.001332972</v>
      </c>
      <c r="AS952">
        <v>44.196316973999998</v>
      </c>
      <c r="AT952">
        <v>83.809919183999995</v>
      </c>
      <c r="AU952"/>
    </row>
    <row r="953" spans="1:47" x14ac:dyDescent="0.35">
      <c r="A953" s="84">
        <v>35886</v>
      </c>
      <c r="B953">
        <v>62.673301445</v>
      </c>
      <c r="C953">
        <v>69.875011365000006</v>
      </c>
      <c r="D953">
        <v>80.279453621000002</v>
      </c>
      <c r="E953">
        <v>85.518032900999998</v>
      </c>
      <c r="F953"/>
      <c r="G953"/>
      <c r="H953">
        <v>68.862193185999999</v>
      </c>
      <c r="I953">
        <v>62.662856765000001</v>
      </c>
      <c r="J953">
        <v>63.837806723</v>
      </c>
      <c r="K953">
        <v>75.006250520999998</v>
      </c>
      <c r="L953">
        <v>97.863277609999997</v>
      </c>
      <c r="M953">
        <v>88.992583951</v>
      </c>
      <c r="N953">
        <v>115.35709613100001</v>
      </c>
      <c r="O953">
        <v>42.859973695999997</v>
      </c>
      <c r="P953"/>
      <c r="Q953">
        <v>90.107508959</v>
      </c>
      <c r="R953">
        <v>101.82</v>
      </c>
      <c r="S953">
        <v>89.254095199000005</v>
      </c>
      <c r="T953">
        <v>94.870887866999993</v>
      </c>
      <c r="U953"/>
      <c r="V953">
        <v>138.500588314</v>
      </c>
      <c r="W953">
        <v>43.955420670000002</v>
      </c>
      <c r="X953">
        <v>37.934927154999997</v>
      </c>
      <c r="Y953"/>
      <c r="Z953">
        <v>32.444833240000001</v>
      </c>
      <c r="AA953">
        <v>26.613786826999998</v>
      </c>
      <c r="AB953">
        <v>62.546872024999999</v>
      </c>
      <c r="AC953">
        <v>123.88967586</v>
      </c>
      <c r="AD953">
        <v>100.985536509</v>
      </c>
      <c r="AE953">
        <v>32.255000000000003</v>
      </c>
      <c r="AF953">
        <v>81.154774771999996</v>
      </c>
      <c r="AG953"/>
      <c r="AH953">
        <v>86.800728409000001</v>
      </c>
      <c r="AI953">
        <v>86.796577118000002</v>
      </c>
      <c r="AJ953">
        <v>121.576180845</v>
      </c>
      <c r="AK953"/>
      <c r="AL953">
        <v>80.558070298999993</v>
      </c>
      <c r="AM953">
        <v>43.194680865000002</v>
      </c>
      <c r="AN953">
        <v>124.86102071099999</v>
      </c>
      <c r="AO953">
        <v>54.761041419000001</v>
      </c>
      <c r="AP953">
        <v>41.646688562999998</v>
      </c>
      <c r="AQ953">
        <v>74.396510950000007</v>
      </c>
      <c r="AR953">
        <v>93.114660432999997</v>
      </c>
      <c r="AS953">
        <v>43.296391966999998</v>
      </c>
      <c r="AT953">
        <v>84.113641543</v>
      </c>
      <c r="AU953"/>
    </row>
    <row r="954" spans="1:47" x14ac:dyDescent="0.35">
      <c r="A954" s="84">
        <v>35916</v>
      </c>
      <c r="B954">
        <v>63.264559007000003</v>
      </c>
      <c r="C954">
        <v>69.847766618999998</v>
      </c>
      <c r="D954">
        <v>81.859066831999996</v>
      </c>
      <c r="E954">
        <v>84.835027248000003</v>
      </c>
      <c r="F954"/>
      <c r="G954"/>
      <c r="H954">
        <v>67.867054410999998</v>
      </c>
      <c r="I954">
        <v>63.254015791999997</v>
      </c>
      <c r="J954">
        <v>62.632417545999999</v>
      </c>
      <c r="K954">
        <v>75.406283857000005</v>
      </c>
      <c r="L954">
        <v>98.298709324000001</v>
      </c>
      <c r="M954">
        <v>89.392550620999998</v>
      </c>
      <c r="N954">
        <v>115.78509648799999</v>
      </c>
      <c r="O954">
        <v>41.906721310000002</v>
      </c>
      <c r="P954"/>
      <c r="Q954">
        <v>89.607467288999999</v>
      </c>
      <c r="R954">
        <v>103.13</v>
      </c>
      <c r="S954">
        <v>89.33518076</v>
      </c>
      <c r="T954">
        <v>93.385214008000005</v>
      </c>
      <c r="U954"/>
      <c r="V954">
        <v>134.32139244499999</v>
      </c>
      <c r="W954">
        <v>45.070444692000002</v>
      </c>
      <c r="X954">
        <v>37.959184866999998</v>
      </c>
      <c r="Y954"/>
      <c r="Z954">
        <v>32.801369868999998</v>
      </c>
      <c r="AA954">
        <v>27.112295829000001</v>
      </c>
      <c r="AB954">
        <v>62.686954604999997</v>
      </c>
      <c r="AC954">
        <v>123.689692526</v>
      </c>
      <c r="AD954">
        <v>100.24143255600001</v>
      </c>
      <c r="AE954">
        <v>32.625</v>
      </c>
      <c r="AF954">
        <v>82.122396522000003</v>
      </c>
      <c r="AG954"/>
      <c r="AH954">
        <v>87.424904386999998</v>
      </c>
      <c r="AI954">
        <v>87.643832208999996</v>
      </c>
      <c r="AJ954">
        <v>117.09360583199999</v>
      </c>
      <c r="AK954"/>
      <c r="AL954">
        <v>80.702336862999999</v>
      </c>
      <c r="AM954">
        <v>43.474401708999999</v>
      </c>
      <c r="AN954">
        <v>125.566798374</v>
      </c>
      <c r="AO954">
        <v>52.366240449999999</v>
      </c>
      <c r="AP954">
        <v>39.951434960999997</v>
      </c>
      <c r="AQ954">
        <v>74.209819580000001</v>
      </c>
      <c r="AR954">
        <v>91.596486622</v>
      </c>
      <c r="AS954">
        <v>44.296308641000003</v>
      </c>
      <c r="AT954">
        <v>84.641263702000003</v>
      </c>
      <c r="AU954"/>
    </row>
    <row r="955" spans="1:47" x14ac:dyDescent="0.35">
      <c r="A955" s="84">
        <v>35947</v>
      </c>
      <c r="B955">
        <v>63.771351199000001</v>
      </c>
      <c r="C955">
        <v>71.105479540999994</v>
      </c>
      <c r="D955">
        <v>80.691908182000006</v>
      </c>
      <c r="E955">
        <v>84.782858778999994</v>
      </c>
      <c r="F955"/>
      <c r="G955"/>
      <c r="H955">
        <v>66.220512929999998</v>
      </c>
      <c r="I955">
        <v>63.760723526</v>
      </c>
      <c r="J955">
        <v>61.654119184000002</v>
      </c>
      <c r="K955">
        <v>74.806233852999995</v>
      </c>
      <c r="L955">
        <v>110.381939374</v>
      </c>
      <c r="M955">
        <v>88.892592284000003</v>
      </c>
      <c r="N955">
        <v>115.602096335</v>
      </c>
      <c r="O955">
        <v>41.404626542000003</v>
      </c>
      <c r="P955"/>
      <c r="Q955">
        <v>88.407367281000006</v>
      </c>
      <c r="R955">
        <v>102.46</v>
      </c>
      <c r="S955">
        <v>88.941377403999994</v>
      </c>
      <c r="T955">
        <v>92.960735761999999</v>
      </c>
      <c r="U955"/>
      <c r="V955">
        <v>135.92895582200001</v>
      </c>
      <c r="W955">
        <v>45.363872067000003</v>
      </c>
      <c r="X955">
        <v>38.540717981999997</v>
      </c>
      <c r="Y955"/>
      <c r="Z955">
        <v>32.860792641000003</v>
      </c>
      <c r="AA955">
        <v>27.392984392999999</v>
      </c>
      <c r="AB955">
        <v>64.508028147000005</v>
      </c>
      <c r="AC955">
        <v>123.489709191</v>
      </c>
      <c r="AD955">
        <v>100.24143255600001</v>
      </c>
      <c r="AE955">
        <v>32.162999999999997</v>
      </c>
      <c r="AF955">
        <v>85.026428228</v>
      </c>
      <c r="AG955"/>
      <c r="AH955">
        <v>86.671751146000005</v>
      </c>
      <c r="AI955">
        <v>86.231740391000002</v>
      </c>
      <c r="AJ955">
        <v>120.920194258</v>
      </c>
      <c r="AK955"/>
      <c r="AL955">
        <v>80.299724659999995</v>
      </c>
      <c r="AM955">
        <v>43.144676799000003</v>
      </c>
      <c r="AN955">
        <v>122.290961938</v>
      </c>
      <c r="AO955">
        <v>51.205833990999999</v>
      </c>
      <c r="AP955">
        <v>39.324780941999997</v>
      </c>
      <c r="AQ955">
        <v>72.249560195000001</v>
      </c>
      <c r="AR955">
        <v>93.721929958000004</v>
      </c>
      <c r="AS955">
        <v>42.296475293999997</v>
      </c>
      <c r="AT955">
        <v>84.132580809000004</v>
      </c>
      <c r="AU955"/>
    </row>
    <row r="956" spans="1:47" x14ac:dyDescent="0.35">
      <c r="A956" s="84">
        <v>35977</v>
      </c>
      <c r="B956">
        <v>63.855816568000002</v>
      </c>
      <c r="C956">
        <v>70.694713194000002</v>
      </c>
      <c r="D956">
        <v>81.385182869000005</v>
      </c>
      <c r="E956">
        <v>83.459117309000007</v>
      </c>
      <c r="F956"/>
      <c r="G956"/>
      <c r="H956">
        <v>69.908608685000004</v>
      </c>
      <c r="I956">
        <v>63.845174819</v>
      </c>
      <c r="J956">
        <v>62.169988836000002</v>
      </c>
      <c r="K956">
        <v>76.406367196999994</v>
      </c>
      <c r="L956">
        <v>115.06283029399999</v>
      </c>
      <c r="M956">
        <v>89.892508957999993</v>
      </c>
      <c r="N956">
        <v>115.41409617799999</v>
      </c>
      <c r="O956">
        <v>40.218518611</v>
      </c>
      <c r="P956"/>
      <c r="Q956">
        <v>89.307442287000001</v>
      </c>
      <c r="R956">
        <v>103.07</v>
      </c>
      <c r="S956">
        <v>88.872851525000002</v>
      </c>
      <c r="T956">
        <v>92.217898833000007</v>
      </c>
      <c r="U956"/>
      <c r="V956">
        <v>136.90707316199999</v>
      </c>
      <c r="W956">
        <v>45.539928490999998</v>
      </c>
      <c r="X956">
        <v>38.330911008000001</v>
      </c>
      <c r="Y956"/>
      <c r="Z956">
        <v>34.049248071000001</v>
      </c>
      <c r="AA956">
        <v>27.630578998000001</v>
      </c>
      <c r="AB956">
        <v>63.247284925999999</v>
      </c>
      <c r="AC956">
        <v>123.289725856</v>
      </c>
      <c r="AD956">
        <v>100.028831426</v>
      </c>
      <c r="AE956">
        <v>31.515999999999998</v>
      </c>
      <c r="AF956">
        <v>70.640914721000001</v>
      </c>
      <c r="AG956"/>
      <c r="AH956">
        <v>87.344947783999999</v>
      </c>
      <c r="AI956">
        <v>87.549692754999995</v>
      </c>
      <c r="AJ956">
        <v>118.405579006</v>
      </c>
      <c r="AK956"/>
      <c r="AL956">
        <v>80.315488169999995</v>
      </c>
      <c r="AM956">
        <v>42.556857323999999</v>
      </c>
      <c r="AN956">
        <v>124.252449179</v>
      </c>
      <c r="AO956">
        <v>49.786380968000003</v>
      </c>
      <c r="AP956">
        <v>39.984700408999998</v>
      </c>
      <c r="AQ956">
        <v>73.089671359999997</v>
      </c>
      <c r="AR956">
        <v>94.430411070000005</v>
      </c>
      <c r="AS956">
        <v>42.696441962999998</v>
      </c>
      <c r="AT956">
        <v>83.794946257000007</v>
      </c>
      <c r="AU956"/>
    </row>
    <row r="957" spans="1:47" x14ac:dyDescent="0.35">
      <c r="A957" s="84">
        <v>36008</v>
      </c>
      <c r="B957">
        <v>63.264559007000003</v>
      </c>
      <c r="C957">
        <v>69.564049889000003</v>
      </c>
      <c r="D957">
        <v>80.033736011000002</v>
      </c>
      <c r="E957">
        <v>85.602572574000007</v>
      </c>
      <c r="F957"/>
      <c r="G957"/>
      <c r="H957">
        <v>68.974494488000005</v>
      </c>
      <c r="I957">
        <v>63.254015791999997</v>
      </c>
      <c r="J957">
        <v>60.932571744000001</v>
      </c>
      <c r="K957">
        <v>74.706225519</v>
      </c>
      <c r="L957">
        <v>109.837649732</v>
      </c>
      <c r="M957">
        <v>88.492625614999994</v>
      </c>
      <c r="N957">
        <v>115.468096223</v>
      </c>
      <c r="O957">
        <v>40.720613379</v>
      </c>
      <c r="P957"/>
      <c r="Q957">
        <v>88.807400616999999</v>
      </c>
      <c r="R957">
        <v>100.46</v>
      </c>
      <c r="S957">
        <v>88.981003536000003</v>
      </c>
      <c r="T957">
        <v>92.005659710000003</v>
      </c>
      <c r="U957"/>
      <c r="V957">
        <v>139.913234499</v>
      </c>
      <c r="W957">
        <v>45.833355865000001</v>
      </c>
      <c r="X957">
        <v>38.487657429999999</v>
      </c>
      <c r="Y957"/>
      <c r="Z957">
        <v>35.653662900999997</v>
      </c>
      <c r="AA957">
        <v>27.678718674999999</v>
      </c>
      <c r="AB957">
        <v>63.527450086000002</v>
      </c>
      <c r="AC957">
        <v>121.58986751099999</v>
      </c>
      <c r="AD957">
        <v>98.221721825000003</v>
      </c>
      <c r="AE957">
        <v>32.81</v>
      </c>
      <c r="AF957">
        <v>77.243890605999994</v>
      </c>
      <c r="AG957"/>
      <c r="AH957">
        <v>87.411307714000003</v>
      </c>
      <c r="AI957">
        <v>86.514158753999993</v>
      </c>
      <c r="AJ957">
        <v>111.189726546</v>
      </c>
      <c r="AK957"/>
      <c r="AL957">
        <v>80.450411360000004</v>
      </c>
      <c r="AM957">
        <v>43.099738833000004</v>
      </c>
      <c r="AN957">
        <v>122.063509899</v>
      </c>
      <c r="AO957">
        <v>49.291151096</v>
      </c>
      <c r="AP957">
        <v>39.763562518999997</v>
      </c>
      <c r="AQ957">
        <v>74.116473894999999</v>
      </c>
      <c r="AR957">
        <v>95.543738532000006</v>
      </c>
      <c r="AS957">
        <v>42.996416965000002</v>
      </c>
      <c r="AT957">
        <v>85.520600912999996</v>
      </c>
      <c r="AU957"/>
    </row>
    <row r="958" spans="1:47" x14ac:dyDescent="0.35">
      <c r="A958" s="84">
        <v>36039</v>
      </c>
      <c r="B958">
        <v>65.207262419000003</v>
      </c>
      <c r="C958">
        <v>69.524042152999996</v>
      </c>
      <c r="D958">
        <v>79.682710853000003</v>
      </c>
      <c r="E958">
        <v>85.846025431000001</v>
      </c>
      <c r="F958"/>
      <c r="G958"/>
      <c r="H958">
        <v>67.533499203999995</v>
      </c>
      <c r="I958">
        <v>65.196395447</v>
      </c>
      <c r="J958">
        <v>60.421377456000002</v>
      </c>
      <c r="K958">
        <v>74.206183848999999</v>
      </c>
      <c r="L958">
        <v>108.857928376</v>
      </c>
      <c r="M958">
        <v>88.892592284000003</v>
      </c>
      <c r="N958">
        <v>115.703096419</v>
      </c>
      <c r="O958">
        <v>38.442995083</v>
      </c>
      <c r="P958"/>
      <c r="Q958">
        <v>88.307358946999997</v>
      </c>
      <c r="R958">
        <v>102.28</v>
      </c>
      <c r="S958">
        <v>89.243944518999996</v>
      </c>
      <c r="T958">
        <v>91.262822779999993</v>
      </c>
      <c r="U958"/>
      <c r="V958">
        <v>135.381359207</v>
      </c>
      <c r="W958">
        <v>45.892041339999999</v>
      </c>
      <c r="X958">
        <v>38.415714569000002</v>
      </c>
      <c r="Y958"/>
      <c r="Z958">
        <v>35.237703500999999</v>
      </c>
      <c r="AA958">
        <v>27.301696138000001</v>
      </c>
      <c r="AB958">
        <v>63.317326215999998</v>
      </c>
      <c r="AC958">
        <v>123.38971752400001</v>
      </c>
      <c r="AD958">
        <v>99.497328601999996</v>
      </c>
      <c r="AE958">
        <v>34.658000000000001</v>
      </c>
      <c r="AF958">
        <v>76.333352896999997</v>
      </c>
      <c r="AG958"/>
      <c r="AH958">
        <v>87.296267341000004</v>
      </c>
      <c r="AI958">
        <v>86.984856027000006</v>
      </c>
      <c r="AJ958">
        <v>119.49888998500001</v>
      </c>
      <c r="AK958"/>
      <c r="AL958">
        <v>80.767791861999996</v>
      </c>
      <c r="AM958">
        <v>41.747515997000001</v>
      </c>
      <c r="AN958">
        <v>124.66823266</v>
      </c>
      <c r="AO958">
        <v>46.867131446999998</v>
      </c>
      <c r="AP958">
        <v>39.202608437000002</v>
      </c>
      <c r="AQ958">
        <v>73.183017045</v>
      </c>
      <c r="AR958">
        <v>94.227987894999998</v>
      </c>
      <c r="AS958">
        <v>43.496375301999997</v>
      </c>
      <c r="AT958">
        <v>85.445537959999996</v>
      </c>
      <c r="AU958"/>
    </row>
    <row r="959" spans="1:47" x14ac:dyDescent="0.35">
      <c r="A959" s="84">
        <v>36069</v>
      </c>
      <c r="B959">
        <v>64.953866321999996</v>
      </c>
      <c r="C959">
        <v>69.743366038999994</v>
      </c>
      <c r="D959">
        <v>77.304515408</v>
      </c>
      <c r="E959">
        <v>86.019920329000001</v>
      </c>
      <c r="F959"/>
      <c r="G959"/>
      <c r="H959">
        <v>66.911112959999997</v>
      </c>
      <c r="I959">
        <v>64.943041579999999</v>
      </c>
      <c r="J959">
        <v>59.424982491999998</v>
      </c>
      <c r="K959">
        <v>74.706225519</v>
      </c>
      <c r="L959">
        <v>97.210130039999996</v>
      </c>
      <c r="M959">
        <v>89.092575619000002</v>
      </c>
      <c r="N959">
        <v>117.006097505</v>
      </c>
      <c r="O959">
        <v>37.897239900000002</v>
      </c>
      <c r="P959"/>
      <c r="Q959">
        <v>89.007417285000002</v>
      </c>
      <c r="R959">
        <v>102.32</v>
      </c>
      <c r="S959">
        <v>89.467021471999999</v>
      </c>
      <c r="T959">
        <v>91.368942341999997</v>
      </c>
      <c r="U959"/>
      <c r="V959">
        <v>139.47213973000001</v>
      </c>
      <c r="W959">
        <v>45.715984915999996</v>
      </c>
      <c r="X959">
        <v>37.607612594000003</v>
      </c>
      <c r="Y959"/>
      <c r="Z959">
        <v>35.653662900999997</v>
      </c>
      <c r="AA959">
        <v>26.952626974000001</v>
      </c>
      <c r="AB959">
        <v>63.597491376000001</v>
      </c>
      <c r="AC959">
        <v>122.589784185</v>
      </c>
      <c r="AD959">
        <v>98.965825778999999</v>
      </c>
      <c r="AE959">
        <v>35.49</v>
      </c>
      <c r="AF959">
        <v>76.566069002999996</v>
      </c>
      <c r="AG959"/>
      <c r="AH959">
        <v>87.004277490999996</v>
      </c>
      <c r="AI959">
        <v>88.114529481999995</v>
      </c>
      <c r="AJ959">
        <v>117.640261321</v>
      </c>
      <c r="AK959"/>
      <c r="AL959">
        <v>80.886539354000007</v>
      </c>
      <c r="AM959">
        <v>41.945615478000001</v>
      </c>
      <c r="AN959">
        <v>124.70256955000001</v>
      </c>
      <c r="AO959">
        <v>49.628611798999998</v>
      </c>
      <c r="AP959">
        <v>38.722203116000003</v>
      </c>
      <c r="AQ959">
        <v>72.71628862</v>
      </c>
      <c r="AR959">
        <v>94.227987894999998</v>
      </c>
      <c r="AS959">
        <v>41.996500292</v>
      </c>
      <c r="AT959">
        <v>86.036919007999998</v>
      </c>
      <c r="AU959"/>
    </row>
    <row r="960" spans="1:47" x14ac:dyDescent="0.35">
      <c r="A960" s="84">
        <v>36100</v>
      </c>
      <c r="B960">
        <v>64.362608761000004</v>
      </c>
      <c r="C960">
        <v>69.446246197999997</v>
      </c>
      <c r="D960">
        <v>77.980238837000002</v>
      </c>
      <c r="E960">
        <v>86.262035533000002</v>
      </c>
      <c r="F960"/>
      <c r="G960"/>
      <c r="H960">
        <v>65.291393006999996</v>
      </c>
      <c r="I960">
        <v>64.351882552999996</v>
      </c>
      <c r="J960">
        <v>58.517582818000001</v>
      </c>
      <c r="K960">
        <v>73.706142178999997</v>
      </c>
      <c r="L960">
        <v>96.556982469999994</v>
      </c>
      <c r="M960">
        <v>88.592617282000006</v>
      </c>
      <c r="N960">
        <v>116.49009707499999</v>
      </c>
      <c r="O960">
        <v>40.262179025000002</v>
      </c>
      <c r="P960"/>
      <c r="Q960">
        <v>88.507375615000001</v>
      </c>
      <c r="R960">
        <v>102.93</v>
      </c>
      <c r="S960">
        <v>89.262003351000004</v>
      </c>
      <c r="T960">
        <v>91.899540149000003</v>
      </c>
      <c r="U960"/>
      <c r="V960">
        <v>140.048480066</v>
      </c>
      <c r="W960">
        <v>45.833355865000001</v>
      </c>
      <c r="X960">
        <v>39.407883734999999</v>
      </c>
      <c r="Y960"/>
      <c r="Z960">
        <v>34.940589643000003</v>
      </c>
      <c r="AA960">
        <v>26.525570202000001</v>
      </c>
      <c r="AB960">
        <v>63.737573955999999</v>
      </c>
      <c r="AC960">
        <v>122.189817515</v>
      </c>
      <c r="AD960">
        <v>98.434322954999999</v>
      </c>
      <c r="AE960">
        <v>36.875999999999998</v>
      </c>
      <c r="AF960">
        <v>74.950302398000005</v>
      </c>
      <c r="AG960"/>
      <c r="AH960">
        <v>87.743174914999997</v>
      </c>
      <c r="AI960">
        <v>88.773505663999998</v>
      </c>
      <c r="AJ960">
        <v>116.874943636</v>
      </c>
      <c r="AK960"/>
      <c r="AL960">
        <v>80.787123547999997</v>
      </c>
      <c r="AM960">
        <v>40.88150504</v>
      </c>
      <c r="AN960">
        <v>122.908863326</v>
      </c>
      <c r="AO960">
        <v>50.417691198</v>
      </c>
      <c r="AP960">
        <v>38.520749045000002</v>
      </c>
      <c r="AQ960">
        <v>74.303165265000004</v>
      </c>
      <c r="AR960">
        <v>94.734045832000007</v>
      </c>
      <c r="AS960">
        <v>41.396550286999997</v>
      </c>
      <c r="AT960">
        <v>85.963343432000002</v>
      </c>
      <c r="AU960"/>
    </row>
    <row r="961" spans="1:47" x14ac:dyDescent="0.35">
      <c r="A961" s="84">
        <v>36130</v>
      </c>
      <c r="B961">
        <v>63.180093638000002</v>
      </c>
      <c r="C961">
        <v>68.979961023000001</v>
      </c>
      <c r="D961">
        <v>75.329998893999999</v>
      </c>
      <c r="E961">
        <v>87.6285819</v>
      </c>
      <c r="F961"/>
      <c r="G961"/>
      <c r="H961">
        <v>64.715006138999996</v>
      </c>
      <c r="I961">
        <v>63.1695645</v>
      </c>
      <c r="J961">
        <v>55.244729220000004</v>
      </c>
      <c r="K961">
        <v>74.006167180999995</v>
      </c>
      <c r="L961">
        <v>95.577261113999995</v>
      </c>
      <c r="M961">
        <v>88.092658944999997</v>
      </c>
      <c r="N961">
        <v>117.358097798</v>
      </c>
      <c r="O961">
        <v>39.811021408000002</v>
      </c>
      <c r="P961"/>
      <c r="Q961">
        <v>88.207350613000003</v>
      </c>
      <c r="R961">
        <v>102.17</v>
      </c>
      <c r="S961">
        <v>89.441853301999998</v>
      </c>
      <c r="T961">
        <v>93.491333569000005</v>
      </c>
      <c r="U961"/>
      <c r="V961">
        <v>139.740370891</v>
      </c>
      <c r="W961">
        <v>47.065750837000003</v>
      </c>
      <c r="X961">
        <v>39.016208659999997</v>
      </c>
      <c r="Y961"/>
      <c r="Z961">
        <v>35.178280729000001</v>
      </c>
      <c r="AA961">
        <v>26.389884384999998</v>
      </c>
      <c r="AB961">
        <v>63.387367505999997</v>
      </c>
      <c r="AC961">
        <v>119.29005916200001</v>
      </c>
      <c r="AD961">
        <v>98.328022390000001</v>
      </c>
      <c r="AE961">
        <v>37.430999999999997</v>
      </c>
      <c r="AF961">
        <v>73.694801416000004</v>
      </c>
      <c r="AG961"/>
      <c r="AH961">
        <v>88.412600230999999</v>
      </c>
      <c r="AI961">
        <v>84.160672390000002</v>
      </c>
      <c r="AJ961">
        <v>115.45363936299999</v>
      </c>
      <c r="AK961"/>
      <c r="AL961">
        <v>80.749560204000005</v>
      </c>
      <c r="AM961">
        <v>41.332746145000002</v>
      </c>
      <c r="AN961">
        <v>124.26464278500001</v>
      </c>
      <c r="AO961">
        <v>51.799362922</v>
      </c>
      <c r="AP961">
        <v>38.170344012999998</v>
      </c>
      <c r="AQ961">
        <v>71.596140399999996</v>
      </c>
      <c r="AR961">
        <v>93.721929958000004</v>
      </c>
      <c r="AS961">
        <v>39.096741938000001</v>
      </c>
      <c r="AT961">
        <v>86.330626362000004</v>
      </c>
      <c r="AU961"/>
    </row>
    <row r="962" spans="1:47" x14ac:dyDescent="0.35">
      <c r="A962" s="84">
        <v>36161</v>
      </c>
      <c r="B962">
        <v>63.602420471999999</v>
      </c>
      <c r="C962">
        <v>69.054257245000002</v>
      </c>
      <c r="D962">
        <v>77.655540565999999</v>
      </c>
      <c r="E962">
        <v>88.605871226999994</v>
      </c>
      <c r="F962"/>
      <c r="G962"/>
      <c r="H962">
        <v>64.964808829999996</v>
      </c>
      <c r="I962">
        <v>63.591820951999999</v>
      </c>
      <c r="J962">
        <v>58.284485713999999</v>
      </c>
      <c r="K962">
        <v>75.206267189000002</v>
      </c>
      <c r="L962">
        <v>104.285895385</v>
      </c>
      <c r="M962">
        <v>89.492542287999996</v>
      </c>
      <c r="N962">
        <v>118.28909857399999</v>
      </c>
      <c r="O962">
        <v>38.304737103000001</v>
      </c>
      <c r="P962"/>
      <c r="Q962">
        <v>89.607467288999999</v>
      </c>
      <c r="R962">
        <v>102.48</v>
      </c>
      <c r="S962">
        <v>90.366390765000006</v>
      </c>
      <c r="T962">
        <v>96.038203042000006</v>
      </c>
      <c r="U962"/>
      <c r="V962">
        <v>139.172214454</v>
      </c>
      <c r="W962">
        <v>47.535234635999998</v>
      </c>
      <c r="X962">
        <v>39.700189631000001</v>
      </c>
      <c r="Y962"/>
      <c r="Z962">
        <v>39.337874735</v>
      </c>
      <c r="AA962">
        <v>26.292848800000002</v>
      </c>
      <c r="AB962">
        <v>61.636335254000002</v>
      </c>
      <c r="AC962">
        <v>121.58986751099999</v>
      </c>
      <c r="AD962">
        <v>99.603629166999994</v>
      </c>
      <c r="AE962">
        <v>37.152999999999999</v>
      </c>
      <c r="AF962">
        <v>80.378694143000004</v>
      </c>
      <c r="AG962"/>
      <c r="AH962">
        <v>88.988634891999993</v>
      </c>
      <c r="AI962">
        <v>87.643832208999996</v>
      </c>
      <c r="AJ962">
        <v>116.546950342</v>
      </c>
      <c r="AK962"/>
      <c r="AL962">
        <v>81.652756044</v>
      </c>
      <c r="AM962">
        <v>41.260112894000002</v>
      </c>
      <c r="AN962">
        <v>125.27882950599999</v>
      </c>
      <c r="AO962">
        <v>52.546812152000001</v>
      </c>
      <c r="AP962">
        <v>38.514420057000002</v>
      </c>
      <c r="AQ962">
        <v>73.463054099999994</v>
      </c>
      <c r="AR962">
        <v>93.114660432999997</v>
      </c>
      <c r="AS962">
        <v>40.796600282999997</v>
      </c>
      <c r="AT962">
        <v>86.689480824</v>
      </c>
      <c r="AU962"/>
    </row>
    <row r="963" spans="1:47" x14ac:dyDescent="0.35">
      <c r="A963" s="84">
        <v>36192</v>
      </c>
      <c r="B963">
        <v>62.842232172999999</v>
      </c>
      <c r="C963">
        <v>68.351708420999998</v>
      </c>
      <c r="D963">
        <v>76.444503771000001</v>
      </c>
      <c r="E963">
        <v>88.521866614999993</v>
      </c>
      <c r="F963"/>
      <c r="G963"/>
      <c r="H963">
        <v>65.512841451</v>
      </c>
      <c r="I963">
        <v>62.831759339999998</v>
      </c>
      <c r="J963">
        <v>58.915485109000002</v>
      </c>
      <c r="K963">
        <v>73.806150513000006</v>
      </c>
      <c r="L963">
        <v>102.326452674</v>
      </c>
      <c r="M963">
        <v>88.392633946999993</v>
      </c>
      <c r="N963">
        <v>116.405097004</v>
      </c>
      <c r="O963">
        <v>38.079158294000003</v>
      </c>
      <c r="P963"/>
      <c r="Q963">
        <v>90.107508959</v>
      </c>
      <c r="R963">
        <v>102.15</v>
      </c>
      <c r="S963">
        <v>90.286197314999995</v>
      </c>
      <c r="T963">
        <v>95.507605235</v>
      </c>
      <c r="U963"/>
      <c r="V963">
        <v>137.58250912400001</v>
      </c>
      <c r="W963">
        <v>45.774670391000001</v>
      </c>
      <c r="X963">
        <v>39.336942106999999</v>
      </c>
      <c r="Y963"/>
      <c r="Z963">
        <v>36.960963874000001</v>
      </c>
      <c r="AA963">
        <v>26.863868674999999</v>
      </c>
      <c r="AB963">
        <v>62.827037185000002</v>
      </c>
      <c r="AC963">
        <v>120.989917507</v>
      </c>
      <c r="AD963">
        <v>99.603629166999994</v>
      </c>
      <c r="AE963">
        <v>38.631999999999998</v>
      </c>
      <c r="AF963">
        <v>82.878102569000006</v>
      </c>
      <c r="AG963"/>
      <c r="AH963">
        <v>88.407231018000004</v>
      </c>
      <c r="AI963">
        <v>88.208668936999999</v>
      </c>
      <c r="AJ963">
        <v>116.218957049</v>
      </c>
      <c r="AK963"/>
      <c r="AL963">
        <v>81.633938361000006</v>
      </c>
      <c r="AM963">
        <v>41.355358246000002</v>
      </c>
      <c r="AN963">
        <v>128.233952614</v>
      </c>
      <c r="AO963">
        <v>50.988406409</v>
      </c>
      <c r="AP963">
        <v>38.230459373999999</v>
      </c>
      <c r="AQ963">
        <v>71.316103345000002</v>
      </c>
      <c r="AR963">
        <v>94.531622657</v>
      </c>
      <c r="AS963">
        <v>41.096575285</v>
      </c>
      <c r="AT963">
        <v>87.186066385999993</v>
      </c>
      <c r="AU963"/>
    </row>
    <row r="964" spans="1:47" x14ac:dyDescent="0.35">
      <c r="A964" s="84">
        <v>36220</v>
      </c>
      <c r="B964">
        <v>64.869400952999996</v>
      </c>
      <c r="C964">
        <v>69.483243963999996</v>
      </c>
      <c r="D964">
        <v>76.549811317999996</v>
      </c>
      <c r="E964">
        <v>88.190931246999995</v>
      </c>
      <c r="F964"/>
      <c r="G964"/>
      <c r="H964">
        <v>65.415598587000005</v>
      </c>
      <c r="I964">
        <v>64.858590286999998</v>
      </c>
      <c r="J964">
        <v>57.842047289</v>
      </c>
      <c r="K964">
        <v>74.306192182999993</v>
      </c>
      <c r="L964">
        <v>104.503611241</v>
      </c>
      <c r="M964">
        <v>88.492625614999994</v>
      </c>
      <c r="N964">
        <v>115.13509594600001</v>
      </c>
      <c r="O964">
        <v>38.035497878999998</v>
      </c>
      <c r="P964"/>
      <c r="Q964">
        <v>90.907575631</v>
      </c>
      <c r="R964">
        <v>102.08</v>
      </c>
      <c r="S964">
        <v>90.734145315999996</v>
      </c>
      <c r="T964">
        <v>96.356561725999995</v>
      </c>
      <c r="U964"/>
      <c r="V964">
        <v>135.64861439000001</v>
      </c>
      <c r="W964">
        <v>47.183121786999997</v>
      </c>
      <c r="X964">
        <v>39.213977673000002</v>
      </c>
      <c r="Y964"/>
      <c r="Z964">
        <v>35.415971814999999</v>
      </c>
      <c r="AA964">
        <v>27.354662226999999</v>
      </c>
      <c r="AB964">
        <v>61.426211383999998</v>
      </c>
      <c r="AC964">
        <v>121.389884176</v>
      </c>
      <c r="AD964">
        <v>100.879235944</v>
      </c>
      <c r="AE964">
        <v>39.279000000000003</v>
      </c>
      <c r="AF964">
        <v>84.242831893000002</v>
      </c>
      <c r="AG964"/>
      <c r="AH964">
        <v>88.834220255000005</v>
      </c>
      <c r="AI964">
        <v>89.150063481999993</v>
      </c>
      <c r="AJ964">
        <v>116.65628144</v>
      </c>
      <c r="AK964"/>
      <c r="AL964">
        <v>82.131602779000005</v>
      </c>
      <c r="AM964">
        <v>43.243332181</v>
      </c>
      <c r="AN964">
        <v>125.243786954</v>
      </c>
      <c r="AO964">
        <v>52.21482159</v>
      </c>
      <c r="AP964">
        <v>38.573121649999997</v>
      </c>
      <c r="AQ964">
        <v>71.969523140000007</v>
      </c>
      <c r="AR964">
        <v>95.442526943999994</v>
      </c>
      <c r="AS964">
        <v>41.996500292</v>
      </c>
      <c r="AT964">
        <v>87.368617107999995</v>
      </c>
      <c r="AU964"/>
    </row>
    <row r="965" spans="1:47" x14ac:dyDescent="0.35">
      <c r="A965" s="84">
        <v>36251</v>
      </c>
      <c r="B965">
        <v>65.376193146000006</v>
      </c>
      <c r="C965">
        <v>69.599578824999995</v>
      </c>
      <c r="D965">
        <v>77.874931289000003</v>
      </c>
      <c r="E965">
        <v>88.729470370000001</v>
      </c>
      <c r="F965"/>
      <c r="G965"/>
      <c r="H965">
        <v>65.160969209000001</v>
      </c>
      <c r="I965">
        <v>65.365298022000005</v>
      </c>
      <c r="J965">
        <v>59.338672162999998</v>
      </c>
      <c r="K965">
        <v>74.806233852999995</v>
      </c>
      <c r="L965">
        <v>98.189851395000005</v>
      </c>
      <c r="M965">
        <v>89.092575619000002</v>
      </c>
      <c r="N965">
        <v>117.07209756</v>
      </c>
      <c r="O965">
        <v>38.668573891000001</v>
      </c>
      <c r="P965"/>
      <c r="Q965">
        <v>91.707642304000004</v>
      </c>
      <c r="R965">
        <v>102.9</v>
      </c>
      <c r="S965">
        <v>90.578636337999995</v>
      </c>
      <c r="T965">
        <v>96.038203042000006</v>
      </c>
      <c r="U965"/>
      <c r="V965">
        <v>135.50629162499999</v>
      </c>
      <c r="W965">
        <v>47.476549161999998</v>
      </c>
      <c r="X965">
        <v>39.832340465999998</v>
      </c>
      <c r="Y965"/>
      <c r="Z965">
        <v>36.307313387999997</v>
      </c>
      <c r="AA965">
        <v>27.940197546</v>
      </c>
      <c r="AB965">
        <v>62.686954604999997</v>
      </c>
      <c r="AC965">
        <v>120.48995917000001</v>
      </c>
      <c r="AD965">
        <v>99.178426908000006</v>
      </c>
      <c r="AE965">
        <v>38.908999999999999</v>
      </c>
      <c r="AF965">
        <v>85.977632588999995</v>
      </c>
      <c r="AG965"/>
      <c r="AH965">
        <v>88.831813584000002</v>
      </c>
      <c r="AI965">
        <v>87.549692754999995</v>
      </c>
      <c r="AJ965">
        <v>113.37634850400001</v>
      </c>
      <c r="AK965"/>
      <c r="AL965">
        <v>81.993787694999995</v>
      </c>
      <c r="AM965">
        <v>43.178701754000002</v>
      </c>
      <c r="AN965">
        <v>128.01288829800001</v>
      </c>
      <c r="AO965">
        <v>51.600683613999998</v>
      </c>
      <c r="AP965">
        <v>38.853256189</v>
      </c>
      <c r="AQ965">
        <v>70.009263755000006</v>
      </c>
      <c r="AR965">
        <v>93.823141544999999</v>
      </c>
      <c r="AS965">
        <v>41.396550286999997</v>
      </c>
      <c r="AT965">
        <v>87.567429817999994</v>
      </c>
      <c r="AU965"/>
    </row>
    <row r="966" spans="1:47" x14ac:dyDescent="0.35">
      <c r="A966" s="84">
        <v>36281</v>
      </c>
      <c r="B966">
        <v>66.305312173000004</v>
      </c>
      <c r="C966">
        <v>69.607146998000005</v>
      </c>
      <c r="D966">
        <v>79.287807549999997</v>
      </c>
      <c r="E966">
        <v>88.564136450999996</v>
      </c>
      <c r="F966"/>
      <c r="G966"/>
      <c r="H966">
        <v>65.538380880000005</v>
      </c>
      <c r="I966">
        <v>66.294262208000006</v>
      </c>
      <c r="J966">
        <v>61.476699984</v>
      </c>
      <c r="K966">
        <v>75.306275522999996</v>
      </c>
      <c r="L966">
        <v>101.782163032</v>
      </c>
      <c r="M966">
        <v>89.192567285999999</v>
      </c>
      <c r="N966">
        <v>117.006097505</v>
      </c>
      <c r="O966">
        <v>38.122818709000001</v>
      </c>
      <c r="P966"/>
      <c r="Q966">
        <v>91.507625634999997</v>
      </c>
      <c r="R966">
        <v>103.34</v>
      </c>
      <c r="S966">
        <v>91.189506365</v>
      </c>
      <c r="T966">
        <v>96.781039972000002</v>
      </c>
      <c r="U966"/>
      <c r="V966">
        <v>139.11233436000001</v>
      </c>
      <c r="W966">
        <v>47.065750837000003</v>
      </c>
      <c r="X966">
        <v>40.783732710999999</v>
      </c>
      <c r="Y966"/>
      <c r="Z966">
        <v>36.723272788000003</v>
      </c>
      <c r="AA966">
        <v>28.180804293000001</v>
      </c>
      <c r="AB966">
        <v>62.266706865000003</v>
      </c>
      <c r="AC966">
        <v>119.590034164</v>
      </c>
      <c r="AD966">
        <v>100.772935379</v>
      </c>
      <c r="AE966">
        <v>41.034999999999997</v>
      </c>
      <c r="AF966">
        <v>87.636793850999993</v>
      </c>
      <c r="AG966"/>
      <c r="AH966">
        <v>88.615563972999993</v>
      </c>
      <c r="AI966">
        <v>87.455553300000005</v>
      </c>
      <c r="AJ966">
        <v>116.437619244</v>
      </c>
      <c r="AK966"/>
      <c r="AL966">
        <v>82.737576541999999</v>
      </c>
      <c r="AM966">
        <v>44.874423774999997</v>
      </c>
      <c r="AN966">
        <v>125.528123196</v>
      </c>
      <c r="AO966">
        <v>51.770654297999997</v>
      </c>
      <c r="AP966">
        <v>39.897249369000001</v>
      </c>
      <c r="AQ966">
        <v>72.062868824999995</v>
      </c>
      <c r="AR966">
        <v>94.835257420000005</v>
      </c>
      <c r="AS966">
        <v>42.796433630999999</v>
      </c>
      <c r="AT966">
        <v>88.101001483999994</v>
      </c>
      <c r="AU966"/>
    </row>
    <row r="967" spans="1:47" x14ac:dyDescent="0.35">
      <c r="A967" s="84">
        <v>36312</v>
      </c>
      <c r="B967">
        <v>66.727638997</v>
      </c>
      <c r="C967">
        <v>69.693647845000001</v>
      </c>
      <c r="D967">
        <v>78.726167297000003</v>
      </c>
      <c r="E967">
        <v>89.779795553</v>
      </c>
      <c r="F967"/>
      <c r="G967"/>
      <c r="H967">
        <v>65.388258655000001</v>
      </c>
      <c r="I967">
        <v>66.716518649999998</v>
      </c>
      <c r="J967">
        <v>59.301536841000001</v>
      </c>
      <c r="K967">
        <v>75.306275522999996</v>
      </c>
      <c r="L967">
        <v>101.23787339</v>
      </c>
      <c r="M967">
        <v>89.892508957999993</v>
      </c>
      <c r="N967">
        <v>118.159098466</v>
      </c>
      <c r="O967">
        <v>40.080260631000002</v>
      </c>
      <c r="P967"/>
      <c r="Q967">
        <v>92.107675639999997</v>
      </c>
      <c r="R967">
        <v>104.75</v>
      </c>
      <c r="S967">
        <v>91.237259593000005</v>
      </c>
      <c r="T967">
        <v>96.250442164999995</v>
      </c>
      <c r="U967"/>
      <c r="V967">
        <v>139.16218695000001</v>
      </c>
      <c r="W967">
        <v>48.474202234000003</v>
      </c>
      <c r="X967">
        <v>40.363606830999998</v>
      </c>
      <c r="Y967"/>
      <c r="Z967">
        <v>37.555191589000003</v>
      </c>
      <c r="AA967">
        <v>28.112778014</v>
      </c>
      <c r="AB967">
        <v>63.037161054999999</v>
      </c>
      <c r="AC967">
        <v>121.489875844</v>
      </c>
      <c r="AD967">
        <v>100.028831426</v>
      </c>
      <c r="AE967">
        <v>41.311999999999998</v>
      </c>
      <c r="AF967">
        <v>86.765674708000006</v>
      </c>
      <c r="AG967"/>
      <c r="AH967">
        <v>88.500145523</v>
      </c>
      <c r="AI967">
        <v>90.279736936999996</v>
      </c>
      <c r="AJ967">
        <v>116.874943636</v>
      </c>
      <c r="AK967"/>
      <c r="AL967">
        <v>82.822856090000002</v>
      </c>
      <c r="AM967">
        <v>43.197136069999999</v>
      </c>
      <c r="AN967">
        <v>129.50610112800001</v>
      </c>
      <c r="AO967">
        <v>51.412136375999999</v>
      </c>
      <c r="AP967">
        <v>38.494735573</v>
      </c>
      <c r="AQ967">
        <v>73.556399784999996</v>
      </c>
      <c r="AR967">
        <v>95.341315356999999</v>
      </c>
      <c r="AS967">
        <v>42.796433630999999</v>
      </c>
      <c r="AT967">
        <v>88.050529827999995</v>
      </c>
      <c r="AU967"/>
    </row>
    <row r="968" spans="1:47" x14ac:dyDescent="0.35">
      <c r="A968" s="84">
        <v>36342</v>
      </c>
      <c r="B968">
        <v>65.882985348999995</v>
      </c>
      <c r="C968">
        <v>70.649339036000001</v>
      </c>
      <c r="D968">
        <v>77.743296854999997</v>
      </c>
      <c r="E968">
        <v>90.290243961000002</v>
      </c>
      <c r="F968"/>
      <c r="G968"/>
      <c r="H968">
        <v>65.701416377000001</v>
      </c>
      <c r="I968">
        <v>65.872005766000001</v>
      </c>
      <c r="J968">
        <v>58.994993790000002</v>
      </c>
      <c r="K968">
        <v>75.906325527000007</v>
      </c>
      <c r="L968">
        <v>99.713862392999999</v>
      </c>
      <c r="M968">
        <v>90.592450628999998</v>
      </c>
      <c r="N968">
        <v>119.77209981</v>
      </c>
      <c r="O968">
        <v>40.080260631000002</v>
      </c>
      <c r="P968"/>
      <c r="Q968">
        <v>91.607633969000005</v>
      </c>
      <c r="R968">
        <v>104.99</v>
      </c>
      <c r="S968">
        <v>91.838129792000004</v>
      </c>
      <c r="T968">
        <v>97.736116023999998</v>
      </c>
      <c r="U968"/>
      <c r="V968">
        <v>142.524797471</v>
      </c>
      <c r="W968">
        <v>49.061056983</v>
      </c>
      <c r="X968">
        <v>40.792419488</v>
      </c>
      <c r="Y968"/>
      <c r="Z968">
        <v>39.932102450000002</v>
      </c>
      <c r="AA968">
        <v>27.502276752</v>
      </c>
      <c r="AB968">
        <v>64.017739116000001</v>
      </c>
      <c r="AC968">
        <v>122.38980085</v>
      </c>
      <c r="AD968">
        <v>100.56033425</v>
      </c>
      <c r="AE968">
        <v>42.606000000000002</v>
      </c>
      <c r="AF968">
        <v>87.220559058000006</v>
      </c>
      <c r="AG968"/>
      <c r="AH968">
        <v>89.366386497999997</v>
      </c>
      <c r="AI968">
        <v>90.091458028000005</v>
      </c>
      <c r="AJ968">
        <v>119.170896691</v>
      </c>
      <c r="AK968"/>
      <c r="AL968">
        <v>83.424014975000006</v>
      </c>
      <c r="AM968">
        <v>44.276316919999999</v>
      </c>
      <c r="AN968">
        <v>126.503024963</v>
      </c>
      <c r="AO968">
        <v>52.822745302999998</v>
      </c>
      <c r="AP968">
        <v>38.597724171999999</v>
      </c>
      <c r="AQ968">
        <v>72.249560195000001</v>
      </c>
      <c r="AR968">
        <v>95.037680593999994</v>
      </c>
      <c r="AS968">
        <v>42.096491958999998</v>
      </c>
      <c r="AT968">
        <v>88.560303465000004</v>
      </c>
      <c r="AU968"/>
    </row>
    <row r="969" spans="1:47" x14ac:dyDescent="0.35">
      <c r="A969" s="84">
        <v>36373</v>
      </c>
      <c r="B969">
        <v>66.896569733999996</v>
      </c>
      <c r="C969">
        <v>71.088705133000005</v>
      </c>
      <c r="D969">
        <v>79.042089938999993</v>
      </c>
      <c r="E969">
        <v>91.151692531999998</v>
      </c>
      <c r="F969"/>
      <c r="G969"/>
      <c r="H969">
        <v>67.141388282999998</v>
      </c>
      <c r="I969">
        <v>66.885421234999995</v>
      </c>
      <c r="J969">
        <v>59.922675558999998</v>
      </c>
      <c r="K969">
        <v>76.606383864999998</v>
      </c>
      <c r="L969">
        <v>97.863277609999997</v>
      </c>
      <c r="M969">
        <v>90.492458962000001</v>
      </c>
      <c r="N969">
        <v>118.559098799</v>
      </c>
      <c r="O969">
        <v>40.080260631000002</v>
      </c>
      <c r="P969"/>
      <c r="Q969">
        <v>90.507542294999993</v>
      </c>
      <c r="R969">
        <v>103.04</v>
      </c>
      <c r="S969">
        <v>92.324200360000006</v>
      </c>
      <c r="T969">
        <v>98.478952953999993</v>
      </c>
      <c r="U969"/>
      <c r="V969">
        <v>140.94497692300001</v>
      </c>
      <c r="W969">
        <v>50.704250279</v>
      </c>
      <c r="X969">
        <v>41.117581800000004</v>
      </c>
      <c r="Y969"/>
      <c r="Z969">
        <v>38.565378705000001</v>
      </c>
      <c r="AA969">
        <v>26.603115730999999</v>
      </c>
      <c r="AB969">
        <v>64.437986856999999</v>
      </c>
      <c r="AC969">
        <v>123.18973418900001</v>
      </c>
      <c r="AD969">
        <v>101.517039333</v>
      </c>
      <c r="AE969">
        <v>42.606000000000002</v>
      </c>
      <c r="AF969">
        <v>93.127531937000001</v>
      </c>
      <c r="AG969"/>
      <c r="AH969">
        <v>88.642536183000004</v>
      </c>
      <c r="AI969">
        <v>89.714900209999996</v>
      </c>
      <c r="AJ969">
        <v>119.38955888700001</v>
      </c>
      <c r="AK969"/>
      <c r="AL969">
        <v>83.569808988999995</v>
      </c>
      <c r="AM969">
        <v>44.710392589000001</v>
      </c>
      <c r="AN969">
        <v>128.29043375000001</v>
      </c>
      <c r="AO969">
        <v>52.930558767000001</v>
      </c>
      <c r="AP969">
        <v>39.478560287999997</v>
      </c>
      <c r="AQ969">
        <v>73.183017045</v>
      </c>
      <c r="AR969">
        <v>93.519506782999997</v>
      </c>
      <c r="AS969">
        <v>39.596700275000003</v>
      </c>
      <c r="AT969">
        <v>88.955945714999999</v>
      </c>
      <c r="AU969"/>
    </row>
    <row r="970" spans="1:47" x14ac:dyDescent="0.35">
      <c r="A970" s="84">
        <v>36404</v>
      </c>
      <c r="B970">
        <v>67.572292664000003</v>
      </c>
      <c r="C970">
        <v>71.110724770999994</v>
      </c>
      <c r="D970">
        <v>80.068838525999993</v>
      </c>
      <c r="E970">
        <v>92.364676328000002</v>
      </c>
      <c r="F970"/>
      <c r="G970"/>
      <c r="H970">
        <v>65.663726386999997</v>
      </c>
      <c r="I970">
        <v>67.561031553999996</v>
      </c>
      <c r="J970">
        <v>59.298350200000002</v>
      </c>
      <c r="K970">
        <v>76.306358863</v>
      </c>
      <c r="L970">
        <v>103.74160574299999</v>
      </c>
      <c r="M970">
        <v>91.292392301000007</v>
      </c>
      <c r="N970">
        <v>119.90409991999999</v>
      </c>
      <c r="O970">
        <v>39.898342237000001</v>
      </c>
      <c r="P970"/>
      <c r="Q970">
        <v>92.807733978000002</v>
      </c>
      <c r="R970">
        <v>105.84</v>
      </c>
      <c r="S970">
        <v>92.531328145000003</v>
      </c>
      <c r="T970">
        <v>99.115670322</v>
      </c>
      <c r="U970"/>
      <c r="V970">
        <v>141.072274781</v>
      </c>
      <c r="W970">
        <v>51.760588826000003</v>
      </c>
      <c r="X970">
        <v>41.099661292999997</v>
      </c>
      <c r="Y970"/>
      <c r="Z970">
        <v>41.179980651000001</v>
      </c>
      <c r="AA970">
        <v>27.186430865999998</v>
      </c>
      <c r="AB970">
        <v>65.628688788000005</v>
      </c>
      <c r="AC970">
        <v>123.689692526</v>
      </c>
      <c r="AD970">
        <v>102.26114328600001</v>
      </c>
      <c r="AE970">
        <v>44.731999999999999</v>
      </c>
      <c r="AF970">
        <v>93.985595621000002</v>
      </c>
      <c r="AG970"/>
      <c r="AH970">
        <v>88.992751709999993</v>
      </c>
      <c r="AI970">
        <v>89.244202936999997</v>
      </c>
      <c r="AJ970">
        <v>117.749592419</v>
      </c>
      <c r="AK970"/>
      <c r="AL970">
        <v>84.073946771999999</v>
      </c>
      <c r="AM970">
        <v>45.569434270999999</v>
      </c>
      <c r="AN970">
        <v>125.714692426</v>
      </c>
      <c r="AO970">
        <v>53.557379967000003</v>
      </c>
      <c r="AP970">
        <v>38.866458926999996</v>
      </c>
      <c r="AQ970">
        <v>74.116473894999999</v>
      </c>
      <c r="AR970">
        <v>96.758277581000002</v>
      </c>
      <c r="AS970">
        <v>40.696608615999999</v>
      </c>
      <c r="AT970">
        <v>88.581325058000004</v>
      </c>
      <c r="AU970"/>
    </row>
    <row r="971" spans="1:47" x14ac:dyDescent="0.35">
      <c r="A971" s="84">
        <v>36434</v>
      </c>
      <c r="B971">
        <v>68.248015594999998</v>
      </c>
      <c r="C971">
        <v>71.571746794999996</v>
      </c>
      <c r="D971">
        <v>81.367631610999993</v>
      </c>
      <c r="E971">
        <v>91.851017553000005</v>
      </c>
      <c r="F971"/>
      <c r="G971"/>
      <c r="H971">
        <v>68.312692494000004</v>
      </c>
      <c r="I971">
        <v>68.236641872999996</v>
      </c>
      <c r="J971">
        <v>59.766616304000003</v>
      </c>
      <c r="K971">
        <v>77.106425535</v>
      </c>
      <c r="L971">
        <v>106.680769809</v>
      </c>
      <c r="M971">
        <v>92.292308973999994</v>
      </c>
      <c r="N971">
        <v>120.413100344</v>
      </c>
      <c r="O971">
        <v>41.768463330000003</v>
      </c>
      <c r="P971"/>
      <c r="Q971">
        <v>91.807650637999998</v>
      </c>
      <c r="R971">
        <v>107.18</v>
      </c>
      <c r="S971">
        <v>93.238442269000004</v>
      </c>
      <c r="T971">
        <v>99.009550761</v>
      </c>
      <c r="U971"/>
      <c r="V971">
        <v>143.446930584</v>
      </c>
      <c r="W971">
        <v>52.406129049999997</v>
      </c>
      <c r="X971">
        <v>40.789719106</v>
      </c>
      <c r="Y971"/>
      <c r="Z971">
        <v>42.427858852999996</v>
      </c>
      <c r="AA971">
        <v>27.838481428000001</v>
      </c>
      <c r="AB971">
        <v>65.488606207999993</v>
      </c>
      <c r="AC971">
        <v>124.889592534</v>
      </c>
      <c r="AD971">
        <v>102.15484272099999</v>
      </c>
      <c r="AE971">
        <v>44.823999999999998</v>
      </c>
      <c r="AF971">
        <v>93.079491939999997</v>
      </c>
      <c r="AG971"/>
      <c r="AH971">
        <v>89.042315392000006</v>
      </c>
      <c r="AI971">
        <v>89.809039663999997</v>
      </c>
      <c r="AJ971">
        <v>116.218957049</v>
      </c>
      <c r="AK971"/>
      <c r="AL971">
        <v>84.640569987000006</v>
      </c>
      <c r="AM971">
        <v>45.972554453999997</v>
      </c>
      <c r="AN971">
        <v>127.538312901</v>
      </c>
      <c r="AO971">
        <v>51.903355859999998</v>
      </c>
      <c r="AP971">
        <v>39.163928976999998</v>
      </c>
      <c r="AQ971">
        <v>75.516659169999997</v>
      </c>
      <c r="AR971">
        <v>96.758277581000002</v>
      </c>
      <c r="AS971">
        <v>40.396633614000002</v>
      </c>
      <c r="AT971">
        <v>89.730869068999993</v>
      </c>
      <c r="AU971"/>
    </row>
    <row r="972" spans="1:47" x14ac:dyDescent="0.35">
      <c r="A972" s="84">
        <v>36465</v>
      </c>
      <c r="B972">
        <v>72.217887786999995</v>
      </c>
      <c r="C972">
        <v>73.557604312999999</v>
      </c>
      <c r="D972">
        <v>80.744561955999998</v>
      </c>
      <c r="E972">
        <v>93.028419776999996</v>
      </c>
      <c r="F972"/>
      <c r="G972"/>
      <c r="H972">
        <v>70.498267553999995</v>
      </c>
      <c r="I972">
        <v>72.205852476000004</v>
      </c>
      <c r="J972">
        <v>59.154468377000001</v>
      </c>
      <c r="K972">
        <v>77.006417201000005</v>
      </c>
      <c r="L972">
        <v>108.422496663</v>
      </c>
      <c r="M972">
        <v>92.692275644000006</v>
      </c>
      <c r="N972">
        <v>121.16810097299999</v>
      </c>
      <c r="O972">
        <v>41.179047732999997</v>
      </c>
      <c r="P972"/>
      <c r="Q972">
        <v>91.707642304000004</v>
      </c>
      <c r="R972">
        <v>107.27</v>
      </c>
      <c r="S972">
        <v>93.796807724000004</v>
      </c>
      <c r="T972">
        <v>99.964626812999995</v>
      </c>
      <c r="U972"/>
      <c r="V972">
        <v>142.60683357400001</v>
      </c>
      <c r="W972">
        <v>53.169040223000003</v>
      </c>
      <c r="X972">
        <v>40.780961533000003</v>
      </c>
      <c r="Y972"/>
      <c r="Z972">
        <v>41.12055788</v>
      </c>
      <c r="AA972">
        <v>28.853140618000001</v>
      </c>
      <c r="AB972">
        <v>66.749349429000006</v>
      </c>
      <c r="AC972">
        <v>125.68952587299999</v>
      </c>
      <c r="AD972">
        <v>103.217848369</v>
      </c>
      <c r="AE972">
        <v>46.857999999999997</v>
      </c>
      <c r="AF972">
        <v>91.411158908000004</v>
      </c>
      <c r="AG972"/>
      <c r="AH972">
        <v>90.131493474999999</v>
      </c>
      <c r="AI972">
        <v>91.503549847000002</v>
      </c>
      <c r="AJ972">
        <v>120.373538768</v>
      </c>
      <c r="AK972"/>
      <c r="AL972">
        <v>85.397713323000005</v>
      </c>
      <c r="AM972">
        <v>46.423355102999999</v>
      </c>
      <c r="AN972">
        <v>129.37762023799999</v>
      </c>
      <c r="AO972">
        <v>53.394090728000002</v>
      </c>
      <c r="AP972">
        <v>39.721401471</v>
      </c>
      <c r="AQ972">
        <v>74.583202319999998</v>
      </c>
      <c r="AR972">
        <v>97.061912343000003</v>
      </c>
      <c r="AS972">
        <v>40.996583618000003</v>
      </c>
      <c r="AT972">
        <v>90.199491945000005</v>
      </c>
      <c r="AU972"/>
    </row>
    <row r="973" spans="1:47" x14ac:dyDescent="0.35">
      <c r="A973" s="84">
        <v>36495</v>
      </c>
      <c r="B973">
        <v>68.754807787000004</v>
      </c>
      <c r="C973">
        <v>72.166079421999996</v>
      </c>
      <c r="D973">
        <v>81.455387900000005</v>
      </c>
      <c r="E973">
        <v>94.478703225999993</v>
      </c>
      <c r="F973"/>
      <c r="G973"/>
      <c r="H973">
        <v>70.863735485000007</v>
      </c>
      <c r="I973">
        <v>68.743349608000003</v>
      </c>
      <c r="J973">
        <v>59.134434433000003</v>
      </c>
      <c r="K973">
        <v>77.106425535</v>
      </c>
      <c r="L973">
        <v>110.926229015</v>
      </c>
      <c r="M973">
        <v>92.392300641999995</v>
      </c>
      <c r="N973">
        <v>122.008101673</v>
      </c>
      <c r="O973">
        <v>41.310028977000002</v>
      </c>
      <c r="P973"/>
      <c r="Q973">
        <v>98.908242353999995</v>
      </c>
      <c r="R973">
        <v>106.35</v>
      </c>
      <c r="S973">
        <v>93.943811198000006</v>
      </c>
      <c r="T973">
        <v>98.585072514999993</v>
      </c>
      <c r="U973"/>
      <c r="V973">
        <v>145.20442886699999</v>
      </c>
      <c r="W973">
        <v>51.115048602999998</v>
      </c>
      <c r="X973">
        <v>42.106048651000002</v>
      </c>
      <c r="Y973"/>
      <c r="Z973">
        <v>41.358248965999998</v>
      </c>
      <c r="AA973">
        <v>30.053242463</v>
      </c>
      <c r="AB973">
        <v>67.379721039000003</v>
      </c>
      <c r="AC973">
        <v>124.28964252999999</v>
      </c>
      <c r="AD973">
        <v>103.111547804</v>
      </c>
      <c r="AE973">
        <v>46.673000000000002</v>
      </c>
      <c r="AF973">
        <v>93.37352439</v>
      </c>
      <c r="AG973"/>
      <c r="AH973">
        <v>90.412879408999999</v>
      </c>
      <c r="AI973">
        <v>91.221131482999994</v>
      </c>
      <c r="AJ973">
        <v>122.56016072600001</v>
      </c>
      <c r="AK973"/>
      <c r="AL973">
        <v>85.599431645999999</v>
      </c>
      <c r="AM973">
        <v>49.153775445999997</v>
      </c>
      <c r="AN973">
        <v>129.29557917400001</v>
      </c>
      <c r="AO973">
        <v>62.033878106000003</v>
      </c>
      <c r="AP973">
        <v>39.227069563000001</v>
      </c>
      <c r="AQ973">
        <v>75.890041909999994</v>
      </c>
      <c r="AR973">
        <v>96.657065993000003</v>
      </c>
      <c r="AS973">
        <v>41.196566953000001</v>
      </c>
      <c r="AT973">
        <v>90.908871559000005</v>
      </c>
      <c r="AU973"/>
    </row>
    <row r="974" spans="1:47" x14ac:dyDescent="0.35">
      <c r="A974" s="84">
        <v>36526</v>
      </c>
      <c r="B974">
        <v>66.558708268999993</v>
      </c>
      <c r="C974">
        <v>64.894592117000002</v>
      </c>
      <c r="D974">
        <v>80.683132552999993</v>
      </c>
      <c r="E974">
        <v>94.841207205000003</v>
      </c>
      <c r="F974"/>
      <c r="G974"/>
      <c r="H974">
        <v>70.692216927999993</v>
      </c>
      <c r="I974">
        <v>66.547616074999993</v>
      </c>
      <c r="J974">
        <v>58.490251624999999</v>
      </c>
      <c r="K974">
        <v>76.506375531000003</v>
      </c>
      <c r="L974">
        <v>107</v>
      </c>
      <c r="M974">
        <v>92.092325639999999</v>
      </c>
      <c r="N974">
        <v>122.485102071</v>
      </c>
      <c r="O974">
        <v>44.303691974000003</v>
      </c>
      <c r="P974"/>
      <c r="Q974">
        <v>96.008000667000005</v>
      </c>
      <c r="R974">
        <v>107.09</v>
      </c>
      <c r="S974">
        <v>93.917521902000004</v>
      </c>
      <c r="T974">
        <v>99.009550761</v>
      </c>
      <c r="U974"/>
      <c r="V974">
        <v>149.126019644</v>
      </c>
      <c r="W974">
        <v>53.704475373000001</v>
      </c>
      <c r="X974">
        <v>41.642003639999999</v>
      </c>
      <c r="Y974"/>
      <c r="Z974">
        <v>38.803069790999999</v>
      </c>
      <c r="AA974">
        <v>28.944346334999999</v>
      </c>
      <c r="AB974">
        <v>64.648110727000002</v>
      </c>
      <c r="AC974">
        <v>124.58961753200001</v>
      </c>
      <c r="AD974">
        <v>103.005247239</v>
      </c>
      <c r="AE974">
        <v>47.732999999999997</v>
      </c>
      <c r="AF974">
        <v>87.007250604000006</v>
      </c>
      <c r="AG974">
        <v>57.2</v>
      </c>
      <c r="AH974">
        <v>91.589313360000006</v>
      </c>
      <c r="AI974">
        <v>92.256665483000006</v>
      </c>
      <c r="AJ974">
        <v>120.09309542299999</v>
      </c>
      <c r="AK974"/>
      <c r="AL974">
        <v>85.428576695999993</v>
      </c>
      <c r="AM974">
        <v>44.8</v>
      </c>
      <c r="AN974">
        <v>127.85472502</v>
      </c>
      <c r="AO974">
        <v>58.041024161999999</v>
      </c>
      <c r="AP974">
        <v>39.903325277</v>
      </c>
      <c r="AQ974">
        <v>74.116473894999999</v>
      </c>
      <c r="AR974">
        <v>92.992250646000002</v>
      </c>
      <c r="AS974">
        <v>41.496541954999998</v>
      </c>
      <c r="AT974">
        <v>90.855028515000001</v>
      </c>
      <c r="AU974"/>
    </row>
    <row r="975" spans="1:47" x14ac:dyDescent="0.35">
      <c r="A975" s="84">
        <v>36557</v>
      </c>
      <c r="B975">
        <v>69.683926814000003</v>
      </c>
      <c r="C975">
        <v>67.594367136000002</v>
      </c>
      <c r="D975">
        <v>80.788440100000003</v>
      </c>
      <c r="E975">
        <v>94.475492857999996</v>
      </c>
      <c r="F975"/>
      <c r="G975"/>
      <c r="H975">
        <v>69.496151335999997</v>
      </c>
      <c r="I975">
        <v>69.672313794000004</v>
      </c>
      <c r="J975">
        <v>60.089985001999999</v>
      </c>
      <c r="K975">
        <v>78.406533878000005</v>
      </c>
      <c r="L975">
        <v>107</v>
      </c>
      <c r="M975">
        <v>93.192233981000001</v>
      </c>
      <c r="N975">
        <v>122.97410247800001</v>
      </c>
      <c r="O975">
        <v>44.803733643999998</v>
      </c>
      <c r="P975"/>
      <c r="Q975">
        <v>96.308025669000003</v>
      </c>
      <c r="R975">
        <v>107.42</v>
      </c>
      <c r="S975">
        <v>94.370457144</v>
      </c>
      <c r="T975">
        <v>99.221789883</v>
      </c>
      <c r="U975"/>
      <c r="V975">
        <v>149.62543699</v>
      </c>
      <c r="W975">
        <v>53.904492040999997</v>
      </c>
      <c r="X975">
        <v>41.090416380000001</v>
      </c>
      <c r="Y975"/>
      <c r="Z975">
        <v>38.803069790999999</v>
      </c>
      <c r="AA975">
        <v>28.234287128999998</v>
      </c>
      <c r="AB975">
        <v>68.010092650000004</v>
      </c>
      <c r="AC975">
        <v>125.189567536</v>
      </c>
      <c r="AD975">
        <v>102.898946674</v>
      </c>
      <c r="AE975">
        <v>47.832999999999998</v>
      </c>
      <c r="AF975">
        <v>89.707475622999993</v>
      </c>
      <c r="AG975">
        <v>57.3</v>
      </c>
      <c r="AH975">
        <v>92.230482996999996</v>
      </c>
      <c r="AI975">
        <v>93.103920575000004</v>
      </c>
      <c r="AJ975">
        <v>121.48952676499999</v>
      </c>
      <c r="AK975"/>
      <c r="AL975">
        <v>86.058095649999998</v>
      </c>
      <c r="AM975">
        <v>46</v>
      </c>
      <c r="AN975">
        <v>128.87858668199999</v>
      </c>
      <c r="AO975">
        <v>56.078170636999999</v>
      </c>
      <c r="AP975">
        <v>40.703391949</v>
      </c>
      <c r="AQ975">
        <v>76.356770334999993</v>
      </c>
      <c r="AR975">
        <v>97.691859011999995</v>
      </c>
      <c r="AS975">
        <v>42.996416965000002</v>
      </c>
      <c r="AT975">
        <v>91.188696729</v>
      </c>
      <c r="AU975"/>
    </row>
    <row r="976" spans="1:47" x14ac:dyDescent="0.35">
      <c r="A976" s="84">
        <v>36586</v>
      </c>
      <c r="B976">
        <v>69.430530708000006</v>
      </c>
      <c r="C976">
        <v>68.694275477000005</v>
      </c>
      <c r="D976">
        <v>82.113560070999995</v>
      </c>
      <c r="E976">
        <v>95.568890469999999</v>
      </c>
      <c r="F976"/>
      <c r="G976"/>
      <c r="H976">
        <v>69.906532077999998</v>
      </c>
      <c r="I976">
        <v>69.418959916999995</v>
      </c>
      <c r="J976">
        <v>60.589901683000001</v>
      </c>
      <c r="K976">
        <v>78.506542211999999</v>
      </c>
      <c r="L976">
        <v>108.6</v>
      </c>
      <c r="M976">
        <v>93.592200649999995</v>
      </c>
      <c r="N976">
        <v>124.095103413</v>
      </c>
      <c r="O976">
        <v>44.303691974000003</v>
      </c>
      <c r="P976"/>
      <c r="Q976">
        <v>95.507958997000003</v>
      </c>
      <c r="R976">
        <v>108.13</v>
      </c>
      <c r="S976">
        <v>94.935092369000003</v>
      </c>
      <c r="T976">
        <v>98.903431198999996</v>
      </c>
      <c r="U976"/>
      <c r="V976">
        <v>151.62310637600001</v>
      </c>
      <c r="W976">
        <v>56.304692058000001</v>
      </c>
      <c r="X976">
        <v>42.603802365</v>
      </c>
      <c r="Y976"/>
      <c r="Z976">
        <v>39.991525221000003</v>
      </c>
      <c r="AA976">
        <v>28.276299226999999</v>
      </c>
      <c r="AB976">
        <v>69.200794580999997</v>
      </c>
      <c r="AC976">
        <v>126.289475877</v>
      </c>
      <c r="AD976">
        <v>104.387154581</v>
      </c>
      <c r="AE976">
        <v>48.375</v>
      </c>
      <c r="AF976">
        <v>87.407283939999999</v>
      </c>
      <c r="AG976">
        <v>57.4</v>
      </c>
      <c r="AH976">
        <v>92.316600285999996</v>
      </c>
      <c r="AI976">
        <v>93.386338937999994</v>
      </c>
      <c r="AJ976">
        <v>123.002327386</v>
      </c>
      <c r="AK976"/>
      <c r="AL976">
        <v>86.513396424000007</v>
      </c>
      <c r="AM976">
        <v>45.8</v>
      </c>
      <c r="AN976">
        <v>120.815676095</v>
      </c>
      <c r="AO976">
        <v>56.087961149999998</v>
      </c>
      <c r="AP976">
        <v>40.803400283000002</v>
      </c>
      <c r="AQ976">
        <v>77.383572869999995</v>
      </c>
      <c r="AR976">
        <v>98.291809016000002</v>
      </c>
      <c r="AS976">
        <v>42.196483626000003</v>
      </c>
      <c r="AT976">
        <v>91.534958067000005</v>
      </c>
      <c r="AU976"/>
    </row>
    <row r="977" spans="1:47" x14ac:dyDescent="0.35">
      <c r="A977" s="84">
        <v>36617</v>
      </c>
      <c r="B977">
        <v>70.106253637999998</v>
      </c>
      <c r="C977">
        <v>71.194067161000007</v>
      </c>
      <c r="D977">
        <v>82.877039789999998</v>
      </c>
      <c r="E977">
        <v>95.300022205000005</v>
      </c>
      <c r="F977"/>
      <c r="G977"/>
      <c r="H977">
        <v>69.037339423999995</v>
      </c>
      <c r="I977">
        <v>70.094570235999996</v>
      </c>
      <c r="J977">
        <v>60.489918347</v>
      </c>
      <c r="K977">
        <v>79.506625552000003</v>
      </c>
      <c r="L977">
        <v>108.6</v>
      </c>
      <c r="M977">
        <v>94.692108990999998</v>
      </c>
      <c r="N977">
        <v>123.683103069</v>
      </c>
      <c r="O977">
        <v>44.603716976000001</v>
      </c>
      <c r="P977"/>
      <c r="Q977">
        <v>97.008084006999994</v>
      </c>
      <c r="R977">
        <v>108.76</v>
      </c>
      <c r="S977">
        <v>95.691773139000006</v>
      </c>
      <c r="T977">
        <v>98.903431198999996</v>
      </c>
      <c r="U977"/>
      <c r="V977">
        <v>152.12252372200001</v>
      </c>
      <c r="W977">
        <v>55.604633718999999</v>
      </c>
      <c r="X977">
        <v>42.775219329000002</v>
      </c>
      <c r="Y977"/>
      <c r="Z977">
        <v>43.140932110999998</v>
      </c>
      <c r="AA977">
        <v>28.583011993</v>
      </c>
      <c r="AB977">
        <v>69.901207481</v>
      </c>
      <c r="AC977">
        <v>127.28939255100001</v>
      </c>
      <c r="AD977">
        <v>105.981663052</v>
      </c>
      <c r="AE977">
        <v>48.095999999999997</v>
      </c>
      <c r="AF977">
        <v>92.707725644000007</v>
      </c>
      <c r="AG977">
        <v>57.1</v>
      </c>
      <c r="AH977">
        <v>92.183907594000004</v>
      </c>
      <c r="AI977">
        <v>93.762896756999993</v>
      </c>
      <c r="AJ977">
        <v>117.882079131</v>
      </c>
      <c r="AK977"/>
      <c r="AL977">
        <v>87.140511325999995</v>
      </c>
      <c r="AM977">
        <v>47</v>
      </c>
      <c r="AN977">
        <v>119.663831726</v>
      </c>
      <c r="AO977">
        <v>61.558842884000001</v>
      </c>
      <c r="AP977">
        <v>41.403450288000002</v>
      </c>
      <c r="AQ977">
        <v>77.383572869999995</v>
      </c>
      <c r="AR977">
        <v>99.391717357000005</v>
      </c>
      <c r="AS977">
        <v>43.296391966999998</v>
      </c>
      <c r="AT977">
        <v>92.105515838000002</v>
      </c>
      <c r="AU977"/>
    </row>
    <row r="978" spans="1:47" x14ac:dyDescent="0.35">
      <c r="A978" s="84">
        <v>36647</v>
      </c>
      <c r="B978">
        <v>71.373234120000006</v>
      </c>
      <c r="C978">
        <v>71.894008833000001</v>
      </c>
      <c r="D978">
        <v>82.640097807999993</v>
      </c>
      <c r="E978">
        <v>96.747897878000003</v>
      </c>
      <c r="F978"/>
      <c r="G978"/>
      <c r="H978">
        <v>69.804385956000004</v>
      </c>
      <c r="I978">
        <v>71.361339572000006</v>
      </c>
      <c r="J978">
        <v>61.389768371999999</v>
      </c>
      <c r="K978">
        <v>81.406783899000004</v>
      </c>
      <c r="L978">
        <v>112.8</v>
      </c>
      <c r="M978">
        <v>95.992000666999999</v>
      </c>
      <c r="N978">
        <v>124.78210398500001</v>
      </c>
      <c r="O978">
        <v>44.903741977999999</v>
      </c>
      <c r="P978"/>
      <c r="Q978">
        <v>101.30844236999999</v>
      </c>
      <c r="R978">
        <v>110.1</v>
      </c>
      <c r="S978">
        <v>96.115261411000006</v>
      </c>
      <c r="T978">
        <v>98.266713831000004</v>
      </c>
      <c r="U978"/>
      <c r="V978">
        <v>148.22706841999999</v>
      </c>
      <c r="W978">
        <v>57.004750395999999</v>
      </c>
      <c r="X978">
        <v>43.079916124</v>
      </c>
      <c r="Y978"/>
      <c r="Z978">
        <v>43.497468740000002</v>
      </c>
      <c r="AA978">
        <v>29.115003804000001</v>
      </c>
      <c r="AB978">
        <v>71.442115862999998</v>
      </c>
      <c r="AC978">
        <v>127.989334222</v>
      </c>
      <c r="AD978">
        <v>105.343859663</v>
      </c>
      <c r="AE978">
        <v>49.945999999999998</v>
      </c>
      <c r="AF978">
        <v>93.507792316000007</v>
      </c>
      <c r="AG978">
        <v>58.8</v>
      </c>
      <c r="AH978">
        <v>93.181716226999995</v>
      </c>
      <c r="AI978">
        <v>95.080849121</v>
      </c>
      <c r="AJ978">
        <v>122.88595810699999</v>
      </c>
      <c r="AK978"/>
      <c r="AL978">
        <v>87.847873761000002</v>
      </c>
      <c r="AM978">
        <v>48</v>
      </c>
      <c r="AN978">
        <v>128.622621267</v>
      </c>
      <c r="AO978">
        <v>56.746772225000001</v>
      </c>
      <c r="AP978">
        <v>39.503291941000001</v>
      </c>
      <c r="AQ978">
        <v>79.343832254999995</v>
      </c>
      <c r="AR978">
        <v>101.191567369</v>
      </c>
      <c r="AS978">
        <v>43.896341972000002</v>
      </c>
      <c r="AT978">
        <v>92.378003281999995</v>
      </c>
      <c r="AU978"/>
    </row>
    <row r="979" spans="1:47" x14ac:dyDescent="0.35">
      <c r="A979" s="84">
        <v>36678</v>
      </c>
      <c r="B979">
        <v>70.781976568000005</v>
      </c>
      <c r="C979">
        <v>70.994083825999994</v>
      </c>
      <c r="D979">
        <v>84.658492467000002</v>
      </c>
      <c r="E979">
        <v>97.074820286000005</v>
      </c>
      <c r="F979"/>
      <c r="G979"/>
      <c r="H979">
        <v>69.507781229000003</v>
      </c>
      <c r="I979">
        <v>70.770180554999996</v>
      </c>
      <c r="J979">
        <v>61.289785035999998</v>
      </c>
      <c r="K979">
        <v>79.606633885999997</v>
      </c>
      <c r="L979">
        <v>110.3</v>
      </c>
      <c r="M979">
        <v>94.692108990999998</v>
      </c>
      <c r="N979">
        <v>123.665103054</v>
      </c>
      <c r="O979">
        <v>46.803900325000001</v>
      </c>
      <c r="P979"/>
      <c r="Q979">
        <v>97.008084006999994</v>
      </c>
      <c r="R979">
        <v>108.68</v>
      </c>
      <c r="S979">
        <v>96.097682156999994</v>
      </c>
      <c r="T979">
        <v>98.903431198999996</v>
      </c>
      <c r="U979"/>
      <c r="V979">
        <v>150.22473780600001</v>
      </c>
      <c r="W979">
        <v>58.704892074</v>
      </c>
      <c r="X979">
        <v>42.751140438</v>
      </c>
      <c r="Y979"/>
      <c r="Z979">
        <v>43.913428140000001</v>
      </c>
      <c r="AA979">
        <v>29.242759184000001</v>
      </c>
      <c r="AB979">
        <v>71.442115862999998</v>
      </c>
      <c r="AC979">
        <v>127.789350887</v>
      </c>
      <c r="AD979">
        <v>106.72576700499999</v>
      </c>
      <c r="AE979">
        <v>49.426000000000002</v>
      </c>
      <c r="AF979">
        <v>91.307608966999993</v>
      </c>
      <c r="AG979">
        <v>58.6</v>
      </c>
      <c r="AH979">
        <v>93.602912595000006</v>
      </c>
      <c r="AI979">
        <v>93.951175665999997</v>
      </c>
      <c r="AJ979">
        <v>120.32583398</v>
      </c>
      <c r="AK979"/>
      <c r="AL979">
        <v>87.800190963000006</v>
      </c>
      <c r="AM979">
        <v>48.1</v>
      </c>
      <c r="AN979">
        <v>127.726742313</v>
      </c>
      <c r="AO979">
        <v>57.439453583999999</v>
      </c>
      <c r="AP979">
        <v>38.203183598999999</v>
      </c>
      <c r="AQ979">
        <v>79.437177939999998</v>
      </c>
      <c r="AR979">
        <v>104.19131738999999</v>
      </c>
      <c r="AS979">
        <v>44.496291976000002</v>
      </c>
      <c r="AT979">
        <v>92.432342117999994</v>
      </c>
      <c r="AU979"/>
    </row>
    <row r="980" spans="1:47" x14ac:dyDescent="0.35">
      <c r="A980" s="84">
        <v>36708</v>
      </c>
      <c r="B980">
        <v>71.711095584999995</v>
      </c>
      <c r="C980">
        <v>70.994083825999994</v>
      </c>
      <c r="D980">
        <v>85.255235235000001</v>
      </c>
      <c r="E980">
        <v>97.079635836999998</v>
      </c>
      <c r="F980"/>
      <c r="G980"/>
      <c r="H980">
        <v>70.063702668000005</v>
      </c>
      <c r="I980">
        <v>71.699144731000004</v>
      </c>
      <c r="J980">
        <v>61.789701716000003</v>
      </c>
      <c r="K980">
        <v>80.906742229000002</v>
      </c>
      <c r="L980">
        <v>107.4</v>
      </c>
      <c r="M980">
        <v>95.892008998999998</v>
      </c>
      <c r="N980">
        <v>124.64010386699999</v>
      </c>
      <c r="O980">
        <v>43.403616968000001</v>
      </c>
      <c r="P980"/>
      <c r="Q980">
        <v>100.408367364</v>
      </c>
      <c r="R980">
        <v>109.95</v>
      </c>
      <c r="S980">
        <v>96.137065088</v>
      </c>
      <c r="T980">
        <v>98.266713831000004</v>
      </c>
      <c r="U980"/>
      <c r="V980">
        <v>148.02730148200001</v>
      </c>
      <c r="W980">
        <v>59.004917075999998</v>
      </c>
      <c r="X980">
        <v>42.847067119999998</v>
      </c>
      <c r="Y980"/>
      <c r="Z980">
        <v>46.052647913999998</v>
      </c>
      <c r="AA980">
        <v>29.735978511999999</v>
      </c>
      <c r="AB980">
        <v>72.142528763000001</v>
      </c>
      <c r="AC980">
        <v>126.789434214</v>
      </c>
      <c r="AD980">
        <v>106.513165876</v>
      </c>
      <c r="AE980">
        <v>51.021000000000001</v>
      </c>
      <c r="AF980">
        <v>93.10775898</v>
      </c>
      <c r="AG980">
        <v>58.4</v>
      </c>
      <c r="AH980">
        <v>92.774040826999993</v>
      </c>
      <c r="AI980">
        <v>95.551546393999999</v>
      </c>
      <c r="AJ980">
        <v>124.049650892</v>
      </c>
      <c r="AK980"/>
      <c r="AL980">
        <v>87.978866045000004</v>
      </c>
      <c r="AM980">
        <v>47.7</v>
      </c>
      <c r="AN980">
        <v>125.55103628099999</v>
      </c>
      <c r="AO980">
        <v>57.457497115000002</v>
      </c>
      <c r="AP980">
        <v>40.103341944999997</v>
      </c>
      <c r="AQ980">
        <v>79.157140885000004</v>
      </c>
      <c r="AR980">
        <v>100.591617365</v>
      </c>
      <c r="AS980">
        <v>44.696275309999997</v>
      </c>
      <c r="AT980">
        <v>92.257029962999994</v>
      </c>
      <c r="AU980"/>
    </row>
    <row r="981" spans="1:47" x14ac:dyDescent="0.35">
      <c r="A981" s="84">
        <v>36739</v>
      </c>
      <c r="B981">
        <v>71.964491680999998</v>
      </c>
      <c r="C981">
        <v>72.993917174000003</v>
      </c>
      <c r="D981">
        <v>85.237683977000003</v>
      </c>
      <c r="E981">
        <v>98.063880960000006</v>
      </c>
      <c r="F981"/>
      <c r="G981"/>
      <c r="H981">
        <v>69.892655421000001</v>
      </c>
      <c r="I981">
        <v>71.952498598000005</v>
      </c>
      <c r="J981">
        <v>64.589235126999995</v>
      </c>
      <c r="K981">
        <v>81.706808901000002</v>
      </c>
      <c r="L981">
        <v>111.8</v>
      </c>
      <c r="M981">
        <v>95.892008998999998</v>
      </c>
      <c r="N981">
        <v>123.517102931</v>
      </c>
      <c r="O981">
        <v>45.403783648999998</v>
      </c>
      <c r="P981"/>
      <c r="Q981">
        <v>100.80840070000001</v>
      </c>
      <c r="R981">
        <v>108.97</v>
      </c>
      <c r="S981">
        <v>96.562816835000007</v>
      </c>
      <c r="T981">
        <v>99.540148567000003</v>
      </c>
      <c r="U981"/>
      <c r="V981">
        <v>153.42100882299999</v>
      </c>
      <c r="W981">
        <v>59.404950413000002</v>
      </c>
      <c r="X981">
        <v>42.928883053</v>
      </c>
      <c r="Y981"/>
      <c r="Z981">
        <v>44.68592417</v>
      </c>
      <c r="AA981">
        <v>29.993907031999999</v>
      </c>
      <c r="AB981">
        <v>72.842941663999994</v>
      </c>
      <c r="AC981">
        <v>127.989334222</v>
      </c>
      <c r="AD981">
        <v>108.001373782</v>
      </c>
      <c r="AE981">
        <v>51.81</v>
      </c>
      <c r="AF981">
        <v>94.107842320000003</v>
      </c>
      <c r="AG981">
        <v>59.7</v>
      </c>
      <c r="AH981">
        <v>93.566527363999995</v>
      </c>
      <c r="AI981">
        <v>95.080849121</v>
      </c>
      <c r="AJ981">
        <v>121.14041892900001</v>
      </c>
      <c r="AK981"/>
      <c r="AL981">
        <v>88.512910684000005</v>
      </c>
      <c r="AM981">
        <v>48.2</v>
      </c>
      <c r="AN981">
        <v>131.56622354500001</v>
      </c>
      <c r="AO981">
        <v>57.571606521</v>
      </c>
      <c r="AP981">
        <v>40.603383614999998</v>
      </c>
      <c r="AQ981">
        <v>79.063795200000001</v>
      </c>
      <c r="AR981">
        <v>102.791434047</v>
      </c>
      <c r="AS981">
        <v>45.796183651</v>
      </c>
      <c r="AT981">
        <v>92.009133816000002</v>
      </c>
      <c r="AU981"/>
    </row>
    <row r="982" spans="1:47" x14ac:dyDescent="0.35">
      <c r="A982" s="84">
        <v>36770</v>
      </c>
      <c r="B982">
        <v>72.133422418999999</v>
      </c>
      <c r="C982">
        <v>74.193817182000004</v>
      </c>
      <c r="D982">
        <v>84.219711019000002</v>
      </c>
      <c r="E982">
        <v>98.025089020999999</v>
      </c>
      <c r="F982"/>
      <c r="G982"/>
      <c r="H982">
        <v>69.692539592000003</v>
      </c>
      <c r="I982">
        <v>72.121401183000003</v>
      </c>
      <c r="J982">
        <v>64.389268455000007</v>
      </c>
      <c r="K982">
        <v>81.806817234999997</v>
      </c>
      <c r="L982">
        <v>108.2</v>
      </c>
      <c r="M982">
        <v>95.992000666999999</v>
      </c>
      <c r="N982">
        <v>123.67210306</v>
      </c>
      <c r="O982">
        <v>46.303858654999999</v>
      </c>
      <c r="P982"/>
      <c r="Q982">
        <v>102.608550713</v>
      </c>
      <c r="R982">
        <v>109.27</v>
      </c>
      <c r="S982">
        <v>96.320650706999999</v>
      </c>
      <c r="T982">
        <v>99.115670322</v>
      </c>
      <c r="U982"/>
      <c r="V982">
        <v>146.62893291200001</v>
      </c>
      <c r="W982">
        <v>61.005083757000001</v>
      </c>
      <c r="X982">
        <v>43.43837679</v>
      </c>
      <c r="Y982"/>
      <c r="Z982">
        <v>45.696111285000001</v>
      </c>
      <c r="AA982">
        <v>29.651225474</v>
      </c>
      <c r="AB982">
        <v>71.442115862999998</v>
      </c>
      <c r="AC982">
        <v>127.889342555</v>
      </c>
      <c r="AD982">
        <v>105.76906192200001</v>
      </c>
      <c r="AE982">
        <v>50.576000000000001</v>
      </c>
      <c r="AF982">
        <v>91.907658971999993</v>
      </c>
      <c r="AG982">
        <v>60.4</v>
      </c>
      <c r="AH982">
        <v>93.469777229000002</v>
      </c>
      <c r="AI982">
        <v>94.045315119999998</v>
      </c>
      <c r="AJ982">
        <v>121.48952676499999</v>
      </c>
      <c r="AK982"/>
      <c r="AL982">
        <v>88.188440870999997</v>
      </c>
      <c r="AM982">
        <v>48.3</v>
      </c>
      <c r="AN982">
        <v>132.462102499</v>
      </c>
      <c r="AO982">
        <v>57.409421559999998</v>
      </c>
      <c r="AP982">
        <v>40.703391949</v>
      </c>
      <c r="AQ982">
        <v>79.623869310000003</v>
      </c>
      <c r="AR982">
        <v>102.891425715</v>
      </c>
      <c r="AS982">
        <v>43.996333638999999</v>
      </c>
      <c r="AT982">
        <v>92.370764715000007</v>
      </c>
      <c r="AU982"/>
    </row>
    <row r="983" spans="1:47" x14ac:dyDescent="0.35">
      <c r="A983" s="84">
        <v>36800</v>
      </c>
      <c r="B983">
        <v>71.880026311999998</v>
      </c>
      <c r="C983">
        <v>74.393800517000003</v>
      </c>
      <c r="D983">
        <v>86.045041839999996</v>
      </c>
      <c r="E983">
        <v>98.242323877999993</v>
      </c>
      <c r="F983"/>
      <c r="G983"/>
      <c r="H983">
        <v>70.868036669000006</v>
      </c>
      <c r="I983">
        <v>71.868047305999994</v>
      </c>
      <c r="J983">
        <v>65.389101815999993</v>
      </c>
      <c r="K983">
        <v>81.506792232999999</v>
      </c>
      <c r="L983">
        <v>110.9</v>
      </c>
      <c r="M983">
        <v>96.191984000999994</v>
      </c>
      <c r="N983">
        <v>122.330101942</v>
      </c>
      <c r="O983">
        <v>45.203766981000001</v>
      </c>
      <c r="P983"/>
      <c r="Q983">
        <v>103.608634053</v>
      </c>
      <c r="R983">
        <v>110.46</v>
      </c>
      <c r="S983">
        <v>96.549770163999995</v>
      </c>
      <c r="T983">
        <v>99.540148567000003</v>
      </c>
      <c r="U983"/>
      <c r="V983">
        <v>149.52555352100001</v>
      </c>
      <c r="W983">
        <v>60.105008751</v>
      </c>
      <c r="X983">
        <v>43.320153249000001</v>
      </c>
      <c r="Y983"/>
      <c r="Z983">
        <v>48.370136002999999</v>
      </c>
      <c r="AA983">
        <v>29.468420345999998</v>
      </c>
      <c r="AB983">
        <v>72.142528763000001</v>
      </c>
      <c r="AC983">
        <v>128.38930089199999</v>
      </c>
      <c r="AD983">
        <v>107.36357039400001</v>
      </c>
      <c r="AE983">
        <v>50.222000000000001</v>
      </c>
      <c r="AF983">
        <v>89.307442287000001</v>
      </c>
      <c r="AG983">
        <v>61</v>
      </c>
      <c r="AH983">
        <v>92.518632621999998</v>
      </c>
      <c r="AI983">
        <v>95.269128030000005</v>
      </c>
      <c r="AJ983">
        <v>123.235065943</v>
      </c>
      <c r="AK983"/>
      <c r="AL983">
        <v>88.343561905000001</v>
      </c>
      <c r="AM983">
        <v>48</v>
      </c>
      <c r="AN983">
        <v>130.03043105200001</v>
      </c>
      <c r="AO983">
        <v>57.660253273999999</v>
      </c>
      <c r="AP983">
        <v>41.203433619000002</v>
      </c>
      <c r="AQ983">
        <v>78.783758144999993</v>
      </c>
      <c r="AR983">
        <v>103.391384051</v>
      </c>
      <c r="AS983">
        <v>44.596283643</v>
      </c>
      <c r="AT983">
        <v>92.054845865999994</v>
      </c>
      <c r="AU983"/>
    </row>
    <row r="984" spans="1:47" x14ac:dyDescent="0.35">
      <c r="A984" s="84">
        <v>36831</v>
      </c>
      <c r="B984">
        <v>74.498452663999998</v>
      </c>
      <c r="C984">
        <v>75.093742187999993</v>
      </c>
      <c r="D984">
        <v>85.325440267000005</v>
      </c>
      <c r="E984">
        <v>98.234833021</v>
      </c>
      <c r="F984"/>
      <c r="G984"/>
      <c r="H984">
        <v>69.232124713999994</v>
      </c>
      <c r="I984">
        <v>74.486037289999999</v>
      </c>
      <c r="J984">
        <v>64.889185135999995</v>
      </c>
      <c r="K984">
        <v>82.206850571000004</v>
      </c>
      <c r="L984">
        <v>110.2</v>
      </c>
      <c r="M984">
        <v>97.091909008000002</v>
      </c>
      <c r="N984">
        <v>125.36410447</v>
      </c>
      <c r="O984">
        <v>46.503875323000003</v>
      </c>
      <c r="P984"/>
      <c r="Q984">
        <v>103.208600717</v>
      </c>
      <c r="R984">
        <v>110.27</v>
      </c>
      <c r="S984">
        <v>96.874997500000006</v>
      </c>
      <c r="T984">
        <v>100.49522462</v>
      </c>
      <c r="U984"/>
      <c r="V984">
        <v>148.82636923600001</v>
      </c>
      <c r="W984">
        <v>61.105092091000003</v>
      </c>
      <c r="X984">
        <v>43.770048803999998</v>
      </c>
      <c r="Y984"/>
      <c r="Z984">
        <v>50.390510233999997</v>
      </c>
      <c r="AA984">
        <v>30.342927051</v>
      </c>
      <c r="AB984">
        <v>70.741702962000005</v>
      </c>
      <c r="AC984">
        <v>129.98916756899999</v>
      </c>
      <c r="AD984">
        <v>107.788772653</v>
      </c>
      <c r="AE984">
        <v>49.45</v>
      </c>
      <c r="AF984">
        <v>93.907825652</v>
      </c>
      <c r="AG984">
        <v>61.5</v>
      </c>
      <c r="AH984">
        <v>91.660128877999995</v>
      </c>
      <c r="AI984">
        <v>94.704291302000001</v>
      </c>
      <c r="AJ984">
        <v>119.976726144</v>
      </c>
      <c r="AK984"/>
      <c r="AL984">
        <v>88.619009591999998</v>
      </c>
      <c r="AM984">
        <v>47.7</v>
      </c>
      <c r="AN984">
        <v>131.438240837</v>
      </c>
      <c r="AO984">
        <v>57.660572942000002</v>
      </c>
      <c r="AP984">
        <v>41.403450288000002</v>
      </c>
      <c r="AQ984">
        <v>80.277289104999994</v>
      </c>
      <c r="AR984">
        <v>106.691109074</v>
      </c>
      <c r="AS984">
        <v>45.196233647</v>
      </c>
      <c r="AT984">
        <v>92.058217252999995</v>
      </c>
      <c r="AU984"/>
    </row>
    <row r="985" spans="1:47" x14ac:dyDescent="0.35">
      <c r="A985" s="84">
        <v>36861</v>
      </c>
      <c r="B985">
        <v>75.680967777000006</v>
      </c>
      <c r="C985">
        <v>75.293725523000006</v>
      </c>
      <c r="D985">
        <v>89.160390117000006</v>
      </c>
      <c r="E985">
        <v>98.332749225000001</v>
      </c>
      <c r="F985"/>
      <c r="G985"/>
      <c r="H985">
        <v>71.070253268000002</v>
      </c>
      <c r="I985">
        <v>75.668355333999997</v>
      </c>
      <c r="J985">
        <v>66.288951840999999</v>
      </c>
      <c r="K985">
        <v>82.706892241000006</v>
      </c>
      <c r="L985">
        <v>115.2</v>
      </c>
      <c r="M985">
        <v>97.791850679000007</v>
      </c>
      <c r="N985">
        <v>126.416105347</v>
      </c>
      <c r="O985">
        <v>47.903991998999999</v>
      </c>
      <c r="P985"/>
      <c r="Q985">
        <v>102.608550713</v>
      </c>
      <c r="R985">
        <v>111.25</v>
      </c>
      <c r="S985">
        <v>97.335044494000002</v>
      </c>
      <c r="T985">
        <v>103.042094093</v>
      </c>
      <c r="U985"/>
      <c r="V985">
        <v>150.82403862199999</v>
      </c>
      <c r="W985">
        <v>61.705142094999999</v>
      </c>
      <c r="X985">
        <v>43.688704776000002</v>
      </c>
      <c r="Y985"/>
      <c r="Z985">
        <v>49.974550833000002</v>
      </c>
      <c r="AA985">
        <v>31.377436753000001</v>
      </c>
      <c r="AB985">
        <v>70.741702962000005</v>
      </c>
      <c r="AC985">
        <v>131.78901758200001</v>
      </c>
      <c r="AD985">
        <v>108.85177830000001</v>
      </c>
      <c r="AE985">
        <v>48.73</v>
      </c>
      <c r="AF985">
        <v>100.108342362</v>
      </c>
      <c r="AG985">
        <v>63.1</v>
      </c>
      <c r="AH985">
        <v>90.625263199000003</v>
      </c>
      <c r="AI985">
        <v>93.668757302000003</v>
      </c>
      <c r="AJ985">
        <v>120.558572537</v>
      </c>
      <c r="AK985"/>
      <c r="AL985">
        <v>88.898515411999995</v>
      </c>
      <c r="AM985">
        <v>51.6</v>
      </c>
      <c r="AN985">
        <v>131.05429271400001</v>
      </c>
      <c r="AO985">
        <v>58.723633098000001</v>
      </c>
      <c r="AP985">
        <v>42.603550296000002</v>
      </c>
      <c r="AQ985">
        <v>81.397437324999999</v>
      </c>
      <c r="AR985">
        <v>101.091575702</v>
      </c>
      <c r="AS985">
        <v>43.296391966999998</v>
      </c>
      <c r="AT985">
        <v>91.754693211000003</v>
      </c>
      <c r="AU985"/>
    </row>
    <row r="986" spans="1:47" x14ac:dyDescent="0.35">
      <c r="A986" s="84">
        <v>36892</v>
      </c>
      <c r="B986">
        <v>73.653798996999996</v>
      </c>
      <c r="C986">
        <v>76.793600533000003</v>
      </c>
      <c r="D986">
        <v>87.001585395999996</v>
      </c>
      <c r="E986">
        <v>95.816356287000005</v>
      </c>
      <c r="F986"/>
      <c r="G986"/>
      <c r="H986">
        <v>67.249023158</v>
      </c>
      <c r="I986">
        <v>73.641524386</v>
      </c>
      <c r="J986">
        <v>66.888851857999995</v>
      </c>
      <c r="K986">
        <v>82.506875573000002</v>
      </c>
      <c r="L986">
        <v>110.4</v>
      </c>
      <c r="M986">
        <v>96.891925673000003</v>
      </c>
      <c r="N986">
        <v>123.454102878</v>
      </c>
      <c r="O986">
        <v>49.504125344000002</v>
      </c>
      <c r="P986"/>
      <c r="Q986">
        <v>103.408617385</v>
      </c>
      <c r="R986">
        <v>110.78</v>
      </c>
      <c r="S986">
        <v>96.063449395000006</v>
      </c>
      <c r="T986">
        <v>103.78493102199999</v>
      </c>
      <c r="U986"/>
      <c r="V986">
        <v>153.321125354</v>
      </c>
      <c r="W986">
        <v>62.905242104000003</v>
      </c>
      <c r="X986">
        <v>43.247023579</v>
      </c>
      <c r="Y986"/>
      <c r="Z986">
        <v>49.855705290000003</v>
      </c>
      <c r="AA986">
        <v>31.499533585999998</v>
      </c>
      <c r="AB986">
        <v>71.442115862999998</v>
      </c>
      <c r="AC986">
        <v>128.18931755700001</v>
      </c>
      <c r="AD986">
        <v>104.81235684000001</v>
      </c>
      <c r="AE986">
        <v>48.23</v>
      </c>
      <c r="AF986">
        <v>93.707808983999996</v>
      </c>
      <c r="AG986">
        <v>63.2</v>
      </c>
      <c r="AH986">
        <v>91.081789442000002</v>
      </c>
      <c r="AI986">
        <v>92.752165661999996</v>
      </c>
      <c r="AJ986">
        <v>122.88595810699999</v>
      </c>
      <c r="AK986"/>
      <c r="AL986">
        <v>87.784890790999995</v>
      </c>
      <c r="AM986">
        <v>48.3</v>
      </c>
      <c r="AN986">
        <v>129.51850022100001</v>
      </c>
      <c r="AO986">
        <v>57.780233426999999</v>
      </c>
      <c r="AP986">
        <v>42.603550296000002</v>
      </c>
      <c r="AQ986">
        <v>80.370634789999997</v>
      </c>
      <c r="AR986">
        <v>102.09149237600001</v>
      </c>
      <c r="AS986">
        <v>41.796516957000001</v>
      </c>
      <c r="AT986">
        <v>91.255926164000002</v>
      </c>
      <c r="AU986"/>
    </row>
    <row r="987" spans="1:47" x14ac:dyDescent="0.35">
      <c r="A987" s="84">
        <v>36923</v>
      </c>
      <c r="B987">
        <v>73.991660472000007</v>
      </c>
      <c r="C987">
        <v>76.193650528999996</v>
      </c>
      <c r="D987">
        <v>87.896699549000004</v>
      </c>
      <c r="E987">
        <v>95.591095511000006</v>
      </c>
      <c r="F987"/>
      <c r="G987"/>
      <c r="H987">
        <v>69.856889154000001</v>
      </c>
      <c r="I987">
        <v>73.979329555999996</v>
      </c>
      <c r="J987">
        <v>65.989001833000003</v>
      </c>
      <c r="K987">
        <v>83.406950578999997</v>
      </c>
      <c r="L987">
        <v>115</v>
      </c>
      <c r="M987">
        <v>97.291892341999997</v>
      </c>
      <c r="N987">
        <v>123.197102664</v>
      </c>
      <c r="O987">
        <v>48.804067005999997</v>
      </c>
      <c r="P987"/>
      <c r="Q987">
        <v>101.708475706</v>
      </c>
      <c r="R987">
        <v>111.5</v>
      </c>
      <c r="S987">
        <v>96.066250272999994</v>
      </c>
      <c r="T987">
        <v>103.78493102199999</v>
      </c>
      <c r="U987"/>
      <c r="V987">
        <v>150.524388214</v>
      </c>
      <c r="W987">
        <v>61.905158763000003</v>
      </c>
      <c r="X987">
        <v>43.933428026000001</v>
      </c>
      <c r="Y987"/>
      <c r="Z987">
        <v>53.955876523999997</v>
      </c>
      <c r="AA987">
        <v>32.280702898000001</v>
      </c>
      <c r="AB987">
        <v>70.741702962000005</v>
      </c>
      <c r="AC987">
        <v>127.389384218</v>
      </c>
      <c r="AD987">
        <v>105.76906192200001</v>
      </c>
      <c r="AE987">
        <v>48.741</v>
      </c>
      <c r="AF987">
        <v>96.208017334999994</v>
      </c>
      <c r="AG987">
        <v>64.8</v>
      </c>
      <c r="AH987">
        <v>90.479028122000003</v>
      </c>
      <c r="AI987">
        <v>90.981710750000005</v>
      </c>
      <c r="AJ987">
        <v>118.580294802</v>
      </c>
      <c r="AK987"/>
      <c r="AL987">
        <v>87.771417917999997</v>
      </c>
      <c r="AM987">
        <v>47.8</v>
      </c>
      <c r="AN987">
        <v>130.41437917499999</v>
      </c>
      <c r="AO987">
        <v>58.485847894999999</v>
      </c>
      <c r="AP987">
        <v>40.603383614999998</v>
      </c>
      <c r="AQ987">
        <v>80.930708899999999</v>
      </c>
      <c r="AR987">
        <v>101.091575702</v>
      </c>
      <c r="AS987">
        <v>42.196483626000003</v>
      </c>
      <c r="AT987">
        <v>90.638664758999994</v>
      </c>
      <c r="AU987"/>
    </row>
    <row r="988" spans="1:47" x14ac:dyDescent="0.35">
      <c r="A988" s="84">
        <v>36951</v>
      </c>
      <c r="B988">
        <v>73.400402909999997</v>
      </c>
      <c r="C988">
        <v>74.493792184</v>
      </c>
      <c r="D988">
        <v>86.659335866999996</v>
      </c>
      <c r="E988">
        <v>94.867425205000004</v>
      </c>
      <c r="F988"/>
      <c r="G988"/>
      <c r="H988">
        <v>70.381435713000002</v>
      </c>
      <c r="I988">
        <v>73.388170529000007</v>
      </c>
      <c r="J988">
        <v>66.488918514000005</v>
      </c>
      <c r="K988">
        <v>82.006833903</v>
      </c>
      <c r="L988">
        <v>114.3</v>
      </c>
      <c r="M988">
        <v>96.791934005000002</v>
      </c>
      <c r="N988">
        <v>122.570102142</v>
      </c>
      <c r="O988">
        <v>49.204100341999997</v>
      </c>
      <c r="P988"/>
      <c r="Q988">
        <v>102.70855904699999</v>
      </c>
      <c r="R988">
        <v>111.95</v>
      </c>
      <c r="S988">
        <v>95.434907011999996</v>
      </c>
      <c r="T988">
        <v>103.78493102199999</v>
      </c>
      <c r="U988"/>
      <c r="V988">
        <v>142.13417679400001</v>
      </c>
      <c r="W988">
        <v>58.904908742000003</v>
      </c>
      <c r="X988">
        <v>43.803564158</v>
      </c>
      <c r="Y988"/>
      <c r="Z988">
        <v>50.687624091000004</v>
      </c>
      <c r="AA988">
        <v>32.456377246000002</v>
      </c>
      <c r="AB988">
        <v>69.761124901000002</v>
      </c>
      <c r="AC988">
        <v>127.489375885</v>
      </c>
      <c r="AD988">
        <v>103.961952322</v>
      </c>
      <c r="AE988">
        <v>49.034999999999997</v>
      </c>
      <c r="AF988">
        <v>98.608217350999993</v>
      </c>
      <c r="AG988">
        <v>65.3</v>
      </c>
      <c r="AH988">
        <v>90.653559577999999</v>
      </c>
      <c r="AI988">
        <v>94.817696392000002</v>
      </c>
      <c r="AJ988">
        <v>120.32583398</v>
      </c>
      <c r="AK988"/>
      <c r="AL988">
        <v>87.249721672999996</v>
      </c>
      <c r="AM988">
        <v>48.3</v>
      </c>
      <c r="AN988">
        <v>133.86991228400001</v>
      </c>
      <c r="AO988">
        <v>58.136187366999998</v>
      </c>
      <c r="AP988">
        <v>42.203516960000002</v>
      </c>
      <c r="AQ988">
        <v>81.397437324999999</v>
      </c>
      <c r="AR988">
        <v>101.391550704</v>
      </c>
      <c r="AS988">
        <v>39.796683610000002</v>
      </c>
      <c r="AT988">
        <v>90.407823867000005</v>
      </c>
      <c r="AU988"/>
    </row>
    <row r="989" spans="1:47" x14ac:dyDescent="0.35">
      <c r="A989" s="84">
        <v>36982</v>
      </c>
      <c r="B989">
        <v>72.133422418999999</v>
      </c>
      <c r="C989">
        <v>73.093908841000001</v>
      </c>
      <c r="D989">
        <v>86.360964483000004</v>
      </c>
      <c r="E989">
        <v>95.187926879000003</v>
      </c>
      <c r="F989"/>
      <c r="G989"/>
      <c r="H989">
        <v>70.569746260000002</v>
      </c>
      <c r="I989">
        <v>72.121401183000003</v>
      </c>
      <c r="J989">
        <v>66.788868522000001</v>
      </c>
      <c r="K989">
        <v>80.606717226000001</v>
      </c>
      <c r="L989">
        <v>113.6</v>
      </c>
      <c r="M989">
        <v>95.892008998999998</v>
      </c>
      <c r="N989">
        <v>121.445101204</v>
      </c>
      <c r="O989">
        <v>46.703891990999999</v>
      </c>
      <c r="P989"/>
      <c r="Q989">
        <v>98.308192348999995</v>
      </c>
      <c r="R989">
        <v>110.12</v>
      </c>
      <c r="S989">
        <v>94.790222236000005</v>
      </c>
      <c r="T989">
        <v>103.254333215</v>
      </c>
      <c r="U989"/>
      <c r="V989">
        <v>140.336274347</v>
      </c>
      <c r="W989">
        <v>61.005083757000001</v>
      </c>
      <c r="X989">
        <v>43.933320770999998</v>
      </c>
      <c r="Y989"/>
      <c r="Z989">
        <v>50.806469634000003</v>
      </c>
      <c r="AA989">
        <v>32.989139872999999</v>
      </c>
      <c r="AB989">
        <v>68.640464260000002</v>
      </c>
      <c r="AC989">
        <v>126.18948421</v>
      </c>
      <c r="AD989">
        <v>103.217848369</v>
      </c>
      <c r="AE989">
        <v>49.406999999999996</v>
      </c>
      <c r="AF989">
        <v>93.407783981999998</v>
      </c>
      <c r="AG989">
        <v>65</v>
      </c>
      <c r="AH989">
        <v>88.162622580000004</v>
      </c>
      <c r="AI989">
        <v>95.702923847999998</v>
      </c>
      <c r="AJ989">
        <v>120.907680372</v>
      </c>
      <c r="AK989"/>
      <c r="AL989">
        <v>86.583499381999999</v>
      </c>
      <c r="AM989">
        <v>47.8</v>
      </c>
      <c r="AN989">
        <v>129.134552098</v>
      </c>
      <c r="AO989">
        <v>58.145179810999998</v>
      </c>
      <c r="AP989">
        <v>41.203433619000002</v>
      </c>
      <c r="AQ989">
        <v>81.117400270000005</v>
      </c>
      <c r="AR989">
        <v>96.391967335999993</v>
      </c>
      <c r="AS989">
        <v>39.496708607999999</v>
      </c>
      <c r="AT989">
        <v>90.111935025999998</v>
      </c>
      <c r="AU989"/>
    </row>
    <row r="990" spans="1:47" x14ac:dyDescent="0.35">
      <c r="A990" s="84">
        <v>37012</v>
      </c>
      <c r="B990">
        <v>72.471283884000002</v>
      </c>
      <c r="C990">
        <v>75.793683860000002</v>
      </c>
      <c r="D990">
        <v>87.027912283000006</v>
      </c>
      <c r="E990">
        <v>95.315271449999997</v>
      </c>
      <c r="F990"/>
      <c r="G990"/>
      <c r="H990">
        <v>71.862361676000006</v>
      </c>
      <c r="I990">
        <v>72.459206343000005</v>
      </c>
      <c r="J990">
        <v>66.888851857999995</v>
      </c>
      <c r="K990">
        <v>81.506792232999999</v>
      </c>
      <c r="L990">
        <v>108.3</v>
      </c>
      <c r="M990">
        <v>96.191984000999994</v>
      </c>
      <c r="N990">
        <v>123.08410257</v>
      </c>
      <c r="O990">
        <v>49.104092008000002</v>
      </c>
      <c r="P990"/>
      <c r="Q990">
        <v>99.008250688000004</v>
      </c>
      <c r="R990">
        <v>110.98</v>
      </c>
      <c r="S990">
        <v>94.314147707000004</v>
      </c>
      <c r="T990">
        <v>102.29925716299999</v>
      </c>
      <c r="U990"/>
      <c r="V990">
        <v>144.33161311800001</v>
      </c>
      <c r="W990">
        <v>62.105175430999999</v>
      </c>
      <c r="X990">
        <v>43.814418171</v>
      </c>
      <c r="Y990"/>
      <c r="Z990">
        <v>45.101883569999998</v>
      </c>
      <c r="AA990">
        <v>33.530657308999999</v>
      </c>
      <c r="AB990">
        <v>67.239638459000005</v>
      </c>
      <c r="AC990">
        <v>126.089492542</v>
      </c>
      <c r="AD990">
        <v>101.19813763800001</v>
      </c>
      <c r="AE990">
        <v>49.823999999999998</v>
      </c>
      <c r="AF990">
        <v>96.408034002999997</v>
      </c>
      <c r="AG990">
        <v>65.5</v>
      </c>
      <c r="AH990">
        <v>89.440941924000001</v>
      </c>
      <c r="AI990">
        <v>96.489792698000002</v>
      </c>
      <c r="AJ990">
        <v>115.55469356099999</v>
      </c>
      <c r="AK990"/>
      <c r="AL990">
        <v>86.414328122000001</v>
      </c>
      <c r="AM990">
        <v>48</v>
      </c>
      <c r="AN990">
        <v>133.22999874499999</v>
      </c>
      <c r="AO990">
        <v>60.540796114000003</v>
      </c>
      <c r="AP990">
        <v>42.003500291999998</v>
      </c>
      <c r="AQ990">
        <v>80.930708899999999</v>
      </c>
      <c r="AR990">
        <v>100.39163403000001</v>
      </c>
      <c r="AS990">
        <v>39.396716939999997</v>
      </c>
      <c r="AT990">
        <v>89.614457039000001</v>
      </c>
      <c r="AU990"/>
    </row>
    <row r="991" spans="1:47" x14ac:dyDescent="0.35">
      <c r="A991" s="84">
        <v>37043</v>
      </c>
      <c r="B991">
        <v>72.555749251999998</v>
      </c>
      <c r="C991">
        <v>76.793600533000003</v>
      </c>
      <c r="D991">
        <v>85.948509922</v>
      </c>
      <c r="E991">
        <v>94.377041593000001</v>
      </c>
      <c r="F991"/>
      <c r="G991"/>
      <c r="H991">
        <v>74.011923770999999</v>
      </c>
      <c r="I991">
        <v>72.543657635000002</v>
      </c>
      <c r="J991">
        <v>66.788868522000001</v>
      </c>
      <c r="K991">
        <v>81.906825569000006</v>
      </c>
      <c r="L991">
        <v>108.9</v>
      </c>
      <c r="M991">
        <v>96.191984000999994</v>
      </c>
      <c r="N991">
        <v>123.461102884</v>
      </c>
      <c r="O991">
        <v>48.204017000999997</v>
      </c>
      <c r="P991"/>
      <c r="Q991">
        <v>99.008250688000004</v>
      </c>
      <c r="R991">
        <v>111.01</v>
      </c>
      <c r="S991">
        <v>93.921373310999996</v>
      </c>
      <c r="T991">
        <v>102.40537672400001</v>
      </c>
      <c r="U991"/>
      <c r="V991">
        <v>141.734642917</v>
      </c>
      <c r="W991">
        <v>59.204933744000002</v>
      </c>
      <c r="X991">
        <v>44.039439250999997</v>
      </c>
      <c r="Y991"/>
      <c r="Z991">
        <v>49.618014203999998</v>
      </c>
      <c r="AA991">
        <v>33.568181455999998</v>
      </c>
      <c r="AB991">
        <v>65.208441046999994</v>
      </c>
      <c r="AC991">
        <v>126.289475877</v>
      </c>
      <c r="AD991">
        <v>100.13513199099999</v>
      </c>
      <c r="AE991">
        <v>49.924999999999997</v>
      </c>
      <c r="AF991">
        <v>96.508042337000006</v>
      </c>
      <c r="AG991">
        <v>65.3</v>
      </c>
      <c r="AH991">
        <v>90.114032883999997</v>
      </c>
      <c r="AI991">
        <v>93.834110330000001</v>
      </c>
      <c r="AJ991">
        <v>118.69666408099999</v>
      </c>
      <c r="AK991"/>
      <c r="AL991">
        <v>86.218530647999998</v>
      </c>
      <c r="AM991">
        <v>47.1</v>
      </c>
      <c r="AN991">
        <v>132.97403333</v>
      </c>
      <c r="AO991">
        <v>59.945871492999999</v>
      </c>
      <c r="AP991">
        <v>43.403616968000001</v>
      </c>
      <c r="AQ991">
        <v>81.024054585000002</v>
      </c>
      <c r="AR991">
        <v>99.691692359000001</v>
      </c>
      <c r="AS991">
        <v>39.696691942000001</v>
      </c>
      <c r="AT991">
        <v>89.106369096999998</v>
      </c>
      <c r="AU991"/>
    </row>
    <row r="992" spans="1:47" x14ac:dyDescent="0.35">
      <c r="A992" s="84">
        <v>37073</v>
      </c>
      <c r="B992">
        <v>73.231472173</v>
      </c>
      <c r="C992">
        <v>72.493958836999994</v>
      </c>
      <c r="D992">
        <v>85.737894827000005</v>
      </c>
      <c r="E992">
        <v>93.062931226000003</v>
      </c>
      <c r="F992"/>
      <c r="G992"/>
      <c r="H992">
        <v>69.726698077999998</v>
      </c>
      <c r="I992">
        <v>73.219267943999995</v>
      </c>
      <c r="J992">
        <v>65.589068488999999</v>
      </c>
      <c r="K992">
        <v>79.406617217999994</v>
      </c>
      <c r="L992">
        <v>110.6</v>
      </c>
      <c r="M992">
        <v>94.392133989000001</v>
      </c>
      <c r="N992">
        <v>121.630101358</v>
      </c>
      <c r="O992">
        <v>49.504125344000002</v>
      </c>
      <c r="P992"/>
      <c r="Q992">
        <v>96.908075672999999</v>
      </c>
      <c r="R992">
        <v>109.47</v>
      </c>
      <c r="S992">
        <v>92.752979855999996</v>
      </c>
      <c r="T992">
        <v>101.662539795</v>
      </c>
      <c r="U992"/>
      <c r="V992">
        <v>141.035458632</v>
      </c>
      <c r="W992">
        <v>58.904908742000003</v>
      </c>
      <c r="X992">
        <v>43.743223602999997</v>
      </c>
      <c r="Y992"/>
      <c r="Z992">
        <v>47.003412257999997</v>
      </c>
      <c r="AA992">
        <v>35.893432818000001</v>
      </c>
      <c r="AB992">
        <v>66.749349429000006</v>
      </c>
      <c r="AC992">
        <v>123.88967586</v>
      </c>
      <c r="AD992">
        <v>98.753224649000003</v>
      </c>
      <c r="AE992">
        <v>48.933999999999997</v>
      </c>
      <c r="AF992">
        <v>97.808150678999993</v>
      </c>
      <c r="AG992">
        <v>66.3</v>
      </c>
      <c r="AH992">
        <v>91.262110031999995</v>
      </c>
      <c r="AI992">
        <v>92.948882874000006</v>
      </c>
      <c r="AJ992">
        <v>118.580294802</v>
      </c>
      <c r="AK992"/>
      <c r="AL992">
        <v>85.263428103999999</v>
      </c>
      <c r="AM992">
        <v>47.3</v>
      </c>
      <c r="AN992">
        <v>128.622621267</v>
      </c>
      <c r="AO992">
        <v>59.852908122000002</v>
      </c>
      <c r="AP992">
        <v>42.103508626</v>
      </c>
      <c r="AQ992">
        <v>81.770820064999995</v>
      </c>
      <c r="AR992">
        <v>99.391717357000005</v>
      </c>
      <c r="AS992">
        <v>40.196650279000004</v>
      </c>
      <c r="AT992">
        <v>88.577061244000006</v>
      </c>
      <c r="AU992"/>
    </row>
    <row r="993" spans="1:47" x14ac:dyDescent="0.35">
      <c r="A993" s="84">
        <v>37104</v>
      </c>
      <c r="B993">
        <v>73.484868269000003</v>
      </c>
      <c r="C993">
        <v>75.893675526999999</v>
      </c>
      <c r="D993">
        <v>85.755446085000003</v>
      </c>
      <c r="E993">
        <v>93.555722614000004</v>
      </c>
      <c r="F993"/>
      <c r="G993"/>
      <c r="H993">
        <v>71.114365921000001</v>
      </c>
      <c r="I993">
        <v>73.472621812</v>
      </c>
      <c r="J993">
        <v>66.988835194000004</v>
      </c>
      <c r="K993">
        <v>81.606800566999993</v>
      </c>
      <c r="L993">
        <v>114.6</v>
      </c>
      <c r="M993">
        <v>96.791934005000002</v>
      </c>
      <c r="N993">
        <v>125.309104424</v>
      </c>
      <c r="O993">
        <v>49.104092008000002</v>
      </c>
      <c r="P993"/>
      <c r="Q993">
        <v>100.80840070000001</v>
      </c>
      <c r="R993">
        <v>112.17</v>
      </c>
      <c r="S993">
        <v>93.149370761</v>
      </c>
      <c r="T993">
        <v>103.042094093</v>
      </c>
      <c r="U993"/>
      <c r="V993">
        <v>143.133011487</v>
      </c>
      <c r="W993">
        <v>62.105175430999999</v>
      </c>
      <c r="X993">
        <v>44.149365306999997</v>
      </c>
      <c r="Y993"/>
      <c r="Z993">
        <v>49.618014203999998</v>
      </c>
      <c r="AA993">
        <v>38.086228638999998</v>
      </c>
      <c r="AB993">
        <v>65.978895238000007</v>
      </c>
      <c r="AC993">
        <v>126.089492542</v>
      </c>
      <c r="AD993">
        <v>97.371317306999998</v>
      </c>
      <c r="AE993">
        <v>50.073</v>
      </c>
      <c r="AF993">
        <v>96.208017334999994</v>
      </c>
      <c r="AG993">
        <v>66.099999999999994</v>
      </c>
      <c r="AH993">
        <v>90.521215349000002</v>
      </c>
      <c r="AI993">
        <v>96.096358273000007</v>
      </c>
      <c r="AJ993">
        <v>119.74398758700001</v>
      </c>
      <c r="AK993"/>
      <c r="AL993">
        <v>85.980657801000007</v>
      </c>
      <c r="AM993">
        <v>48.7</v>
      </c>
      <c r="AN993">
        <v>131.82218896000001</v>
      </c>
      <c r="AO993">
        <v>59.529936978000002</v>
      </c>
      <c r="AP993">
        <v>42.203516960000002</v>
      </c>
      <c r="AQ993">
        <v>81.584128695000004</v>
      </c>
      <c r="AR993">
        <v>101.69152570599999</v>
      </c>
      <c r="AS993">
        <v>41.396550286999997</v>
      </c>
      <c r="AT993">
        <v>88.469275999000004</v>
      </c>
      <c r="AU993"/>
    </row>
    <row r="994" spans="1:47" x14ac:dyDescent="0.35">
      <c r="A994" s="84">
        <v>37135</v>
      </c>
      <c r="B994">
        <v>72.978076075999994</v>
      </c>
      <c r="C994">
        <v>74.793767185999997</v>
      </c>
      <c r="D994">
        <v>84.114403472000006</v>
      </c>
      <c r="E994">
        <v>92.121491001999999</v>
      </c>
      <c r="F994"/>
      <c r="G994"/>
      <c r="H994">
        <v>71.299879461000003</v>
      </c>
      <c r="I994">
        <v>72.965914076999994</v>
      </c>
      <c r="J994">
        <v>66.288951840999999</v>
      </c>
      <c r="K994">
        <v>80.506708892000006</v>
      </c>
      <c r="L994">
        <v>112.6</v>
      </c>
      <c r="M994">
        <v>95.492042330000004</v>
      </c>
      <c r="N994">
        <v>122.869102391</v>
      </c>
      <c r="O994">
        <v>48.504042003999999</v>
      </c>
      <c r="P994"/>
      <c r="Q994">
        <v>100.108342362</v>
      </c>
      <c r="R994">
        <v>110.51</v>
      </c>
      <c r="S994">
        <v>92.089707727000004</v>
      </c>
      <c r="T994">
        <v>101.556420233</v>
      </c>
      <c r="U994"/>
      <c r="V994">
        <v>141.23522557000001</v>
      </c>
      <c r="W994">
        <v>58.404867072000002</v>
      </c>
      <c r="X994">
        <v>44.262537612000003</v>
      </c>
      <c r="Y994"/>
      <c r="Z994">
        <v>48.845518175000002</v>
      </c>
      <c r="AA994">
        <v>37.343851864999998</v>
      </c>
      <c r="AB994">
        <v>66.189019107999997</v>
      </c>
      <c r="AC994">
        <v>124.18965086199999</v>
      </c>
      <c r="AD994">
        <v>95.564207706999994</v>
      </c>
      <c r="AE994">
        <v>50.082999999999998</v>
      </c>
      <c r="AF994">
        <v>95.907992332999996</v>
      </c>
      <c r="AG994">
        <v>66.2</v>
      </c>
      <c r="AH994">
        <v>90.662276418999994</v>
      </c>
      <c r="AI994">
        <v>94.424261967000007</v>
      </c>
      <c r="AJ994">
        <v>123.235065943</v>
      </c>
      <c r="AK994"/>
      <c r="AL994">
        <v>85.114128242000007</v>
      </c>
      <c r="AM994">
        <v>47.6</v>
      </c>
      <c r="AN994">
        <v>132.462102499</v>
      </c>
      <c r="AO994">
        <v>60.215301902999997</v>
      </c>
      <c r="AP994">
        <v>42.503541962</v>
      </c>
      <c r="AQ994">
        <v>80.650671845000005</v>
      </c>
      <c r="AR994">
        <v>100.49162569800001</v>
      </c>
      <c r="AS994">
        <v>41.196566953000001</v>
      </c>
      <c r="AT994">
        <v>88.000950599000006</v>
      </c>
      <c r="AU994"/>
    </row>
    <row r="995" spans="1:47" x14ac:dyDescent="0.35">
      <c r="A995" s="84">
        <v>37165</v>
      </c>
      <c r="B995">
        <v>73.991660472000007</v>
      </c>
      <c r="C995">
        <v>73.193900507999999</v>
      </c>
      <c r="D995">
        <v>82.183765102999999</v>
      </c>
      <c r="E995">
        <v>92.395174818000001</v>
      </c>
      <c r="F995"/>
      <c r="G995"/>
      <c r="H995">
        <v>70.325701397000003</v>
      </c>
      <c r="I995">
        <v>73.979329555999996</v>
      </c>
      <c r="J995">
        <v>66.688885185999993</v>
      </c>
      <c r="K995">
        <v>79.106592215999996</v>
      </c>
      <c r="L995">
        <v>109.5</v>
      </c>
      <c r="M995">
        <v>94.092158987000005</v>
      </c>
      <c r="N995">
        <v>121.913101594</v>
      </c>
      <c r="O995">
        <v>50.204183682</v>
      </c>
      <c r="P995"/>
      <c r="Q995">
        <v>99.208267355999993</v>
      </c>
      <c r="R995">
        <v>109.76</v>
      </c>
      <c r="S995">
        <v>91.670096220000005</v>
      </c>
      <c r="T995">
        <v>100.919702865</v>
      </c>
      <c r="U995"/>
      <c r="V995">
        <v>142.63359414000001</v>
      </c>
      <c r="W995">
        <v>61.905158763000003</v>
      </c>
      <c r="X995">
        <v>44.421507808999998</v>
      </c>
      <c r="Y995"/>
      <c r="Z995">
        <v>46.943989487000003</v>
      </c>
      <c r="AA995">
        <v>36.888958905999999</v>
      </c>
      <c r="AB995">
        <v>65.558647497999999</v>
      </c>
      <c r="AC995">
        <v>123.489709191</v>
      </c>
      <c r="AD995">
        <v>95.564207706999994</v>
      </c>
      <c r="AE995">
        <v>50.387999999999998</v>
      </c>
      <c r="AF995">
        <v>96.108009000999999</v>
      </c>
      <c r="AG995">
        <v>66.2</v>
      </c>
      <c r="AH995">
        <v>88.732865220999997</v>
      </c>
      <c r="AI995">
        <v>90.981710750000005</v>
      </c>
      <c r="AJ995">
        <v>120.907680372</v>
      </c>
      <c r="AK995"/>
      <c r="AL995">
        <v>84.559379359000005</v>
      </c>
      <c r="AM995">
        <v>47.8</v>
      </c>
      <c r="AN995">
        <v>133.22999874499999</v>
      </c>
      <c r="AO995">
        <v>60.792603554000003</v>
      </c>
      <c r="AP995">
        <v>42.403533627999998</v>
      </c>
      <c r="AQ995">
        <v>82.050857120000003</v>
      </c>
      <c r="AR995">
        <v>100.69160903300001</v>
      </c>
      <c r="AS995">
        <v>38.896758603000002</v>
      </c>
      <c r="AT995">
        <v>87.730942115999994</v>
      </c>
      <c r="AU995"/>
    </row>
    <row r="996" spans="1:47" x14ac:dyDescent="0.35">
      <c r="A996" s="84">
        <v>37196</v>
      </c>
      <c r="B996">
        <v>71.964491680999998</v>
      </c>
      <c r="C996">
        <v>73.093908841000001</v>
      </c>
      <c r="D996">
        <v>83.140308657999995</v>
      </c>
      <c r="E996">
        <v>92.478911898999996</v>
      </c>
      <c r="F996"/>
      <c r="G996"/>
      <c r="H996">
        <v>70.976842821000005</v>
      </c>
      <c r="I996">
        <v>71.952498598000005</v>
      </c>
      <c r="J996">
        <v>67.188801866000006</v>
      </c>
      <c r="K996">
        <v>78.106508876000007</v>
      </c>
      <c r="L996">
        <v>117.8</v>
      </c>
      <c r="M996">
        <v>93.492208982999998</v>
      </c>
      <c r="N996">
        <v>119.843099869</v>
      </c>
      <c r="O996">
        <v>51.904325360000001</v>
      </c>
      <c r="P996"/>
      <c r="Q996">
        <v>99.208267355999993</v>
      </c>
      <c r="R996">
        <v>108.53</v>
      </c>
      <c r="S996">
        <v>90.865095554000007</v>
      </c>
      <c r="T996">
        <v>100.707463742</v>
      </c>
      <c r="U996"/>
      <c r="V996">
        <v>144.631263526</v>
      </c>
      <c r="W996">
        <v>59.804983749000002</v>
      </c>
      <c r="X996">
        <v>44.878170308999998</v>
      </c>
      <c r="Y996"/>
      <c r="Z996">
        <v>47.835331058999998</v>
      </c>
      <c r="AA996">
        <v>36.268818623000001</v>
      </c>
      <c r="AB996">
        <v>64.928275886999998</v>
      </c>
      <c r="AC996">
        <v>121.68985917800001</v>
      </c>
      <c r="AD996">
        <v>94.075999800000005</v>
      </c>
      <c r="AE996">
        <v>50.715000000000003</v>
      </c>
      <c r="AF996">
        <v>96.708059004999996</v>
      </c>
      <c r="AG996">
        <v>65.8</v>
      </c>
      <c r="AH996">
        <v>90.667005222</v>
      </c>
      <c r="AI996">
        <v>94.030827541999997</v>
      </c>
      <c r="AJ996">
        <v>122.304111715</v>
      </c>
      <c r="AK996"/>
      <c r="AL996">
        <v>84.190736901999998</v>
      </c>
      <c r="AM996">
        <v>47.2</v>
      </c>
      <c r="AN996">
        <v>134.76579123799999</v>
      </c>
      <c r="AO996">
        <v>61.374591285000001</v>
      </c>
      <c r="AP996">
        <v>41.403450288000002</v>
      </c>
      <c r="AQ996">
        <v>81.024054585000002</v>
      </c>
      <c r="AR996">
        <v>101.191567369</v>
      </c>
      <c r="AS996">
        <v>39.596700275000003</v>
      </c>
      <c r="AT996">
        <v>87.222854174000005</v>
      </c>
      <c r="AU996"/>
    </row>
    <row r="997" spans="1:47" x14ac:dyDescent="0.35">
      <c r="A997" s="84">
        <v>37226</v>
      </c>
      <c r="B997">
        <v>72.640214611000005</v>
      </c>
      <c r="C997">
        <v>72.393967169000007</v>
      </c>
      <c r="D997">
        <v>83.386026268999998</v>
      </c>
      <c r="E997">
        <v>90.677093225999997</v>
      </c>
      <c r="F997"/>
      <c r="G997"/>
      <c r="H997">
        <v>67.532820947000005</v>
      </c>
      <c r="I997">
        <v>72.628108917999995</v>
      </c>
      <c r="J997">
        <v>67.288785202</v>
      </c>
      <c r="K997">
        <v>78.606550545999994</v>
      </c>
      <c r="L997">
        <v>113.7</v>
      </c>
      <c r="M997">
        <v>94.192150654000002</v>
      </c>
      <c r="N997">
        <v>119.84209986800001</v>
      </c>
      <c r="O997">
        <v>52.704392032999998</v>
      </c>
      <c r="P997"/>
      <c r="Q997">
        <v>95.407950662999994</v>
      </c>
      <c r="R997">
        <v>109.2</v>
      </c>
      <c r="S997">
        <v>91.142886481000005</v>
      </c>
      <c r="T997">
        <v>101.02582242699999</v>
      </c>
      <c r="U997"/>
      <c r="V997">
        <v>132.64524721199999</v>
      </c>
      <c r="W997">
        <v>59.504958747000003</v>
      </c>
      <c r="X997">
        <v>44.919179409999998</v>
      </c>
      <c r="Y997"/>
      <c r="Z997">
        <v>52.529730008000001</v>
      </c>
      <c r="AA997">
        <v>35.804759294</v>
      </c>
      <c r="AB997">
        <v>65.138399757000002</v>
      </c>
      <c r="AC997">
        <v>123.38971752400001</v>
      </c>
      <c r="AD997">
        <v>95.032704882999994</v>
      </c>
      <c r="AE997">
        <v>49.447000000000003</v>
      </c>
      <c r="AF997">
        <v>98.308192348999995</v>
      </c>
      <c r="AG997">
        <v>66.3</v>
      </c>
      <c r="AH997">
        <v>90.383365272000006</v>
      </c>
      <c r="AI997">
        <v>95.801282454000003</v>
      </c>
      <c r="AJ997">
        <v>126.493405741</v>
      </c>
      <c r="AK997"/>
      <c r="AL997">
        <v>84.315020023000002</v>
      </c>
      <c r="AM997">
        <v>49</v>
      </c>
      <c r="AN997">
        <v>132.84605062200001</v>
      </c>
      <c r="AO997">
        <v>59.573427916999997</v>
      </c>
      <c r="AP997">
        <v>41.003416950999998</v>
      </c>
      <c r="AQ997">
        <v>81.864165749999998</v>
      </c>
      <c r="AR997">
        <v>100.7916007</v>
      </c>
      <c r="AS997">
        <v>39.496708607999999</v>
      </c>
      <c r="AT997">
        <v>87.192908318999997</v>
      </c>
      <c r="AU997"/>
    </row>
    <row r="998" spans="1:47" x14ac:dyDescent="0.35">
      <c r="A998" s="84">
        <v>37257</v>
      </c>
      <c r="B998">
        <v>72.386818515000002</v>
      </c>
      <c r="C998">
        <v>73.693858844999994</v>
      </c>
      <c r="D998">
        <v>85.737367062999994</v>
      </c>
      <c r="E998">
        <v>93.866058124000006</v>
      </c>
      <c r="F998"/>
      <c r="G998"/>
      <c r="H998">
        <v>71.206621659000007</v>
      </c>
      <c r="I998">
        <v>72.374755050000005</v>
      </c>
      <c r="J998">
        <v>65.389101815999993</v>
      </c>
      <c r="K998">
        <v>79.006583882000001</v>
      </c>
      <c r="L998">
        <v>115.6</v>
      </c>
      <c r="M998">
        <v>94.192150654000002</v>
      </c>
      <c r="N998">
        <v>121.074100895</v>
      </c>
      <c r="O998">
        <v>51.204267022000003</v>
      </c>
      <c r="P998"/>
      <c r="Q998">
        <v>98.508209016999999</v>
      </c>
      <c r="R998">
        <v>109.2</v>
      </c>
      <c r="S998">
        <v>91.524766064000005</v>
      </c>
      <c r="T998">
        <v>101.450300672</v>
      </c>
      <c r="U998"/>
      <c r="V998">
        <v>141.23522557000001</v>
      </c>
      <c r="W998">
        <v>59.704975415</v>
      </c>
      <c r="X998">
        <v>44.832168041000003</v>
      </c>
      <c r="Y998"/>
      <c r="Z998">
        <v>53.242803266000003</v>
      </c>
      <c r="AA998">
        <v>37.217298605000003</v>
      </c>
      <c r="AB998">
        <v>64.788193307</v>
      </c>
      <c r="AC998">
        <v>122.38980085</v>
      </c>
      <c r="AD998">
        <v>94.501202058999993</v>
      </c>
      <c r="AE998">
        <v>50.993000000000002</v>
      </c>
      <c r="AF998">
        <v>98.008167346999997</v>
      </c>
      <c r="AG998">
        <v>67.7</v>
      </c>
      <c r="AH998">
        <v>88.718234741000003</v>
      </c>
      <c r="AI998">
        <v>94.129186149000006</v>
      </c>
      <c r="AJ998">
        <v>122.536850272</v>
      </c>
      <c r="AK998"/>
      <c r="AL998">
        <v>84.665811680000004</v>
      </c>
      <c r="AM998">
        <v>48.1</v>
      </c>
      <c r="AN998">
        <v>130.15841376</v>
      </c>
      <c r="AO998">
        <v>60.365356087000002</v>
      </c>
      <c r="AP998">
        <v>41.503458621999997</v>
      </c>
      <c r="AQ998">
        <v>82.984313970000002</v>
      </c>
      <c r="AR998">
        <v>99.491709024000002</v>
      </c>
      <c r="AS998">
        <v>40.796600282999997</v>
      </c>
      <c r="AT998">
        <v>87.800055561999997</v>
      </c>
      <c r="AU998"/>
    </row>
    <row r="999" spans="1:47" x14ac:dyDescent="0.35">
      <c r="A999" s="84">
        <v>37288</v>
      </c>
      <c r="B999">
        <v>72.893610707999997</v>
      </c>
      <c r="C999">
        <v>73.493875509999995</v>
      </c>
      <c r="D999">
        <v>87.862200661000003</v>
      </c>
      <c r="E999">
        <v>95.134688287000003</v>
      </c>
      <c r="F999"/>
      <c r="G999"/>
      <c r="H999">
        <v>71.250484963999995</v>
      </c>
      <c r="I999">
        <v>72.881462784999997</v>
      </c>
      <c r="J999">
        <v>66.888851857999995</v>
      </c>
      <c r="K999">
        <v>79.206600550000005</v>
      </c>
      <c r="L999">
        <v>113.4</v>
      </c>
      <c r="M999">
        <v>94.492125655999999</v>
      </c>
      <c r="N999">
        <v>121.74010145</v>
      </c>
      <c r="O999">
        <v>50.904242019999998</v>
      </c>
      <c r="P999"/>
      <c r="Q999">
        <v>97.408117343000001</v>
      </c>
      <c r="R999">
        <v>109.61</v>
      </c>
      <c r="S999">
        <v>92.021049808000001</v>
      </c>
      <c r="T999">
        <v>102.617615847</v>
      </c>
      <c r="U999"/>
      <c r="V999">
        <v>145.03079740300001</v>
      </c>
      <c r="W999">
        <v>63.205267106000001</v>
      </c>
      <c r="X999">
        <v>45.090810783999999</v>
      </c>
      <c r="Y999"/>
      <c r="Z999">
        <v>50.806469634000003</v>
      </c>
      <c r="AA999">
        <v>39.444161444999999</v>
      </c>
      <c r="AB999">
        <v>65.418564916999998</v>
      </c>
      <c r="AC999">
        <v>123.789684193</v>
      </c>
      <c r="AD999">
        <v>95.670508272000006</v>
      </c>
      <c r="AE999">
        <v>51.975000000000001</v>
      </c>
      <c r="AF999">
        <v>99.108259021999999</v>
      </c>
      <c r="AG999">
        <v>66.8</v>
      </c>
      <c r="AH999">
        <v>87.696883427000003</v>
      </c>
      <c r="AI999">
        <v>90.293200506000005</v>
      </c>
      <c r="AJ999">
        <v>124.63149728499999</v>
      </c>
      <c r="AK999"/>
      <c r="AL999">
        <v>85.138250913999997</v>
      </c>
      <c r="AM999">
        <v>47.9</v>
      </c>
      <c r="AN999">
        <v>128.110690436</v>
      </c>
      <c r="AO999">
        <v>60.373658223</v>
      </c>
      <c r="AP999">
        <v>43.303608634</v>
      </c>
      <c r="AQ999">
        <v>82.704276914999994</v>
      </c>
      <c r="AR999">
        <v>101.69152570599999</v>
      </c>
      <c r="AS999">
        <v>43.196400300000001</v>
      </c>
      <c r="AT999">
        <v>87.791131300999993</v>
      </c>
      <c r="AU999"/>
    </row>
    <row r="1000" spans="1:47" x14ac:dyDescent="0.35">
      <c r="A1000" s="84">
        <v>37316</v>
      </c>
      <c r="B1000">
        <v>71.964491680999998</v>
      </c>
      <c r="C1000">
        <v>75.693692192</v>
      </c>
      <c r="D1000">
        <v>87.314571080999997</v>
      </c>
      <c r="E1000">
        <v>94.980055593000003</v>
      </c>
      <c r="F1000"/>
      <c r="G1000"/>
      <c r="H1000">
        <v>72.145933127999996</v>
      </c>
      <c r="I1000">
        <v>71.952498598000005</v>
      </c>
      <c r="J1000">
        <v>66.488918514000005</v>
      </c>
      <c r="K1000">
        <v>79.406617217999994</v>
      </c>
      <c r="L1000">
        <v>111.7</v>
      </c>
      <c r="M1000">
        <v>95.292058995000005</v>
      </c>
      <c r="N1000">
        <v>121.429101191</v>
      </c>
      <c r="O1000">
        <v>50.604217018</v>
      </c>
      <c r="P1000"/>
      <c r="Q1000">
        <v>102.508542379</v>
      </c>
      <c r="R1000">
        <v>110.12</v>
      </c>
      <c r="S1000">
        <v>92.701333343000002</v>
      </c>
      <c r="T1000">
        <v>105.801202688</v>
      </c>
      <c r="U1000"/>
      <c r="V1000">
        <v>142.63359414000001</v>
      </c>
      <c r="W1000">
        <v>62.505208766999999</v>
      </c>
      <c r="X1000">
        <v>45.362218734999999</v>
      </c>
      <c r="Y1000"/>
      <c r="Z1000">
        <v>55.679136898000003</v>
      </c>
      <c r="AA1000">
        <v>37.826260683000001</v>
      </c>
      <c r="AB1000">
        <v>66.539225557999998</v>
      </c>
      <c r="AC1000">
        <v>124.689609199</v>
      </c>
      <c r="AD1000">
        <v>96.095710530999995</v>
      </c>
      <c r="AE1000">
        <v>53.277999999999999</v>
      </c>
      <c r="AF1000">
        <v>97.108092341000003</v>
      </c>
      <c r="AG1000">
        <v>67.5</v>
      </c>
      <c r="AH1000">
        <v>88.371202154000002</v>
      </c>
      <c r="AI1000">
        <v>94.030827541999997</v>
      </c>
      <c r="AJ1000">
        <v>112.994569434</v>
      </c>
      <c r="AK1000"/>
      <c r="AL1000">
        <v>85.819198309000001</v>
      </c>
      <c r="AM1000">
        <v>48</v>
      </c>
      <c r="AN1000">
        <v>132.84605062200001</v>
      </c>
      <c r="AO1000">
        <v>60.341769245999998</v>
      </c>
      <c r="AP1000">
        <v>42.203516960000002</v>
      </c>
      <c r="AQ1000">
        <v>82.330894174999997</v>
      </c>
      <c r="AR1000">
        <v>102.09149237600001</v>
      </c>
      <c r="AS1000">
        <v>43.696358637000003</v>
      </c>
      <c r="AT1000">
        <v>88.458963519999998</v>
      </c>
      <c r="AU1000"/>
    </row>
    <row r="1001" spans="1:47" x14ac:dyDescent="0.35">
      <c r="A1001" s="84">
        <v>37347</v>
      </c>
      <c r="B1001">
        <v>74.920779487999994</v>
      </c>
      <c r="C1001">
        <v>75.093742187999993</v>
      </c>
      <c r="D1001">
        <v>87.415894664000007</v>
      </c>
      <c r="E1001">
        <v>96.335633204999993</v>
      </c>
      <c r="F1001"/>
      <c r="G1001"/>
      <c r="H1001">
        <v>72.268024366000006</v>
      </c>
      <c r="I1001">
        <v>74.908293732000004</v>
      </c>
      <c r="J1001">
        <v>67.088818529999998</v>
      </c>
      <c r="K1001">
        <v>79.506625552000003</v>
      </c>
      <c r="L1001">
        <v>115.5</v>
      </c>
      <c r="M1001">
        <v>95.092075660000006</v>
      </c>
      <c r="N1001">
        <v>122.47710206399999</v>
      </c>
      <c r="O1001">
        <v>52.904408701000001</v>
      </c>
      <c r="P1001"/>
      <c r="Q1001">
        <v>100.408367364</v>
      </c>
      <c r="R1001">
        <v>110.8</v>
      </c>
      <c r="S1001">
        <v>92.562362835000002</v>
      </c>
      <c r="T1001">
        <v>102.82985497</v>
      </c>
      <c r="U1001"/>
      <c r="V1001">
        <v>144.83103046400001</v>
      </c>
      <c r="W1001">
        <v>62.305192099000003</v>
      </c>
      <c r="X1001">
        <v>45.903366366999997</v>
      </c>
      <c r="Y1001"/>
      <c r="Z1001">
        <v>52.529730008000001</v>
      </c>
      <c r="AA1001">
        <v>36.931598813000001</v>
      </c>
      <c r="AB1001">
        <v>66.679308139</v>
      </c>
      <c r="AC1001">
        <v>120.88992584</v>
      </c>
      <c r="AD1001">
        <v>95.989409965999997</v>
      </c>
      <c r="AE1001">
        <v>53.734999999999999</v>
      </c>
      <c r="AF1001">
        <v>100.00833402799999</v>
      </c>
      <c r="AG1001">
        <v>68.7</v>
      </c>
      <c r="AH1001">
        <v>89.179797402000005</v>
      </c>
      <c r="AI1001">
        <v>96.293075485000003</v>
      </c>
      <c r="AJ1001">
        <v>126.493405741</v>
      </c>
      <c r="AK1001"/>
      <c r="AL1001">
        <v>85.973866293</v>
      </c>
      <c r="AM1001">
        <v>46.8</v>
      </c>
      <c r="AN1001">
        <v>135.27772206899999</v>
      </c>
      <c r="AO1001">
        <v>60.407801276000001</v>
      </c>
      <c r="AP1001">
        <v>43.603633635999998</v>
      </c>
      <c r="AQ1001">
        <v>84.197807875999999</v>
      </c>
      <c r="AR1001">
        <v>100.69160903300001</v>
      </c>
      <c r="AS1001">
        <v>44.496291976000002</v>
      </c>
      <c r="AT1001">
        <v>88.884551623999997</v>
      </c>
      <c r="AU1001"/>
    </row>
    <row r="1002" spans="1:47" x14ac:dyDescent="0.35">
      <c r="A1002" s="84">
        <v>37377</v>
      </c>
      <c r="B1002">
        <v>74.160591198999995</v>
      </c>
      <c r="C1002">
        <v>75.893675526999999</v>
      </c>
      <c r="D1002">
        <v>87.375796816999994</v>
      </c>
      <c r="E1002">
        <v>96.277579062000001</v>
      </c>
      <c r="F1002"/>
      <c r="G1002"/>
      <c r="H1002">
        <v>72.183352404000004</v>
      </c>
      <c r="I1002">
        <v>74.148232131</v>
      </c>
      <c r="J1002">
        <v>67.188801866000006</v>
      </c>
      <c r="K1002">
        <v>78.706558880000003</v>
      </c>
      <c r="L1002">
        <v>113.8</v>
      </c>
      <c r="M1002">
        <v>95.492042330000004</v>
      </c>
      <c r="N1002">
        <v>121.42810119000001</v>
      </c>
      <c r="O1002">
        <v>53.904492040999997</v>
      </c>
      <c r="P1002"/>
      <c r="Q1002">
        <v>100.608384032</v>
      </c>
      <c r="R1002">
        <v>109.83</v>
      </c>
      <c r="S1002">
        <v>93.728919958999995</v>
      </c>
      <c r="T1002">
        <v>105.801202688</v>
      </c>
      <c r="U1002"/>
      <c r="V1002">
        <v>139.03778924599999</v>
      </c>
      <c r="W1002">
        <v>61.205100424999998</v>
      </c>
      <c r="X1002">
        <v>45.699662326000002</v>
      </c>
      <c r="Y1002"/>
      <c r="Z1002">
        <v>55.263177497000001</v>
      </c>
      <c r="AA1002">
        <v>35.968831512999998</v>
      </c>
      <c r="AB1002">
        <v>66.118977818000005</v>
      </c>
      <c r="AC1002">
        <v>125.189567536</v>
      </c>
      <c r="AD1002">
        <v>99.816230297000004</v>
      </c>
      <c r="AE1002">
        <v>53.146999999999998</v>
      </c>
      <c r="AF1002">
        <v>100.80840070000001</v>
      </c>
      <c r="AG1002">
        <v>68.400000000000006</v>
      </c>
      <c r="AH1002">
        <v>89.470858475</v>
      </c>
      <c r="AI1002">
        <v>97.079944334999993</v>
      </c>
      <c r="AJ1002">
        <v>124.166020171</v>
      </c>
      <c r="AK1002"/>
      <c r="AL1002">
        <v>86.638657343000006</v>
      </c>
      <c r="AM1002">
        <v>47.2</v>
      </c>
      <c r="AN1002">
        <v>131.950171668</v>
      </c>
      <c r="AO1002">
        <v>59.873650304000002</v>
      </c>
      <c r="AP1002">
        <v>44.403700307999998</v>
      </c>
      <c r="AQ1002">
        <v>81.864165749999998</v>
      </c>
      <c r="AR1002">
        <v>100.891592367</v>
      </c>
      <c r="AS1002">
        <v>43.096408633000003</v>
      </c>
      <c r="AT1002">
        <v>89.269484761000001</v>
      </c>
      <c r="AU1002"/>
    </row>
    <row r="1003" spans="1:47" x14ac:dyDescent="0.35">
      <c r="A1003" s="84">
        <v>37408</v>
      </c>
      <c r="B1003">
        <v>75.089710216</v>
      </c>
      <c r="C1003">
        <v>74.593783850999998</v>
      </c>
      <c r="D1003">
        <v>87.785440037000001</v>
      </c>
      <c r="E1003">
        <v>95.590025389000004</v>
      </c>
      <c r="F1003"/>
      <c r="G1003"/>
      <c r="H1003">
        <v>72.532897785000003</v>
      </c>
      <c r="I1003">
        <v>75.077196306999994</v>
      </c>
      <c r="J1003">
        <v>67.188801866000006</v>
      </c>
      <c r="K1003">
        <v>80.906742229000002</v>
      </c>
      <c r="L1003">
        <v>112.7</v>
      </c>
      <c r="M1003">
        <v>95.892008998999998</v>
      </c>
      <c r="N1003">
        <v>121.423101186</v>
      </c>
      <c r="O1003">
        <v>52.804400367</v>
      </c>
      <c r="P1003"/>
      <c r="Q1003">
        <v>103.00858404900001</v>
      </c>
      <c r="R1003">
        <v>109.67</v>
      </c>
      <c r="S1003">
        <v>93.671317999999999</v>
      </c>
      <c r="T1003">
        <v>100.707463742</v>
      </c>
      <c r="U1003"/>
      <c r="V1003">
        <v>141.63475944699999</v>
      </c>
      <c r="W1003">
        <v>62.105175430999999</v>
      </c>
      <c r="X1003">
        <v>46.105457948999998</v>
      </c>
      <c r="Y1003"/>
      <c r="Z1003">
        <v>56.629901242000003</v>
      </c>
      <c r="AA1003">
        <v>34.522359618999999</v>
      </c>
      <c r="AB1003">
        <v>65.978895238000007</v>
      </c>
      <c r="AC1003">
        <v>123.88967586</v>
      </c>
      <c r="AD1003">
        <v>98.646924084000005</v>
      </c>
      <c r="AE1003">
        <v>52.749000000000002</v>
      </c>
      <c r="AF1003">
        <v>101.508459038</v>
      </c>
      <c r="AG1003">
        <v>70.5</v>
      </c>
      <c r="AH1003">
        <v>89.189811817999995</v>
      </c>
      <c r="AI1003">
        <v>96.194716878999998</v>
      </c>
      <c r="AJ1003">
        <v>124.166020171</v>
      </c>
      <c r="AK1003"/>
      <c r="AL1003">
        <v>86.624151972999996</v>
      </c>
      <c r="AM1003">
        <v>48.2</v>
      </c>
      <c r="AN1003">
        <v>132.462102499</v>
      </c>
      <c r="AO1003">
        <v>61.182442424000001</v>
      </c>
      <c r="AP1003">
        <v>45.603800317000001</v>
      </c>
      <c r="AQ1003">
        <v>82.050857120000003</v>
      </c>
      <c r="AR1003">
        <v>99.391717357000005</v>
      </c>
      <c r="AS1003">
        <v>43.496375301999997</v>
      </c>
      <c r="AT1003">
        <v>90.000679235000007</v>
      </c>
      <c r="AU1003"/>
    </row>
    <row r="1004" spans="1:47" x14ac:dyDescent="0.35">
      <c r="A1004" s="84">
        <v>37438</v>
      </c>
      <c r="B1004">
        <v>73.738264365000006</v>
      </c>
      <c r="C1004">
        <v>74.093825515000006</v>
      </c>
      <c r="D1004">
        <v>88.020885524999997</v>
      </c>
      <c r="E1004">
        <v>96.581761368000002</v>
      </c>
      <c r="F1004"/>
      <c r="G1004"/>
      <c r="H1004">
        <v>74.126518665999996</v>
      </c>
      <c r="I1004">
        <v>73.725975679000001</v>
      </c>
      <c r="J1004">
        <v>68.688551907999994</v>
      </c>
      <c r="K1004">
        <v>79.406617217999994</v>
      </c>
      <c r="L1004">
        <v>114.1</v>
      </c>
      <c r="M1004">
        <v>95.192067327999993</v>
      </c>
      <c r="N1004">
        <v>121.995101663</v>
      </c>
      <c r="O1004">
        <v>53.104425368999998</v>
      </c>
      <c r="P1004"/>
      <c r="Q1004">
        <v>101.508459038</v>
      </c>
      <c r="R1004">
        <v>108.55</v>
      </c>
      <c r="S1004">
        <v>93.796259982999999</v>
      </c>
      <c r="T1004">
        <v>104.315528829</v>
      </c>
      <c r="U1004"/>
      <c r="V1004">
        <v>141.734642917</v>
      </c>
      <c r="W1004">
        <v>63.205267106000001</v>
      </c>
      <c r="X1004">
        <v>46.658908205000003</v>
      </c>
      <c r="Y1004"/>
      <c r="Z1004">
        <v>53.421071581</v>
      </c>
      <c r="AA1004">
        <v>35.151780006999999</v>
      </c>
      <c r="AB1004">
        <v>65.068358466999996</v>
      </c>
      <c r="AC1004">
        <v>123.38971752400001</v>
      </c>
      <c r="AD1004">
        <v>99.391028038000002</v>
      </c>
      <c r="AE1004">
        <v>54.064</v>
      </c>
      <c r="AF1004">
        <v>99.108259021999999</v>
      </c>
      <c r="AG1004">
        <v>70.3</v>
      </c>
      <c r="AH1004">
        <v>89.689664038999993</v>
      </c>
      <c r="AI1004">
        <v>96.194716878999998</v>
      </c>
      <c r="AJ1004">
        <v>120.32583398</v>
      </c>
      <c r="AK1004"/>
      <c r="AL1004">
        <v>86.839254406999999</v>
      </c>
      <c r="AM1004">
        <v>48.8</v>
      </c>
      <c r="AN1004">
        <v>132.97403333</v>
      </c>
      <c r="AO1004">
        <v>62.190064172</v>
      </c>
      <c r="AP1004">
        <v>45.603800317000001</v>
      </c>
      <c r="AQ1004">
        <v>83.264351026</v>
      </c>
      <c r="AR1004">
        <v>99.991667360999998</v>
      </c>
      <c r="AS1004">
        <v>43.996333638999999</v>
      </c>
      <c r="AT1004">
        <v>89.980054276000004</v>
      </c>
      <c r="AU1004"/>
    </row>
    <row r="1005" spans="1:47" x14ac:dyDescent="0.35">
      <c r="A1005" s="84">
        <v>37469</v>
      </c>
      <c r="B1005">
        <v>71.795560953000006</v>
      </c>
      <c r="C1005">
        <v>75.393717190000004</v>
      </c>
      <c r="D1005">
        <v>87.110723841999999</v>
      </c>
      <c r="E1005">
        <v>96.382451062000001</v>
      </c>
      <c r="F1005"/>
      <c r="G1005"/>
      <c r="H1005">
        <v>72.357448153000007</v>
      </c>
      <c r="I1005">
        <v>71.783596024000005</v>
      </c>
      <c r="J1005">
        <v>67.188801866000006</v>
      </c>
      <c r="K1005">
        <v>81.306775564999995</v>
      </c>
      <c r="L1005">
        <v>112.9</v>
      </c>
      <c r="M1005">
        <v>95.592033997000001</v>
      </c>
      <c r="N1005">
        <v>122.84110236799999</v>
      </c>
      <c r="O1005">
        <v>54.904575381000001</v>
      </c>
      <c r="P1005"/>
      <c r="Q1005">
        <v>101.208434036</v>
      </c>
      <c r="R1005">
        <v>110.57</v>
      </c>
      <c r="S1005">
        <v>94.011477925999998</v>
      </c>
      <c r="T1005">
        <v>102.935974531</v>
      </c>
      <c r="U1005"/>
      <c r="V1005">
        <v>139.33743965400001</v>
      </c>
      <c r="W1005">
        <v>62.205183765000001</v>
      </c>
      <c r="X1005">
        <v>46.956991453000001</v>
      </c>
      <c r="Y1005"/>
      <c r="Z1005">
        <v>52.945689409000003</v>
      </c>
      <c r="AA1005">
        <v>35.588791008999998</v>
      </c>
      <c r="AB1005">
        <v>65.418564916999998</v>
      </c>
      <c r="AC1005">
        <v>121.889842513</v>
      </c>
      <c r="AD1005">
        <v>99.816230297000004</v>
      </c>
      <c r="AE1005">
        <v>54.567999999999998</v>
      </c>
      <c r="AF1005">
        <v>99.608300692</v>
      </c>
      <c r="AG1005">
        <v>72</v>
      </c>
      <c r="AH1005">
        <v>89.887022079000005</v>
      </c>
      <c r="AI1005">
        <v>96.588151303999993</v>
      </c>
      <c r="AJ1005">
        <v>120.558572537</v>
      </c>
      <c r="AK1005"/>
      <c r="AL1005">
        <v>87.000662105999993</v>
      </c>
      <c r="AM1005">
        <v>49.3</v>
      </c>
      <c r="AN1005">
        <v>129.646482929</v>
      </c>
      <c r="AO1005">
        <v>62.894363312000003</v>
      </c>
      <c r="AP1005">
        <v>46.003833653000001</v>
      </c>
      <c r="AQ1005">
        <v>83.171005340999997</v>
      </c>
      <c r="AR1005">
        <v>99.691692359000001</v>
      </c>
      <c r="AS1005">
        <v>44.096325305999997</v>
      </c>
      <c r="AT1005">
        <v>89.864138037999993</v>
      </c>
      <c r="AU1005"/>
    </row>
    <row r="1006" spans="1:47" x14ac:dyDescent="0.35">
      <c r="A1006" s="84">
        <v>37500</v>
      </c>
      <c r="B1006">
        <v>74.329521936999996</v>
      </c>
      <c r="C1006">
        <v>75.293725523000006</v>
      </c>
      <c r="D1006">
        <v>87.662041719000001</v>
      </c>
      <c r="E1006">
        <v>95.504950653999998</v>
      </c>
      <c r="F1006"/>
      <c r="G1006"/>
      <c r="H1006">
        <v>72.431457530000003</v>
      </c>
      <c r="I1006">
        <v>74.317134714999995</v>
      </c>
      <c r="J1006">
        <v>68.688551907999994</v>
      </c>
      <c r="K1006">
        <v>80.206683889999994</v>
      </c>
      <c r="L1006">
        <v>113.8</v>
      </c>
      <c r="M1006">
        <v>95.892008998999998</v>
      </c>
      <c r="N1006">
        <v>123.140102617</v>
      </c>
      <c r="O1006">
        <v>55.204600382999999</v>
      </c>
      <c r="P1006"/>
      <c r="Q1006">
        <v>100.908409034</v>
      </c>
      <c r="R1006">
        <v>109.19</v>
      </c>
      <c r="S1006">
        <v>94.136212298999993</v>
      </c>
      <c r="T1006">
        <v>104.42164839100001</v>
      </c>
      <c r="U1006"/>
      <c r="V1006">
        <v>139.437323123</v>
      </c>
      <c r="W1006">
        <v>63.605300442000001</v>
      </c>
      <c r="X1006">
        <v>46.82147689</v>
      </c>
      <c r="Y1006"/>
      <c r="Z1006">
        <v>54.847218097000003</v>
      </c>
      <c r="AA1006">
        <v>35.978720350000003</v>
      </c>
      <c r="AB1006">
        <v>65.768771368000003</v>
      </c>
      <c r="AC1006">
        <v>124.28964252999999</v>
      </c>
      <c r="AD1006">
        <v>100.454033685</v>
      </c>
      <c r="AE1006">
        <v>53.597000000000001</v>
      </c>
      <c r="AF1006">
        <v>101.008417368</v>
      </c>
      <c r="AG1006">
        <v>71</v>
      </c>
      <c r="AH1006">
        <v>89.677976658999995</v>
      </c>
      <c r="AI1006">
        <v>96.096358273000007</v>
      </c>
      <c r="AJ1006">
        <v>115.671062839</v>
      </c>
      <c r="AK1006"/>
      <c r="AL1006">
        <v>87.126941446999993</v>
      </c>
      <c r="AM1006">
        <v>49.6</v>
      </c>
      <c r="AN1006">
        <v>130.54236188300001</v>
      </c>
      <c r="AO1006">
        <v>62.471403166999998</v>
      </c>
      <c r="AP1006">
        <v>45.603800317000001</v>
      </c>
      <c r="AQ1006">
        <v>83.544388080999994</v>
      </c>
      <c r="AR1006">
        <v>99.791684025999999</v>
      </c>
      <c r="AS1006">
        <v>45.396216981999999</v>
      </c>
      <c r="AT1006">
        <v>89.960619218000005</v>
      </c>
      <c r="AU1006"/>
    </row>
    <row r="1007" spans="1:47" x14ac:dyDescent="0.35">
      <c r="A1007" s="84">
        <v>37530</v>
      </c>
      <c r="B1007">
        <v>73.400402909999997</v>
      </c>
      <c r="C1007">
        <v>76.393633863999995</v>
      </c>
      <c r="D1007">
        <v>87.956665111999996</v>
      </c>
      <c r="E1007">
        <v>96.151839674000001</v>
      </c>
      <c r="F1007"/>
      <c r="G1007"/>
      <c r="H1007">
        <v>73.397090009999999</v>
      </c>
      <c r="I1007">
        <v>73.388170529000007</v>
      </c>
      <c r="J1007">
        <v>69.788368605000002</v>
      </c>
      <c r="K1007">
        <v>79.606633885999997</v>
      </c>
      <c r="L1007">
        <v>117.6</v>
      </c>
      <c r="M1007">
        <v>95.292058995000005</v>
      </c>
      <c r="N1007">
        <v>123.878103232</v>
      </c>
      <c r="O1007">
        <v>56.604717059999999</v>
      </c>
      <c r="P1007"/>
      <c r="Q1007">
        <v>102.608550713</v>
      </c>
      <c r="R1007">
        <v>108.34</v>
      </c>
      <c r="S1007">
        <v>93.730353828000005</v>
      </c>
      <c r="T1007">
        <v>102.617615847</v>
      </c>
      <c r="U1007"/>
      <c r="V1007">
        <v>143.133011487</v>
      </c>
      <c r="W1007">
        <v>60.905075423</v>
      </c>
      <c r="X1007">
        <v>47.312291485999999</v>
      </c>
      <c r="Y1007"/>
      <c r="Z1007">
        <v>52.826843865999997</v>
      </c>
      <c r="AA1007">
        <v>36.677681540000002</v>
      </c>
      <c r="AB1007">
        <v>65.208441046999994</v>
      </c>
      <c r="AC1007">
        <v>122.78976751899999</v>
      </c>
      <c r="AD1007">
        <v>100.454033685</v>
      </c>
      <c r="AE1007">
        <v>54.546999999999997</v>
      </c>
      <c r="AF1007">
        <v>107.30894241199999</v>
      </c>
      <c r="AG1007">
        <v>72.400000000000006</v>
      </c>
      <c r="AH1007">
        <v>90.322029193999995</v>
      </c>
      <c r="AI1007">
        <v>97.079944334999993</v>
      </c>
      <c r="AJ1007">
        <v>119.860356866</v>
      </c>
      <c r="AK1007"/>
      <c r="AL1007">
        <v>86.978289722</v>
      </c>
      <c r="AM1007">
        <v>49.2</v>
      </c>
      <c r="AN1007">
        <v>132.71806791399999</v>
      </c>
      <c r="AO1007">
        <v>62.818024076</v>
      </c>
      <c r="AP1007">
        <v>45.703808651000003</v>
      </c>
      <c r="AQ1007">
        <v>82.517585545000003</v>
      </c>
      <c r="AR1007">
        <v>100.49162569800001</v>
      </c>
      <c r="AS1007">
        <v>44.296308641000003</v>
      </c>
      <c r="AT1007">
        <v>89.726406939</v>
      </c>
      <c r="AU1007"/>
    </row>
    <row r="1008" spans="1:47" x14ac:dyDescent="0.35">
      <c r="A1008" s="84">
        <v>37561</v>
      </c>
      <c r="B1008">
        <v>73.569333638000003</v>
      </c>
      <c r="C1008">
        <v>77.193567203000001</v>
      </c>
      <c r="D1008">
        <v>87.963700402000001</v>
      </c>
      <c r="E1008">
        <v>95.546685428999993</v>
      </c>
      <c r="F1008"/>
      <c r="G1008"/>
      <c r="H1008">
        <v>74.683302190000006</v>
      </c>
      <c r="I1008">
        <v>73.557073103999997</v>
      </c>
      <c r="J1008">
        <v>70.888185301999997</v>
      </c>
      <c r="K1008">
        <v>81.006750562999997</v>
      </c>
      <c r="L1008">
        <v>114.2</v>
      </c>
      <c r="M1008">
        <v>95.892008998999998</v>
      </c>
      <c r="N1008">
        <v>123.445102871</v>
      </c>
      <c r="O1008">
        <v>56.004667056000002</v>
      </c>
      <c r="P1008"/>
      <c r="Q1008">
        <v>103.80865072100001</v>
      </c>
      <c r="R1008">
        <v>109.37</v>
      </c>
      <c r="S1008">
        <v>94.329196761999995</v>
      </c>
      <c r="T1008">
        <v>103.46657233800001</v>
      </c>
      <c r="U1008"/>
      <c r="V1008">
        <v>143.232894956</v>
      </c>
      <c r="W1008">
        <v>63.805317109999997</v>
      </c>
      <c r="X1008">
        <v>46.971018112000003</v>
      </c>
      <c r="Y1008"/>
      <c r="Z1008">
        <v>53.777608209999997</v>
      </c>
      <c r="AA1008">
        <v>35.985811061</v>
      </c>
      <c r="AB1008">
        <v>64.578069436999996</v>
      </c>
      <c r="AC1008">
        <v>124.989584201</v>
      </c>
      <c r="AD1008">
        <v>100.34773312</v>
      </c>
      <c r="AE1008">
        <v>55.334000000000003</v>
      </c>
      <c r="AF1008">
        <v>105.308775731</v>
      </c>
      <c r="AG1008">
        <v>74.5</v>
      </c>
      <c r="AH1008">
        <v>89.872917649000001</v>
      </c>
      <c r="AI1008">
        <v>94.424261967000007</v>
      </c>
      <c r="AJ1008">
        <v>118.69666408099999</v>
      </c>
      <c r="AK1008"/>
      <c r="AL1008">
        <v>87.424062624000001</v>
      </c>
      <c r="AM1008">
        <v>50.8</v>
      </c>
      <c r="AN1008">
        <v>128.49463855900001</v>
      </c>
      <c r="AO1008">
        <v>62.085272514000003</v>
      </c>
      <c r="AP1008">
        <v>47.703975331000002</v>
      </c>
      <c r="AQ1008">
        <v>82.42423986</v>
      </c>
      <c r="AR1008">
        <v>101.49154237099999</v>
      </c>
      <c r="AS1008">
        <v>43.396383634999999</v>
      </c>
      <c r="AT1008">
        <v>90.216646358000006</v>
      </c>
      <c r="AU1008"/>
    </row>
    <row r="1009" spans="1:47" x14ac:dyDescent="0.35">
      <c r="A1009" s="84">
        <v>37591</v>
      </c>
      <c r="B1009">
        <v>73.484868269000003</v>
      </c>
      <c r="C1009">
        <v>73.493875509999995</v>
      </c>
      <c r="D1009">
        <v>87.719667236000006</v>
      </c>
      <c r="E1009">
        <v>94.479773347999995</v>
      </c>
      <c r="F1009"/>
      <c r="G1009"/>
      <c r="H1009">
        <v>74.833142643000002</v>
      </c>
      <c r="I1009">
        <v>73.472621812</v>
      </c>
      <c r="J1009">
        <v>70.388268621999998</v>
      </c>
      <c r="K1009">
        <v>79.606633885999997</v>
      </c>
      <c r="L1009">
        <v>112.7</v>
      </c>
      <c r="M1009">
        <v>94.392133989000001</v>
      </c>
      <c r="N1009">
        <v>122.675102229</v>
      </c>
      <c r="O1009">
        <v>56.104675389999997</v>
      </c>
      <c r="P1009"/>
      <c r="Q1009">
        <v>100.00833402799999</v>
      </c>
      <c r="R1009">
        <v>106.78</v>
      </c>
      <c r="S1009">
        <v>93.693654507000005</v>
      </c>
      <c r="T1009">
        <v>104.42164839100001</v>
      </c>
      <c r="U1009"/>
      <c r="V1009">
        <v>143.133011487</v>
      </c>
      <c r="W1009">
        <v>64.705392115999999</v>
      </c>
      <c r="X1009">
        <v>47.510751059</v>
      </c>
      <c r="Y1009"/>
      <c r="Z1009">
        <v>48.964363718000001</v>
      </c>
      <c r="AA1009">
        <v>35.536932471</v>
      </c>
      <c r="AB1009">
        <v>65.768771368000003</v>
      </c>
      <c r="AC1009">
        <v>123.689692526</v>
      </c>
      <c r="AD1009">
        <v>100.24143255600001</v>
      </c>
      <c r="AE1009">
        <v>55.951000000000001</v>
      </c>
      <c r="AF1009">
        <v>103.108592383</v>
      </c>
      <c r="AG1009">
        <v>72.5</v>
      </c>
      <c r="AH1009">
        <v>90.053802763999997</v>
      </c>
      <c r="AI1009">
        <v>93.047241479999997</v>
      </c>
      <c r="AJ1009">
        <v>117.416602017</v>
      </c>
      <c r="AK1009"/>
      <c r="AL1009">
        <v>87.027325833999996</v>
      </c>
      <c r="AM1009">
        <v>50.4</v>
      </c>
      <c r="AN1009">
        <v>130.41437917499999</v>
      </c>
      <c r="AO1009">
        <v>62.062065760999999</v>
      </c>
      <c r="AP1009">
        <v>47.903991998999999</v>
      </c>
      <c r="AQ1009">
        <v>82.237548489999995</v>
      </c>
      <c r="AR1009">
        <v>101.89150904100001</v>
      </c>
      <c r="AS1009">
        <v>45.996166985999999</v>
      </c>
      <c r="AT1009">
        <v>89.730373276999998</v>
      </c>
      <c r="AU1009"/>
    </row>
    <row r="1010" spans="1:47" x14ac:dyDescent="0.35">
      <c r="A1010" s="84">
        <v>37622</v>
      </c>
      <c r="B1010">
        <v>77.53920583</v>
      </c>
      <c r="C1010">
        <v>76.093658861999998</v>
      </c>
      <c r="D1010">
        <v>87.852038575999998</v>
      </c>
      <c r="E1010">
        <v>95.516186939999997</v>
      </c>
      <c r="F1010"/>
      <c r="G1010"/>
      <c r="H1010">
        <v>74.025298105999994</v>
      </c>
      <c r="I1010">
        <v>77.526283706000001</v>
      </c>
      <c r="J1010">
        <v>69.188468588999996</v>
      </c>
      <c r="K1010">
        <v>80.206683889999994</v>
      </c>
      <c r="L1010">
        <v>113.7</v>
      </c>
      <c r="M1010">
        <v>95.992000666999999</v>
      </c>
      <c r="N1010">
        <v>123.616103013</v>
      </c>
      <c r="O1010">
        <v>57.304775397999997</v>
      </c>
      <c r="P1010"/>
      <c r="Q1010">
        <v>99.808317360000004</v>
      </c>
      <c r="R1010">
        <v>108.98</v>
      </c>
      <c r="S1010">
        <v>94.611639198000006</v>
      </c>
      <c r="T1010">
        <v>104.527767952</v>
      </c>
      <c r="U1010"/>
      <c r="V1010">
        <v>142.234060263</v>
      </c>
      <c r="W1010">
        <v>63.605300442000001</v>
      </c>
      <c r="X1010">
        <v>47.778820344000003</v>
      </c>
      <c r="Y1010"/>
      <c r="Z1010">
        <v>53.123957722999997</v>
      </c>
      <c r="AA1010">
        <v>35.658041216999997</v>
      </c>
      <c r="AB1010">
        <v>65.698730077999997</v>
      </c>
      <c r="AC1010">
        <v>124.989584201</v>
      </c>
      <c r="AD1010">
        <v>101.62333989699999</v>
      </c>
      <c r="AE1010">
        <v>54.640999999999998</v>
      </c>
      <c r="AF1010">
        <v>104.908742395</v>
      </c>
      <c r="AG1010">
        <v>72.7</v>
      </c>
      <c r="AH1010">
        <v>89.906097287999998</v>
      </c>
      <c r="AI1010">
        <v>96.784868516000003</v>
      </c>
      <c r="AJ1010">
        <v>119.74398758700001</v>
      </c>
      <c r="AK1010"/>
      <c r="AL1010">
        <v>87.760200542000007</v>
      </c>
      <c r="AM1010">
        <v>49.5</v>
      </c>
      <c r="AN1010">
        <v>129.774465636</v>
      </c>
      <c r="AO1010">
        <v>63.849962157999997</v>
      </c>
      <c r="AP1010">
        <v>49.504125344000002</v>
      </c>
      <c r="AQ1010">
        <v>81.864165749999998</v>
      </c>
      <c r="AR1010">
        <v>102.391467378</v>
      </c>
      <c r="AS1010">
        <v>47.296058662</v>
      </c>
      <c r="AT1010">
        <v>90.471681914000001</v>
      </c>
      <c r="AU1010"/>
    </row>
    <row r="1011" spans="1:47" x14ac:dyDescent="0.35">
      <c r="A1011" s="84">
        <v>37653</v>
      </c>
      <c r="B1011">
        <v>76.694552173000005</v>
      </c>
      <c r="C1011">
        <v>75.993667193999997</v>
      </c>
      <c r="D1011">
        <v>87.530672275000001</v>
      </c>
      <c r="E1011">
        <v>95.668679389000005</v>
      </c>
      <c r="F1011"/>
      <c r="G1011"/>
      <c r="H1011">
        <v>75.707690186999997</v>
      </c>
      <c r="I1011">
        <v>76.681770811999996</v>
      </c>
      <c r="J1011">
        <v>68.688551907999994</v>
      </c>
      <c r="K1011">
        <v>80.206683889999994</v>
      </c>
      <c r="L1011">
        <v>115.9</v>
      </c>
      <c r="M1011">
        <v>96.091992333999997</v>
      </c>
      <c r="N1011">
        <v>124.027103356</v>
      </c>
      <c r="O1011">
        <v>58.404867072000002</v>
      </c>
      <c r="P1011"/>
      <c r="Q1011">
        <v>102.408534045</v>
      </c>
      <c r="R1011">
        <v>109.98</v>
      </c>
      <c r="S1011">
        <v>94.627136956000001</v>
      </c>
      <c r="T1011">
        <v>106.544039618</v>
      </c>
      <c r="U1011"/>
      <c r="V1011">
        <v>139.637090062</v>
      </c>
      <c r="W1011">
        <v>63.305275440000003</v>
      </c>
      <c r="X1011">
        <v>48.392740676999999</v>
      </c>
      <c r="Y1011"/>
      <c r="Z1011">
        <v>55.263177497000001</v>
      </c>
      <c r="AA1011">
        <v>36.136758338</v>
      </c>
      <c r="AB1011">
        <v>65.348523627000006</v>
      </c>
      <c r="AC1011">
        <v>122.489792517</v>
      </c>
      <c r="AD1011">
        <v>101.188587641</v>
      </c>
      <c r="AE1011">
        <v>54.908999999999999</v>
      </c>
      <c r="AF1011">
        <v>106.108842404</v>
      </c>
      <c r="AG1011">
        <v>73</v>
      </c>
      <c r="AH1011">
        <v>90.918072542999994</v>
      </c>
      <c r="AI1011">
        <v>97.571737365999994</v>
      </c>
      <c r="AJ1011">
        <v>119.162141195</v>
      </c>
      <c r="AK1011"/>
      <c r="AL1011">
        <v>87.862876467000007</v>
      </c>
      <c r="AM1011">
        <v>49.9</v>
      </c>
      <c r="AN1011">
        <v>133.86991228400001</v>
      </c>
      <c r="AO1011">
        <v>65.454492766000001</v>
      </c>
      <c r="AP1011">
        <v>49.704142011999998</v>
      </c>
      <c r="AQ1011">
        <v>83.637733765999997</v>
      </c>
      <c r="AR1011">
        <v>99.891675694</v>
      </c>
      <c r="AS1011">
        <v>45.996166985999999</v>
      </c>
      <c r="AT1011">
        <v>90.569749630000004</v>
      </c>
      <c r="AU1011"/>
    </row>
    <row r="1012" spans="1:47" x14ac:dyDescent="0.35">
      <c r="A1012" s="84">
        <v>37681</v>
      </c>
      <c r="B1012">
        <v>76.947948268999994</v>
      </c>
      <c r="C1012">
        <v>74.993750520999996</v>
      </c>
      <c r="D1012">
        <v>87.446237791000001</v>
      </c>
      <c r="E1012">
        <v>95.315271449999997</v>
      </c>
      <c r="F1012"/>
      <c r="G1012"/>
      <c r="H1012">
        <v>76.148890871000006</v>
      </c>
      <c r="I1012">
        <v>76.935124680000001</v>
      </c>
      <c r="J1012">
        <v>68.488585236000006</v>
      </c>
      <c r="K1012">
        <v>80.006667222000004</v>
      </c>
      <c r="L1012">
        <v>112.6</v>
      </c>
      <c r="M1012">
        <v>95.392050662000003</v>
      </c>
      <c r="N1012">
        <v>123.640103033</v>
      </c>
      <c r="O1012">
        <v>58.204850403999998</v>
      </c>
      <c r="P1012"/>
      <c r="Q1012">
        <v>99.108259021999999</v>
      </c>
      <c r="R1012">
        <v>109.12</v>
      </c>
      <c r="S1012">
        <v>94.572452159999997</v>
      </c>
      <c r="T1012">
        <v>106.756278741</v>
      </c>
      <c r="U1012"/>
      <c r="V1012">
        <v>140.336274347</v>
      </c>
      <c r="W1012">
        <v>65.005417117999997</v>
      </c>
      <c r="X1012">
        <v>47.995286759999999</v>
      </c>
      <c r="Y1012"/>
      <c r="Z1012">
        <v>54.668949781999999</v>
      </c>
      <c r="AA1012">
        <v>35.076544673000001</v>
      </c>
      <c r="AB1012">
        <v>64.648110727000002</v>
      </c>
      <c r="AC1012">
        <v>122.589784185</v>
      </c>
      <c r="AD1012">
        <v>101.94940409</v>
      </c>
      <c r="AE1012">
        <v>56.066000000000003</v>
      </c>
      <c r="AF1012">
        <v>105.608800733</v>
      </c>
      <c r="AG1012">
        <v>73.099999999999994</v>
      </c>
      <c r="AH1012">
        <v>90.402303244999999</v>
      </c>
      <c r="AI1012">
        <v>94.325903361000002</v>
      </c>
      <c r="AJ1012">
        <v>119.162141195</v>
      </c>
      <c r="AK1012"/>
      <c r="AL1012">
        <v>87.808549968999998</v>
      </c>
      <c r="AM1012">
        <v>50.6</v>
      </c>
      <c r="AN1012">
        <v>127.726742313</v>
      </c>
      <c r="AO1012">
        <v>66.638175283999999</v>
      </c>
      <c r="AP1012">
        <v>50.104175347999998</v>
      </c>
      <c r="AQ1012">
        <v>83.077659655000005</v>
      </c>
      <c r="AR1012">
        <v>100.091659028</v>
      </c>
      <c r="AS1012">
        <v>46.696108658</v>
      </c>
      <c r="AT1012">
        <v>90.302616741999998</v>
      </c>
      <c r="AU1012"/>
    </row>
    <row r="1013" spans="1:47" x14ac:dyDescent="0.35">
      <c r="A1013" s="84">
        <v>37712</v>
      </c>
      <c r="B1013">
        <v>76.610086804000005</v>
      </c>
      <c r="C1013">
        <v>76.993583868000002</v>
      </c>
      <c r="D1013">
        <v>87.233670755999995</v>
      </c>
      <c r="E1013">
        <v>94.971762143999996</v>
      </c>
      <c r="F1013"/>
      <c r="G1013"/>
      <c r="H1013">
        <v>75.937779527999993</v>
      </c>
      <c r="I1013">
        <v>76.597319519999999</v>
      </c>
      <c r="J1013">
        <v>70.188301949999996</v>
      </c>
      <c r="K1013">
        <v>79.806650554000001</v>
      </c>
      <c r="L1013">
        <v>114.6</v>
      </c>
      <c r="M1013">
        <v>95.792017332</v>
      </c>
      <c r="N1013">
        <v>123.95910329900001</v>
      </c>
      <c r="O1013">
        <v>59.604967080999998</v>
      </c>
      <c r="P1013"/>
      <c r="Q1013">
        <v>102.908575715</v>
      </c>
      <c r="R1013">
        <v>109.17</v>
      </c>
      <c r="S1013">
        <v>94.074384719999998</v>
      </c>
      <c r="T1013">
        <v>106.01344181100001</v>
      </c>
      <c r="U1013"/>
      <c r="V1013">
        <v>142.33394373199999</v>
      </c>
      <c r="W1013">
        <v>64.305358780000006</v>
      </c>
      <c r="X1013">
        <v>48.099494295</v>
      </c>
      <c r="Y1013"/>
      <c r="Z1013">
        <v>54.371835924999999</v>
      </c>
      <c r="AA1013">
        <v>34.499400303000002</v>
      </c>
      <c r="AB1013">
        <v>65.208441046999994</v>
      </c>
      <c r="AC1013">
        <v>124.28964252999999</v>
      </c>
      <c r="AD1013">
        <v>100.536459257</v>
      </c>
      <c r="AE1013">
        <v>55.091999999999999</v>
      </c>
      <c r="AF1013">
        <v>107.80898408199999</v>
      </c>
      <c r="AG1013">
        <v>73.8</v>
      </c>
      <c r="AH1013">
        <v>90.153610778000001</v>
      </c>
      <c r="AI1013">
        <v>93.539034510999997</v>
      </c>
      <c r="AJ1013">
        <v>116.485647789</v>
      </c>
      <c r="AK1013"/>
      <c r="AL1013">
        <v>87.414400512</v>
      </c>
      <c r="AM1013">
        <v>50.7</v>
      </c>
      <c r="AN1013">
        <v>131.310258129</v>
      </c>
      <c r="AO1013">
        <v>66.919905064999995</v>
      </c>
      <c r="AP1013">
        <v>50.604217018</v>
      </c>
      <c r="AQ1013">
        <v>82.330894174999997</v>
      </c>
      <c r="AR1013">
        <v>103.491375719</v>
      </c>
      <c r="AS1013">
        <v>45.296225315000001</v>
      </c>
      <c r="AT1013">
        <v>89.729778326000002</v>
      </c>
      <c r="AU1013"/>
    </row>
    <row r="1014" spans="1:47" x14ac:dyDescent="0.35">
      <c r="A1014" s="84">
        <v>37742</v>
      </c>
      <c r="B1014">
        <v>75.174175585</v>
      </c>
      <c r="C1014">
        <v>74.193817182000004</v>
      </c>
      <c r="D1014">
        <v>85.936215833999995</v>
      </c>
      <c r="E1014">
        <v>95.032491593000003</v>
      </c>
      <c r="F1014"/>
      <c r="G1014"/>
      <c r="H1014">
        <v>75.372045576999994</v>
      </c>
      <c r="I1014">
        <v>75.161647599000005</v>
      </c>
      <c r="J1014">
        <v>68.688551907999994</v>
      </c>
      <c r="K1014">
        <v>79.106592215999996</v>
      </c>
      <c r="L1014">
        <v>112.8</v>
      </c>
      <c r="M1014">
        <v>94.192150654000002</v>
      </c>
      <c r="N1014">
        <v>122.917102431</v>
      </c>
      <c r="O1014">
        <v>58.204850403999998</v>
      </c>
      <c r="P1014"/>
      <c r="Q1014">
        <v>99.308275690000002</v>
      </c>
      <c r="R1014">
        <v>106.58</v>
      </c>
      <c r="S1014">
        <v>93.770769422000001</v>
      </c>
      <c r="T1014">
        <v>105.270604882</v>
      </c>
      <c r="U1014"/>
      <c r="V1014">
        <v>142.63359414000001</v>
      </c>
      <c r="W1014">
        <v>64.005333777999994</v>
      </c>
      <c r="X1014">
        <v>48.789607255999996</v>
      </c>
      <c r="Y1014"/>
      <c r="Z1014">
        <v>54.966063640000002</v>
      </c>
      <c r="AA1014">
        <v>34.694156782999997</v>
      </c>
      <c r="AB1014">
        <v>65.138399757000002</v>
      </c>
      <c r="AC1014">
        <v>120.189984168</v>
      </c>
      <c r="AD1014">
        <v>101.84071602500001</v>
      </c>
      <c r="AE1014">
        <v>54.856999999999999</v>
      </c>
      <c r="AF1014">
        <v>105.208767397</v>
      </c>
      <c r="AG1014">
        <v>75.099999999999994</v>
      </c>
      <c r="AH1014">
        <v>90.284007618000004</v>
      </c>
      <c r="AI1014">
        <v>92.752165661999996</v>
      </c>
      <c r="AJ1014">
        <v>116.020170675</v>
      </c>
      <c r="AK1014"/>
      <c r="AL1014">
        <v>87.091299638999999</v>
      </c>
      <c r="AM1014">
        <v>51.6</v>
      </c>
      <c r="AN1014">
        <v>130.798327298</v>
      </c>
      <c r="AO1014">
        <v>66.795729894000004</v>
      </c>
      <c r="AP1014">
        <v>50.404200350000004</v>
      </c>
      <c r="AQ1014">
        <v>83.077659655000005</v>
      </c>
      <c r="AR1014">
        <v>101.49154237099999</v>
      </c>
      <c r="AS1014">
        <v>45.396216981999999</v>
      </c>
      <c r="AT1014">
        <v>89.708360099000004</v>
      </c>
      <c r="AU1014"/>
    </row>
    <row r="1015" spans="1:47" x14ac:dyDescent="0.35">
      <c r="A1015" s="84">
        <v>37773</v>
      </c>
      <c r="B1015">
        <v>76.272225348999996</v>
      </c>
      <c r="C1015">
        <v>75.593700525000003</v>
      </c>
      <c r="D1015">
        <v>86.293309074000007</v>
      </c>
      <c r="E1015">
        <v>94.585715469999997</v>
      </c>
      <c r="F1015"/>
      <c r="G1015"/>
      <c r="H1015">
        <v>76.328999742999997</v>
      </c>
      <c r="I1015">
        <v>76.259514370000005</v>
      </c>
      <c r="J1015">
        <v>69.488418597000006</v>
      </c>
      <c r="K1015">
        <v>78.706558880000003</v>
      </c>
      <c r="L1015">
        <v>113.5</v>
      </c>
      <c r="M1015">
        <v>94.192150654000002</v>
      </c>
      <c r="N1015">
        <v>123.339102783</v>
      </c>
      <c r="O1015">
        <v>58.704892074</v>
      </c>
      <c r="P1015"/>
      <c r="Q1015">
        <v>100.30835903000001</v>
      </c>
      <c r="R1015">
        <v>106.29</v>
      </c>
      <c r="S1015">
        <v>93.730249491999999</v>
      </c>
      <c r="T1015">
        <v>106.437920057</v>
      </c>
      <c r="U1015"/>
      <c r="V1015">
        <v>143.932079241</v>
      </c>
      <c r="W1015">
        <v>66.005500458</v>
      </c>
      <c r="X1015">
        <v>48.958360048999999</v>
      </c>
      <c r="Y1015"/>
      <c r="Z1015">
        <v>55.144331954000002</v>
      </c>
      <c r="AA1015">
        <v>34.480225531000002</v>
      </c>
      <c r="AB1015">
        <v>64.578069436999996</v>
      </c>
      <c r="AC1015">
        <v>121.68985917800001</v>
      </c>
      <c r="AD1015">
        <v>100.971211513</v>
      </c>
      <c r="AE1015">
        <v>56.54</v>
      </c>
      <c r="AF1015">
        <v>101.708475706</v>
      </c>
      <c r="AG1015">
        <v>75.2</v>
      </c>
      <c r="AH1015">
        <v>90.765999070000007</v>
      </c>
      <c r="AI1015">
        <v>91.080069355999996</v>
      </c>
      <c r="AJ1015">
        <v>116.25290923199999</v>
      </c>
      <c r="AK1015"/>
      <c r="AL1015">
        <v>87.356580668999996</v>
      </c>
      <c r="AM1015">
        <v>52</v>
      </c>
      <c r="AN1015">
        <v>129.262534805</v>
      </c>
      <c r="AO1015">
        <v>66.749511651999995</v>
      </c>
      <c r="AP1015">
        <v>52.104342029000001</v>
      </c>
      <c r="AQ1015">
        <v>82.42423986</v>
      </c>
      <c r="AR1015">
        <v>102.09149237600001</v>
      </c>
      <c r="AS1015">
        <v>47.196066993999999</v>
      </c>
      <c r="AT1015">
        <v>89.827548566999994</v>
      </c>
      <c r="AU1015"/>
    </row>
    <row r="1016" spans="1:47" x14ac:dyDescent="0.35">
      <c r="A1016" s="84">
        <v>37803</v>
      </c>
      <c r="B1016">
        <v>76.272225348999996</v>
      </c>
      <c r="C1016">
        <v>77.793517206999994</v>
      </c>
      <c r="D1016">
        <v>85.530998569999994</v>
      </c>
      <c r="E1016">
        <v>95.620791409000006</v>
      </c>
      <c r="F1016"/>
      <c r="G1016"/>
      <c r="H1016">
        <v>75.726906385999996</v>
      </c>
      <c r="I1016">
        <v>76.259514370000005</v>
      </c>
      <c r="J1016">
        <v>69.588401933</v>
      </c>
      <c r="K1016">
        <v>80.606717226000001</v>
      </c>
      <c r="L1016">
        <v>113.5</v>
      </c>
      <c r="M1016">
        <v>95.792017332</v>
      </c>
      <c r="N1016">
        <v>123.703103086</v>
      </c>
      <c r="O1016">
        <v>59.404950413000002</v>
      </c>
      <c r="P1016"/>
      <c r="Q1016">
        <v>101.708475706</v>
      </c>
      <c r="R1016">
        <v>108.2</v>
      </c>
      <c r="S1016">
        <v>94.572508175999999</v>
      </c>
      <c r="T1016">
        <v>106.756278741</v>
      </c>
      <c r="U1016"/>
      <c r="V1016">
        <v>143.732312302</v>
      </c>
      <c r="W1016">
        <v>66.205517126000004</v>
      </c>
      <c r="X1016">
        <v>49.601401783999997</v>
      </c>
      <c r="Y1016"/>
      <c r="Z1016">
        <v>56.629901242000003</v>
      </c>
      <c r="AA1016">
        <v>34.705698791000003</v>
      </c>
      <c r="AB1016">
        <v>65.348523627000006</v>
      </c>
      <c r="AC1016">
        <v>123.38971752400001</v>
      </c>
      <c r="AD1016">
        <v>101.405963769</v>
      </c>
      <c r="AE1016">
        <v>53.905999999999999</v>
      </c>
      <c r="AF1016">
        <v>103.908659055</v>
      </c>
      <c r="AG1016">
        <v>77</v>
      </c>
      <c r="AH1016">
        <v>90.752064722</v>
      </c>
      <c r="AI1016">
        <v>92.358731237000001</v>
      </c>
      <c r="AJ1016">
        <v>118.114817688</v>
      </c>
      <c r="AK1016"/>
      <c r="AL1016">
        <v>87.967355746999999</v>
      </c>
      <c r="AM1016">
        <v>53.9</v>
      </c>
      <c r="AN1016">
        <v>131.69420625199999</v>
      </c>
      <c r="AO1016">
        <v>67.403829748000007</v>
      </c>
      <c r="AP1016">
        <v>52.704392032999998</v>
      </c>
      <c r="AQ1016">
        <v>83.171005340999997</v>
      </c>
      <c r="AR1016">
        <v>103.491375719</v>
      </c>
      <c r="AS1016">
        <v>48.295975335000001</v>
      </c>
      <c r="AT1016">
        <v>90.295080698999996</v>
      </c>
      <c r="AU1016"/>
    </row>
    <row r="1017" spans="1:47" x14ac:dyDescent="0.35">
      <c r="A1017" s="84">
        <v>37834</v>
      </c>
      <c r="B1017">
        <v>76.779017541000002</v>
      </c>
      <c r="C1017">
        <v>75.693692192</v>
      </c>
      <c r="D1017">
        <v>86.834013463000005</v>
      </c>
      <c r="E1017">
        <v>94.336109409000002</v>
      </c>
      <c r="F1017"/>
      <c r="G1017"/>
      <c r="H1017">
        <v>79.125054684999995</v>
      </c>
      <c r="I1017">
        <v>76.766222104999997</v>
      </c>
      <c r="J1017">
        <v>71.088151975000002</v>
      </c>
      <c r="K1017">
        <v>78.606550545999994</v>
      </c>
      <c r="L1017">
        <v>115.4</v>
      </c>
      <c r="M1017">
        <v>94.692108990999998</v>
      </c>
      <c r="N1017">
        <v>123.898103248</v>
      </c>
      <c r="O1017">
        <v>60.605050421000001</v>
      </c>
      <c r="P1017"/>
      <c r="Q1017">
        <v>101.30844236999999</v>
      </c>
      <c r="R1017">
        <v>107.73</v>
      </c>
      <c r="S1017">
        <v>93.754246211999998</v>
      </c>
      <c r="T1017">
        <v>106.650159179</v>
      </c>
      <c r="U1017"/>
      <c r="V1017">
        <v>137.04011986</v>
      </c>
      <c r="W1017">
        <v>68.405700475000003</v>
      </c>
      <c r="X1017">
        <v>49.842054519000001</v>
      </c>
      <c r="Y1017"/>
      <c r="Z1017">
        <v>59.244503188000003</v>
      </c>
      <c r="AA1017">
        <v>34.924923767000003</v>
      </c>
      <c r="AB1017">
        <v>64.508028147000005</v>
      </c>
      <c r="AC1017">
        <v>120.789934172</v>
      </c>
      <c r="AD1017">
        <v>100.427771193</v>
      </c>
      <c r="AE1017">
        <v>56.76</v>
      </c>
      <c r="AF1017">
        <v>108.50904242</v>
      </c>
      <c r="AG1017">
        <v>76.599999999999994</v>
      </c>
      <c r="AH1017">
        <v>90.538700405</v>
      </c>
      <c r="AI1017">
        <v>93.342317299000001</v>
      </c>
      <c r="AJ1017">
        <v>116.834755625</v>
      </c>
      <c r="AK1017"/>
      <c r="AL1017">
        <v>87.713598630000007</v>
      </c>
      <c r="AM1017">
        <v>53.9</v>
      </c>
      <c r="AN1017">
        <v>129.90244834399999</v>
      </c>
      <c r="AO1017">
        <v>67.264103362</v>
      </c>
      <c r="AP1017">
        <v>52.504375365000001</v>
      </c>
      <c r="AQ1017">
        <v>83.264351026</v>
      </c>
      <c r="AR1017">
        <v>102.391467378</v>
      </c>
      <c r="AS1017">
        <v>49.495875343999998</v>
      </c>
      <c r="AT1017">
        <v>90.080700112000002</v>
      </c>
      <c r="AU1017"/>
    </row>
    <row r="1018" spans="1:47" x14ac:dyDescent="0.35">
      <c r="A1018" s="84">
        <v>37865</v>
      </c>
      <c r="B1018">
        <v>76.356690708000002</v>
      </c>
      <c r="C1018">
        <v>75.893675526999999</v>
      </c>
      <c r="D1018">
        <v>89.363745038999994</v>
      </c>
      <c r="E1018">
        <v>96.213639246</v>
      </c>
      <c r="F1018"/>
      <c r="G1018"/>
      <c r="H1018">
        <v>76.998236640000002</v>
      </c>
      <c r="I1018">
        <v>76.343965652999998</v>
      </c>
      <c r="J1018">
        <v>71.388101982999999</v>
      </c>
      <c r="K1018">
        <v>78.406533878000005</v>
      </c>
      <c r="L1018">
        <v>117</v>
      </c>
      <c r="M1018">
        <v>94.392133989000001</v>
      </c>
      <c r="N1018">
        <v>123.19410266200001</v>
      </c>
      <c r="O1018">
        <v>61.005083757000001</v>
      </c>
      <c r="P1018"/>
      <c r="Q1018">
        <v>101.60846737200001</v>
      </c>
      <c r="R1018">
        <v>107.34</v>
      </c>
      <c r="S1018">
        <v>94.612238151</v>
      </c>
      <c r="T1018">
        <v>106.225680934</v>
      </c>
      <c r="U1018"/>
      <c r="V1018">
        <v>145.63009821899999</v>
      </c>
      <c r="W1018">
        <v>67.405617135</v>
      </c>
      <c r="X1018">
        <v>50.180273831999997</v>
      </c>
      <c r="Y1018"/>
      <c r="Z1018">
        <v>53.777608209999997</v>
      </c>
      <c r="AA1018">
        <v>35.297867474</v>
      </c>
      <c r="AB1018">
        <v>64.718152016999994</v>
      </c>
      <c r="AC1018">
        <v>121.289892509</v>
      </c>
      <c r="AD1018">
        <v>103.471036986</v>
      </c>
      <c r="AE1018">
        <v>57.478999999999999</v>
      </c>
      <c r="AF1018">
        <v>109.20910075800001</v>
      </c>
      <c r="AG1018">
        <v>78.099999999999994</v>
      </c>
      <c r="AH1018">
        <v>90.584479943000005</v>
      </c>
      <c r="AI1018">
        <v>93.342317299000001</v>
      </c>
      <c r="AJ1018">
        <v>118.463925524</v>
      </c>
      <c r="AK1018"/>
      <c r="AL1018">
        <v>88.299396100999999</v>
      </c>
      <c r="AM1018">
        <v>54</v>
      </c>
      <c r="AN1018">
        <v>134.125877699</v>
      </c>
      <c r="AO1018">
        <v>68.542233201000002</v>
      </c>
      <c r="AP1018">
        <v>52.104342029000001</v>
      </c>
      <c r="AQ1018">
        <v>83.731079450999999</v>
      </c>
      <c r="AR1018">
        <v>102.99141738199999</v>
      </c>
      <c r="AS1018">
        <v>49.495875343999998</v>
      </c>
      <c r="AT1018">
        <v>90.675750022000003</v>
      </c>
      <c r="AU1018"/>
    </row>
    <row r="1019" spans="1:47" x14ac:dyDescent="0.35">
      <c r="A1019" s="84">
        <v>37895</v>
      </c>
      <c r="B1019">
        <v>76.356690708000002</v>
      </c>
      <c r="C1019">
        <v>76.393633863999995</v>
      </c>
      <c r="D1019">
        <v>89.627353705000004</v>
      </c>
      <c r="E1019">
        <v>96.756191326999996</v>
      </c>
      <c r="F1019"/>
      <c r="G1019"/>
      <c r="H1019">
        <v>76.098434655999995</v>
      </c>
      <c r="I1019">
        <v>76.343965652999998</v>
      </c>
      <c r="J1019">
        <v>71.788035327000003</v>
      </c>
      <c r="K1019">
        <v>80.806733894000004</v>
      </c>
      <c r="L1019">
        <v>114.8</v>
      </c>
      <c r="M1019">
        <v>96.791934005000002</v>
      </c>
      <c r="N1019">
        <v>125.247104373</v>
      </c>
      <c r="O1019">
        <v>61.905158763000003</v>
      </c>
      <c r="P1019"/>
      <c r="Q1019">
        <v>101.508459038</v>
      </c>
      <c r="R1019">
        <v>109.95</v>
      </c>
      <c r="S1019">
        <v>95.556751933000001</v>
      </c>
      <c r="T1019">
        <v>107.39299610899999</v>
      </c>
      <c r="U1019"/>
      <c r="V1019">
        <v>144.73114699499999</v>
      </c>
      <c r="W1019">
        <v>68.105675473000005</v>
      </c>
      <c r="X1019">
        <v>49.981431938</v>
      </c>
      <c r="Y1019"/>
      <c r="Z1019">
        <v>61.443145733000001</v>
      </c>
      <c r="AA1019">
        <v>35.976724519000001</v>
      </c>
      <c r="AB1019">
        <v>68.150175230000002</v>
      </c>
      <c r="AC1019">
        <v>122.589784185</v>
      </c>
      <c r="AD1019">
        <v>104.666605691</v>
      </c>
      <c r="AE1019">
        <v>59.076999999999998</v>
      </c>
      <c r="AF1019">
        <v>108.60905075399999</v>
      </c>
      <c r="AG1019">
        <v>78.599999999999994</v>
      </c>
      <c r="AH1019">
        <v>91.041636885000003</v>
      </c>
      <c r="AI1019">
        <v>96.883227122999998</v>
      </c>
      <c r="AJ1019">
        <v>121.024049651</v>
      </c>
      <c r="AK1019"/>
      <c r="AL1019">
        <v>89.289839900000004</v>
      </c>
      <c r="AM1019">
        <v>55.2</v>
      </c>
      <c r="AN1019">
        <v>131.05429271400001</v>
      </c>
      <c r="AO1019">
        <v>68.342439795999994</v>
      </c>
      <c r="AP1019">
        <v>52.804400367</v>
      </c>
      <c r="AQ1019">
        <v>85.597993150999997</v>
      </c>
      <c r="AR1019">
        <v>102.591450712</v>
      </c>
      <c r="AS1019">
        <v>48.995917007000003</v>
      </c>
      <c r="AT1019">
        <v>90.788988982000006</v>
      </c>
      <c r="AU1019"/>
    </row>
    <row r="1020" spans="1:47" x14ac:dyDescent="0.35">
      <c r="A1020" s="84">
        <v>37926</v>
      </c>
      <c r="B1020">
        <v>76.356690708000002</v>
      </c>
      <c r="C1020">
        <v>75.893675526999999</v>
      </c>
      <c r="D1020">
        <v>90.826832035999999</v>
      </c>
      <c r="E1020">
        <v>96.836182980000004</v>
      </c>
      <c r="F1020"/>
      <c r="G1020"/>
      <c r="H1020">
        <v>77.452867501</v>
      </c>
      <c r="I1020">
        <v>76.343965652999998</v>
      </c>
      <c r="J1020">
        <v>72.787868689000007</v>
      </c>
      <c r="K1020">
        <v>81.606800566999993</v>
      </c>
      <c r="L1020">
        <v>112.8</v>
      </c>
      <c r="M1020">
        <v>96.491959003000005</v>
      </c>
      <c r="N1020">
        <v>124.328103607</v>
      </c>
      <c r="O1020">
        <v>62.705225435000003</v>
      </c>
      <c r="P1020"/>
      <c r="Q1020">
        <v>102.908575715</v>
      </c>
      <c r="R1020">
        <v>107.81</v>
      </c>
      <c r="S1020">
        <v>95.875042135000001</v>
      </c>
      <c r="T1020">
        <v>106.225680934</v>
      </c>
      <c r="U1020"/>
      <c r="V1020">
        <v>141.734642917</v>
      </c>
      <c r="W1020">
        <v>69.005750479</v>
      </c>
      <c r="X1020">
        <v>51.158268775000003</v>
      </c>
      <c r="Y1020"/>
      <c r="Z1020">
        <v>61.443145733000001</v>
      </c>
      <c r="AA1020">
        <v>35.445785729000001</v>
      </c>
      <c r="AB1020">
        <v>64.648110727000002</v>
      </c>
      <c r="AC1020">
        <v>124.089659195</v>
      </c>
      <c r="AD1020">
        <v>104.883981819</v>
      </c>
      <c r="AE1020">
        <v>59.154000000000003</v>
      </c>
      <c r="AF1020">
        <v>107.50895908</v>
      </c>
      <c r="AG1020">
        <v>78.3</v>
      </c>
      <c r="AH1020">
        <v>91.345469300999994</v>
      </c>
      <c r="AI1020">
        <v>94.325903361000002</v>
      </c>
      <c r="AJ1020">
        <v>119.04577191600001</v>
      </c>
      <c r="AK1020"/>
      <c r="AL1020">
        <v>89.455675432000007</v>
      </c>
      <c r="AM1020">
        <v>55.4</v>
      </c>
      <c r="AN1020">
        <v>131.82218896000001</v>
      </c>
      <c r="AO1020">
        <v>68.358305145000003</v>
      </c>
      <c r="AP1020">
        <v>54.304525376999997</v>
      </c>
      <c r="AQ1020">
        <v>85.971375890999994</v>
      </c>
      <c r="AR1020">
        <v>102.391467378</v>
      </c>
      <c r="AS1020">
        <v>48.795933671999997</v>
      </c>
      <c r="AT1020">
        <v>91.400598355</v>
      </c>
      <c r="AU1020"/>
    </row>
    <row r="1021" spans="1:47" x14ac:dyDescent="0.35">
      <c r="A1021" s="84">
        <v>37956</v>
      </c>
      <c r="B1021">
        <v>77.708136568</v>
      </c>
      <c r="C1021">
        <v>78.493458877999998</v>
      </c>
      <c r="D1021">
        <v>89.443544380000006</v>
      </c>
      <c r="E1021">
        <v>97.030677734999998</v>
      </c>
      <c r="F1021"/>
      <c r="G1021"/>
      <c r="H1021">
        <v>76.646127477999997</v>
      </c>
      <c r="I1021">
        <v>77.695186290999999</v>
      </c>
      <c r="J1021">
        <v>74.487585401999993</v>
      </c>
      <c r="K1021">
        <v>82.006833903</v>
      </c>
      <c r="L1021">
        <v>111.2</v>
      </c>
      <c r="M1021">
        <v>96.791934005000002</v>
      </c>
      <c r="N1021">
        <v>123.685103071</v>
      </c>
      <c r="O1021">
        <v>62.305192099000003</v>
      </c>
      <c r="P1021"/>
      <c r="Q1021">
        <v>101.30844236999999</v>
      </c>
      <c r="R1021">
        <v>108.45</v>
      </c>
      <c r="S1021">
        <v>95.954160762000001</v>
      </c>
      <c r="T1021">
        <v>106.225680934</v>
      </c>
      <c r="U1021"/>
      <c r="V1021">
        <v>146.82869984999999</v>
      </c>
      <c r="W1021">
        <v>72.306025501999997</v>
      </c>
      <c r="X1021">
        <v>50.921518638999999</v>
      </c>
      <c r="Y1021"/>
      <c r="Z1021">
        <v>58.234316071999999</v>
      </c>
      <c r="AA1021">
        <v>35.231618279000003</v>
      </c>
      <c r="AB1021">
        <v>66.259060398000003</v>
      </c>
      <c r="AC1021">
        <v>124.089659195</v>
      </c>
      <c r="AD1021">
        <v>104.55791762699999</v>
      </c>
      <c r="AE1021">
        <v>60.222000000000001</v>
      </c>
      <c r="AF1021">
        <v>105.10875906299999</v>
      </c>
      <c r="AG1021">
        <v>79.900000000000006</v>
      </c>
      <c r="AH1021">
        <v>92.660462003000006</v>
      </c>
      <c r="AI1021">
        <v>92.260372630999996</v>
      </c>
      <c r="AJ1021">
        <v>120.09309542299999</v>
      </c>
      <c r="AK1021"/>
      <c r="AL1021">
        <v>89.774107799999996</v>
      </c>
      <c r="AM1021">
        <v>56.7</v>
      </c>
      <c r="AN1021">
        <v>133.48596416000001</v>
      </c>
      <c r="AO1021">
        <v>70.004844806999998</v>
      </c>
      <c r="AP1021">
        <v>55.804650387999999</v>
      </c>
      <c r="AQ1021">
        <v>84.757881986000001</v>
      </c>
      <c r="AR1021">
        <v>104.691275727</v>
      </c>
      <c r="AS1021">
        <v>49.695858678</v>
      </c>
      <c r="AT1021">
        <v>91.476851210000007</v>
      </c>
      <c r="AU1021"/>
    </row>
    <row r="1022" spans="1:47" x14ac:dyDescent="0.35">
      <c r="A1022" s="84">
        <v>37987</v>
      </c>
      <c r="B1022">
        <v>77.961532653999996</v>
      </c>
      <c r="C1022">
        <v>76.893592201000004</v>
      </c>
      <c r="D1022">
        <v>91.031152699000003</v>
      </c>
      <c r="E1022">
        <v>96.629649348000001</v>
      </c>
      <c r="F1022"/>
      <c r="G1022"/>
      <c r="H1022">
        <v>79.234750749</v>
      </c>
      <c r="I1022">
        <v>77.948540148000006</v>
      </c>
      <c r="J1022">
        <v>74.387602065999999</v>
      </c>
      <c r="K1022">
        <v>81.306775564999995</v>
      </c>
      <c r="L1022">
        <v>111.3</v>
      </c>
      <c r="M1022">
        <v>96.691942338000004</v>
      </c>
      <c r="N1022">
        <v>123.75510312900001</v>
      </c>
      <c r="O1022">
        <v>62.905242104000003</v>
      </c>
      <c r="P1022"/>
      <c r="Q1022">
        <v>101.80848404</v>
      </c>
      <c r="R1022">
        <v>109.14</v>
      </c>
      <c r="S1022">
        <v>96.328399282999996</v>
      </c>
      <c r="T1022">
        <v>107.18075698600001</v>
      </c>
      <c r="U1022"/>
      <c r="V1022">
        <v>140.93557516199999</v>
      </c>
      <c r="W1022">
        <v>69.805817150999999</v>
      </c>
      <c r="X1022">
        <v>51.659349825</v>
      </c>
      <c r="Y1022"/>
      <c r="Z1022">
        <v>55.738559668999997</v>
      </c>
      <c r="AA1022">
        <v>35.873129663</v>
      </c>
      <c r="AB1022">
        <v>69.695550350999994</v>
      </c>
      <c r="AC1022">
        <v>124.089659195</v>
      </c>
      <c r="AD1022">
        <v>106.405614716</v>
      </c>
      <c r="AE1022">
        <v>59.981999999999999</v>
      </c>
      <c r="AF1022">
        <v>108.809067422</v>
      </c>
      <c r="AG1022">
        <v>79.8</v>
      </c>
      <c r="AH1022">
        <v>93.231218862000006</v>
      </c>
      <c r="AI1022">
        <v>97.571737365999994</v>
      </c>
      <c r="AJ1022">
        <v>118.463925524</v>
      </c>
      <c r="AK1022"/>
      <c r="AL1022">
        <v>90.099786910999995</v>
      </c>
      <c r="AM1022">
        <v>57.9</v>
      </c>
      <c r="AN1022">
        <v>129.84301691499999</v>
      </c>
      <c r="AO1022">
        <v>70.119873810000001</v>
      </c>
      <c r="AP1022">
        <v>51.304275355999998</v>
      </c>
      <c r="AQ1022">
        <v>85.784684521000003</v>
      </c>
      <c r="AR1022">
        <v>106.09115907</v>
      </c>
      <c r="AS1022">
        <v>50.495792016999999</v>
      </c>
      <c r="AT1022">
        <v>91.629059444000006</v>
      </c>
      <c r="AU1022"/>
    </row>
    <row r="1023" spans="1:47" x14ac:dyDescent="0.35">
      <c r="A1023" s="84">
        <v>38018</v>
      </c>
      <c r="B1023">
        <v>78.383859487999999</v>
      </c>
      <c r="C1023">
        <v>77.993500542000007</v>
      </c>
      <c r="D1023">
        <v>92.490474329999998</v>
      </c>
      <c r="E1023">
        <v>96.296841266000001</v>
      </c>
      <c r="F1023"/>
      <c r="G1023"/>
      <c r="H1023">
        <v>80.865534765999996</v>
      </c>
      <c r="I1023">
        <v>78.370796600000006</v>
      </c>
      <c r="J1023">
        <v>76.687218797</v>
      </c>
      <c r="K1023">
        <v>81.706808901000002</v>
      </c>
      <c r="L1023">
        <v>111.7</v>
      </c>
      <c r="M1023">
        <v>97.191900674999999</v>
      </c>
      <c r="N1023">
        <v>124.599103833</v>
      </c>
      <c r="O1023">
        <v>62.405200432999997</v>
      </c>
      <c r="P1023"/>
      <c r="Q1023">
        <v>103.50862571899999</v>
      </c>
      <c r="R1023">
        <v>110.25</v>
      </c>
      <c r="S1023">
        <v>96.584327228000006</v>
      </c>
      <c r="T1023">
        <v>106.968517863</v>
      </c>
      <c r="U1023"/>
      <c r="V1023">
        <v>143.43266189400001</v>
      </c>
      <c r="W1023">
        <v>70.805900492000006</v>
      </c>
      <c r="X1023">
        <v>50.856383149999999</v>
      </c>
      <c r="Y1023"/>
      <c r="Z1023">
        <v>56.392210155999997</v>
      </c>
      <c r="AA1023">
        <v>36.686728051000003</v>
      </c>
      <c r="AB1023">
        <v>68.758782201000002</v>
      </c>
      <c r="AC1023">
        <v>123.789684193</v>
      </c>
      <c r="AD1023">
        <v>106.079550524</v>
      </c>
      <c r="AE1023">
        <v>63.036000000000001</v>
      </c>
      <c r="AF1023">
        <v>109.609134095</v>
      </c>
      <c r="AG1023">
        <v>79.900000000000006</v>
      </c>
      <c r="AH1023">
        <v>93.439979219999998</v>
      </c>
      <c r="AI1023">
        <v>97.965171791000003</v>
      </c>
      <c r="AJ1023">
        <v>117.882079131</v>
      </c>
      <c r="AK1023"/>
      <c r="AL1023">
        <v>90.623360305999995</v>
      </c>
      <c r="AM1023">
        <v>58.1</v>
      </c>
      <c r="AN1023">
        <v>126.869512711</v>
      </c>
      <c r="AO1023">
        <v>70.525992312</v>
      </c>
      <c r="AP1023">
        <v>54.904575381000001</v>
      </c>
      <c r="AQ1023">
        <v>85.691338836</v>
      </c>
      <c r="AR1023">
        <v>106.291142405</v>
      </c>
      <c r="AS1023">
        <v>50.895758686999997</v>
      </c>
      <c r="AT1023">
        <v>92.186329982000004</v>
      </c>
      <c r="AU1023"/>
    </row>
    <row r="1024" spans="1:47" x14ac:dyDescent="0.35">
      <c r="A1024" s="84">
        <v>38047</v>
      </c>
      <c r="B1024">
        <v>78.552790225999999</v>
      </c>
      <c r="C1024">
        <v>78.593450546</v>
      </c>
      <c r="D1024">
        <v>92.930581785000001</v>
      </c>
      <c r="E1024">
        <v>97.473975960000004</v>
      </c>
      <c r="F1024"/>
      <c r="G1024"/>
      <c r="H1024">
        <v>80.002639610000003</v>
      </c>
      <c r="I1024">
        <v>78.539699185000003</v>
      </c>
      <c r="J1024">
        <v>76.087318780000004</v>
      </c>
      <c r="K1024">
        <v>81.206767231000001</v>
      </c>
      <c r="L1024">
        <v>112.9</v>
      </c>
      <c r="M1024">
        <v>96.891925673000003</v>
      </c>
      <c r="N1024">
        <v>125.998104998</v>
      </c>
      <c r="O1024">
        <v>62.705225435000003</v>
      </c>
      <c r="P1024"/>
      <c r="Q1024">
        <v>103.608634053</v>
      </c>
      <c r="R1024">
        <v>109.9</v>
      </c>
      <c r="S1024">
        <v>96.250241568000007</v>
      </c>
      <c r="T1024">
        <v>108.2419526</v>
      </c>
      <c r="U1024"/>
      <c r="V1024">
        <v>147.02846678899999</v>
      </c>
      <c r="W1024">
        <v>70.405867155999999</v>
      </c>
      <c r="X1024">
        <v>51.518613424000002</v>
      </c>
      <c r="Y1024"/>
      <c r="Z1024">
        <v>57.937202214999999</v>
      </c>
      <c r="AA1024">
        <v>38.090064568999999</v>
      </c>
      <c r="AB1024">
        <v>70.163934425999997</v>
      </c>
      <c r="AC1024">
        <v>121.489875844</v>
      </c>
      <c r="AD1024">
        <v>105.536110204</v>
      </c>
      <c r="AE1024">
        <v>61.939</v>
      </c>
      <c r="AF1024">
        <v>113.109425785</v>
      </c>
      <c r="AG1024">
        <v>81.400000000000006</v>
      </c>
      <c r="AH1024">
        <v>95.001299349000007</v>
      </c>
      <c r="AI1024">
        <v>97.571737365999994</v>
      </c>
      <c r="AJ1024">
        <v>119.627618309</v>
      </c>
      <c r="AK1024"/>
      <c r="AL1024">
        <v>90.525919001999995</v>
      </c>
      <c r="AM1024">
        <v>59.6</v>
      </c>
      <c r="AN1024">
        <v>132.81652111899999</v>
      </c>
      <c r="AO1024">
        <v>71.041517884000001</v>
      </c>
      <c r="AP1024">
        <v>53.004417035000003</v>
      </c>
      <c r="AQ1024">
        <v>86.904832741000007</v>
      </c>
      <c r="AR1024">
        <v>104.691275727</v>
      </c>
      <c r="AS1024">
        <v>51.195733689000001</v>
      </c>
      <c r="AT1024">
        <v>91.820732745000001</v>
      </c>
      <c r="AU1024"/>
    </row>
    <row r="1025" spans="1:47" x14ac:dyDescent="0.35">
      <c r="A1025" s="84">
        <v>38078</v>
      </c>
      <c r="B1025">
        <v>79.735305339000007</v>
      </c>
      <c r="C1025">
        <v>80.493292225999994</v>
      </c>
      <c r="D1025">
        <v>93.669694551000006</v>
      </c>
      <c r="E1025">
        <v>97.296068102999996</v>
      </c>
      <c r="F1025"/>
      <c r="G1025"/>
      <c r="H1025">
        <v>80.054853581000003</v>
      </c>
      <c r="I1025">
        <v>79.722017229000002</v>
      </c>
      <c r="J1025">
        <v>77.187135476999998</v>
      </c>
      <c r="K1025">
        <v>82.406867238999993</v>
      </c>
      <c r="L1025">
        <v>114.3</v>
      </c>
      <c r="M1025">
        <v>97.791850679000007</v>
      </c>
      <c r="N1025">
        <v>125.612104677</v>
      </c>
      <c r="O1025">
        <v>64.105342112000002</v>
      </c>
      <c r="P1025"/>
      <c r="Q1025">
        <v>104.508709059</v>
      </c>
      <c r="R1025">
        <v>109.91</v>
      </c>
      <c r="S1025">
        <v>97.022270956</v>
      </c>
      <c r="T1025">
        <v>107.923593916</v>
      </c>
      <c r="U1025"/>
      <c r="V1025">
        <v>147.32811719700001</v>
      </c>
      <c r="W1025">
        <v>70.805900492000006</v>
      </c>
      <c r="X1025">
        <v>54.011918565999999</v>
      </c>
      <c r="Y1025"/>
      <c r="Z1025">
        <v>58.769121016</v>
      </c>
      <c r="AA1025">
        <v>39.334009997000003</v>
      </c>
      <c r="AB1025">
        <v>69.039812646000001</v>
      </c>
      <c r="AC1025">
        <v>123.789684193</v>
      </c>
      <c r="AD1025">
        <v>107.383807293</v>
      </c>
      <c r="AE1025">
        <v>62.607999999999997</v>
      </c>
      <c r="AF1025">
        <v>109.909159097</v>
      </c>
      <c r="AG1025">
        <v>82.5</v>
      </c>
      <c r="AH1025">
        <v>94.408334257000007</v>
      </c>
      <c r="AI1025">
        <v>96.883227122999998</v>
      </c>
      <c r="AJ1025">
        <v>117.416602017</v>
      </c>
      <c r="AK1025"/>
      <c r="AL1025">
        <v>91.200364719000007</v>
      </c>
      <c r="AM1025">
        <v>61.6</v>
      </c>
      <c r="AN1025">
        <v>131.94924906</v>
      </c>
      <c r="AO1025">
        <v>71.761191908000001</v>
      </c>
      <c r="AP1025">
        <v>52.504375365000001</v>
      </c>
      <c r="AQ1025">
        <v>87.558252535999998</v>
      </c>
      <c r="AR1025">
        <v>107.891009083</v>
      </c>
      <c r="AS1025">
        <v>52.095658694999997</v>
      </c>
      <c r="AT1025">
        <v>92.193667708000007</v>
      </c>
      <c r="AU1025"/>
    </row>
    <row r="1026" spans="1:47" x14ac:dyDescent="0.35">
      <c r="A1026" s="84">
        <v>38108</v>
      </c>
      <c r="B1026">
        <v>80.326562899999999</v>
      </c>
      <c r="C1026">
        <v>79.193400550000007</v>
      </c>
      <c r="D1026">
        <v>94.672338913000004</v>
      </c>
      <c r="E1026">
        <v>96.879255408999995</v>
      </c>
      <c r="F1026"/>
      <c r="G1026"/>
      <c r="H1026">
        <v>82.388974247999997</v>
      </c>
      <c r="I1026">
        <v>80.313176255000002</v>
      </c>
      <c r="J1026">
        <v>76.687218797</v>
      </c>
      <c r="K1026">
        <v>83.306942245000002</v>
      </c>
      <c r="L1026">
        <v>114.1</v>
      </c>
      <c r="M1026">
        <v>97.791850679000007</v>
      </c>
      <c r="N1026">
        <v>126.342105285</v>
      </c>
      <c r="O1026">
        <v>64.805400449999993</v>
      </c>
      <c r="P1026"/>
      <c r="Q1026">
        <v>107.108925744</v>
      </c>
      <c r="R1026">
        <v>109.32</v>
      </c>
      <c r="S1026">
        <v>97.296488275000002</v>
      </c>
      <c r="T1026">
        <v>106.331800495</v>
      </c>
      <c r="U1026"/>
      <c r="V1026">
        <v>146.82869984999999</v>
      </c>
      <c r="W1026">
        <v>70.605883824000003</v>
      </c>
      <c r="X1026">
        <v>53.609328603000002</v>
      </c>
      <c r="Y1026"/>
      <c r="Z1026">
        <v>55.797982441000002</v>
      </c>
      <c r="AA1026">
        <v>39.059363183000002</v>
      </c>
      <c r="AB1026">
        <v>69.039812646000001</v>
      </c>
      <c r="AC1026">
        <v>123.489709191</v>
      </c>
      <c r="AD1026">
        <v>107.492495357</v>
      </c>
      <c r="AE1026">
        <v>63.521999999999998</v>
      </c>
      <c r="AF1026">
        <v>108.50904242</v>
      </c>
      <c r="AG1026">
        <v>80.599999999999994</v>
      </c>
      <c r="AH1026">
        <v>94.129203466999996</v>
      </c>
      <c r="AI1026">
        <v>97.965171791000003</v>
      </c>
      <c r="AJ1026">
        <v>118.463925524</v>
      </c>
      <c r="AK1026"/>
      <c r="AL1026">
        <v>91.434133334999999</v>
      </c>
      <c r="AM1026">
        <v>59.4</v>
      </c>
      <c r="AN1026">
        <v>130.33860094900001</v>
      </c>
      <c r="AO1026">
        <v>72.198439621999995</v>
      </c>
      <c r="AP1026">
        <v>54.504542045000001</v>
      </c>
      <c r="AQ1026">
        <v>85.317956096000003</v>
      </c>
      <c r="AR1026">
        <v>106.791100742</v>
      </c>
      <c r="AS1026">
        <v>53.595533705999998</v>
      </c>
      <c r="AT1026">
        <v>92.856542004000005</v>
      </c>
      <c r="AU1026"/>
    </row>
    <row r="1027" spans="1:47" x14ac:dyDescent="0.35">
      <c r="A1027" s="84">
        <v>38139</v>
      </c>
      <c r="B1027">
        <v>81.002285830000005</v>
      </c>
      <c r="C1027">
        <v>80.693275560000004</v>
      </c>
      <c r="D1027">
        <v>94.900749112</v>
      </c>
      <c r="E1027">
        <v>98.295294939000001</v>
      </c>
      <c r="F1027"/>
      <c r="G1027"/>
      <c r="H1027">
        <v>82.702664819999995</v>
      </c>
      <c r="I1027">
        <v>80.988786574000002</v>
      </c>
      <c r="J1027">
        <v>76.487252124999998</v>
      </c>
      <c r="K1027">
        <v>82.706892241000006</v>
      </c>
      <c r="L1027">
        <v>114.3</v>
      </c>
      <c r="M1027">
        <v>97.791850679000007</v>
      </c>
      <c r="N1027">
        <v>126.518105432</v>
      </c>
      <c r="O1027">
        <v>64.805400449999993</v>
      </c>
      <c r="P1027"/>
      <c r="Q1027">
        <v>108.40903408600001</v>
      </c>
      <c r="R1027">
        <v>110.36</v>
      </c>
      <c r="S1027">
        <v>97.029024117000006</v>
      </c>
      <c r="T1027">
        <v>106.01344181100001</v>
      </c>
      <c r="U1027"/>
      <c r="V1027">
        <v>144.33161311800001</v>
      </c>
      <c r="W1027">
        <v>71.205933827999999</v>
      </c>
      <c r="X1027">
        <v>53.730098660000003</v>
      </c>
      <c r="Y1027"/>
      <c r="Z1027">
        <v>57.224128956999998</v>
      </c>
      <c r="AA1027">
        <v>38.527496126000003</v>
      </c>
      <c r="AB1027">
        <v>70.257611241000006</v>
      </c>
      <c r="AC1027">
        <v>122.78976751899999</v>
      </c>
      <c r="AD1027">
        <v>107.818559549</v>
      </c>
      <c r="AE1027">
        <v>61.719000000000001</v>
      </c>
      <c r="AF1027">
        <v>115.90965913799999</v>
      </c>
      <c r="AG1027">
        <v>79.900000000000006</v>
      </c>
      <c r="AH1027">
        <v>94.239516023999997</v>
      </c>
      <c r="AI1027">
        <v>98.063530396999994</v>
      </c>
      <c r="AJ1027">
        <v>125.67882079100001</v>
      </c>
      <c r="AK1027"/>
      <c r="AL1027">
        <v>91.217426187000001</v>
      </c>
      <c r="AM1027">
        <v>58.8</v>
      </c>
      <c r="AN1027">
        <v>129.96691292400001</v>
      </c>
      <c r="AO1027">
        <v>72.790001962000005</v>
      </c>
      <c r="AP1027">
        <v>53.004417035000003</v>
      </c>
      <c r="AQ1027">
        <v>86.344758631000005</v>
      </c>
      <c r="AR1027">
        <v>106.49112574</v>
      </c>
      <c r="AS1027">
        <v>53.095575369000002</v>
      </c>
      <c r="AT1027">
        <v>92.148253134000001</v>
      </c>
      <c r="AU1027"/>
    </row>
    <row r="1028" spans="1:47" x14ac:dyDescent="0.35">
      <c r="A1028" s="84">
        <v>38169</v>
      </c>
      <c r="B1028">
        <v>81.762474119999993</v>
      </c>
      <c r="C1028">
        <v>82.593117239999998</v>
      </c>
      <c r="D1028">
        <v>95.566283098</v>
      </c>
      <c r="E1028">
        <v>97.630481368000005</v>
      </c>
      <c r="F1028"/>
      <c r="G1028"/>
      <c r="H1028">
        <v>83.255951448000005</v>
      </c>
      <c r="I1028">
        <v>81.748848175999996</v>
      </c>
      <c r="J1028">
        <v>77.687052158</v>
      </c>
      <c r="K1028">
        <v>83.706975580999995</v>
      </c>
      <c r="L1028">
        <v>111.9</v>
      </c>
      <c r="M1028">
        <v>98.691775684999996</v>
      </c>
      <c r="N1028">
        <v>126.74910562399999</v>
      </c>
      <c r="O1028">
        <v>66.205517126000004</v>
      </c>
      <c r="P1028"/>
      <c r="Q1028">
        <v>105.208767397</v>
      </c>
      <c r="R1028">
        <v>110.8</v>
      </c>
      <c r="S1028">
        <v>97.680039539000006</v>
      </c>
      <c r="T1028">
        <v>104.95224619699999</v>
      </c>
      <c r="U1028"/>
      <c r="V1028">
        <v>146.728816381</v>
      </c>
      <c r="W1028">
        <v>70.905908826000001</v>
      </c>
      <c r="X1028">
        <v>55.447927976999999</v>
      </c>
      <c r="Y1028"/>
      <c r="Z1028">
        <v>63.641788278999996</v>
      </c>
      <c r="AA1028">
        <v>37.909007946999999</v>
      </c>
      <c r="AB1028">
        <v>69.227166276000005</v>
      </c>
      <c r="AC1028">
        <v>123.08974252100001</v>
      </c>
      <c r="AD1028">
        <v>109.340192446</v>
      </c>
      <c r="AE1028">
        <v>60.94</v>
      </c>
      <c r="AF1028">
        <v>112.309359113</v>
      </c>
      <c r="AG1028">
        <v>80.7</v>
      </c>
      <c r="AH1028">
        <v>94.059590447000005</v>
      </c>
      <c r="AI1028">
        <v>100.424136946</v>
      </c>
      <c r="AJ1028">
        <v>115.438324282</v>
      </c>
      <c r="AK1028"/>
      <c r="AL1028">
        <v>91.668376499000004</v>
      </c>
      <c r="AM1028">
        <v>58.7</v>
      </c>
      <c r="AN1028">
        <v>129.595224898</v>
      </c>
      <c r="AO1028">
        <v>72.617449037</v>
      </c>
      <c r="AP1028">
        <v>52.804400367</v>
      </c>
      <c r="AQ1028">
        <v>86.811487056000004</v>
      </c>
      <c r="AR1028">
        <v>105.091242396</v>
      </c>
      <c r="AS1028">
        <v>53.895508708000001</v>
      </c>
      <c r="AT1028">
        <v>92.823125603999998</v>
      </c>
      <c r="AU1028"/>
    </row>
    <row r="1029" spans="1:47" x14ac:dyDescent="0.35">
      <c r="A1029" s="84">
        <v>38200</v>
      </c>
      <c r="B1029">
        <v>82.353731680999999</v>
      </c>
      <c r="C1029">
        <v>80.493292225999994</v>
      </c>
      <c r="D1029">
        <v>96.608496834999997</v>
      </c>
      <c r="E1029">
        <v>98.156714081999993</v>
      </c>
      <c r="F1029"/>
      <c r="G1029"/>
      <c r="H1029">
        <v>84.877250184000005</v>
      </c>
      <c r="I1029">
        <v>82.340007202999999</v>
      </c>
      <c r="J1029">
        <v>77.787035493999994</v>
      </c>
      <c r="K1029">
        <v>82.906908908999995</v>
      </c>
      <c r="L1029">
        <v>111.5</v>
      </c>
      <c r="M1029">
        <v>96.591950671000006</v>
      </c>
      <c r="N1029">
        <v>125.082104235</v>
      </c>
      <c r="O1029">
        <v>67.505625468999995</v>
      </c>
      <c r="P1029"/>
      <c r="Q1029">
        <v>108.209017418</v>
      </c>
      <c r="R1029">
        <v>106.95</v>
      </c>
      <c r="S1029">
        <v>96.923431171000004</v>
      </c>
      <c r="T1029">
        <v>103.678811461</v>
      </c>
      <c r="U1029"/>
      <c r="V1029">
        <v>135.54186782100001</v>
      </c>
      <c r="W1029">
        <v>70.805900492000006</v>
      </c>
      <c r="X1029">
        <v>55.799579326</v>
      </c>
      <c r="Y1029"/>
      <c r="Z1029">
        <v>50.984737948999999</v>
      </c>
      <c r="AA1029">
        <v>37.476393432999998</v>
      </c>
      <c r="AB1029">
        <v>70.725995315999995</v>
      </c>
      <c r="AC1029">
        <v>120.38996750299999</v>
      </c>
      <c r="AD1029">
        <v>107.818559549</v>
      </c>
      <c r="AE1029">
        <v>61.908000000000001</v>
      </c>
      <c r="AF1029">
        <v>111.10925910500001</v>
      </c>
      <c r="AG1029">
        <v>79.7</v>
      </c>
      <c r="AH1029">
        <v>93.929814073000003</v>
      </c>
      <c r="AI1029">
        <v>96.784868516000003</v>
      </c>
      <c r="AJ1029">
        <v>106.012412723</v>
      </c>
      <c r="AK1029"/>
      <c r="AL1029">
        <v>90.917927113999994</v>
      </c>
      <c r="AM1029">
        <v>59.1</v>
      </c>
      <c r="AN1029">
        <v>124.01990451499999</v>
      </c>
      <c r="AO1029">
        <v>74.143526945000005</v>
      </c>
      <c r="AP1029">
        <v>53.404450371000003</v>
      </c>
      <c r="AQ1029">
        <v>87.651598221</v>
      </c>
      <c r="AR1029">
        <v>108.190984085</v>
      </c>
      <c r="AS1029">
        <v>53.495542038000004</v>
      </c>
      <c r="AT1029">
        <v>92.907311135</v>
      </c>
      <c r="AU1029"/>
    </row>
    <row r="1030" spans="1:47" x14ac:dyDescent="0.35">
      <c r="A1030" s="84">
        <v>38231</v>
      </c>
      <c r="B1030">
        <v>83.029454611000006</v>
      </c>
      <c r="C1030">
        <v>82.293142238000001</v>
      </c>
      <c r="D1030">
        <v>97.081160396000001</v>
      </c>
      <c r="E1030">
        <v>98.651913245000003</v>
      </c>
      <c r="F1030"/>
      <c r="G1030"/>
      <c r="H1030">
        <v>85.353950936999993</v>
      </c>
      <c r="I1030">
        <v>83.015617521999999</v>
      </c>
      <c r="J1030">
        <v>77.487085485999998</v>
      </c>
      <c r="K1030">
        <v>82.706892241000006</v>
      </c>
      <c r="L1030">
        <v>112.1</v>
      </c>
      <c r="M1030">
        <v>98.091825681000003</v>
      </c>
      <c r="N1030">
        <v>127.063105886</v>
      </c>
      <c r="O1030">
        <v>67.305608801000005</v>
      </c>
      <c r="P1030"/>
      <c r="Q1030">
        <v>107.80898408199999</v>
      </c>
      <c r="R1030">
        <v>110.64</v>
      </c>
      <c r="S1030">
        <v>97.306002402000004</v>
      </c>
      <c r="T1030">
        <v>103.46657233800001</v>
      </c>
      <c r="U1030"/>
      <c r="V1030">
        <v>144.631263526</v>
      </c>
      <c r="W1030">
        <v>71.405950496000003</v>
      </c>
      <c r="X1030">
        <v>56.722293219999997</v>
      </c>
      <c r="Y1030"/>
      <c r="Z1030">
        <v>57.105283413999999</v>
      </c>
      <c r="AA1030">
        <v>38.079809425000001</v>
      </c>
      <c r="AB1030">
        <v>70.257611241000006</v>
      </c>
      <c r="AC1030">
        <v>122.189817515</v>
      </c>
      <c r="AD1030">
        <v>108.144623741</v>
      </c>
      <c r="AE1030">
        <v>62.610999999999997</v>
      </c>
      <c r="AF1030">
        <v>112.309359113</v>
      </c>
      <c r="AG1030">
        <v>81.400000000000006</v>
      </c>
      <c r="AH1030">
        <v>94.477477081999993</v>
      </c>
      <c r="AI1030">
        <v>99.047116458999994</v>
      </c>
      <c r="AJ1030">
        <v>114.85647788999999</v>
      </c>
      <c r="AK1030"/>
      <c r="AL1030">
        <v>91.478922277999999</v>
      </c>
      <c r="AM1030">
        <v>59.3</v>
      </c>
      <c r="AN1030">
        <v>123.27652846399999</v>
      </c>
      <c r="AO1030">
        <v>72.389952786999999</v>
      </c>
      <c r="AP1030">
        <v>53.604467038999999</v>
      </c>
      <c r="AQ1030">
        <v>87.744943906000003</v>
      </c>
      <c r="AR1030">
        <v>108.590950754</v>
      </c>
      <c r="AS1030">
        <v>52.395633697000001</v>
      </c>
      <c r="AT1030">
        <v>93.006469593999995</v>
      </c>
      <c r="AU1030"/>
    </row>
    <row r="1031" spans="1:47" x14ac:dyDescent="0.35">
      <c r="A1031" s="84">
        <v>38261</v>
      </c>
      <c r="B1031">
        <v>83.282850707999998</v>
      </c>
      <c r="C1031">
        <v>84.392967252999995</v>
      </c>
      <c r="D1031">
        <v>96.506997095000003</v>
      </c>
      <c r="E1031">
        <v>98.557742469999994</v>
      </c>
      <c r="F1031"/>
      <c r="G1031"/>
      <c r="H1031">
        <v>85.212177510999993</v>
      </c>
      <c r="I1031">
        <v>83.268971389000001</v>
      </c>
      <c r="J1031">
        <v>78.286952174999996</v>
      </c>
      <c r="K1031">
        <v>83.706975580999995</v>
      </c>
      <c r="L1031">
        <v>110.3</v>
      </c>
      <c r="M1031">
        <v>98.591784017999998</v>
      </c>
      <c r="N1031">
        <v>125.954104962</v>
      </c>
      <c r="O1031">
        <v>67.405617135</v>
      </c>
      <c r="P1031"/>
      <c r="Q1031">
        <v>108.10900908399999</v>
      </c>
      <c r="R1031">
        <v>111.47</v>
      </c>
      <c r="S1031">
        <v>97.599786877</v>
      </c>
      <c r="T1031">
        <v>104.315528829</v>
      </c>
      <c r="U1031"/>
      <c r="V1031">
        <v>138.33860496099999</v>
      </c>
      <c r="W1031">
        <v>72.806067171999999</v>
      </c>
      <c r="X1031">
        <v>56.865122579000001</v>
      </c>
      <c r="Y1031"/>
      <c r="Z1031">
        <v>57.580665586000002</v>
      </c>
      <c r="AA1031">
        <v>38.986103208999999</v>
      </c>
      <c r="AB1031">
        <v>73.817330210999998</v>
      </c>
      <c r="AC1031">
        <v>123.18973418900001</v>
      </c>
      <c r="AD1031">
        <v>106.079550524</v>
      </c>
      <c r="AE1031">
        <v>62.618000000000002</v>
      </c>
      <c r="AF1031">
        <v>110.80923410299999</v>
      </c>
      <c r="AG1031">
        <v>80.900000000000006</v>
      </c>
      <c r="AH1031">
        <v>95.153249965000001</v>
      </c>
      <c r="AI1031">
        <v>98.260247609999993</v>
      </c>
      <c r="AJ1031">
        <v>119.860356866</v>
      </c>
      <c r="AK1031"/>
      <c r="AL1031">
        <v>91.706736066000005</v>
      </c>
      <c r="AM1031">
        <v>59.9</v>
      </c>
      <c r="AN1031">
        <v>125.754448634</v>
      </c>
      <c r="AO1031">
        <v>72.751557137999995</v>
      </c>
      <c r="AP1031">
        <v>54.304525376999997</v>
      </c>
      <c r="AQ1031">
        <v>87.371561166000006</v>
      </c>
      <c r="AR1031">
        <v>108.39096741900001</v>
      </c>
      <c r="AS1031">
        <v>50.595783685000001</v>
      </c>
      <c r="AT1031">
        <v>93.82631173</v>
      </c>
      <c r="AU1031"/>
    </row>
    <row r="1032" spans="1:47" x14ac:dyDescent="0.35">
      <c r="A1032" s="84">
        <v>38292</v>
      </c>
      <c r="B1032">
        <v>83.874108269000004</v>
      </c>
      <c r="C1032">
        <v>83.593033914000003</v>
      </c>
      <c r="D1032">
        <v>96.430379599000005</v>
      </c>
      <c r="E1032">
        <v>98.568443693999996</v>
      </c>
      <c r="F1032"/>
      <c r="G1032"/>
      <c r="H1032">
        <v>84.371329177000007</v>
      </c>
      <c r="I1032">
        <v>83.860130416000004</v>
      </c>
      <c r="J1032">
        <v>78.386935511000004</v>
      </c>
      <c r="K1032">
        <v>82.306858904999999</v>
      </c>
      <c r="L1032">
        <v>112.8</v>
      </c>
      <c r="M1032">
        <v>97.491875676999996</v>
      </c>
      <c r="N1032">
        <v>126.872105727</v>
      </c>
      <c r="O1032">
        <v>67.605633803000003</v>
      </c>
      <c r="P1032"/>
      <c r="Q1032">
        <v>106.50887573999999</v>
      </c>
      <c r="R1032">
        <v>109.61</v>
      </c>
      <c r="S1032">
        <v>97.540941555000003</v>
      </c>
      <c r="T1032">
        <v>104.84612663599999</v>
      </c>
      <c r="U1032"/>
      <c r="V1032">
        <v>143.43266189400001</v>
      </c>
      <c r="W1032">
        <v>73.006083840000002</v>
      </c>
      <c r="X1032">
        <v>56.846079252000003</v>
      </c>
      <c r="Y1032"/>
      <c r="Z1032">
        <v>56.927015099000002</v>
      </c>
      <c r="AA1032">
        <v>39.352546619999998</v>
      </c>
      <c r="AB1032">
        <v>71.100702576000003</v>
      </c>
      <c r="AC1032">
        <v>121.189900842</v>
      </c>
      <c r="AD1032">
        <v>107.383807293</v>
      </c>
      <c r="AE1032">
        <v>63.692999999999998</v>
      </c>
      <c r="AF1032">
        <v>112.009334111</v>
      </c>
      <c r="AG1032">
        <v>81.3</v>
      </c>
      <c r="AH1032">
        <v>95.271903222000006</v>
      </c>
      <c r="AI1032">
        <v>97.866813184999998</v>
      </c>
      <c r="AJ1032">
        <v>116.718386346</v>
      </c>
      <c r="AK1032"/>
      <c r="AL1032">
        <v>91.740348870999995</v>
      </c>
      <c r="AM1032">
        <v>60.3</v>
      </c>
      <c r="AN1032">
        <v>127.86068077900001</v>
      </c>
      <c r="AO1032">
        <v>74.057075956999995</v>
      </c>
      <c r="AP1032">
        <v>52.204350363000003</v>
      </c>
      <c r="AQ1032">
        <v>87.091524110999998</v>
      </c>
      <c r="AR1032">
        <v>108.890925756</v>
      </c>
      <c r="AS1032">
        <v>50.895758686999997</v>
      </c>
      <c r="AT1032">
        <v>94.050905639000007</v>
      </c>
      <c r="AU1032"/>
    </row>
    <row r="1033" spans="1:47" x14ac:dyDescent="0.35">
      <c r="A1033" s="84">
        <v>38322</v>
      </c>
      <c r="B1033">
        <v>81.931404857000004</v>
      </c>
      <c r="C1033">
        <v>83.793017249000002</v>
      </c>
      <c r="D1033">
        <v>97.056256130999998</v>
      </c>
      <c r="E1033">
        <v>98.622752407999997</v>
      </c>
      <c r="F1033"/>
      <c r="G1033"/>
      <c r="H1033">
        <v>84.268844655999999</v>
      </c>
      <c r="I1033">
        <v>81.917750760999994</v>
      </c>
      <c r="J1033">
        <v>77.587068822000006</v>
      </c>
      <c r="K1033">
        <v>81.906825569000006</v>
      </c>
      <c r="L1033">
        <v>111.3</v>
      </c>
      <c r="M1033">
        <v>97.491875676999996</v>
      </c>
      <c r="N1033">
        <v>124.271103559</v>
      </c>
      <c r="O1033">
        <v>68.105675473000005</v>
      </c>
      <c r="P1033"/>
      <c r="Q1033">
        <v>111.60930077499999</v>
      </c>
      <c r="R1033">
        <v>109.88</v>
      </c>
      <c r="S1033">
        <v>97.477954753999995</v>
      </c>
      <c r="T1033">
        <v>104.209409268</v>
      </c>
      <c r="U1033"/>
      <c r="V1033">
        <v>141.83452638599999</v>
      </c>
      <c r="W1033">
        <v>71.405950496000003</v>
      </c>
      <c r="X1033">
        <v>57.241947187000001</v>
      </c>
      <c r="Y1033"/>
      <c r="Z1033">
        <v>58.94738933</v>
      </c>
      <c r="AA1033">
        <v>40.112081785000001</v>
      </c>
      <c r="AB1033">
        <v>69.601873535999999</v>
      </c>
      <c r="AC1033">
        <v>120.28997583500001</v>
      </c>
      <c r="AD1033">
        <v>105.97086246000001</v>
      </c>
      <c r="AE1033">
        <v>62.83</v>
      </c>
      <c r="AF1033">
        <v>110.109175765</v>
      </c>
      <c r="AG1033">
        <v>81.5</v>
      </c>
      <c r="AH1033">
        <v>94.803980766999999</v>
      </c>
      <c r="AI1033">
        <v>97.768454578999993</v>
      </c>
      <c r="AJ1033">
        <v>113.11093871200001</v>
      </c>
      <c r="AK1033"/>
      <c r="AL1033">
        <v>91.509665476999999</v>
      </c>
      <c r="AM1033">
        <v>57.9</v>
      </c>
      <c r="AN1033">
        <v>126.37392867699999</v>
      </c>
      <c r="AO1033">
        <v>74.538439752000002</v>
      </c>
      <c r="AP1033">
        <v>59.604967080999998</v>
      </c>
      <c r="AQ1033">
        <v>86.344758631000005</v>
      </c>
      <c r="AR1033">
        <v>104.791267394</v>
      </c>
      <c r="AS1033">
        <v>51.795683693000001</v>
      </c>
      <c r="AT1033">
        <v>94.779720310000002</v>
      </c>
      <c r="AU1033"/>
    </row>
    <row r="1034" spans="1:47" x14ac:dyDescent="0.35">
      <c r="A1034" s="84">
        <v>38353</v>
      </c>
      <c r="B1034">
        <v>80.917820472000002</v>
      </c>
      <c r="C1034">
        <v>85.392883925999996</v>
      </c>
      <c r="D1034">
        <v>97.603070982999995</v>
      </c>
      <c r="E1034">
        <v>99.890579979999998</v>
      </c>
      <c r="F1034"/>
      <c r="G1034"/>
      <c r="H1034">
        <v>84.748565944999996</v>
      </c>
      <c r="I1034">
        <v>80.904335291999999</v>
      </c>
      <c r="J1034">
        <v>77.287118813999996</v>
      </c>
      <c r="K1034">
        <v>84.407033919</v>
      </c>
      <c r="L1034">
        <v>113.7</v>
      </c>
      <c r="M1034">
        <v>98.291809016000002</v>
      </c>
      <c r="N1034">
        <v>124.74910395800001</v>
      </c>
      <c r="O1034">
        <v>65.905492124000006</v>
      </c>
      <c r="P1034"/>
      <c r="Q1034">
        <v>105.808817401</v>
      </c>
      <c r="R1034">
        <v>111.65</v>
      </c>
      <c r="S1034">
        <v>98.616014148999994</v>
      </c>
      <c r="T1034">
        <v>104.209409268</v>
      </c>
      <c r="U1034"/>
      <c r="V1034">
        <v>143.232894956</v>
      </c>
      <c r="W1034">
        <v>72.806067171999999</v>
      </c>
      <c r="X1034">
        <v>57.161533659</v>
      </c>
      <c r="Y1034"/>
      <c r="Z1034">
        <v>57.521242813999997</v>
      </c>
      <c r="AA1034">
        <v>39.812064147000001</v>
      </c>
      <c r="AB1034">
        <v>73.255269321</v>
      </c>
      <c r="AC1034">
        <v>120.38996750299999</v>
      </c>
      <c r="AD1034">
        <v>108.47068793299999</v>
      </c>
      <c r="AE1034">
        <v>64.856999999999999</v>
      </c>
      <c r="AF1034">
        <v>112.509375781</v>
      </c>
      <c r="AG1034">
        <v>81.8</v>
      </c>
      <c r="AH1034">
        <v>95.985819929000002</v>
      </c>
      <c r="AI1034">
        <v>96.391967335999993</v>
      </c>
      <c r="AJ1034">
        <v>112.76183087699999</v>
      </c>
      <c r="AK1034"/>
      <c r="AL1034">
        <v>92.808181778999995</v>
      </c>
      <c r="AM1034">
        <v>60.4</v>
      </c>
      <c r="AN1034">
        <v>125.69046147900001</v>
      </c>
      <c r="AO1034">
        <v>73.568040788999994</v>
      </c>
      <c r="AP1034">
        <v>52.304358696999998</v>
      </c>
      <c r="AQ1034">
        <v>88.007333943999996</v>
      </c>
      <c r="AR1034">
        <v>105.391217399</v>
      </c>
      <c r="AS1034">
        <v>60.194983751000002</v>
      </c>
      <c r="AT1034">
        <v>95.121222041999999</v>
      </c>
      <c r="AU1034"/>
    </row>
    <row r="1035" spans="1:47" x14ac:dyDescent="0.35">
      <c r="A1035" s="84">
        <v>38384</v>
      </c>
      <c r="B1035">
        <v>81.762474119999993</v>
      </c>
      <c r="C1035">
        <v>82.993083909999996</v>
      </c>
      <c r="D1035">
        <v>96.278443768000002</v>
      </c>
      <c r="E1035">
        <v>98.882257101999997</v>
      </c>
      <c r="F1035"/>
      <c r="G1035"/>
      <c r="H1035">
        <v>84.885882234999997</v>
      </c>
      <c r="I1035">
        <v>81.748848175999996</v>
      </c>
      <c r="J1035">
        <v>77.287118813999996</v>
      </c>
      <c r="K1035">
        <v>83.106925576999998</v>
      </c>
      <c r="L1035">
        <v>113</v>
      </c>
      <c r="M1035">
        <v>98.091825681000003</v>
      </c>
      <c r="N1035">
        <v>125.31010442500001</v>
      </c>
      <c r="O1035">
        <v>70.605883824000003</v>
      </c>
      <c r="P1035"/>
      <c r="Q1035">
        <v>104.808734061</v>
      </c>
      <c r="R1035">
        <v>110.38</v>
      </c>
      <c r="S1035">
        <v>98.631374065000003</v>
      </c>
      <c r="T1035">
        <v>104.103289706</v>
      </c>
      <c r="U1035"/>
      <c r="V1035">
        <v>142.83336107900001</v>
      </c>
      <c r="W1035">
        <v>72.006000499999999</v>
      </c>
      <c r="X1035">
        <v>57.882138568000002</v>
      </c>
      <c r="Y1035"/>
      <c r="Z1035">
        <v>59.303925958999997</v>
      </c>
      <c r="AA1035">
        <v>39.068874940000001</v>
      </c>
      <c r="AB1035">
        <v>73.067915690999996</v>
      </c>
      <c r="AC1035">
        <v>120.88992584</v>
      </c>
      <c r="AD1035">
        <v>108.47068793299999</v>
      </c>
      <c r="AE1035">
        <v>63.39</v>
      </c>
      <c r="AF1035">
        <v>106.608884074</v>
      </c>
      <c r="AG1035">
        <v>82.9</v>
      </c>
      <c r="AH1035">
        <v>95.721354958999996</v>
      </c>
      <c r="AI1035">
        <v>98.091825681000003</v>
      </c>
      <c r="AJ1035">
        <v>115.55469356099999</v>
      </c>
      <c r="AK1035"/>
      <c r="AL1035">
        <v>92.704715824000004</v>
      </c>
      <c r="AM1035">
        <v>60.4</v>
      </c>
      <c r="AN1035">
        <v>128.46233988099999</v>
      </c>
      <c r="AO1035">
        <v>77.674760840999994</v>
      </c>
      <c r="AP1035">
        <v>51.804317026</v>
      </c>
      <c r="AQ1035">
        <v>86.307192266000001</v>
      </c>
      <c r="AR1035">
        <v>110.190817432</v>
      </c>
      <c r="AS1035">
        <v>57.695192067000001</v>
      </c>
      <c r="AT1035">
        <v>95.815529569999995</v>
      </c>
      <c r="AU1035"/>
    </row>
    <row r="1036" spans="1:47" x14ac:dyDescent="0.35">
      <c r="A1036" s="84">
        <v>38412</v>
      </c>
      <c r="B1036">
        <v>81.762474119999993</v>
      </c>
      <c r="C1036">
        <v>83.293058912000006</v>
      </c>
      <c r="D1036">
        <v>97.124737353</v>
      </c>
      <c r="E1036">
        <v>97.853334368000006</v>
      </c>
      <c r="F1036"/>
      <c r="G1036"/>
      <c r="H1036">
        <v>85.038190916000005</v>
      </c>
      <c r="I1036">
        <v>81.748848175999996</v>
      </c>
      <c r="J1036">
        <v>77.387102150000004</v>
      </c>
      <c r="K1036">
        <v>84.207017250999996</v>
      </c>
      <c r="L1036">
        <v>117</v>
      </c>
      <c r="M1036">
        <v>97.991834014000005</v>
      </c>
      <c r="N1036">
        <v>126.214105178</v>
      </c>
      <c r="O1036">
        <v>72.706058838000004</v>
      </c>
      <c r="P1036"/>
      <c r="Q1036">
        <v>105.708809067</v>
      </c>
      <c r="R1036">
        <v>107.97</v>
      </c>
      <c r="S1036">
        <v>98.472842443999994</v>
      </c>
      <c r="T1036">
        <v>101.768659356</v>
      </c>
      <c r="U1036"/>
      <c r="V1036">
        <v>138.538371899</v>
      </c>
      <c r="W1036">
        <v>73.706142178999997</v>
      </c>
      <c r="X1036">
        <v>58.861606000999998</v>
      </c>
      <c r="Y1036"/>
      <c r="Z1036">
        <v>56.986437871</v>
      </c>
      <c r="AA1036">
        <v>39.536722368</v>
      </c>
      <c r="AB1036">
        <v>72.224824355999999</v>
      </c>
      <c r="AC1036">
        <v>120.989917507</v>
      </c>
      <c r="AD1036">
        <v>108.796752125</v>
      </c>
      <c r="AE1036">
        <v>65.396000000000001</v>
      </c>
      <c r="AF1036">
        <v>108.809067422</v>
      </c>
      <c r="AG1036">
        <v>83.2</v>
      </c>
      <c r="AH1036">
        <v>95.843035835999999</v>
      </c>
      <c r="AI1036">
        <v>97.591867343999994</v>
      </c>
      <c r="AJ1036">
        <v>114.04189294</v>
      </c>
      <c r="AK1036"/>
      <c r="AL1036">
        <v>92.673665133</v>
      </c>
      <c r="AM1036">
        <v>58.9</v>
      </c>
      <c r="AN1036">
        <v>125.033808452</v>
      </c>
      <c r="AO1036">
        <v>74.925947454999999</v>
      </c>
      <c r="AP1036">
        <v>51.304275355999998</v>
      </c>
      <c r="AQ1036">
        <v>88.207350613000003</v>
      </c>
      <c r="AR1036">
        <v>109.990834097</v>
      </c>
      <c r="AS1036">
        <v>57.095242063000001</v>
      </c>
      <c r="AT1036">
        <v>95.678690896999996</v>
      </c>
      <c r="AU1036"/>
    </row>
    <row r="1037" spans="1:47" x14ac:dyDescent="0.35">
      <c r="A1037" s="84">
        <v>38443</v>
      </c>
      <c r="B1037">
        <v>83.451781435000001</v>
      </c>
      <c r="C1037">
        <v>83.893008915999999</v>
      </c>
      <c r="D1037">
        <v>97.169007930999996</v>
      </c>
      <c r="E1037">
        <v>99.092268633000003</v>
      </c>
      <c r="F1037"/>
      <c r="G1037"/>
      <c r="H1037">
        <v>86.700767771000002</v>
      </c>
      <c r="I1037">
        <v>83.437873964000005</v>
      </c>
      <c r="J1037">
        <v>78.986835526999997</v>
      </c>
      <c r="K1037">
        <v>84.807067255999996</v>
      </c>
      <c r="L1037">
        <v>119.8</v>
      </c>
      <c r="M1037">
        <v>99.391717357000005</v>
      </c>
      <c r="N1037">
        <v>127.42810618999999</v>
      </c>
      <c r="O1037">
        <v>70.705892157999997</v>
      </c>
      <c r="P1037"/>
      <c r="Q1037">
        <v>107.50895908</v>
      </c>
      <c r="R1037">
        <v>110.77</v>
      </c>
      <c r="S1037">
        <v>99.294348687999999</v>
      </c>
      <c r="T1037">
        <v>105.16448532</v>
      </c>
      <c r="U1037"/>
      <c r="V1037">
        <v>138.538371899</v>
      </c>
      <c r="W1037">
        <v>76.506375531000003</v>
      </c>
      <c r="X1037">
        <v>56.361872104</v>
      </c>
      <c r="Y1037"/>
      <c r="Z1037">
        <v>59.541617045000002</v>
      </c>
      <c r="AA1037">
        <v>39.731772284999998</v>
      </c>
      <c r="AB1037">
        <v>74.004683841000002</v>
      </c>
      <c r="AC1037">
        <v>123.589700858</v>
      </c>
      <c r="AD1037">
        <v>109.231504382</v>
      </c>
      <c r="AE1037">
        <v>64.608999999999995</v>
      </c>
      <c r="AF1037">
        <v>110.409200767</v>
      </c>
      <c r="AG1037">
        <v>85.4</v>
      </c>
      <c r="AH1037">
        <v>96.139747338999996</v>
      </c>
      <c r="AI1037">
        <v>99.891675694</v>
      </c>
      <c r="AJ1037">
        <v>122.536850272</v>
      </c>
      <c r="AK1037"/>
      <c r="AL1037">
        <v>93.517604452</v>
      </c>
      <c r="AM1037">
        <v>60.8</v>
      </c>
      <c r="AN1037">
        <v>127.660190165</v>
      </c>
      <c r="AO1037">
        <v>75.883625495999993</v>
      </c>
      <c r="AP1037">
        <v>53.104425368999998</v>
      </c>
      <c r="AQ1037">
        <v>88.707392283000004</v>
      </c>
      <c r="AR1037">
        <v>106.891092409</v>
      </c>
      <c r="AS1037">
        <v>57.695192067000001</v>
      </c>
      <c r="AT1037">
        <v>95.867290284999996</v>
      </c>
      <c r="AU1037"/>
    </row>
    <row r="1038" spans="1:47" x14ac:dyDescent="0.35">
      <c r="A1038" s="84">
        <v>38473</v>
      </c>
      <c r="B1038">
        <v>83.789642900000004</v>
      </c>
      <c r="C1038">
        <v>81.293225565</v>
      </c>
      <c r="D1038">
        <v>100.330539335</v>
      </c>
      <c r="E1038">
        <v>99.931512162999994</v>
      </c>
      <c r="F1038"/>
      <c r="G1038"/>
      <c r="H1038">
        <v>87.133495343000007</v>
      </c>
      <c r="I1038">
        <v>83.775679123000003</v>
      </c>
      <c r="J1038">
        <v>77.987002165999996</v>
      </c>
      <c r="K1038">
        <v>83.706975580999995</v>
      </c>
      <c r="L1038">
        <v>117.6</v>
      </c>
      <c r="M1038">
        <v>98.091825681000003</v>
      </c>
      <c r="N1038">
        <v>126.415105346</v>
      </c>
      <c r="O1038">
        <v>70.305858822000005</v>
      </c>
      <c r="P1038"/>
      <c r="Q1038">
        <v>100.408367364</v>
      </c>
      <c r="R1038">
        <v>109.57</v>
      </c>
      <c r="S1038">
        <v>98.809381728999995</v>
      </c>
      <c r="T1038">
        <v>104.527767952</v>
      </c>
      <c r="U1038"/>
      <c r="V1038">
        <v>141.63475944699999</v>
      </c>
      <c r="W1038">
        <v>77.206433868999994</v>
      </c>
      <c r="X1038">
        <v>56.697106925</v>
      </c>
      <c r="Y1038"/>
      <c r="Z1038">
        <v>59.363348731000002</v>
      </c>
      <c r="AA1038">
        <v>40.677793813999997</v>
      </c>
      <c r="AB1038">
        <v>73.536299765999999</v>
      </c>
      <c r="AC1038">
        <v>120.689942505</v>
      </c>
      <c r="AD1038">
        <v>108.361999869</v>
      </c>
      <c r="AE1038">
        <v>64.457999999999998</v>
      </c>
      <c r="AF1038">
        <v>111.709309109</v>
      </c>
      <c r="AG1038">
        <v>86.3</v>
      </c>
      <c r="AH1038">
        <v>97.795366888999993</v>
      </c>
      <c r="AI1038">
        <v>98.491792351000001</v>
      </c>
      <c r="AJ1038">
        <v>119.627618309</v>
      </c>
      <c r="AK1038"/>
      <c r="AL1038">
        <v>93.121236973999999</v>
      </c>
      <c r="AM1038">
        <v>60</v>
      </c>
      <c r="AN1038">
        <v>121.361733152</v>
      </c>
      <c r="AO1038">
        <v>74.183129295000001</v>
      </c>
      <c r="AP1038">
        <v>52.704392032999998</v>
      </c>
      <c r="AQ1038">
        <v>90.407533960999999</v>
      </c>
      <c r="AR1038">
        <v>107.391050746</v>
      </c>
      <c r="AS1038">
        <v>58.195150404000003</v>
      </c>
      <c r="AT1038">
        <v>95.977951125000004</v>
      </c>
      <c r="AU1038"/>
    </row>
    <row r="1039" spans="1:47" x14ac:dyDescent="0.35">
      <c r="A1039" s="84">
        <v>38504</v>
      </c>
      <c r="B1039">
        <v>85.225554119999998</v>
      </c>
      <c r="C1039">
        <v>83.093075576999993</v>
      </c>
      <c r="D1039">
        <v>98.518693548000002</v>
      </c>
      <c r="E1039">
        <v>99.271246611999999</v>
      </c>
      <c r="F1039"/>
      <c r="G1039"/>
      <c r="H1039">
        <v>86.396972884999997</v>
      </c>
      <c r="I1039">
        <v>85.211351043999997</v>
      </c>
      <c r="J1039">
        <v>79.286785535999996</v>
      </c>
      <c r="K1039">
        <v>85.507125594000001</v>
      </c>
      <c r="L1039">
        <v>116.8</v>
      </c>
      <c r="M1039">
        <v>98.991750687000007</v>
      </c>
      <c r="N1039">
        <v>127.034105862</v>
      </c>
      <c r="O1039">
        <v>72.606050503999995</v>
      </c>
      <c r="P1039"/>
      <c r="Q1039">
        <v>97.608134011000004</v>
      </c>
      <c r="R1039">
        <v>109.52</v>
      </c>
      <c r="S1039">
        <v>99.376825480999997</v>
      </c>
      <c r="T1039">
        <v>105.90732224999999</v>
      </c>
      <c r="U1039"/>
      <c r="V1039">
        <v>137.93907108400001</v>
      </c>
      <c r="W1039">
        <v>75.706308859000004</v>
      </c>
      <c r="X1039">
        <v>57.686861606999997</v>
      </c>
      <c r="Y1039"/>
      <c r="Z1039">
        <v>59.957576445999997</v>
      </c>
      <c r="AA1039">
        <v>41.484284109000001</v>
      </c>
      <c r="AB1039">
        <v>73.067915690999996</v>
      </c>
      <c r="AC1039">
        <v>120.689942505</v>
      </c>
      <c r="AD1039">
        <v>108.796752125</v>
      </c>
      <c r="AE1039">
        <v>65.379000000000005</v>
      </c>
      <c r="AF1039">
        <v>113.30944245400001</v>
      </c>
      <c r="AG1039">
        <v>87.6</v>
      </c>
      <c r="AH1039">
        <v>95.975705270000006</v>
      </c>
      <c r="AI1039">
        <v>100.69160903300001</v>
      </c>
      <c r="AJ1039">
        <v>113.925523662</v>
      </c>
      <c r="AK1039"/>
      <c r="AL1039">
        <v>93.554293928000007</v>
      </c>
      <c r="AM1039">
        <v>61.4</v>
      </c>
      <c r="AN1039">
        <v>126.250157415</v>
      </c>
      <c r="AO1039">
        <v>76.741929737999996</v>
      </c>
      <c r="AP1039">
        <v>52.804400367</v>
      </c>
      <c r="AQ1039">
        <v>91.407617301000002</v>
      </c>
      <c r="AR1039">
        <v>111.190734105</v>
      </c>
      <c r="AS1039">
        <v>57.995167068999997</v>
      </c>
      <c r="AT1039">
        <v>96.372105997999995</v>
      </c>
      <c r="AU1039"/>
    </row>
    <row r="1040" spans="1:47" x14ac:dyDescent="0.35">
      <c r="A1040" s="84">
        <v>38534</v>
      </c>
      <c r="B1040">
        <v>85.056623381999998</v>
      </c>
      <c r="C1040">
        <v>82.193150571000004</v>
      </c>
      <c r="D1040">
        <v>97.906568308999994</v>
      </c>
      <c r="E1040">
        <v>99.558574489999998</v>
      </c>
      <c r="F1040"/>
      <c r="G1040"/>
      <c r="H1040">
        <v>87.788777244000002</v>
      </c>
      <c r="I1040">
        <v>85.042448458999999</v>
      </c>
      <c r="J1040">
        <v>79.386768872000005</v>
      </c>
      <c r="K1040">
        <v>86.807233936000003</v>
      </c>
      <c r="L1040">
        <v>110.5</v>
      </c>
      <c r="M1040">
        <v>99.491709024000002</v>
      </c>
      <c r="N1040">
        <v>127.187105989</v>
      </c>
      <c r="O1040">
        <v>73.306108842</v>
      </c>
      <c r="P1040"/>
      <c r="Q1040">
        <v>105.608800733</v>
      </c>
      <c r="R1040">
        <v>109.18</v>
      </c>
      <c r="S1040">
        <v>99.377010150000004</v>
      </c>
      <c r="T1040">
        <v>105.16448532</v>
      </c>
      <c r="U1040"/>
      <c r="V1040">
        <v>138.63825536900001</v>
      </c>
      <c r="W1040">
        <v>76.206350529000005</v>
      </c>
      <c r="X1040">
        <v>56.588773816</v>
      </c>
      <c r="Y1040"/>
      <c r="Z1040">
        <v>57.818356672</v>
      </c>
      <c r="AA1040">
        <v>41.973533541000002</v>
      </c>
      <c r="AB1040">
        <v>73.161592506000005</v>
      </c>
      <c r="AC1040">
        <v>122.38980085</v>
      </c>
      <c r="AD1040">
        <v>108.144623741</v>
      </c>
      <c r="AE1040">
        <v>65.611000000000004</v>
      </c>
      <c r="AF1040">
        <v>123.01025085400001</v>
      </c>
      <c r="AG1040">
        <v>88.3</v>
      </c>
      <c r="AH1040">
        <v>94.361916554000004</v>
      </c>
      <c r="AI1040">
        <v>98.991750687000007</v>
      </c>
      <c r="AJ1040">
        <v>113.925523662</v>
      </c>
      <c r="AK1040"/>
      <c r="AL1040">
        <v>93.543023012999996</v>
      </c>
      <c r="AM1040">
        <v>61.7</v>
      </c>
      <c r="AN1040">
        <v>123.12494295899999</v>
      </c>
      <c r="AO1040">
        <v>76.539318101999996</v>
      </c>
      <c r="AP1040">
        <v>54.104508709000001</v>
      </c>
      <c r="AQ1040">
        <v>94.307858988000007</v>
      </c>
      <c r="AR1040">
        <v>111.990667444</v>
      </c>
      <c r="AS1040">
        <v>59.295058744999999</v>
      </c>
      <c r="AT1040">
        <v>96.082662458000001</v>
      </c>
      <c r="AU1040"/>
    </row>
    <row r="1041" spans="1:47" x14ac:dyDescent="0.35">
      <c r="A1041" s="84">
        <v>38565</v>
      </c>
      <c r="B1041">
        <v>84.465365829999996</v>
      </c>
      <c r="C1041">
        <v>81.693192233999994</v>
      </c>
      <c r="D1041">
        <v>97.941381432</v>
      </c>
      <c r="E1041">
        <v>100.41734775499999</v>
      </c>
      <c r="F1041"/>
      <c r="G1041"/>
      <c r="H1041">
        <v>88.625470945000004</v>
      </c>
      <c r="I1041">
        <v>84.451289442999993</v>
      </c>
      <c r="J1041">
        <v>80.186635561000003</v>
      </c>
      <c r="K1041">
        <v>84.307025585000005</v>
      </c>
      <c r="L1041">
        <v>116.6</v>
      </c>
      <c r="M1041">
        <v>98.391800683</v>
      </c>
      <c r="N1041">
        <v>128.11910676599999</v>
      </c>
      <c r="O1041">
        <v>71.505958829999997</v>
      </c>
      <c r="P1041"/>
      <c r="Q1041">
        <v>106.408867406</v>
      </c>
      <c r="R1041">
        <v>108.56</v>
      </c>
      <c r="S1041">
        <v>99.059893904999996</v>
      </c>
      <c r="T1041">
        <v>104.315528829</v>
      </c>
      <c r="U1041"/>
      <c r="V1041">
        <v>140.336274347</v>
      </c>
      <c r="W1041">
        <v>75.906325527000007</v>
      </c>
      <c r="X1041">
        <v>58.069174922999999</v>
      </c>
      <c r="Y1041"/>
      <c r="Z1041">
        <v>59.838730902999998</v>
      </c>
      <c r="AA1041">
        <v>43.065727199000001</v>
      </c>
      <c r="AB1041">
        <v>73.442622951000004</v>
      </c>
      <c r="AC1041">
        <v>121.489875844</v>
      </c>
      <c r="AD1041">
        <v>108.144623741</v>
      </c>
      <c r="AE1041">
        <v>65.908000000000001</v>
      </c>
      <c r="AF1041">
        <v>117.209767481</v>
      </c>
      <c r="AG1041">
        <v>87.1</v>
      </c>
      <c r="AH1041">
        <v>97.052197794999998</v>
      </c>
      <c r="AI1041">
        <v>97.391884009999998</v>
      </c>
      <c r="AJ1041">
        <v>117.765709853</v>
      </c>
      <c r="AK1041"/>
      <c r="AL1041">
        <v>93.539665818000003</v>
      </c>
      <c r="AM1041">
        <v>62.4</v>
      </c>
      <c r="AN1041">
        <v>116.43875777700001</v>
      </c>
      <c r="AO1041">
        <v>76.552482968999996</v>
      </c>
      <c r="AP1041">
        <v>52.804400367</v>
      </c>
      <c r="AQ1041">
        <v>88.007333943999996</v>
      </c>
      <c r="AR1041">
        <v>107.19106741100001</v>
      </c>
      <c r="AS1041">
        <v>60.294975418999996</v>
      </c>
      <c r="AT1041">
        <v>96.404134181000003</v>
      </c>
      <c r="AU1041"/>
    </row>
    <row r="1042" spans="1:47" x14ac:dyDescent="0.35">
      <c r="A1042" s="84">
        <v>38596</v>
      </c>
      <c r="B1042">
        <v>85.563415585000001</v>
      </c>
      <c r="C1042">
        <v>83.893008915999999</v>
      </c>
      <c r="D1042">
        <v>97.400875220000003</v>
      </c>
      <c r="E1042">
        <v>100.59418549</v>
      </c>
      <c r="F1042"/>
      <c r="G1042"/>
      <c r="H1042">
        <v>88.995220262999993</v>
      </c>
      <c r="I1042">
        <v>85.549156203999999</v>
      </c>
      <c r="J1042">
        <v>80.386602233000005</v>
      </c>
      <c r="K1042">
        <v>86.707225601999994</v>
      </c>
      <c r="L1042">
        <v>119.5</v>
      </c>
      <c r="M1042">
        <v>99.691692359000001</v>
      </c>
      <c r="N1042">
        <v>127.618106348</v>
      </c>
      <c r="O1042">
        <v>76.606383864999998</v>
      </c>
      <c r="P1042"/>
      <c r="Q1042">
        <v>107.00891741</v>
      </c>
      <c r="R1042">
        <v>111.29</v>
      </c>
      <c r="S1042">
        <v>98.945138764000006</v>
      </c>
      <c r="T1042">
        <v>104.633887513</v>
      </c>
      <c r="U1042"/>
      <c r="V1042">
        <v>142.933244548</v>
      </c>
      <c r="W1042">
        <v>77.406450538000001</v>
      </c>
      <c r="X1042">
        <v>57.778931686999996</v>
      </c>
      <c r="Y1042"/>
      <c r="Z1042">
        <v>59.066234872999999</v>
      </c>
      <c r="AA1042">
        <v>44.074856859999997</v>
      </c>
      <c r="AB1042">
        <v>73.911007025999993</v>
      </c>
      <c r="AC1042">
        <v>122.089825848</v>
      </c>
      <c r="AD1042">
        <v>109.014128254</v>
      </c>
      <c r="AE1042">
        <v>65.7</v>
      </c>
      <c r="AF1042">
        <v>119.009917493</v>
      </c>
      <c r="AG1042">
        <v>88.5</v>
      </c>
      <c r="AH1042">
        <v>97.035534001000002</v>
      </c>
      <c r="AI1042">
        <v>97.391884009999998</v>
      </c>
      <c r="AJ1042">
        <v>120.209464701</v>
      </c>
      <c r="AK1042"/>
      <c r="AL1042">
        <v>93.643718617000005</v>
      </c>
      <c r="AM1042">
        <v>62.9</v>
      </c>
      <c r="AN1042">
        <v>122.77915453999999</v>
      </c>
      <c r="AO1042">
        <v>77.270640424999996</v>
      </c>
      <c r="AP1042">
        <v>53.004417035000003</v>
      </c>
      <c r="AQ1042">
        <v>91.307608966999993</v>
      </c>
      <c r="AR1042">
        <v>110.99075077099999</v>
      </c>
      <c r="AS1042">
        <v>60.994917090000001</v>
      </c>
      <c r="AT1042">
        <v>94.543921495999996</v>
      </c>
      <c r="AU1042"/>
    </row>
    <row r="1043" spans="1:47" x14ac:dyDescent="0.35">
      <c r="A1043" s="84">
        <v>38626</v>
      </c>
      <c r="B1043">
        <v>86.999326804000006</v>
      </c>
      <c r="C1043">
        <v>82.793100574999997</v>
      </c>
      <c r="D1043">
        <v>96.811342178999993</v>
      </c>
      <c r="E1043">
        <v>100.67738751</v>
      </c>
      <c r="F1043"/>
      <c r="G1043"/>
      <c r="H1043">
        <v>88.515304564000004</v>
      </c>
      <c r="I1043">
        <v>86.984828124000003</v>
      </c>
      <c r="J1043">
        <v>81.186468922000003</v>
      </c>
      <c r="K1043">
        <v>88.407367281000006</v>
      </c>
      <c r="L1043">
        <v>113.8</v>
      </c>
      <c r="M1043">
        <v>99.891675694</v>
      </c>
      <c r="N1043">
        <v>126.99810583199999</v>
      </c>
      <c r="O1043">
        <v>75.006250520999998</v>
      </c>
      <c r="P1043"/>
      <c r="Q1043">
        <v>110.80923410299999</v>
      </c>
      <c r="R1043">
        <v>108.04</v>
      </c>
      <c r="S1043">
        <v>99.336688569000003</v>
      </c>
      <c r="T1043">
        <v>103.891050584</v>
      </c>
      <c r="U1043"/>
      <c r="V1043">
        <v>141.335109039</v>
      </c>
      <c r="W1043">
        <v>78.906575548000006</v>
      </c>
      <c r="X1043">
        <v>59.006667647</v>
      </c>
      <c r="Y1043"/>
      <c r="Z1043">
        <v>60.076421989000004</v>
      </c>
      <c r="AA1043">
        <v>45.345834453999998</v>
      </c>
      <c r="AB1043">
        <v>74.004683841000002</v>
      </c>
      <c r="AC1043">
        <v>122.189817515</v>
      </c>
      <c r="AD1043">
        <v>108.035935677</v>
      </c>
      <c r="AE1043">
        <v>67.552999999999997</v>
      </c>
      <c r="AF1043">
        <v>116.70972580999999</v>
      </c>
      <c r="AG1043">
        <v>89.7</v>
      </c>
      <c r="AH1043">
        <v>96.901558050000006</v>
      </c>
      <c r="AI1043">
        <v>95.492042330000004</v>
      </c>
      <c r="AJ1043">
        <v>116.136539953</v>
      </c>
      <c r="AK1043"/>
      <c r="AL1043">
        <v>94.045132272999993</v>
      </c>
      <c r="AM1043">
        <v>64.599999999999994</v>
      </c>
      <c r="AN1043">
        <v>121.46105692499999</v>
      </c>
      <c r="AO1043">
        <v>77.123249764999997</v>
      </c>
      <c r="AP1043">
        <v>54.204517043000003</v>
      </c>
      <c r="AQ1043">
        <v>93.007750646000005</v>
      </c>
      <c r="AR1043">
        <v>111.890675777</v>
      </c>
      <c r="AS1043">
        <v>61.994833763999999</v>
      </c>
      <c r="AT1043">
        <v>95.686028622999999</v>
      </c>
      <c r="AU1043"/>
    </row>
    <row r="1044" spans="1:47" x14ac:dyDescent="0.35">
      <c r="A1044" s="84">
        <v>38657</v>
      </c>
      <c r="B1044">
        <v>87.928445830000001</v>
      </c>
      <c r="C1044">
        <v>87.792683943</v>
      </c>
      <c r="D1044">
        <v>97.797295618999996</v>
      </c>
      <c r="E1044">
        <v>101.447875673</v>
      </c>
      <c r="F1044"/>
      <c r="G1044"/>
      <c r="H1044">
        <v>89.200021728999999</v>
      </c>
      <c r="I1044">
        <v>87.913792310999995</v>
      </c>
      <c r="J1044">
        <v>82.386268955000006</v>
      </c>
      <c r="K1044">
        <v>87.407283939999999</v>
      </c>
      <c r="L1044">
        <v>112.9</v>
      </c>
      <c r="M1044">
        <v>101.591534039</v>
      </c>
      <c r="N1044">
        <v>128.62110718400001</v>
      </c>
      <c r="O1044">
        <v>76.006333861000002</v>
      </c>
      <c r="P1044"/>
      <c r="Q1044">
        <v>108.209017418</v>
      </c>
      <c r="R1044">
        <v>112.35</v>
      </c>
      <c r="S1044">
        <v>100.40436653</v>
      </c>
      <c r="T1044">
        <v>104.42164839100001</v>
      </c>
      <c r="U1044"/>
      <c r="V1044">
        <v>141.63475944699999</v>
      </c>
      <c r="W1044">
        <v>78.706558880000003</v>
      </c>
      <c r="X1044">
        <v>58.17199437</v>
      </c>
      <c r="Y1044"/>
      <c r="Z1044">
        <v>68.276764455999995</v>
      </c>
      <c r="AA1044">
        <v>48.716992542</v>
      </c>
      <c r="AB1044">
        <v>75.690866510999996</v>
      </c>
      <c r="AC1044">
        <v>123.489709191</v>
      </c>
      <c r="AD1044">
        <v>110.20969695799999</v>
      </c>
      <c r="AE1044">
        <v>70.325000000000003</v>
      </c>
      <c r="AF1044">
        <v>115.40961746799999</v>
      </c>
      <c r="AG1044">
        <v>90.3</v>
      </c>
      <c r="AH1044">
        <v>98.745943283000003</v>
      </c>
      <c r="AI1044">
        <v>99.891675694</v>
      </c>
      <c r="AJ1044">
        <v>117.416602017</v>
      </c>
      <c r="AK1044"/>
      <c r="AL1044">
        <v>95.350451743999997</v>
      </c>
      <c r="AM1044">
        <v>65.8</v>
      </c>
      <c r="AN1044">
        <v>125.320865459</v>
      </c>
      <c r="AO1044">
        <v>78.275291358000004</v>
      </c>
      <c r="AP1044">
        <v>54.904575381000001</v>
      </c>
      <c r="AQ1044">
        <v>93.607800650000001</v>
      </c>
      <c r="AR1044">
        <v>109.69085909499999</v>
      </c>
      <c r="AS1044">
        <v>62.194817098999998</v>
      </c>
      <c r="AT1044">
        <v>96.743553585000001</v>
      </c>
      <c r="AU1044"/>
    </row>
    <row r="1045" spans="1:47" x14ac:dyDescent="0.35">
      <c r="A1045" s="84">
        <v>38687</v>
      </c>
      <c r="B1045">
        <v>86.999326804000006</v>
      </c>
      <c r="C1045">
        <v>90.392467293999999</v>
      </c>
      <c r="D1045">
        <v>99.392258513000002</v>
      </c>
      <c r="E1045">
        <v>102.127670959</v>
      </c>
      <c r="F1045"/>
      <c r="G1045"/>
      <c r="H1045">
        <v>88.785918566999996</v>
      </c>
      <c r="I1045">
        <v>86.984828124000003</v>
      </c>
      <c r="J1045">
        <v>82.286285618999997</v>
      </c>
      <c r="K1045">
        <v>87.207267271999996</v>
      </c>
      <c r="L1045">
        <v>117</v>
      </c>
      <c r="M1045">
        <v>100.49162569800001</v>
      </c>
      <c r="N1045">
        <v>129.63510802900001</v>
      </c>
      <c r="O1045">
        <v>77.406450538000001</v>
      </c>
      <c r="P1045"/>
      <c r="Q1045">
        <v>111.009250771</v>
      </c>
      <c r="R1045">
        <v>111.02</v>
      </c>
      <c r="S1045">
        <v>100.73782703000001</v>
      </c>
      <c r="T1045">
        <v>107.817474354</v>
      </c>
      <c r="U1045"/>
      <c r="V1045">
        <v>138.937905777</v>
      </c>
      <c r="W1045">
        <v>78.806567213999998</v>
      </c>
      <c r="X1045">
        <v>60.263026816999997</v>
      </c>
      <c r="Y1045"/>
      <c r="Z1045">
        <v>56.095096298000001</v>
      </c>
      <c r="AA1045">
        <v>52.267694685000002</v>
      </c>
      <c r="AB1045">
        <v>75.409836065999997</v>
      </c>
      <c r="AC1045">
        <v>121.68985917800001</v>
      </c>
      <c r="AD1045">
        <v>110.64444921400001</v>
      </c>
      <c r="AE1045">
        <v>68.528999999999996</v>
      </c>
      <c r="AF1045">
        <v>115.90965913799999</v>
      </c>
      <c r="AG1045">
        <v>90.3</v>
      </c>
      <c r="AH1045">
        <v>99.842262374000001</v>
      </c>
      <c r="AI1045">
        <v>100.091659028</v>
      </c>
      <c r="AJ1045">
        <v>116.60201706700001</v>
      </c>
      <c r="AK1045"/>
      <c r="AL1045">
        <v>95.471515785999998</v>
      </c>
      <c r="AM1045">
        <v>66.900000000000006</v>
      </c>
      <c r="AN1045">
        <v>122.92084186</v>
      </c>
      <c r="AO1045">
        <v>78.784718405000007</v>
      </c>
      <c r="AP1045">
        <v>58.204850403999998</v>
      </c>
      <c r="AQ1045">
        <v>95.407950662999994</v>
      </c>
      <c r="AR1045">
        <v>108.790934089</v>
      </c>
      <c r="AS1045">
        <v>61.594867094000001</v>
      </c>
      <c r="AT1045">
        <v>97.197302691999994</v>
      </c>
      <c r="AU1045"/>
    </row>
    <row r="1046" spans="1:47" x14ac:dyDescent="0.35">
      <c r="A1046" s="84">
        <v>38718</v>
      </c>
      <c r="B1046">
        <v>87.675049733999998</v>
      </c>
      <c r="C1046">
        <v>86.192817265000002</v>
      </c>
      <c r="D1046">
        <v>99.784847486999993</v>
      </c>
      <c r="E1046">
        <v>101.69748173399999</v>
      </c>
      <c r="F1046"/>
      <c r="G1046"/>
      <c r="H1046">
        <v>89.627746618000003</v>
      </c>
      <c r="I1046">
        <v>87.660438443000004</v>
      </c>
      <c r="J1046">
        <v>83.886018996999994</v>
      </c>
      <c r="K1046">
        <v>87.707308941999997</v>
      </c>
      <c r="L1046">
        <v>118.8</v>
      </c>
      <c r="M1046">
        <v>101.191567369</v>
      </c>
      <c r="N1046">
        <v>130.51410876200001</v>
      </c>
      <c r="O1046">
        <v>76.006333861000002</v>
      </c>
      <c r="P1046"/>
      <c r="Q1046">
        <v>119.70997583099999</v>
      </c>
      <c r="R1046">
        <v>110.29</v>
      </c>
      <c r="S1046">
        <v>100.817476425</v>
      </c>
      <c r="T1046">
        <v>106.225680934</v>
      </c>
      <c r="U1046"/>
      <c r="V1046">
        <v>137.63942067599999</v>
      </c>
      <c r="W1046">
        <v>79.106592215999996</v>
      </c>
      <c r="X1046">
        <v>61.252275691999998</v>
      </c>
      <c r="Y1046"/>
      <c r="Z1046">
        <v>62.988137792000003</v>
      </c>
      <c r="AA1046">
        <v>48.141484636000001</v>
      </c>
      <c r="AB1046">
        <v>75.222482436000007</v>
      </c>
      <c r="AC1046">
        <v>122.189817515</v>
      </c>
      <c r="AD1046">
        <v>110.970513407</v>
      </c>
      <c r="AE1046">
        <v>71.012</v>
      </c>
      <c r="AF1046">
        <v>116.80973414499999</v>
      </c>
      <c r="AG1046">
        <v>90.1</v>
      </c>
      <c r="AH1046">
        <v>99.994478086000001</v>
      </c>
      <c r="AI1046">
        <v>99.691692359000001</v>
      </c>
      <c r="AJ1046">
        <v>115.90380139600001</v>
      </c>
      <c r="AK1046"/>
      <c r="AL1046">
        <v>95.790592036000007</v>
      </c>
      <c r="AM1046">
        <v>65.2</v>
      </c>
      <c r="AN1046">
        <v>119.620581362</v>
      </c>
      <c r="AO1046">
        <v>78.400000000000006</v>
      </c>
      <c r="AP1046">
        <v>57.704808733999997</v>
      </c>
      <c r="AQ1046">
        <v>93.907825652</v>
      </c>
      <c r="AR1046">
        <v>112.790600783</v>
      </c>
      <c r="AS1046">
        <v>62.094825430999997</v>
      </c>
      <c r="AT1046">
        <v>97.377969402999994</v>
      </c>
      <c r="AU1046"/>
    </row>
    <row r="1047" spans="1:47" x14ac:dyDescent="0.35">
      <c r="A1047" s="84">
        <v>38749</v>
      </c>
      <c r="B1047">
        <v>87.675049733999998</v>
      </c>
      <c r="C1047">
        <v>88.092658944999997</v>
      </c>
      <c r="D1047">
        <v>100.60934158400001</v>
      </c>
      <c r="E1047">
        <v>101.45884442800001</v>
      </c>
      <c r="F1047"/>
      <c r="G1047"/>
      <c r="H1047">
        <v>88.904484695999997</v>
      </c>
      <c r="I1047">
        <v>87.660438443000004</v>
      </c>
      <c r="J1047">
        <v>82.486252291</v>
      </c>
      <c r="K1047">
        <v>88.207350613000003</v>
      </c>
      <c r="L1047">
        <v>120.7</v>
      </c>
      <c r="M1047">
        <v>101.191567369</v>
      </c>
      <c r="N1047">
        <v>130.291108576</v>
      </c>
      <c r="O1047">
        <v>77.106425535</v>
      </c>
      <c r="P1047"/>
      <c r="Q1047">
        <v>117.30977581499999</v>
      </c>
      <c r="R1047">
        <v>109.55</v>
      </c>
      <c r="S1047">
        <v>100.979724898</v>
      </c>
      <c r="T1047">
        <v>106.756278741</v>
      </c>
      <c r="U1047"/>
      <c r="V1047">
        <v>141.734642917</v>
      </c>
      <c r="W1047">
        <v>79.906658887999995</v>
      </c>
      <c r="X1047">
        <v>61.554983268999997</v>
      </c>
      <c r="Y1047"/>
      <c r="Z1047">
        <v>53.955876523999997</v>
      </c>
      <c r="AA1047">
        <v>41.925381475999998</v>
      </c>
      <c r="AB1047">
        <v>76.627634659999998</v>
      </c>
      <c r="AC1047">
        <v>124.48962586499999</v>
      </c>
      <c r="AD1047">
        <v>110.753137278</v>
      </c>
      <c r="AE1047">
        <v>70.382999999999996</v>
      </c>
      <c r="AF1047">
        <v>114.009500792</v>
      </c>
      <c r="AG1047">
        <v>91.5</v>
      </c>
      <c r="AH1047">
        <v>99.095563982000002</v>
      </c>
      <c r="AI1047">
        <v>101.091575702</v>
      </c>
      <c r="AJ1047">
        <v>115.438324282</v>
      </c>
      <c r="AK1047"/>
      <c r="AL1047">
        <v>95.781714936</v>
      </c>
      <c r="AM1047">
        <v>66.400000000000006</v>
      </c>
      <c r="AN1047">
        <v>118.811184607</v>
      </c>
      <c r="AO1047">
        <v>79.2</v>
      </c>
      <c r="AP1047">
        <v>56.304692058000001</v>
      </c>
      <c r="AQ1047">
        <v>92.907742311999996</v>
      </c>
      <c r="AR1047">
        <v>110.790767436</v>
      </c>
      <c r="AS1047">
        <v>62.494792101000002</v>
      </c>
      <c r="AT1047">
        <v>97.413666448000001</v>
      </c>
      <c r="AU1047"/>
    </row>
    <row r="1048" spans="1:47" x14ac:dyDescent="0.35">
      <c r="A1048" s="84">
        <v>38777</v>
      </c>
      <c r="B1048">
        <v>88.181841926999994</v>
      </c>
      <c r="C1048">
        <v>87.592700608000001</v>
      </c>
      <c r="D1048">
        <v>99.930782953000005</v>
      </c>
      <c r="E1048">
        <v>101.611336877</v>
      </c>
      <c r="F1048"/>
      <c r="G1048"/>
      <c r="H1048">
        <v>87.942774217999997</v>
      </c>
      <c r="I1048">
        <v>88.167146177999996</v>
      </c>
      <c r="J1048">
        <v>83.986002333000002</v>
      </c>
      <c r="K1048">
        <v>87.407283939999999</v>
      </c>
      <c r="L1048">
        <v>118.6</v>
      </c>
      <c r="M1048">
        <v>101.991500708</v>
      </c>
      <c r="N1048">
        <v>130.98010915</v>
      </c>
      <c r="O1048">
        <v>78.306525543999996</v>
      </c>
      <c r="P1048"/>
      <c r="Q1048">
        <v>115.309609134</v>
      </c>
      <c r="R1048">
        <v>111.56</v>
      </c>
      <c r="S1048">
        <v>101.29946703100001</v>
      </c>
      <c r="T1048">
        <v>107.711354793</v>
      </c>
      <c r="U1048"/>
      <c r="V1048">
        <v>145.330447811</v>
      </c>
      <c r="W1048">
        <v>82.806900575</v>
      </c>
      <c r="X1048">
        <v>62.726172806999998</v>
      </c>
      <c r="Y1048"/>
      <c r="Z1048">
        <v>59.838730902999998</v>
      </c>
      <c r="AA1048">
        <v>45.918917831999998</v>
      </c>
      <c r="AB1048">
        <v>76.06557377</v>
      </c>
      <c r="AC1048">
        <v>125.089575869</v>
      </c>
      <c r="AD1048">
        <v>111.513953727</v>
      </c>
      <c r="AE1048">
        <v>71.13</v>
      </c>
      <c r="AF1048">
        <v>114.20951746</v>
      </c>
      <c r="AG1048">
        <v>91.3</v>
      </c>
      <c r="AH1048">
        <v>100.575892814</v>
      </c>
      <c r="AI1048">
        <v>104.091325723</v>
      </c>
      <c r="AJ1048">
        <v>115.55469356099999</v>
      </c>
      <c r="AK1048"/>
      <c r="AL1048">
        <v>96.369678578999995</v>
      </c>
      <c r="AM1048">
        <v>66.900000000000006</v>
      </c>
      <c r="AN1048">
        <v>123.99255802899999</v>
      </c>
      <c r="AO1048">
        <v>80.099999999999994</v>
      </c>
      <c r="AP1048">
        <v>59.404950413000002</v>
      </c>
      <c r="AQ1048">
        <v>91.407617301000002</v>
      </c>
      <c r="AR1048">
        <v>111.190734105</v>
      </c>
      <c r="AS1048">
        <v>64.094658777999996</v>
      </c>
      <c r="AT1048">
        <v>97.645498924999998</v>
      </c>
      <c r="AU1048"/>
    </row>
    <row r="1049" spans="1:47" x14ac:dyDescent="0.35">
      <c r="A1049" s="84">
        <v>38808</v>
      </c>
      <c r="B1049">
        <v>88.519703391999997</v>
      </c>
      <c r="C1049">
        <v>88.292642279999995</v>
      </c>
      <c r="D1049">
        <v>100.542280631</v>
      </c>
      <c r="E1049">
        <v>100.959364775</v>
      </c>
      <c r="F1049"/>
      <c r="G1049"/>
      <c r="H1049">
        <v>91.591855494000001</v>
      </c>
      <c r="I1049">
        <v>88.504951336999994</v>
      </c>
      <c r="J1049">
        <v>82.886185635999993</v>
      </c>
      <c r="K1049">
        <v>89.407450620999995</v>
      </c>
      <c r="L1049">
        <v>118</v>
      </c>
      <c r="M1049">
        <v>102.29147571</v>
      </c>
      <c r="N1049">
        <v>130.157108464</v>
      </c>
      <c r="O1049">
        <v>79.006583882000001</v>
      </c>
      <c r="P1049"/>
      <c r="Q1049">
        <v>116.909742479</v>
      </c>
      <c r="R1049">
        <v>111.04</v>
      </c>
      <c r="S1049">
        <v>101.954792841</v>
      </c>
      <c r="T1049">
        <v>107.605235232</v>
      </c>
      <c r="U1049"/>
      <c r="V1049">
        <v>142.733477609</v>
      </c>
      <c r="W1049">
        <v>82.606883906999997</v>
      </c>
      <c r="X1049">
        <v>62.039105341000003</v>
      </c>
      <c r="Y1049"/>
      <c r="Z1049">
        <v>62.096796220000002</v>
      </c>
      <c r="AA1049">
        <v>48.684414087</v>
      </c>
      <c r="AB1049">
        <v>75.971896955999995</v>
      </c>
      <c r="AC1049">
        <v>124.089659195</v>
      </c>
      <c r="AD1049">
        <v>113.57902694400001</v>
      </c>
      <c r="AE1049">
        <v>70.918000000000006</v>
      </c>
      <c r="AF1049">
        <v>112.909409117</v>
      </c>
      <c r="AG1049">
        <v>91.6</v>
      </c>
      <c r="AH1049">
        <v>100.744765742</v>
      </c>
      <c r="AI1049">
        <v>102.791434047</v>
      </c>
      <c r="AJ1049">
        <v>113.80915438300001</v>
      </c>
      <c r="AK1049"/>
      <c r="AL1049">
        <v>96.781282008999995</v>
      </c>
      <c r="AM1049">
        <v>67.8</v>
      </c>
      <c r="AN1049">
        <v>116.861642753</v>
      </c>
      <c r="AO1049">
        <v>80.5</v>
      </c>
      <c r="AP1049">
        <v>58.904908742000003</v>
      </c>
      <c r="AQ1049">
        <v>93.407783981999998</v>
      </c>
      <c r="AR1049">
        <v>112.090659112</v>
      </c>
      <c r="AS1049">
        <v>63.594700441999997</v>
      </c>
      <c r="AT1049">
        <v>97.945254945000002</v>
      </c>
      <c r="AU1049"/>
    </row>
    <row r="1050" spans="1:47" x14ac:dyDescent="0.35">
      <c r="A1050" s="84">
        <v>38838</v>
      </c>
      <c r="B1050">
        <v>89.786683874000005</v>
      </c>
      <c r="C1050">
        <v>89.592533955999997</v>
      </c>
      <c r="D1050">
        <v>101.173893292</v>
      </c>
      <c r="E1050">
        <v>100.612645102</v>
      </c>
      <c r="F1050"/>
      <c r="G1050"/>
      <c r="H1050">
        <v>90.013872223000007</v>
      </c>
      <c r="I1050">
        <v>89.771720673000004</v>
      </c>
      <c r="J1050">
        <v>86.385602399999996</v>
      </c>
      <c r="K1050">
        <v>90.707558962999997</v>
      </c>
      <c r="L1050">
        <v>122</v>
      </c>
      <c r="M1050">
        <v>103.791350721</v>
      </c>
      <c r="N1050">
        <v>131.78610982199999</v>
      </c>
      <c r="O1050">
        <v>80.706725559999995</v>
      </c>
      <c r="P1050"/>
      <c r="Q1050">
        <v>114.509542462</v>
      </c>
      <c r="R1050">
        <v>112.82</v>
      </c>
      <c r="S1050">
        <v>102.104179609</v>
      </c>
      <c r="T1050">
        <v>107.923593916</v>
      </c>
      <c r="U1050"/>
      <c r="V1050">
        <v>144.73114699499999</v>
      </c>
      <c r="W1050">
        <v>83.206933910999993</v>
      </c>
      <c r="X1050">
        <v>62.788994692000003</v>
      </c>
      <c r="Y1050"/>
      <c r="Z1050">
        <v>65.959276368000005</v>
      </c>
      <c r="AA1050">
        <v>50.937281087999999</v>
      </c>
      <c r="AB1050">
        <v>77.751756439999994</v>
      </c>
      <c r="AC1050">
        <v>126.989417549</v>
      </c>
      <c r="AD1050">
        <v>111.840017919</v>
      </c>
      <c r="AE1050">
        <v>71.915999999999997</v>
      </c>
      <c r="AF1050">
        <v>118.10984248699999</v>
      </c>
      <c r="AG1050">
        <v>91.1</v>
      </c>
      <c r="AH1050">
        <v>101.784486235</v>
      </c>
      <c r="AI1050">
        <v>99.691692359000001</v>
      </c>
      <c r="AJ1050">
        <v>115.438324282</v>
      </c>
      <c r="AK1050"/>
      <c r="AL1050">
        <v>97.255780459999997</v>
      </c>
      <c r="AM1050">
        <v>69.900000000000006</v>
      </c>
      <c r="AN1050">
        <v>124.340601628</v>
      </c>
      <c r="AO1050">
        <v>81.599999999999994</v>
      </c>
      <c r="AP1050">
        <v>60.205017085000001</v>
      </c>
      <c r="AQ1050">
        <v>97.408117343000001</v>
      </c>
      <c r="AR1050">
        <v>114.190484126</v>
      </c>
      <c r="AS1050">
        <v>64.094658777999996</v>
      </c>
      <c r="AT1050">
        <v>97.957054802000002</v>
      </c>
      <c r="AU1050"/>
    </row>
    <row r="1051" spans="1:47" x14ac:dyDescent="0.35">
      <c r="A1051" s="84">
        <v>38869</v>
      </c>
      <c r="B1051">
        <v>90.462406803999997</v>
      </c>
      <c r="C1051">
        <v>89.692525622999995</v>
      </c>
      <c r="D1051">
        <v>99.731702975999994</v>
      </c>
      <c r="E1051">
        <v>100.076781286</v>
      </c>
      <c r="F1051"/>
      <c r="G1051"/>
      <c r="H1051">
        <v>90.999329170999999</v>
      </c>
      <c r="I1051">
        <v>90.447330992000005</v>
      </c>
      <c r="J1051">
        <v>86.085652390999996</v>
      </c>
      <c r="K1051">
        <v>90.207517292999995</v>
      </c>
      <c r="L1051">
        <v>121.3</v>
      </c>
      <c r="M1051">
        <v>103.691359053</v>
      </c>
      <c r="N1051">
        <v>132.22311018600001</v>
      </c>
      <c r="O1051">
        <v>79.606633885999997</v>
      </c>
      <c r="P1051"/>
      <c r="Q1051">
        <v>120.310025835</v>
      </c>
      <c r="R1051">
        <v>112.6</v>
      </c>
      <c r="S1051">
        <v>102.458090562</v>
      </c>
      <c r="T1051">
        <v>108.66643084499999</v>
      </c>
      <c r="U1051"/>
      <c r="V1051">
        <v>142.933244548</v>
      </c>
      <c r="W1051">
        <v>84.807067255999996</v>
      </c>
      <c r="X1051">
        <v>62.897123422</v>
      </c>
      <c r="Y1051"/>
      <c r="Z1051">
        <v>62.51275562</v>
      </c>
      <c r="AA1051">
        <v>53.169703525000003</v>
      </c>
      <c r="AB1051">
        <v>79.625292740000006</v>
      </c>
      <c r="AC1051">
        <v>127.389384218</v>
      </c>
      <c r="AD1051">
        <v>113.36165081599999</v>
      </c>
      <c r="AE1051">
        <v>71.248999999999995</v>
      </c>
      <c r="AF1051">
        <v>115.509625802</v>
      </c>
      <c r="AG1051">
        <v>92.5</v>
      </c>
      <c r="AH1051">
        <v>101.6047662</v>
      </c>
      <c r="AI1051">
        <v>102.09149237600001</v>
      </c>
      <c r="AJ1051">
        <v>116.25290923199999</v>
      </c>
      <c r="AK1051"/>
      <c r="AL1051">
        <v>97.516880295000007</v>
      </c>
      <c r="AM1051">
        <v>70.400000000000006</v>
      </c>
      <c r="AN1051">
        <v>123.904471763</v>
      </c>
      <c r="AO1051">
        <v>80.599999999999994</v>
      </c>
      <c r="AP1051">
        <v>61.805150429000001</v>
      </c>
      <c r="AQ1051">
        <v>93.607800650000001</v>
      </c>
      <c r="AR1051">
        <v>111.890675777</v>
      </c>
      <c r="AS1051">
        <v>64.494625447999994</v>
      </c>
      <c r="AT1051">
        <v>98.272874493000003</v>
      </c>
      <c r="AU1051"/>
    </row>
    <row r="1052" spans="1:47" x14ac:dyDescent="0.35">
      <c r="A1052" s="84">
        <v>38899</v>
      </c>
      <c r="B1052">
        <v>91.898318023000002</v>
      </c>
      <c r="C1052">
        <v>88.092658944999997</v>
      </c>
      <c r="D1052">
        <v>100.690550184</v>
      </c>
      <c r="E1052">
        <v>100.11664334699999</v>
      </c>
      <c r="F1052"/>
      <c r="G1052"/>
      <c r="H1052">
        <v>90.197978120000002</v>
      </c>
      <c r="I1052">
        <v>91.883002912999999</v>
      </c>
      <c r="J1052">
        <v>85.985669055000002</v>
      </c>
      <c r="K1052">
        <v>91.807650637999998</v>
      </c>
      <c r="L1052">
        <v>118.6</v>
      </c>
      <c r="M1052">
        <v>103.491375719</v>
      </c>
      <c r="N1052">
        <v>131.91810993199999</v>
      </c>
      <c r="O1052">
        <v>80.106675555999999</v>
      </c>
      <c r="P1052"/>
      <c r="Q1052">
        <v>119.20993416100001</v>
      </c>
      <c r="R1052">
        <v>111.09</v>
      </c>
      <c r="S1052">
        <v>102.511050547</v>
      </c>
      <c r="T1052">
        <v>107.923593916</v>
      </c>
      <c r="U1052"/>
      <c r="V1052">
        <v>138.83802230699999</v>
      </c>
      <c r="W1052">
        <v>85.507125594000001</v>
      </c>
      <c r="X1052">
        <v>64.997825426000006</v>
      </c>
      <c r="Y1052"/>
      <c r="Z1052">
        <v>61.859105134000004</v>
      </c>
      <c r="AA1052">
        <v>55.206646200000002</v>
      </c>
      <c r="AB1052">
        <v>78.313817330000006</v>
      </c>
      <c r="AC1052">
        <v>125.48954253799999</v>
      </c>
      <c r="AD1052">
        <v>113.796403072</v>
      </c>
      <c r="AE1052">
        <v>67.513000000000005</v>
      </c>
      <c r="AF1052">
        <v>118.509875823</v>
      </c>
      <c r="AG1052">
        <v>92.2</v>
      </c>
      <c r="AH1052">
        <v>101.222141824</v>
      </c>
      <c r="AI1052">
        <v>99.491709024000002</v>
      </c>
      <c r="AJ1052">
        <v>114.274631497</v>
      </c>
      <c r="AK1052"/>
      <c r="AL1052">
        <v>97.203988297999999</v>
      </c>
      <c r="AM1052">
        <v>71</v>
      </c>
      <c r="AN1052">
        <v>125.250085849</v>
      </c>
      <c r="AO1052">
        <v>81.3</v>
      </c>
      <c r="AP1052">
        <v>63.105258771999999</v>
      </c>
      <c r="AQ1052">
        <v>98.908242353999995</v>
      </c>
      <c r="AR1052">
        <v>109.49087575999999</v>
      </c>
      <c r="AS1052">
        <v>64.394633780999996</v>
      </c>
      <c r="AT1052">
        <v>98.202273669999997</v>
      </c>
      <c r="AU1052"/>
    </row>
    <row r="1053" spans="1:47" x14ac:dyDescent="0.35">
      <c r="A1053" s="84">
        <v>38930</v>
      </c>
      <c r="B1053">
        <v>91.813852654000002</v>
      </c>
      <c r="C1053">
        <v>87.492708941000004</v>
      </c>
      <c r="D1053">
        <v>100.465663135</v>
      </c>
      <c r="E1053">
        <v>99.405011918</v>
      </c>
      <c r="F1053"/>
      <c r="G1053"/>
      <c r="H1053">
        <v>89.761508531999993</v>
      </c>
      <c r="I1053">
        <v>91.798551621000001</v>
      </c>
      <c r="J1053">
        <v>85.685719047000006</v>
      </c>
      <c r="K1053">
        <v>92.407700641999995</v>
      </c>
      <c r="L1053">
        <v>119.6</v>
      </c>
      <c r="M1053">
        <v>103.791350721</v>
      </c>
      <c r="N1053">
        <v>131.60410967000001</v>
      </c>
      <c r="O1053">
        <v>81.906825569000006</v>
      </c>
      <c r="P1053"/>
      <c r="Q1053">
        <v>115.90965913799999</v>
      </c>
      <c r="R1053">
        <v>110.3</v>
      </c>
      <c r="S1053">
        <v>102.922083976</v>
      </c>
      <c r="T1053">
        <v>108.98478953</v>
      </c>
      <c r="U1053"/>
      <c r="V1053">
        <v>142.33394373199999</v>
      </c>
      <c r="W1053">
        <v>82.006833903</v>
      </c>
      <c r="X1053">
        <v>63.912743513999999</v>
      </c>
      <c r="Y1053"/>
      <c r="Z1053">
        <v>61.680836819</v>
      </c>
      <c r="AA1053">
        <v>58.298788258000002</v>
      </c>
      <c r="AB1053">
        <v>80.562060889999998</v>
      </c>
      <c r="AC1053">
        <v>127.189400883</v>
      </c>
      <c r="AD1053">
        <v>114.12246726399999</v>
      </c>
      <c r="AE1053">
        <v>72.537000000000006</v>
      </c>
      <c r="AF1053">
        <v>116.70972580999999</v>
      </c>
      <c r="AG1053">
        <v>93.9</v>
      </c>
      <c r="AH1053">
        <v>102.05112417399999</v>
      </c>
      <c r="AI1053">
        <v>99.091742354999994</v>
      </c>
      <c r="AJ1053">
        <v>113.80915438300001</v>
      </c>
      <c r="AK1053"/>
      <c r="AL1053">
        <v>97.789081100999994</v>
      </c>
      <c r="AM1053">
        <v>70.7</v>
      </c>
      <c r="AN1053">
        <v>125.207639903</v>
      </c>
      <c r="AO1053">
        <v>82.4</v>
      </c>
      <c r="AP1053">
        <v>64.605383782000004</v>
      </c>
      <c r="AQ1053">
        <v>96.208017334999994</v>
      </c>
      <c r="AR1053">
        <v>111.79068411</v>
      </c>
      <c r="AS1053">
        <v>64.194650445999997</v>
      </c>
      <c r="AT1053">
        <v>98.621317317000006</v>
      </c>
      <c r="AU1053"/>
    </row>
    <row r="1054" spans="1:47" x14ac:dyDescent="0.35">
      <c r="A1054" s="84">
        <v>38961</v>
      </c>
      <c r="B1054">
        <v>92.067248741</v>
      </c>
      <c r="C1054">
        <v>89.692525622999995</v>
      </c>
      <c r="D1054">
        <v>99.754515369999993</v>
      </c>
      <c r="E1054">
        <v>97.774412837</v>
      </c>
      <c r="F1054"/>
      <c r="G1054"/>
      <c r="H1054">
        <v>89.839205285000006</v>
      </c>
      <c r="I1054">
        <v>92.051905477999995</v>
      </c>
      <c r="J1054">
        <v>87.585402432999999</v>
      </c>
      <c r="K1054">
        <v>92.307692308</v>
      </c>
      <c r="L1054">
        <v>115</v>
      </c>
      <c r="M1054">
        <v>103.891342388</v>
      </c>
      <c r="N1054">
        <v>132.56811047299999</v>
      </c>
      <c r="O1054">
        <v>80.006667222000004</v>
      </c>
      <c r="P1054"/>
      <c r="Q1054">
        <v>116.109675806</v>
      </c>
      <c r="R1054">
        <v>112.04</v>
      </c>
      <c r="S1054">
        <v>102.810078546</v>
      </c>
      <c r="T1054">
        <v>109.62150689800001</v>
      </c>
      <c r="U1054"/>
      <c r="V1054">
        <v>139.33743965400001</v>
      </c>
      <c r="W1054">
        <v>85.207100592000003</v>
      </c>
      <c r="X1054">
        <v>65.533789592999995</v>
      </c>
      <c r="Y1054"/>
      <c r="Z1054">
        <v>62.037373447999997</v>
      </c>
      <c r="AA1054">
        <v>53.310687586</v>
      </c>
      <c r="AB1054">
        <v>80.936768150000006</v>
      </c>
      <c r="AC1054">
        <v>126.88942588099999</v>
      </c>
      <c r="AD1054">
        <v>114.0137792</v>
      </c>
      <c r="AE1054">
        <v>73.153000000000006</v>
      </c>
      <c r="AF1054">
        <v>120.91007584</v>
      </c>
      <c r="AG1054">
        <v>94.2</v>
      </c>
      <c r="AH1054">
        <v>101.89767160700001</v>
      </c>
      <c r="AI1054">
        <v>97.091909008000002</v>
      </c>
      <c r="AJ1054">
        <v>112.994569434</v>
      </c>
      <c r="AK1054"/>
      <c r="AL1054">
        <v>97.820806583000007</v>
      </c>
      <c r="AM1054">
        <v>71.8</v>
      </c>
      <c r="AN1054">
        <v>124.34997104999999</v>
      </c>
      <c r="AO1054">
        <v>82.6</v>
      </c>
      <c r="AP1054">
        <v>64.105342112000002</v>
      </c>
      <c r="AQ1054">
        <v>97.508125676999995</v>
      </c>
      <c r="AR1054">
        <v>113.890509124</v>
      </c>
      <c r="AS1054">
        <v>64.194650445999997</v>
      </c>
      <c r="AT1054">
        <v>98.419133220000006</v>
      </c>
      <c r="AU1054"/>
    </row>
    <row r="1055" spans="1:47" x14ac:dyDescent="0.35">
      <c r="A1055" s="84">
        <v>38991</v>
      </c>
      <c r="B1055">
        <v>92.996367757000002</v>
      </c>
      <c r="C1055">
        <v>91.592367303000003</v>
      </c>
      <c r="D1055">
        <v>100.199191911</v>
      </c>
      <c r="E1055">
        <v>97.581255734999999</v>
      </c>
      <c r="F1055"/>
      <c r="G1055"/>
      <c r="H1055">
        <v>91.704063774999995</v>
      </c>
      <c r="I1055">
        <v>92.980869654000003</v>
      </c>
      <c r="J1055">
        <v>87.185469088000005</v>
      </c>
      <c r="K1055">
        <v>92.107675639999997</v>
      </c>
      <c r="L1055">
        <v>121</v>
      </c>
      <c r="M1055">
        <v>103.591367386</v>
      </c>
      <c r="N1055">
        <v>132.347110289</v>
      </c>
      <c r="O1055">
        <v>81.406783899000004</v>
      </c>
      <c r="P1055"/>
      <c r="Q1055">
        <v>115.309609134</v>
      </c>
      <c r="R1055">
        <v>111.1</v>
      </c>
      <c r="S1055">
        <v>102.721451919</v>
      </c>
      <c r="T1055">
        <v>108.98478953</v>
      </c>
      <c r="U1055"/>
      <c r="V1055">
        <v>142.034293324</v>
      </c>
      <c r="W1055">
        <v>87.007250604000006</v>
      </c>
      <c r="X1055">
        <v>64.423363683000005</v>
      </c>
      <c r="Y1055"/>
      <c r="Z1055">
        <v>59.898153674</v>
      </c>
      <c r="AA1055">
        <v>48.924912026000001</v>
      </c>
      <c r="AB1055">
        <v>81.873536299999998</v>
      </c>
      <c r="AC1055">
        <v>127.08940921600001</v>
      </c>
      <c r="AD1055">
        <v>114.448531457</v>
      </c>
      <c r="AE1055">
        <v>76.322999999999993</v>
      </c>
      <c r="AF1055">
        <v>117.709809151</v>
      </c>
      <c r="AG1055">
        <v>93.5</v>
      </c>
      <c r="AH1055">
        <v>101.15987957999999</v>
      </c>
      <c r="AI1055">
        <v>97.091909008000002</v>
      </c>
      <c r="AJ1055">
        <v>110.89992242</v>
      </c>
      <c r="AK1055"/>
      <c r="AL1055">
        <v>97.994785579999999</v>
      </c>
      <c r="AM1055">
        <v>72.099999999999994</v>
      </c>
      <c r="AN1055">
        <v>123.98938395499999</v>
      </c>
      <c r="AO1055">
        <v>83.2</v>
      </c>
      <c r="AP1055">
        <v>64.105342112000002</v>
      </c>
      <c r="AQ1055">
        <v>98.80823402</v>
      </c>
      <c r="AR1055">
        <v>114.99041746499999</v>
      </c>
      <c r="AS1055">
        <v>64.594617115000005</v>
      </c>
      <c r="AT1055">
        <v>98.317000007000004</v>
      </c>
      <c r="AU1055"/>
    </row>
    <row r="1056" spans="1:47" x14ac:dyDescent="0.35">
      <c r="A1056" s="84">
        <v>39022</v>
      </c>
      <c r="B1056">
        <v>93.587625309000003</v>
      </c>
      <c r="C1056">
        <v>90.892425630999995</v>
      </c>
      <c r="D1056">
        <v>101.581312524</v>
      </c>
      <c r="E1056">
        <v>97.503671858000004</v>
      </c>
      <c r="F1056"/>
      <c r="G1056"/>
      <c r="H1056">
        <v>91.081981718999998</v>
      </c>
      <c r="I1056">
        <v>93.572028670999998</v>
      </c>
      <c r="J1056">
        <v>88.985169138000003</v>
      </c>
      <c r="K1056">
        <v>93.707808983999996</v>
      </c>
      <c r="L1056">
        <v>120</v>
      </c>
      <c r="M1056">
        <v>104.59128406000001</v>
      </c>
      <c r="N1056">
        <v>134.05611171300001</v>
      </c>
      <c r="O1056">
        <v>82.606883906999997</v>
      </c>
      <c r="P1056"/>
      <c r="Q1056">
        <v>116.309692474</v>
      </c>
      <c r="R1056">
        <v>110.47</v>
      </c>
      <c r="S1056">
        <v>103.114102702</v>
      </c>
      <c r="T1056">
        <v>109.303148214</v>
      </c>
      <c r="U1056"/>
      <c r="V1056">
        <v>137.63942067599999</v>
      </c>
      <c r="W1056">
        <v>87.507292273999994</v>
      </c>
      <c r="X1056">
        <v>70.065362593000003</v>
      </c>
      <c r="Y1056"/>
      <c r="Z1056">
        <v>59.838730902999998</v>
      </c>
      <c r="AA1056">
        <v>49.062413149000001</v>
      </c>
      <c r="AB1056">
        <v>84.402810303999999</v>
      </c>
      <c r="AC1056">
        <v>127.28939255100001</v>
      </c>
      <c r="AD1056">
        <v>115.53541209700001</v>
      </c>
      <c r="AE1056">
        <v>75.343000000000004</v>
      </c>
      <c r="AF1056">
        <v>120.810067506</v>
      </c>
      <c r="AG1056">
        <v>92.6</v>
      </c>
      <c r="AH1056">
        <v>101.16410231099999</v>
      </c>
      <c r="AI1056">
        <v>100.891592367</v>
      </c>
      <c r="AJ1056">
        <v>110.66718386300001</v>
      </c>
      <c r="AK1056"/>
      <c r="AL1056">
        <v>98.300905130999993</v>
      </c>
      <c r="AM1056">
        <v>71.599999999999994</v>
      </c>
      <c r="AN1056">
        <v>125.98694770900001</v>
      </c>
      <c r="AO1056">
        <v>83.7</v>
      </c>
      <c r="AP1056">
        <v>65.105425452000006</v>
      </c>
      <c r="AQ1056">
        <v>100.80840070000001</v>
      </c>
      <c r="AR1056">
        <v>115.39038413500001</v>
      </c>
      <c r="AS1056">
        <v>64.294642112999995</v>
      </c>
      <c r="AT1056">
        <v>98.263454439</v>
      </c>
      <c r="AU1056"/>
    </row>
    <row r="1057" spans="1:47" x14ac:dyDescent="0.35">
      <c r="A1057" s="84">
        <v>39052</v>
      </c>
      <c r="B1057">
        <v>94.094417531000005</v>
      </c>
      <c r="C1057">
        <v>94.992083992999994</v>
      </c>
      <c r="D1057">
        <v>102.332492077</v>
      </c>
      <c r="E1057">
        <v>98.504771407999996</v>
      </c>
      <c r="F1057"/>
      <c r="G1057"/>
      <c r="H1057">
        <v>93.069486604000005</v>
      </c>
      <c r="I1057">
        <v>94.078736434999996</v>
      </c>
      <c r="J1057">
        <v>90.084985836000001</v>
      </c>
      <c r="K1057">
        <v>94.607883990000005</v>
      </c>
      <c r="L1057">
        <v>122.1</v>
      </c>
      <c r="M1057">
        <v>106.09115907</v>
      </c>
      <c r="N1057">
        <v>135.69111307599999</v>
      </c>
      <c r="O1057">
        <v>84.307025585000005</v>
      </c>
      <c r="P1057"/>
      <c r="Q1057">
        <v>113.80948412399999</v>
      </c>
      <c r="R1057">
        <v>112.35</v>
      </c>
      <c r="S1057">
        <v>103.956031121</v>
      </c>
      <c r="T1057">
        <v>108.772550407</v>
      </c>
      <c r="U1057"/>
      <c r="V1057">
        <v>142.13417679400001</v>
      </c>
      <c r="W1057">
        <v>90.407533960999999</v>
      </c>
      <c r="X1057">
        <v>68.846886232000003</v>
      </c>
      <c r="Y1057"/>
      <c r="Z1057">
        <v>63.701211049999998</v>
      </c>
      <c r="AA1057">
        <v>49.145572033000001</v>
      </c>
      <c r="AB1057">
        <v>82.997658079999994</v>
      </c>
      <c r="AC1057">
        <v>129.389217565</v>
      </c>
      <c r="AD1057">
        <v>115.644100161</v>
      </c>
      <c r="AE1057">
        <v>72.635999999999996</v>
      </c>
      <c r="AF1057">
        <v>118.209850821</v>
      </c>
      <c r="AG1057">
        <v>96.1</v>
      </c>
      <c r="AH1057">
        <v>100.729786268</v>
      </c>
      <c r="AI1057">
        <v>101.591534039</v>
      </c>
      <c r="AJ1057">
        <v>114.623739333</v>
      </c>
      <c r="AK1057"/>
      <c r="AL1057">
        <v>99.129001895000002</v>
      </c>
      <c r="AM1057">
        <v>74.900000000000006</v>
      </c>
      <c r="AN1057">
        <v>130.041862718</v>
      </c>
      <c r="AO1057">
        <v>84.3</v>
      </c>
      <c r="AP1057">
        <v>65.905492124000006</v>
      </c>
      <c r="AQ1057">
        <v>103.708642387</v>
      </c>
      <c r="AR1057">
        <v>118.790100825</v>
      </c>
      <c r="AS1057">
        <v>66.694442129999999</v>
      </c>
      <c r="AT1057">
        <v>99.269218686000002</v>
      </c>
      <c r="AU1057"/>
    </row>
    <row r="1058" spans="1:47" x14ac:dyDescent="0.35">
      <c r="A1058" s="84">
        <v>39083</v>
      </c>
      <c r="B1058">
        <v>94.263348269000005</v>
      </c>
      <c r="C1058">
        <v>93.992167319000004</v>
      </c>
      <c r="D1058">
        <v>102.04026883</v>
      </c>
      <c r="E1058">
        <v>98.077525021</v>
      </c>
      <c r="F1058"/>
      <c r="G1058"/>
      <c r="H1058">
        <v>91.951891903000003</v>
      </c>
      <c r="I1058">
        <v>94.247639019999994</v>
      </c>
      <c r="J1058">
        <v>93.984335943999994</v>
      </c>
      <c r="K1058">
        <v>95.107925660000006</v>
      </c>
      <c r="L1058">
        <v>116.5</v>
      </c>
      <c r="M1058">
        <v>105.59120073299999</v>
      </c>
      <c r="N1058">
        <v>134.780112317</v>
      </c>
      <c r="O1058">
        <v>80.106675555999999</v>
      </c>
      <c r="P1058"/>
      <c r="Q1058">
        <v>119.809984165</v>
      </c>
      <c r="R1058">
        <v>111.03</v>
      </c>
      <c r="S1058">
        <v>103.493991576</v>
      </c>
      <c r="T1058">
        <v>108.878669968</v>
      </c>
      <c r="U1058"/>
      <c r="V1058">
        <v>149.72532045899999</v>
      </c>
      <c r="W1058">
        <v>88.107342278999994</v>
      </c>
      <c r="X1058">
        <v>69.809106729999996</v>
      </c>
      <c r="Y1058"/>
      <c r="Z1058">
        <v>63.522942735999997</v>
      </c>
      <c r="AA1058">
        <v>52.028275397000002</v>
      </c>
      <c r="AB1058">
        <v>82.435597189999996</v>
      </c>
      <c r="AC1058">
        <v>128.08932589</v>
      </c>
      <c r="AD1058">
        <v>114.448531457</v>
      </c>
      <c r="AE1058">
        <v>73.378</v>
      </c>
      <c r="AF1058">
        <v>120.91007584</v>
      </c>
      <c r="AG1058">
        <v>93.8</v>
      </c>
      <c r="AH1058">
        <v>101.066896507</v>
      </c>
      <c r="AI1058">
        <v>101.291559037</v>
      </c>
      <c r="AJ1058">
        <v>112.878200155</v>
      </c>
      <c r="AK1058"/>
      <c r="AL1058">
        <v>98.942266235000005</v>
      </c>
      <c r="AM1058">
        <v>74.400000000000006</v>
      </c>
      <c r="AN1058">
        <v>126.053553354</v>
      </c>
      <c r="AO1058">
        <v>85.9</v>
      </c>
      <c r="AP1058">
        <v>68.905742145000005</v>
      </c>
      <c r="AQ1058">
        <v>102.408534045</v>
      </c>
      <c r="AR1058">
        <v>116.59028414300001</v>
      </c>
      <c r="AS1058">
        <v>69.394217148999999</v>
      </c>
      <c r="AT1058">
        <v>98.883393123000005</v>
      </c>
      <c r="AU1058"/>
    </row>
    <row r="1059" spans="1:47" x14ac:dyDescent="0.35">
      <c r="A1059" s="84">
        <v>39114</v>
      </c>
      <c r="B1059">
        <v>95.614794099999997</v>
      </c>
      <c r="C1059">
        <v>93.792183984999994</v>
      </c>
      <c r="D1059">
        <v>103.36645944199999</v>
      </c>
      <c r="E1059">
        <v>99.131328101999998</v>
      </c>
      <c r="F1059"/>
      <c r="G1059"/>
      <c r="H1059">
        <v>93.005756520999995</v>
      </c>
      <c r="I1059">
        <v>95.598859628</v>
      </c>
      <c r="J1059">
        <v>93.584402600000004</v>
      </c>
      <c r="K1059">
        <v>95.507958997000003</v>
      </c>
      <c r="L1059">
        <v>118.6</v>
      </c>
      <c r="M1059">
        <v>106.291142405</v>
      </c>
      <c r="N1059">
        <v>134.05411171200001</v>
      </c>
      <c r="O1059">
        <v>82.506875573000002</v>
      </c>
      <c r="P1059"/>
      <c r="Q1059">
        <v>121.11009250799999</v>
      </c>
      <c r="R1059">
        <v>112.06</v>
      </c>
      <c r="S1059">
        <v>104.218020526</v>
      </c>
      <c r="T1059">
        <v>108.2419526</v>
      </c>
      <c r="U1059"/>
      <c r="V1059">
        <v>148.32695188899999</v>
      </c>
      <c r="W1059">
        <v>88.507375615000001</v>
      </c>
      <c r="X1059">
        <v>70.207223524</v>
      </c>
      <c r="Y1059"/>
      <c r="Z1059">
        <v>64.889666480000002</v>
      </c>
      <c r="AA1059">
        <v>53.790159777</v>
      </c>
      <c r="AB1059">
        <v>82.903981264999999</v>
      </c>
      <c r="AC1059">
        <v>128.88925922799999</v>
      </c>
      <c r="AD1059">
        <v>115.100659841</v>
      </c>
      <c r="AE1059">
        <v>74.207999999999998</v>
      </c>
      <c r="AF1059">
        <v>120.310025835</v>
      </c>
      <c r="AG1059">
        <v>93.7</v>
      </c>
      <c r="AH1059">
        <v>101.606880721</v>
      </c>
      <c r="AI1059">
        <v>102.591450712</v>
      </c>
      <c r="AJ1059">
        <v>112.296353763</v>
      </c>
      <c r="AK1059"/>
      <c r="AL1059">
        <v>99.482854008999993</v>
      </c>
      <c r="AM1059">
        <v>74.3</v>
      </c>
      <c r="AN1059">
        <v>122.144479129</v>
      </c>
      <c r="AO1059">
        <v>85.3</v>
      </c>
      <c r="AP1059">
        <v>67.705642136999998</v>
      </c>
      <c r="AQ1059">
        <v>101.208434036</v>
      </c>
      <c r="AR1059">
        <v>118.090159153</v>
      </c>
      <c r="AS1059">
        <v>67.794350471000001</v>
      </c>
      <c r="AT1059">
        <v>99.844536063000007</v>
      </c>
      <c r="AU1059"/>
    </row>
    <row r="1060" spans="1:47" x14ac:dyDescent="0.35">
      <c r="A1060" s="84">
        <v>39142</v>
      </c>
      <c r="B1060">
        <v>96.037120903000002</v>
      </c>
      <c r="C1060">
        <v>94.192150654000002</v>
      </c>
      <c r="D1060">
        <v>104.663143676</v>
      </c>
      <c r="E1060">
        <v>99.314854101999998</v>
      </c>
      <c r="F1060"/>
      <c r="G1060"/>
      <c r="H1060">
        <v>93.342014453000004</v>
      </c>
      <c r="I1060">
        <v>96.021116050000003</v>
      </c>
      <c r="J1060">
        <v>94.584235961000005</v>
      </c>
      <c r="K1060">
        <v>96.008000667000005</v>
      </c>
      <c r="L1060">
        <v>114.6</v>
      </c>
      <c r="M1060">
        <v>106.791100742</v>
      </c>
      <c r="N1060">
        <v>135.69311307800001</v>
      </c>
      <c r="O1060">
        <v>83.506958913000005</v>
      </c>
      <c r="P1060"/>
      <c r="Q1060">
        <v>122.310192516</v>
      </c>
      <c r="R1060">
        <v>112.91</v>
      </c>
      <c r="S1060">
        <v>104.454809973</v>
      </c>
      <c r="T1060">
        <v>107.817474354</v>
      </c>
      <c r="U1060"/>
      <c r="V1060">
        <v>141.734642917</v>
      </c>
      <c r="W1060">
        <v>88.307358946999997</v>
      </c>
      <c r="X1060">
        <v>71.706610686999994</v>
      </c>
      <c r="Y1060"/>
      <c r="Z1060">
        <v>64.711398165999995</v>
      </c>
      <c r="AA1060">
        <v>53.366668369999999</v>
      </c>
      <c r="AB1060">
        <v>84.683840748999998</v>
      </c>
      <c r="AC1060">
        <v>129.78918423499999</v>
      </c>
      <c r="AD1060">
        <v>115.100659841</v>
      </c>
      <c r="AE1060">
        <v>73.704999999999998</v>
      </c>
      <c r="AF1060">
        <v>119.109925827</v>
      </c>
      <c r="AG1060">
        <v>96.3</v>
      </c>
      <c r="AH1060">
        <v>103.006116374</v>
      </c>
      <c r="AI1060">
        <v>102.69144238</v>
      </c>
      <c r="AJ1060">
        <v>111.132660978</v>
      </c>
      <c r="AK1060"/>
      <c r="AL1060">
        <v>99.813674434999996</v>
      </c>
      <c r="AM1060">
        <v>75.7</v>
      </c>
      <c r="AN1060">
        <v>124.014866243</v>
      </c>
      <c r="AO1060">
        <v>86.4</v>
      </c>
      <c r="AP1060">
        <v>70.405867155999999</v>
      </c>
      <c r="AQ1060">
        <v>100.708392366</v>
      </c>
      <c r="AR1060">
        <v>119.09007582700001</v>
      </c>
      <c r="AS1060">
        <v>68.894258812000004</v>
      </c>
      <c r="AT1060">
        <v>100.036705156</v>
      </c>
      <c r="AU1060"/>
    </row>
    <row r="1061" spans="1:47" x14ac:dyDescent="0.35">
      <c r="A1061" s="84">
        <v>39173</v>
      </c>
      <c r="B1061">
        <v>95.108001877000007</v>
      </c>
      <c r="C1061">
        <v>93.792183984999994</v>
      </c>
      <c r="D1061">
        <v>105.72112350800001</v>
      </c>
      <c r="E1061">
        <v>98.874766245000004</v>
      </c>
      <c r="F1061"/>
      <c r="G1061"/>
      <c r="H1061">
        <v>96.037206056000002</v>
      </c>
      <c r="I1061">
        <v>95.092151864000002</v>
      </c>
      <c r="J1061">
        <v>93.284452591000004</v>
      </c>
      <c r="K1061">
        <v>95.107925660000006</v>
      </c>
      <c r="L1061">
        <v>113.9</v>
      </c>
      <c r="M1061">
        <v>105.391217399</v>
      </c>
      <c r="N1061">
        <v>133.17211097699999</v>
      </c>
      <c r="O1061">
        <v>86.307192266000001</v>
      </c>
      <c r="P1061"/>
      <c r="Q1061">
        <v>119.109925827</v>
      </c>
      <c r="R1061">
        <v>111.04</v>
      </c>
      <c r="S1061">
        <v>104.259609954</v>
      </c>
      <c r="T1061">
        <v>106.756278741</v>
      </c>
      <c r="U1061"/>
      <c r="V1061">
        <v>142.733477609</v>
      </c>
      <c r="W1061">
        <v>89.507458955000004</v>
      </c>
      <c r="X1061">
        <v>72.583759599999993</v>
      </c>
      <c r="Y1061"/>
      <c r="Z1061">
        <v>64.117170451000007</v>
      </c>
      <c r="AA1061">
        <v>52.143261189999997</v>
      </c>
      <c r="AB1061">
        <v>83.278688525000007</v>
      </c>
      <c r="AC1061">
        <v>127.389384218</v>
      </c>
      <c r="AD1061">
        <v>114.77459564900001</v>
      </c>
      <c r="AE1061">
        <v>75.343999999999994</v>
      </c>
      <c r="AF1061">
        <v>115.809650804</v>
      </c>
      <c r="AG1061">
        <v>91.4</v>
      </c>
      <c r="AH1061">
        <v>102.55051697499999</v>
      </c>
      <c r="AI1061">
        <v>101.091575702</v>
      </c>
      <c r="AJ1061">
        <v>117.99844840999999</v>
      </c>
      <c r="AK1061"/>
      <c r="AL1061">
        <v>99.710303863999997</v>
      </c>
      <c r="AM1061">
        <v>74.599999999999994</v>
      </c>
      <c r="AN1061">
        <v>119.723073708</v>
      </c>
      <c r="AO1061">
        <v>85.9</v>
      </c>
      <c r="AP1061">
        <v>68.805733810999996</v>
      </c>
      <c r="AQ1061">
        <v>102.808567381</v>
      </c>
      <c r="AR1061">
        <v>117.590200817</v>
      </c>
      <c r="AS1061">
        <v>69.294225480999998</v>
      </c>
      <c r="AT1061">
        <v>100.72288168999999</v>
      </c>
      <c r="AU1061"/>
    </row>
    <row r="1062" spans="1:47" x14ac:dyDescent="0.35">
      <c r="A1062" s="84">
        <v>39203</v>
      </c>
      <c r="B1062">
        <v>96.121586321999999</v>
      </c>
      <c r="C1062">
        <v>96.191984000999994</v>
      </c>
      <c r="D1062">
        <v>105.985051459</v>
      </c>
      <c r="E1062">
        <v>99.095211469999995</v>
      </c>
      <c r="F1062"/>
      <c r="G1062"/>
      <c r="H1062">
        <v>94.43556452</v>
      </c>
      <c r="I1062">
        <v>96.105567393000001</v>
      </c>
      <c r="J1062">
        <v>93.784369272000006</v>
      </c>
      <c r="K1062">
        <v>96.808067339000004</v>
      </c>
      <c r="L1062">
        <v>112.7</v>
      </c>
      <c r="M1062">
        <v>107.291059078</v>
      </c>
      <c r="N1062">
        <v>136.29011357499999</v>
      </c>
      <c r="O1062">
        <v>86.807233936000003</v>
      </c>
      <c r="P1062"/>
      <c r="Q1062">
        <v>119.009917493</v>
      </c>
      <c r="R1062">
        <v>113.7</v>
      </c>
      <c r="S1062">
        <v>105.160557103</v>
      </c>
      <c r="T1062">
        <v>108.45419172299999</v>
      </c>
      <c r="U1062"/>
      <c r="V1062">
        <v>146.728816381</v>
      </c>
      <c r="W1062">
        <v>88.407367281000006</v>
      </c>
      <c r="X1062">
        <v>74.702069144999996</v>
      </c>
      <c r="Y1062"/>
      <c r="Z1062">
        <v>61.086609103999997</v>
      </c>
      <c r="AA1062">
        <v>51.360789441000001</v>
      </c>
      <c r="AB1062">
        <v>85.245901638999996</v>
      </c>
      <c r="AC1062">
        <v>130.08915923699999</v>
      </c>
      <c r="AD1062">
        <v>116.07885241699999</v>
      </c>
      <c r="AE1062">
        <v>75.95</v>
      </c>
      <c r="AF1062">
        <v>115.70964247000001</v>
      </c>
      <c r="AG1062">
        <v>94.3</v>
      </c>
      <c r="AH1062">
        <v>102.368249002</v>
      </c>
      <c r="AI1062">
        <v>101.69152570599999</v>
      </c>
      <c r="AJ1062">
        <v>111.598138092</v>
      </c>
      <c r="AK1062"/>
      <c r="AL1062">
        <v>100.44627657700001</v>
      </c>
      <c r="AM1062">
        <v>75.599999999999994</v>
      </c>
      <c r="AN1062">
        <v>123.22559151999999</v>
      </c>
      <c r="AO1062">
        <v>86.8</v>
      </c>
      <c r="AP1062">
        <v>72.706058838000004</v>
      </c>
      <c r="AQ1062">
        <v>101.408450704</v>
      </c>
      <c r="AR1062">
        <v>117.79018415100001</v>
      </c>
      <c r="AS1062">
        <v>70.394133822000001</v>
      </c>
      <c r="AT1062">
        <v>100.79268924500001</v>
      </c>
      <c r="AU1062"/>
    </row>
    <row r="1063" spans="1:47" x14ac:dyDescent="0.35">
      <c r="A1063" s="84">
        <v>39234</v>
      </c>
      <c r="B1063">
        <v>95.192467296000004</v>
      </c>
      <c r="C1063">
        <v>96.391967335999993</v>
      </c>
      <c r="D1063">
        <v>106.652236922</v>
      </c>
      <c r="E1063">
        <v>99.368895285999997</v>
      </c>
      <c r="F1063"/>
      <c r="G1063"/>
      <c r="H1063">
        <v>94.977603603999995</v>
      </c>
      <c r="I1063">
        <v>95.176603205999996</v>
      </c>
      <c r="J1063">
        <v>93.784369272000006</v>
      </c>
      <c r="K1063">
        <v>96.708059004999996</v>
      </c>
      <c r="L1063">
        <v>115.4</v>
      </c>
      <c r="M1063">
        <v>107.391050746</v>
      </c>
      <c r="N1063">
        <v>136.147113456</v>
      </c>
      <c r="O1063">
        <v>87.207267271999996</v>
      </c>
      <c r="P1063"/>
      <c r="Q1063">
        <v>124.010334195</v>
      </c>
      <c r="R1063">
        <v>113.27</v>
      </c>
      <c r="S1063">
        <v>104.980616492</v>
      </c>
      <c r="T1063">
        <v>106.437920057</v>
      </c>
      <c r="U1063"/>
      <c r="V1063">
        <v>145.03079740300001</v>
      </c>
      <c r="W1063">
        <v>90.407533960999999</v>
      </c>
      <c r="X1063">
        <v>75.157010865000004</v>
      </c>
      <c r="Y1063"/>
      <c r="Z1063">
        <v>60.967763560999998</v>
      </c>
      <c r="AA1063">
        <v>50.637623861999998</v>
      </c>
      <c r="AB1063">
        <v>82.903981264999999</v>
      </c>
      <c r="AC1063">
        <v>129.28922589800001</v>
      </c>
      <c r="AD1063">
        <v>116.07885241699999</v>
      </c>
      <c r="AE1063">
        <v>75.733999999999995</v>
      </c>
      <c r="AF1063">
        <v>119.509959163</v>
      </c>
      <c r="AG1063">
        <v>92.7</v>
      </c>
      <c r="AH1063">
        <v>102.593634847</v>
      </c>
      <c r="AI1063">
        <v>103.891342388</v>
      </c>
      <c r="AJ1063">
        <v>107.292474787</v>
      </c>
      <c r="AK1063"/>
      <c r="AL1063">
        <v>100.290398485</v>
      </c>
      <c r="AM1063">
        <v>76</v>
      </c>
      <c r="AN1063">
        <v>122.21860841199999</v>
      </c>
      <c r="AO1063">
        <v>87.2</v>
      </c>
      <c r="AP1063">
        <v>71.305942161999994</v>
      </c>
      <c r="AQ1063">
        <v>104.508709059</v>
      </c>
      <c r="AR1063">
        <v>117.590200817</v>
      </c>
      <c r="AS1063">
        <v>68.894258812000004</v>
      </c>
      <c r="AT1063">
        <v>100.818470444</v>
      </c>
      <c r="AU1063"/>
    </row>
    <row r="1064" spans="1:47" x14ac:dyDescent="0.35">
      <c r="A1064" s="84">
        <v>39264</v>
      </c>
      <c r="B1064">
        <v>96.037120903000002</v>
      </c>
      <c r="C1064">
        <v>95.092075660000006</v>
      </c>
      <c r="D1064">
        <v>106.27070182999999</v>
      </c>
      <c r="E1064">
        <v>98.323653183999994</v>
      </c>
      <c r="F1064"/>
      <c r="G1064"/>
      <c r="H1064">
        <v>96.392207826999993</v>
      </c>
      <c r="I1064">
        <v>96.021116050000003</v>
      </c>
      <c r="J1064">
        <v>95.084152641000003</v>
      </c>
      <c r="K1064">
        <v>97.408117343000001</v>
      </c>
      <c r="L1064">
        <v>114</v>
      </c>
      <c r="M1064">
        <v>107.59103408</v>
      </c>
      <c r="N1064">
        <v>133.718111432</v>
      </c>
      <c r="O1064">
        <v>86.107175597999998</v>
      </c>
      <c r="P1064"/>
      <c r="Q1064">
        <v>122.610217518</v>
      </c>
      <c r="R1064">
        <v>113.43</v>
      </c>
      <c r="S1064">
        <v>104.861380912</v>
      </c>
      <c r="T1064">
        <v>105.058365759</v>
      </c>
      <c r="U1064"/>
      <c r="V1064">
        <v>145.330447811</v>
      </c>
      <c r="W1064">
        <v>92.807733978000002</v>
      </c>
      <c r="X1064">
        <v>75.267152351999997</v>
      </c>
      <c r="Y1064"/>
      <c r="Z1064">
        <v>67.563691198000001</v>
      </c>
      <c r="AA1064">
        <v>49.782900118000001</v>
      </c>
      <c r="AB1064">
        <v>85.152224824000001</v>
      </c>
      <c r="AC1064">
        <v>128.48929255900001</v>
      </c>
      <c r="AD1064">
        <v>116.187540482</v>
      </c>
      <c r="AE1064">
        <v>76.349000000000004</v>
      </c>
      <c r="AF1064">
        <v>116.009667472</v>
      </c>
      <c r="AG1064">
        <v>92.6</v>
      </c>
      <c r="AH1064">
        <v>103.137635563</v>
      </c>
      <c r="AI1064">
        <v>104.19131738999999</v>
      </c>
      <c r="AJ1064">
        <v>114.15826221899999</v>
      </c>
      <c r="AK1064"/>
      <c r="AL1064">
        <v>100.407047109</v>
      </c>
      <c r="AM1064">
        <v>76.8</v>
      </c>
      <c r="AN1064">
        <v>118.18261884499999</v>
      </c>
      <c r="AO1064">
        <v>88.1</v>
      </c>
      <c r="AP1064">
        <v>72.206017168000002</v>
      </c>
      <c r="AQ1064">
        <v>106.108842404</v>
      </c>
      <c r="AR1064">
        <v>115.790350804</v>
      </c>
      <c r="AS1064">
        <v>68.594283809999993</v>
      </c>
      <c r="AT1064">
        <v>100.708007921</v>
      </c>
      <c r="AU1064"/>
    </row>
    <row r="1065" spans="1:47" x14ac:dyDescent="0.35">
      <c r="A1065" s="84">
        <v>39295</v>
      </c>
      <c r="B1065">
        <v>96.628378545000004</v>
      </c>
      <c r="C1065">
        <v>96.391967335999993</v>
      </c>
      <c r="D1065">
        <v>107.728801369</v>
      </c>
      <c r="E1065">
        <v>98.938170999999997</v>
      </c>
      <c r="F1065"/>
      <c r="G1065"/>
      <c r="H1065">
        <v>93.805882378000007</v>
      </c>
      <c r="I1065">
        <v>96.612275156999999</v>
      </c>
      <c r="J1065">
        <v>93.584402600000004</v>
      </c>
      <c r="K1065">
        <v>97.708142344999999</v>
      </c>
      <c r="L1065">
        <v>115.7</v>
      </c>
      <c r="M1065">
        <v>108.39096741900001</v>
      </c>
      <c r="N1065">
        <v>133.85811154800001</v>
      </c>
      <c r="O1065">
        <v>86.607217267999999</v>
      </c>
      <c r="P1065"/>
      <c r="Q1065">
        <v>120.61005083800001</v>
      </c>
      <c r="R1065">
        <v>114.11</v>
      </c>
      <c r="S1065">
        <v>105.92469819999999</v>
      </c>
      <c r="T1065">
        <v>106.544039618</v>
      </c>
      <c r="U1065"/>
      <c r="V1065">
        <v>142.83336107900001</v>
      </c>
      <c r="W1065">
        <v>92.707725644000007</v>
      </c>
      <c r="X1065">
        <v>75.490854403</v>
      </c>
      <c r="Y1065"/>
      <c r="Z1065">
        <v>63.285251649999999</v>
      </c>
      <c r="AA1065">
        <v>49.742824411999997</v>
      </c>
      <c r="AB1065">
        <v>84.402810303999999</v>
      </c>
      <c r="AC1065">
        <v>133.288892592</v>
      </c>
      <c r="AD1065">
        <v>119.122118211</v>
      </c>
      <c r="AE1065">
        <v>79.031000000000006</v>
      </c>
      <c r="AF1065">
        <v>113.409450788</v>
      </c>
      <c r="AG1065">
        <v>94.4</v>
      </c>
      <c r="AH1065">
        <v>101.99533127700001</v>
      </c>
      <c r="AI1065">
        <v>104.39130072499999</v>
      </c>
      <c r="AJ1065">
        <v>113.576415826</v>
      </c>
      <c r="AK1065"/>
      <c r="AL1065">
        <v>101.165572036</v>
      </c>
      <c r="AM1065">
        <v>77.099999999999994</v>
      </c>
      <c r="AN1065">
        <v>116.739249773</v>
      </c>
      <c r="AO1065">
        <v>87.6</v>
      </c>
      <c r="AP1065">
        <v>70.705892157999997</v>
      </c>
      <c r="AQ1065">
        <v>105.808817401</v>
      </c>
      <c r="AR1065">
        <v>117.49020914899999</v>
      </c>
      <c r="AS1065">
        <v>69.694192150999996</v>
      </c>
      <c r="AT1065">
        <v>100.918620488</v>
      </c>
      <c r="AU1065"/>
    </row>
    <row r="1066" spans="1:47" x14ac:dyDescent="0.35">
      <c r="A1066" s="84">
        <v>39326</v>
      </c>
      <c r="B1066">
        <v>95.614794099999997</v>
      </c>
      <c r="C1066">
        <v>96.991917340000001</v>
      </c>
      <c r="D1066">
        <v>107.05892950499999</v>
      </c>
      <c r="E1066">
        <v>98.408192857000003</v>
      </c>
      <c r="F1066"/>
      <c r="G1066"/>
      <c r="H1066">
        <v>95.169400197000002</v>
      </c>
      <c r="I1066">
        <v>95.598859628</v>
      </c>
      <c r="J1066">
        <v>93.884352608</v>
      </c>
      <c r="K1066">
        <v>98.708225685000002</v>
      </c>
      <c r="L1066">
        <v>113.1</v>
      </c>
      <c r="M1066">
        <v>107.891009083</v>
      </c>
      <c r="N1066">
        <v>134.365111971</v>
      </c>
      <c r="O1066">
        <v>86.807233936000003</v>
      </c>
      <c r="P1066"/>
      <c r="Q1066">
        <v>121.810150846</v>
      </c>
      <c r="R1066">
        <v>111.47</v>
      </c>
      <c r="S1066">
        <v>105.459444519</v>
      </c>
      <c r="T1066">
        <v>105.270604882</v>
      </c>
      <c r="U1066"/>
      <c r="V1066">
        <v>143.33277842499999</v>
      </c>
      <c r="W1066">
        <v>92.707725644000007</v>
      </c>
      <c r="X1066">
        <v>74.422500956999997</v>
      </c>
      <c r="Y1066"/>
      <c r="Z1066">
        <v>62.631601162999999</v>
      </c>
      <c r="AA1066">
        <v>49.308806638999997</v>
      </c>
      <c r="AB1066">
        <v>86.651053864000005</v>
      </c>
      <c r="AC1066">
        <v>129.88917590200001</v>
      </c>
      <c r="AD1066">
        <v>117.383109186</v>
      </c>
      <c r="AE1066">
        <v>77.742999999999995</v>
      </c>
      <c r="AF1066">
        <v>112.309359113</v>
      </c>
      <c r="AG1066">
        <v>92.8</v>
      </c>
      <c r="AH1066">
        <v>103.095789897</v>
      </c>
      <c r="AI1066">
        <v>106.191150737</v>
      </c>
      <c r="AJ1066">
        <v>115.089216447</v>
      </c>
      <c r="AK1066"/>
      <c r="AL1066">
        <v>100.931237201</v>
      </c>
      <c r="AM1066">
        <v>77.400000000000006</v>
      </c>
      <c r="AN1066">
        <v>117.89539883800001</v>
      </c>
      <c r="AO1066">
        <v>87.2</v>
      </c>
      <c r="AP1066">
        <v>73.806150513000006</v>
      </c>
      <c r="AQ1066">
        <v>103.80865072100001</v>
      </c>
      <c r="AR1066">
        <v>115.19040080000001</v>
      </c>
      <c r="AS1066">
        <v>70.194150487000002</v>
      </c>
      <c r="AT1066">
        <v>101.169293071</v>
      </c>
      <c r="AU1066"/>
    </row>
    <row r="1067" spans="1:47" x14ac:dyDescent="0.35">
      <c r="A1067" s="84">
        <v>39356</v>
      </c>
      <c r="B1067">
        <v>96.712843864000007</v>
      </c>
      <c r="C1067">
        <v>100.49162569800001</v>
      </c>
      <c r="D1067">
        <v>109.524583795</v>
      </c>
      <c r="E1067">
        <v>97.716091164000005</v>
      </c>
      <c r="F1067"/>
      <c r="G1067"/>
      <c r="H1067">
        <v>93.757095036999999</v>
      </c>
      <c r="I1067">
        <v>96.696726398999999</v>
      </c>
      <c r="J1067">
        <v>95.084152641000003</v>
      </c>
      <c r="K1067">
        <v>98.80823402</v>
      </c>
      <c r="L1067">
        <v>118.8</v>
      </c>
      <c r="M1067">
        <v>108.690942421</v>
      </c>
      <c r="N1067">
        <v>134.63011219200001</v>
      </c>
      <c r="O1067">
        <v>86.707225601999994</v>
      </c>
      <c r="P1067"/>
      <c r="Q1067">
        <v>120.710059172</v>
      </c>
      <c r="R1067">
        <v>114</v>
      </c>
      <c r="S1067">
        <v>105.58427564500001</v>
      </c>
      <c r="T1067">
        <v>105.058365759</v>
      </c>
      <c r="U1067"/>
      <c r="V1067">
        <v>142.433827202</v>
      </c>
      <c r="W1067">
        <v>92.607717309999998</v>
      </c>
      <c r="X1067">
        <v>76.697698309000003</v>
      </c>
      <c r="Y1067"/>
      <c r="Z1067">
        <v>67.979650598999996</v>
      </c>
      <c r="AA1067">
        <v>49.229786986000001</v>
      </c>
      <c r="AB1067">
        <v>86.182669789000002</v>
      </c>
      <c r="AC1067">
        <v>128.48929255900001</v>
      </c>
      <c r="AD1067">
        <v>118.904742083</v>
      </c>
      <c r="AE1067">
        <v>81.284999999999997</v>
      </c>
      <c r="AF1067">
        <v>114.70955913</v>
      </c>
      <c r="AG1067">
        <v>92.5</v>
      </c>
      <c r="AH1067">
        <v>102.682858666</v>
      </c>
      <c r="AI1067">
        <v>106.791100742</v>
      </c>
      <c r="AJ1067">
        <v>114.391000776</v>
      </c>
      <c r="AK1067"/>
      <c r="AL1067">
        <v>101.346780385</v>
      </c>
      <c r="AM1067">
        <v>78.400000000000006</v>
      </c>
      <c r="AN1067">
        <v>124.481652553</v>
      </c>
      <c r="AO1067">
        <v>87.2</v>
      </c>
      <c r="AP1067">
        <v>73.706142178999997</v>
      </c>
      <c r="AQ1067">
        <v>106.308859072</v>
      </c>
      <c r="AR1067">
        <v>116.69027581</v>
      </c>
      <c r="AS1067">
        <v>69.694192150999996</v>
      </c>
      <c r="AT1067">
        <v>100.87280928</v>
      </c>
      <c r="AU1067"/>
    </row>
    <row r="1068" spans="1:47" x14ac:dyDescent="0.35">
      <c r="A1068" s="84">
        <v>39387</v>
      </c>
      <c r="B1068">
        <v>94.094417531000005</v>
      </c>
      <c r="C1068">
        <v>97.591867343999994</v>
      </c>
      <c r="D1068">
        <v>108.529690362</v>
      </c>
      <c r="E1068">
        <v>97.381410368000004</v>
      </c>
      <c r="F1068"/>
      <c r="G1068"/>
      <c r="H1068">
        <v>95.014604137999996</v>
      </c>
      <c r="I1068">
        <v>94.078736434999996</v>
      </c>
      <c r="J1068">
        <v>95.684052657999999</v>
      </c>
      <c r="K1068">
        <v>98.608217350999993</v>
      </c>
      <c r="L1068">
        <v>117.4</v>
      </c>
      <c r="M1068">
        <v>108.090992417</v>
      </c>
      <c r="N1068">
        <v>133.62911135799999</v>
      </c>
      <c r="O1068">
        <v>85.707142262000005</v>
      </c>
      <c r="P1068"/>
      <c r="Q1068">
        <v>128.310692558</v>
      </c>
      <c r="R1068">
        <v>112.02</v>
      </c>
      <c r="S1068">
        <v>105.42401922000001</v>
      </c>
      <c r="T1068">
        <v>105.058365759</v>
      </c>
      <c r="U1068"/>
      <c r="V1068">
        <v>143.83219577200001</v>
      </c>
      <c r="W1068">
        <v>92.407700641999995</v>
      </c>
      <c r="X1068">
        <v>77.303135345000001</v>
      </c>
      <c r="Y1068"/>
      <c r="Z1068">
        <v>67.266577341000001</v>
      </c>
      <c r="AA1068">
        <v>49.122828128000002</v>
      </c>
      <c r="AB1068">
        <v>87.400468384000007</v>
      </c>
      <c r="AC1068">
        <v>127.08940921600001</v>
      </c>
      <c r="AD1068">
        <v>117.709173378</v>
      </c>
      <c r="AE1068">
        <v>81.254999999999995</v>
      </c>
      <c r="AF1068">
        <v>116.609717476</v>
      </c>
      <c r="AG1068">
        <v>95.6</v>
      </c>
      <c r="AH1068">
        <v>101.52394019800001</v>
      </c>
      <c r="AI1068">
        <v>109.390884093</v>
      </c>
      <c r="AJ1068">
        <v>112.179984484</v>
      </c>
      <c r="AK1068"/>
      <c r="AL1068">
        <v>101.20337505800001</v>
      </c>
      <c r="AM1068">
        <v>77.8</v>
      </c>
      <c r="AN1068">
        <v>120.578784977</v>
      </c>
      <c r="AO1068">
        <v>89</v>
      </c>
      <c r="AP1068">
        <v>78.706558880000003</v>
      </c>
      <c r="AQ1068">
        <v>104.408700725</v>
      </c>
      <c r="AR1068">
        <v>119.990000833</v>
      </c>
      <c r="AS1068">
        <v>69.894175485000005</v>
      </c>
      <c r="AT1068">
        <v>101.457447552</v>
      </c>
      <c r="AU1068"/>
    </row>
    <row r="1069" spans="1:47" x14ac:dyDescent="0.35">
      <c r="A1069" s="84">
        <v>39417</v>
      </c>
      <c r="B1069">
        <v>97.304101415000005</v>
      </c>
      <c r="C1069">
        <v>100.091659028</v>
      </c>
      <c r="D1069">
        <v>108.92908341899999</v>
      </c>
      <c r="E1069">
        <v>95.617848572</v>
      </c>
      <c r="F1069"/>
      <c r="G1069"/>
      <c r="H1069">
        <v>95.680312666999995</v>
      </c>
      <c r="I1069">
        <v>97.287885415999995</v>
      </c>
      <c r="J1069">
        <v>97.183802700000001</v>
      </c>
      <c r="K1069">
        <v>99.608300692</v>
      </c>
      <c r="L1069">
        <v>114.5</v>
      </c>
      <c r="M1069">
        <v>108.49095908699999</v>
      </c>
      <c r="N1069">
        <v>133.38011115</v>
      </c>
      <c r="O1069">
        <v>84.407033919</v>
      </c>
      <c r="P1069"/>
      <c r="Q1069">
        <v>121.710142512</v>
      </c>
      <c r="R1069">
        <v>112.2</v>
      </c>
      <c r="S1069">
        <v>105.636837269</v>
      </c>
      <c r="T1069">
        <v>105.270604882</v>
      </c>
      <c r="U1069"/>
      <c r="V1069">
        <v>143.232894956</v>
      </c>
      <c r="W1069">
        <v>97.608134011000004</v>
      </c>
      <c r="X1069">
        <v>78.402405178999999</v>
      </c>
      <c r="Y1069"/>
      <c r="Z1069">
        <v>67.504268427</v>
      </c>
      <c r="AA1069">
        <v>48.633131624000001</v>
      </c>
      <c r="AB1069">
        <v>87.587822013999997</v>
      </c>
      <c r="AC1069">
        <v>127.989334222</v>
      </c>
      <c r="AD1069">
        <v>118.361301763</v>
      </c>
      <c r="AE1069">
        <v>80.915000000000006</v>
      </c>
      <c r="AF1069">
        <v>115.309609134</v>
      </c>
      <c r="AG1069">
        <v>95.2</v>
      </c>
      <c r="AH1069">
        <v>103.27425161399999</v>
      </c>
      <c r="AI1069">
        <v>108.890925756</v>
      </c>
      <c r="AJ1069">
        <v>110.31807602799999</v>
      </c>
      <c r="AK1069"/>
      <c r="AL1069">
        <v>101.55916786900001</v>
      </c>
      <c r="AM1069">
        <v>79.8</v>
      </c>
      <c r="AN1069">
        <v>119.20724550600001</v>
      </c>
      <c r="AO1069">
        <v>89</v>
      </c>
      <c r="AP1069">
        <v>75.006250520999998</v>
      </c>
      <c r="AQ1069">
        <v>104.108675723</v>
      </c>
      <c r="AR1069">
        <v>119.790017499</v>
      </c>
      <c r="AS1069">
        <v>71.794017165</v>
      </c>
      <c r="AT1069">
        <v>101.446440963</v>
      </c>
      <c r="AU1069"/>
    </row>
    <row r="1070" spans="1:47" x14ac:dyDescent="0.35">
      <c r="A1070" s="84">
        <v>39448</v>
      </c>
      <c r="B1070">
        <v>98.655547245999998</v>
      </c>
      <c r="C1070">
        <v>102.591450712</v>
      </c>
      <c r="D1070">
        <v>110.649305295</v>
      </c>
      <c r="E1070">
        <v>95.380013857999998</v>
      </c>
      <c r="F1070"/>
      <c r="G1070"/>
      <c r="H1070">
        <v>95.823842568000003</v>
      </c>
      <c r="I1070">
        <v>98.639106024</v>
      </c>
      <c r="J1070">
        <v>97.183802700000001</v>
      </c>
      <c r="K1070">
        <v>101.10842570200001</v>
      </c>
      <c r="L1070">
        <v>117.4</v>
      </c>
      <c r="M1070">
        <v>109.49087575999999</v>
      </c>
      <c r="N1070">
        <v>133.79211149299999</v>
      </c>
      <c r="O1070">
        <v>84.507042253999998</v>
      </c>
      <c r="P1070"/>
      <c r="Q1070">
        <v>128.310692558</v>
      </c>
      <c r="R1070">
        <v>113.2</v>
      </c>
      <c r="S1070">
        <v>106.13268197399999</v>
      </c>
      <c r="T1070">
        <v>105.588963566</v>
      </c>
      <c r="U1070"/>
      <c r="V1070">
        <v>147.72765107399999</v>
      </c>
      <c r="W1070">
        <v>94.607883990000005</v>
      </c>
      <c r="X1070">
        <v>79.281043886999996</v>
      </c>
      <c r="Y1070"/>
      <c r="Z1070">
        <v>63.404097192999998</v>
      </c>
      <c r="AA1070">
        <v>54.088783442999997</v>
      </c>
      <c r="AB1070">
        <v>89.836065574000003</v>
      </c>
      <c r="AC1070">
        <v>130.68910924100001</v>
      </c>
      <c r="AD1070">
        <v>119.16530175600001</v>
      </c>
      <c r="AE1070">
        <v>82.456000000000003</v>
      </c>
      <c r="AF1070">
        <v>115.2096008</v>
      </c>
      <c r="AG1070">
        <v>96.2</v>
      </c>
      <c r="AH1070">
        <v>103.202026182</v>
      </c>
      <c r="AI1070">
        <v>104.791267394</v>
      </c>
      <c r="AJ1070">
        <v>112.41272304100001</v>
      </c>
      <c r="AK1070"/>
      <c r="AL1070">
        <v>102.140764554</v>
      </c>
      <c r="AM1070">
        <v>82.3</v>
      </c>
      <c r="AN1070">
        <v>123.175904734</v>
      </c>
      <c r="AO1070">
        <v>91.9</v>
      </c>
      <c r="AP1070">
        <v>91.007583964999995</v>
      </c>
      <c r="AQ1070">
        <v>107.60896741400001</v>
      </c>
      <c r="AR1070">
        <v>120.48995917000001</v>
      </c>
      <c r="AS1070">
        <v>70.794100491999998</v>
      </c>
      <c r="AT1070">
        <v>101.30880902299999</v>
      </c>
      <c r="AU1070"/>
    </row>
    <row r="1071" spans="1:47" x14ac:dyDescent="0.35">
      <c r="A1071" s="84">
        <v>39479</v>
      </c>
      <c r="B1071">
        <v>99.922527747000004</v>
      </c>
      <c r="C1071">
        <v>101.49154237099999</v>
      </c>
      <c r="D1071">
        <v>110.32803808200001</v>
      </c>
      <c r="E1071">
        <v>95.532238776</v>
      </c>
      <c r="F1071"/>
      <c r="G1071"/>
      <c r="H1071">
        <v>95.321314845000003</v>
      </c>
      <c r="I1071">
        <v>99.905875379999998</v>
      </c>
      <c r="J1071">
        <v>98.383602733000004</v>
      </c>
      <c r="K1071">
        <v>100.80840070000001</v>
      </c>
      <c r="L1071">
        <v>114.2</v>
      </c>
      <c r="M1071">
        <v>109.290892426</v>
      </c>
      <c r="N1071">
        <v>133.684111403</v>
      </c>
      <c r="O1071">
        <v>84.607050588000007</v>
      </c>
      <c r="P1071"/>
      <c r="Q1071">
        <v>125.110425869</v>
      </c>
      <c r="R1071">
        <v>114.22</v>
      </c>
      <c r="S1071">
        <v>105.996612208</v>
      </c>
      <c r="T1071">
        <v>106.11956137200001</v>
      </c>
      <c r="U1071"/>
      <c r="V1071">
        <v>139.13767271500001</v>
      </c>
      <c r="W1071">
        <v>97.108092341000003</v>
      </c>
      <c r="X1071">
        <v>79.271012502999994</v>
      </c>
      <c r="Y1071"/>
      <c r="Z1071">
        <v>63.641788278999996</v>
      </c>
      <c r="AA1071">
        <v>58.731502779000003</v>
      </c>
      <c r="AB1071">
        <v>89.742388758999994</v>
      </c>
      <c r="AC1071">
        <v>129.68919256699999</v>
      </c>
      <c r="AD1071">
        <v>119.473222433</v>
      </c>
      <c r="AE1071">
        <v>82.308000000000007</v>
      </c>
      <c r="AF1071">
        <v>117.10975914700001</v>
      </c>
      <c r="AG1071">
        <v>97.2</v>
      </c>
      <c r="AH1071">
        <v>103.735892698</v>
      </c>
      <c r="AI1071">
        <v>106.591117407</v>
      </c>
      <c r="AJ1071">
        <v>110.550814585</v>
      </c>
      <c r="AK1071"/>
      <c r="AL1071">
        <v>102.096750687</v>
      </c>
      <c r="AM1071">
        <v>81.900000000000006</v>
      </c>
      <c r="AN1071">
        <v>123.087053075</v>
      </c>
      <c r="AO1071">
        <v>89.9</v>
      </c>
      <c r="AP1071">
        <v>91.507625634999997</v>
      </c>
      <c r="AQ1071">
        <v>109.109092424</v>
      </c>
      <c r="AR1071">
        <v>120.28997583500001</v>
      </c>
      <c r="AS1071">
        <v>72.193983834999997</v>
      </c>
      <c r="AT1071">
        <v>100.910886128</v>
      </c>
      <c r="AU1071"/>
    </row>
    <row r="1072" spans="1:47" x14ac:dyDescent="0.35">
      <c r="A1072" s="84">
        <v>39508</v>
      </c>
      <c r="B1072">
        <v>100.006993166</v>
      </c>
      <c r="C1072">
        <v>101.391550704</v>
      </c>
      <c r="D1072">
        <v>110.774311049</v>
      </c>
      <c r="E1072">
        <v>94.667579837999995</v>
      </c>
      <c r="F1072"/>
      <c r="G1072"/>
      <c r="H1072">
        <v>97.438834632999999</v>
      </c>
      <c r="I1072">
        <v>99.990326722999995</v>
      </c>
      <c r="J1072">
        <v>94.684219296999999</v>
      </c>
      <c r="K1072">
        <v>100.108342362</v>
      </c>
      <c r="L1072">
        <v>116.2</v>
      </c>
      <c r="M1072">
        <v>108.790934089</v>
      </c>
      <c r="N1072">
        <v>131.23710936399999</v>
      </c>
      <c r="O1072">
        <v>82.906908908999995</v>
      </c>
      <c r="P1072"/>
      <c r="Q1072">
        <v>123.51029252399999</v>
      </c>
      <c r="R1072">
        <v>112.96</v>
      </c>
      <c r="S1072">
        <v>105.34150459599999</v>
      </c>
      <c r="T1072">
        <v>104.42164839100001</v>
      </c>
      <c r="U1072"/>
      <c r="V1072">
        <v>136.74046945200001</v>
      </c>
      <c r="W1072">
        <v>94.307858988000007</v>
      </c>
      <c r="X1072">
        <v>80.159972988000007</v>
      </c>
      <c r="Y1072"/>
      <c r="Z1072">
        <v>63.225828878000002</v>
      </c>
      <c r="AA1072">
        <v>63.432100953000003</v>
      </c>
      <c r="AB1072">
        <v>93.208430913000001</v>
      </c>
      <c r="AC1072">
        <v>130.38913423899999</v>
      </c>
      <c r="AD1072">
        <v>118.241539727</v>
      </c>
      <c r="AE1072">
        <v>83.099000000000004</v>
      </c>
      <c r="AF1072">
        <v>117.209767481</v>
      </c>
      <c r="AG1072">
        <v>95.6</v>
      </c>
      <c r="AH1072">
        <v>103.005609124</v>
      </c>
      <c r="AI1072">
        <v>107.391050746</v>
      </c>
      <c r="AJ1072">
        <v>112.645461598</v>
      </c>
      <c r="AK1072"/>
      <c r="AL1072">
        <v>101.50949324</v>
      </c>
      <c r="AM1072">
        <v>79.599999999999994</v>
      </c>
      <c r="AN1072">
        <v>114.64828689799999</v>
      </c>
      <c r="AO1072">
        <v>89.9</v>
      </c>
      <c r="AP1072">
        <v>88.007333943999996</v>
      </c>
      <c r="AQ1072">
        <v>108.00900075</v>
      </c>
      <c r="AR1072">
        <v>118.99008415999999</v>
      </c>
      <c r="AS1072">
        <v>72.193983834999997</v>
      </c>
      <c r="AT1072">
        <v>100.545288891</v>
      </c>
      <c r="AU1072"/>
    </row>
    <row r="1073" spans="1:47" x14ac:dyDescent="0.35">
      <c r="A1073" s="84">
        <v>39539</v>
      </c>
      <c r="B1073">
        <v>99.331270205999999</v>
      </c>
      <c r="C1073">
        <v>102.591450712</v>
      </c>
      <c r="D1073">
        <v>110.743285312</v>
      </c>
      <c r="E1073">
        <v>95.672157287000005</v>
      </c>
      <c r="F1073"/>
      <c r="G1073"/>
      <c r="H1073">
        <v>95.273678758000003</v>
      </c>
      <c r="I1073">
        <v>99.314716374</v>
      </c>
      <c r="J1073">
        <v>96.683886018999999</v>
      </c>
      <c r="K1073">
        <v>100.30835903000001</v>
      </c>
      <c r="L1073">
        <v>115</v>
      </c>
      <c r="M1073">
        <v>110.09082576500001</v>
      </c>
      <c r="N1073">
        <v>132.04111003400001</v>
      </c>
      <c r="O1073">
        <v>86.007167264000003</v>
      </c>
      <c r="P1073"/>
      <c r="Q1073">
        <v>127.510625885</v>
      </c>
      <c r="R1073">
        <v>115.3</v>
      </c>
      <c r="S1073">
        <v>105.390690178</v>
      </c>
      <c r="T1073">
        <v>106.862398302</v>
      </c>
      <c r="U1073"/>
      <c r="V1073">
        <v>144.33161311800001</v>
      </c>
      <c r="W1073">
        <v>95.307942328999999</v>
      </c>
      <c r="X1073">
        <v>79.951998458999995</v>
      </c>
      <c r="Y1073"/>
      <c r="Z1073">
        <v>60.848918017999999</v>
      </c>
      <c r="AA1073">
        <v>66.300900986000002</v>
      </c>
      <c r="AB1073">
        <v>92.740046837999998</v>
      </c>
      <c r="AC1073">
        <v>131.689025915</v>
      </c>
      <c r="AD1073">
        <v>117.7283386</v>
      </c>
      <c r="AE1073">
        <v>83.661000000000001</v>
      </c>
      <c r="AF1073">
        <v>120.110009167</v>
      </c>
      <c r="AG1073">
        <v>94</v>
      </c>
      <c r="AH1073">
        <v>102.361845065</v>
      </c>
      <c r="AI1073">
        <v>113.190567453</v>
      </c>
      <c r="AJ1073">
        <v>114.274631497</v>
      </c>
      <c r="AK1073"/>
      <c r="AL1073">
        <v>101.722535936</v>
      </c>
      <c r="AM1073">
        <v>81.599999999999994</v>
      </c>
      <c r="AN1073">
        <v>121.38224608100001</v>
      </c>
      <c r="AO1073">
        <v>90.2</v>
      </c>
      <c r="AP1073">
        <v>87.707308941999997</v>
      </c>
      <c r="AQ1073">
        <v>108.50904242</v>
      </c>
      <c r="AR1073">
        <v>118.490125823</v>
      </c>
      <c r="AS1073">
        <v>71.294058828000004</v>
      </c>
      <c r="AT1073">
        <v>99.876167612000003</v>
      </c>
      <c r="AU1073"/>
    </row>
    <row r="1074" spans="1:47" x14ac:dyDescent="0.35">
      <c r="A1074" s="84">
        <v>39569</v>
      </c>
      <c r="B1074">
        <v>99.246804877000002</v>
      </c>
      <c r="C1074">
        <v>100.191650696</v>
      </c>
      <c r="D1074">
        <v>111.42955083299999</v>
      </c>
      <c r="E1074">
        <v>95.395798163999999</v>
      </c>
      <c r="F1074"/>
      <c r="G1074"/>
      <c r="H1074">
        <v>94.345550305000003</v>
      </c>
      <c r="I1074">
        <v>99.230265121000002</v>
      </c>
      <c r="J1074">
        <v>95.484085985999997</v>
      </c>
      <c r="K1074">
        <v>98.308192348999995</v>
      </c>
      <c r="L1074">
        <v>114.6</v>
      </c>
      <c r="M1074">
        <v>106.891092409</v>
      </c>
      <c r="N1074">
        <v>128.66210721799999</v>
      </c>
      <c r="O1074">
        <v>83.506958913000005</v>
      </c>
      <c r="P1074"/>
      <c r="Q1074">
        <v>126.710559213</v>
      </c>
      <c r="R1074">
        <v>109.91</v>
      </c>
      <c r="S1074">
        <v>104.33297911699999</v>
      </c>
      <c r="T1074">
        <v>105.90732224999999</v>
      </c>
      <c r="U1074"/>
      <c r="V1074">
        <v>136.64058598299999</v>
      </c>
      <c r="W1074">
        <v>93.407783981999998</v>
      </c>
      <c r="X1074">
        <v>80.186292332999997</v>
      </c>
      <c r="Y1074"/>
      <c r="Z1074">
        <v>64.473707079999997</v>
      </c>
      <c r="AA1074">
        <v>66.366856600000006</v>
      </c>
      <c r="AB1074">
        <v>88.992974239000006</v>
      </c>
      <c r="AC1074">
        <v>127.08940921600001</v>
      </c>
      <c r="AD1074">
        <v>118.34417995299999</v>
      </c>
      <c r="AE1074">
        <v>82.884</v>
      </c>
      <c r="AF1074">
        <v>114.20951746</v>
      </c>
      <c r="AG1074">
        <v>93.1</v>
      </c>
      <c r="AH1074">
        <v>102.634220454</v>
      </c>
      <c r="AI1074">
        <v>103.791350721</v>
      </c>
      <c r="AJ1074">
        <v>114.972847168</v>
      </c>
      <c r="AK1074"/>
      <c r="AL1074">
        <v>100.570728233</v>
      </c>
      <c r="AM1074">
        <v>78.2</v>
      </c>
      <c r="AN1074">
        <v>114.631952634</v>
      </c>
      <c r="AO1074">
        <v>91.3</v>
      </c>
      <c r="AP1074">
        <v>88.107342278999994</v>
      </c>
      <c r="AQ1074">
        <v>107.408950746</v>
      </c>
      <c r="AR1074">
        <v>117.590200817</v>
      </c>
      <c r="AS1074">
        <v>71.094075493999995</v>
      </c>
      <c r="AT1074">
        <v>99.297181370999994</v>
      </c>
      <c r="AU1074"/>
    </row>
    <row r="1075" spans="1:47" x14ac:dyDescent="0.35">
      <c r="A1075" s="84">
        <v>39600</v>
      </c>
      <c r="B1075">
        <v>97.219636085999994</v>
      </c>
      <c r="C1075">
        <v>100.191650696</v>
      </c>
      <c r="D1075">
        <v>113.127488786</v>
      </c>
      <c r="E1075">
        <v>96.079873939999999</v>
      </c>
      <c r="F1075"/>
      <c r="G1075"/>
      <c r="H1075">
        <v>95.345550841000005</v>
      </c>
      <c r="I1075">
        <v>97.203434164000001</v>
      </c>
      <c r="J1075">
        <v>94.484252624999996</v>
      </c>
      <c r="K1075">
        <v>99.408284023999997</v>
      </c>
      <c r="L1075">
        <v>113.1</v>
      </c>
      <c r="M1075">
        <v>106.99108407600001</v>
      </c>
      <c r="N1075">
        <v>124.60810384</v>
      </c>
      <c r="O1075">
        <v>84.907075590000005</v>
      </c>
      <c r="P1075"/>
      <c r="Q1075">
        <v>123.310275856</v>
      </c>
      <c r="R1075">
        <v>109.59</v>
      </c>
      <c r="S1075">
        <v>103.961320719</v>
      </c>
      <c r="T1075">
        <v>105.801202688</v>
      </c>
      <c r="U1075"/>
      <c r="V1075">
        <v>143.732312302</v>
      </c>
      <c r="W1075">
        <v>91.907658971999993</v>
      </c>
      <c r="X1075">
        <v>81.272930716999994</v>
      </c>
      <c r="Y1075"/>
      <c r="Z1075">
        <v>62.096796220000002</v>
      </c>
      <c r="AA1075">
        <v>66.754354981000006</v>
      </c>
      <c r="AB1075">
        <v>92.646370023000003</v>
      </c>
      <c r="AC1075">
        <v>128.48929255900001</v>
      </c>
      <c r="AD1075">
        <v>115.162332963</v>
      </c>
      <c r="AE1075">
        <v>82.353999999999999</v>
      </c>
      <c r="AF1075">
        <v>111.709309109</v>
      </c>
      <c r="AG1075">
        <v>91.4</v>
      </c>
      <c r="AH1075">
        <v>103.01761822500001</v>
      </c>
      <c r="AI1075">
        <v>105.291225731</v>
      </c>
      <c r="AJ1075">
        <v>114.50737005400001</v>
      </c>
      <c r="AK1075"/>
      <c r="AL1075">
        <v>100.225829659</v>
      </c>
      <c r="AM1075">
        <v>78.8</v>
      </c>
      <c r="AN1075">
        <v>115.26680334300001</v>
      </c>
      <c r="AO1075">
        <v>89.6</v>
      </c>
      <c r="AP1075">
        <v>85.907158929999994</v>
      </c>
      <c r="AQ1075">
        <v>111.709309109</v>
      </c>
      <c r="AR1075">
        <v>116.190317474</v>
      </c>
      <c r="AS1075">
        <v>71.394050496000006</v>
      </c>
      <c r="AT1075">
        <v>99.073281571999999</v>
      </c>
      <c r="AU1075"/>
    </row>
    <row r="1076" spans="1:47" x14ac:dyDescent="0.35">
      <c r="A1076" s="84">
        <v>39630</v>
      </c>
      <c r="B1076">
        <v>96.206051641000002</v>
      </c>
      <c r="C1076">
        <v>103.19140071699999</v>
      </c>
      <c r="D1076">
        <v>113.496120342</v>
      </c>
      <c r="E1076">
        <v>97.601855592000007</v>
      </c>
      <c r="F1076"/>
      <c r="G1076"/>
      <c r="H1076">
        <v>95.495510394999997</v>
      </c>
      <c r="I1076">
        <v>96.190018635000001</v>
      </c>
      <c r="J1076">
        <v>91.784702550000006</v>
      </c>
      <c r="K1076">
        <v>97.708142344999999</v>
      </c>
      <c r="L1076">
        <v>112.8</v>
      </c>
      <c r="M1076">
        <v>105.99116740300001</v>
      </c>
      <c r="N1076">
        <v>126.466105388</v>
      </c>
      <c r="O1076">
        <v>84.807067255999996</v>
      </c>
      <c r="P1076"/>
      <c r="Q1076">
        <v>126.51054254500001</v>
      </c>
      <c r="R1076">
        <v>110.42</v>
      </c>
      <c r="S1076">
        <v>103.451043732</v>
      </c>
      <c r="T1076">
        <v>106.11956137200001</v>
      </c>
      <c r="U1076"/>
      <c r="V1076">
        <v>140.136507408</v>
      </c>
      <c r="W1076">
        <v>91.307608966999993</v>
      </c>
      <c r="X1076">
        <v>79.207303823999993</v>
      </c>
      <c r="Y1076"/>
      <c r="Z1076">
        <v>61.383722962</v>
      </c>
      <c r="AA1076">
        <v>68.657053103999999</v>
      </c>
      <c r="AB1076">
        <v>92.084309133000005</v>
      </c>
      <c r="AC1076">
        <v>124.38963419700001</v>
      </c>
      <c r="AD1076">
        <v>115.162332963</v>
      </c>
      <c r="AE1076">
        <v>81.606999999999999</v>
      </c>
      <c r="AF1076">
        <v>117.009750813</v>
      </c>
      <c r="AG1076">
        <v>90.3</v>
      </c>
      <c r="AH1076">
        <v>102.394615734</v>
      </c>
      <c r="AI1076">
        <v>105.291225731</v>
      </c>
      <c r="AJ1076">
        <v>115.55469356099999</v>
      </c>
      <c r="AK1076"/>
      <c r="AL1076">
        <v>99.740761067999998</v>
      </c>
      <c r="AM1076">
        <v>78.5</v>
      </c>
      <c r="AN1076">
        <v>114.75494270900001</v>
      </c>
      <c r="AO1076">
        <v>89</v>
      </c>
      <c r="AP1076">
        <v>85.607133927999996</v>
      </c>
      <c r="AQ1076">
        <v>105.208767397</v>
      </c>
      <c r="AR1076">
        <v>115.690359137</v>
      </c>
      <c r="AS1076">
        <v>69.894175485000005</v>
      </c>
      <c r="AT1076">
        <v>98.657014361999998</v>
      </c>
      <c r="AU1076"/>
    </row>
    <row r="1077" spans="1:47" x14ac:dyDescent="0.35">
      <c r="A1077" s="84">
        <v>39661</v>
      </c>
      <c r="B1077">
        <v>98.655547245999998</v>
      </c>
      <c r="C1077">
        <v>100.591617365</v>
      </c>
      <c r="D1077">
        <v>112.299449521</v>
      </c>
      <c r="E1077">
        <v>96.461372592999993</v>
      </c>
      <c r="F1077"/>
      <c r="G1077"/>
      <c r="H1077">
        <v>93.368484476999996</v>
      </c>
      <c r="I1077">
        <v>98.639106024</v>
      </c>
      <c r="J1077">
        <v>89.785035827000002</v>
      </c>
      <c r="K1077">
        <v>99.708309025999995</v>
      </c>
      <c r="L1077">
        <v>112.5</v>
      </c>
      <c r="M1077">
        <v>105.59120073299999</v>
      </c>
      <c r="N1077">
        <v>123.128102607</v>
      </c>
      <c r="O1077">
        <v>82.906908908999995</v>
      </c>
      <c r="P1077"/>
      <c r="Q1077">
        <v>122.010167514</v>
      </c>
      <c r="R1077">
        <v>108.94</v>
      </c>
      <c r="S1077">
        <v>102.02560462300001</v>
      </c>
      <c r="T1077">
        <v>106.437920057</v>
      </c>
      <c r="U1077"/>
      <c r="V1077">
        <v>136.340935575</v>
      </c>
      <c r="W1077">
        <v>91.907658971999993</v>
      </c>
      <c r="X1077">
        <v>80.130964918000004</v>
      </c>
      <c r="Y1077"/>
      <c r="Z1077">
        <v>65.424471424000004</v>
      </c>
      <c r="AA1077">
        <v>71.789421376000007</v>
      </c>
      <c r="AB1077">
        <v>92.927400468000002</v>
      </c>
      <c r="AC1077">
        <v>121.189900842</v>
      </c>
      <c r="AD1077">
        <v>110.95408372</v>
      </c>
      <c r="AE1077">
        <v>82.066999999999993</v>
      </c>
      <c r="AF1077">
        <v>115.609634136</v>
      </c>
      <c r="AG1077">
        <v>87.3</v>
      </c>
      <c r="AH1077">
        <v>102.19861168600001</v>
      </c>
      <c r="AI1077">
        <v>103.791350721</v>
      </c>
      <c r="AJ1077">
        <v>107.757951901</v>
      </c>
      <c r="AK1077"/>
      <c r="AL1077">
        <v>98.492856056999997</v>
      </c>
      <c r="AM1077">
        <v>77.2</v>
      </c>
      <c r="AN1077">
        <v>111.967863034</v>
      </c>
      <c r="AO1077">
        <v>89.5</v>
      </c>
      <c r="AP1077">
        <v>82.406867238999993</v>
      </c>
      <c r="AQ1077">
        <v>108.40903408600001</v>
      </c>
      <c r="AR1077">
        <v>116.49029247599999</v>
      </c>
      <c r="AS1077">
        <v>68.994250479000002</v>
      </c>
      <c r="AT1077">
        <v>97.112522209000005</v>
      </c>
      <c r="AU1077"/>
    </row>
    <row r="1078" spans="1:47" x14ac:dyDescent="0.35">
      <c r="A1078" s="84">
        <v>39692</v>
      </c>
      <c r="B1078">
        <v>98.148755113000007</v>
      </c>
      <c r="C1078">
        <v>100.7916007</v>
      </c>
      <c r="D1078">
        <v>113.745933675</v>
      </c>
      <c r="E1078">
        <v>95.505753245999998</v>
      </c>
      <c r="F1078"/>
      <c r="G1078"/>
      <c r="H1078">
        <v>94.390688678999993</v>
      </c>
      <c r="I1078">
        <v>98.132398350000003</v>
      </c>
      <c r="J1078">
        <v>90.484919180000006</v>
      </c>
      <c r="K1078">
        <v>97.408117343000001</v>
      </c>
      <c r="L1078">
        <v>111.1</v>
      </c>
      <c r="M1078">
        <v>104.791267394</v>
      </c>
      <c r="N1078">
        <v>122.527102106</v>
      </c>
      <c r="O1078">
        <v>83.906992248999998</v>
      </c>
      <c r="P1078"/>
      <c r="Q1078">
        <v>125.310442537</v>
      </c>
      <c r="R1078">
        <v>108.44</v>
      </c>
      <c r="S1078">
        <v>99.857960941000002</v>
      </c>
      <c r="T1078">
        <v>106.11956137200001</v>
      </c>
      <c r="U1078"/>
      <c r="V1078">
        <v>136.540702514</v>
      </c>
      <c r="W1078">
        <v>89.107425618999997</v>
      </c>
      <c r="X1078">
        <v>82.155181436000007</v>
      </c>
      <c r="Y1078"/>
      <c r="Z1078">
        <v>63.522942735999997</v>
      </c>
      <c r="AA1078">
        <v>74.645796028000007</v>
      </c>
      <c r="AB1078">
        <v>87.119437938999994</v>
      </c>
      <c r="AC1078">
        <v>120.38996750299999</v>
      </c>
      <c r="AD1078">
        <v>112.391046876</v>
      </c>
      <c r="AE1078">
        <v>80.334000000000003</v>
      </c>
      <c r="AF1078">
        <v>115.70964247000001</v>
      </c>
      <c r="AG1078">
        <v>88.8</v>
      </c>
      <c r="AH1078">
        <v>100.751352356</v>
      </c>
      <c r="AI1078">
        <v>106.691109074</v>
      </c>
      <c r="AJ1078">
        <v>111.249030256</v>
      </c>
      <c r="AK1078"/>
      <c r="AL1078">
        <v>96.871878350000003</v>
      </c>
      <c r="AM1078">
        <v>77.8</v>
      </c>
      <c r="AN1078">
        <v>111.845522054</v>
      </c>
      <c r="AO1078">
        <v>88.1</v>
      </c>
      <c r="AP1078">
        <v>81.706808901000002</v>
      </c>
      <c r="AQ1078">
        <v>107.50895908</v>
      </c>
      <c r="AR1078">
        <v>112.890592451</v>
      </c>
      <c r="AS1078">
        <v>68.794267144000003</v>
      </c>
      <c r="AT1078">
        <v>92.870325030000004</v>
      </c>
      <c r="AU1078"/>
    </row>
    <row r="1079" spans="1:47" x14ac:dyDescent="0.35">
      <c r="A1079" s="84">
        <v>39722</v>
      </c>
      <c r="B1079">
        <v>94.347813598000002</v>
      </c>
      <c r="C1079">
        <v>98.791767352999997</v>
      </c>
      <c r="D1079">
        <v>110.26989510200001</v>
      </c>
      <c r="E1079">
        <v>95.127732491000003</v>
      </c>
      <c r="F1079"/>
      <c r="G1079"/>
      <c r="H1079">
        <v>92.534204462999995</v>
      </c>
      <c r="I1079">
        <v>94.332090272000002</v>
      </c>
      <c r="J1079">
        <v>88.085319112999997</v>
      </c>
      <c r="K1079">
        <v>95.307942328999999</v>
      </c>
      <c r="L1079">
        <v>110.3</v>
      </c>
      <c r="M1079">
        <v>102.29147571</v>
      </c>
      <c r="N1079">
        <v>115.222096018</v>
      </c>
      <c r="O1079">
        <v>75.406283857000005</v>
      </c>
      <c r="P1079"/>
      <c r="Q1079">
        <v>123.91032586</v>
      </c>
      <c r="R1079">
        <v>106.47</v>
      </c>
      <c r="S1079">
        <v>99.225891473999994</v>
      </c>
      <c r="T1079">
        <v>104.95224619699999</v>
      </c>
      <c r="U1079"/>
      <c r="V1079">
        <v>135.142333944</v>
      </c>
      <c r="W1079">
        <v>87.507292273999994</v>
      </c>
      <c r="X1079">
        <v>79.676747902000002</v>
      </c>
      <c r="Y1079"/>
      <c r="Z1079">
        <v>61.264877419000001</v>
      </c>
      <c r="AA1079">
        <v>77.902443238999993</v>
      </c>
      <c r="AB1079">
        <v>89.742388758999994</v>
      </c>
      <c r="AC1079">
        <v>117.89017581900001</v>
      </c>
      <c r="AD1079">
        <v>109.92768146500001</v>
      </c>
      <c r="AE1079">
        <v>80.224999999999994</v>
      </c>
      <c r="AF1079">
        <v>102.608550713</v>
      </c>
      <c r="AG1079">
        <v>87.2</v>
      </c>
      <c r="AH1079">
        <v>100.76948824500001</v>
      </c>
      <c r="AI1079">
        <v>106.891092409</v>
      </c>
      <c r="AJ1079">
        <v>114.04189294</v>
      </c>
      <c r="AK1079"/>
      <c r="AL1079">
        <v>95.920677064000003</v>
      </c>
      <c r="AM1079">
        <v>76.7</v>
      </c>
      <c r="AN1079">
        <v>111.400229465</v>
      </c>
      <c r="AO1079">
        <v>85.5</v>
      </c>
      <c r="AP1079">
        <v>79.006583882000001</v>
      </c>
      <c r="AQ1079">
        <v>107.30894241199999</v>
      </c>
      <c r="AR1079">
        <v>110.09082576500001</v>
      </c>
      <c r="AS1079">
        <v>65.394550453999997</v>
      </c>
      <c r="AT1079">
        <v>93.788532356999994</v>
      </c>
      <c r="AU1079"/>
    </row>
    <row r="1080" spans="1:47" x14ac:dyDescent="0.35">
      <c r="A1080" s="84">
        <v>39753</v>
      </c>
      <c r="B1080">
        <v>91.729387295999999</v>
      </c>
      <c r="C1080">
        <v>93.792183984999994</v>
      </c>
      <c r="D1080">
        <v>103.884615673</v>
      </c>
      <c r="E1080">
        <v>93.352666878999997</v>
      </c>
      <c r="F1080"/>
      <c r="G1080"/>
      <c r="H1080">
        <v>90.773451785999995</v>
      </c>
      <c r="I1080">
        <v>91.714100337999994</v>
      </c>
      <c r="J1080">
        <v>84.985835694000002</v>
      </c>
      <c r="K1080">
        <v>91.107592299000004</v>
      </c>
      <c r="L1080">
        <v>108</v>
      </c>
      <c r="M1080">
        <v>98.491792351000001</v>
      </c>
      <c r="N1080">
        <v>112.455093713</v>
      </c>
      <c r="O1080">
        <v>71.805983831999995</v>
      </c>
      <c r="P1080"/>
      <c r="Q1080">
        <v>119.409950829</v>
      </c>
      <c r="R1080">
        <v>101.13</v>
      </c>
      <c r="S1080">
        <v>96.074938353999997</v>
      </c>
      <c r="T1080">
        <v>101.662539795</v>
      </c>
      <c r="U1080"/>
      <c r="V1080">
        <v>130.447810887</v>
      </c>
      <c r="W1080">
        <v>84.607050588000007</v>
      </c>
      <c r="X1080">
        <v>78.960450804999994</v>
      </c>
      <c r="Y1080"/>
      <c r="Z1080">
        <v>67.563691198000001</v>
      </c>
      <c r="AA1080">
        <v>77.231407704999995</v>
      </c>
      <c r="AB1080">
        <v>88.618266978999998</v>
      </c>
      <c r="AC1080">
        <v>113.890509124</v>
      </c>
      <c r="AD1080">
        <v>102.845505909</v>
      </c>
      <c r="AE1080">
        <v>71.625</v>
      </c>
      <c r="AF1080">
        <v>95.407950662999994</v>
      </c>
      <c r="AG1080">
        <v>83.4</v>
      </c>
      <c r="AH1080">
        <v>99.332569562000003</v>
      </c>
      <c r="AI1080">
        <v>101.591534039</v>
      </c>
      <c r="AJ1080">
        <v>113.227307991</v>
      </c>
      <c r="AK1080"/>
      <c r="AL1080">
        <v>92.682555231999999</v>
      </c>
      <c r="AM1080">
        <v>72.599999999999994</v>
      </c>
      <c r="AN1080">
        <v>108.411239373</v>
      </c>
      <c r="AO1080">
        <v>79.400000000000006</v>
      </c>
      <c r="AP1080">
        <v>77.006417201000005</v>
      </c>
      <c r="AQ1080">
        <v>94.407867322000001</v>
      </c>
      <c r="AR1080">
        <v>106.09115907</v>
      </c>
      <c r="AS1080">
        <v>62.894758770000003</v>
      </c>
      <c r="AT1080">
        <v>92.559959054000004</v>
      </c>
      <c r="AU1080"/>
    </row>
    <row r="1081" spans="1:47" x14ac:dyDescent="0.35">
      <c r="A1081" s="84">
        <v>39783</v>
      </c>
      <c r="B1081">
        <v>92.996367757000002</v>
      </c>
      <c r="C1081">
        <v>93.192233981000001</v>
      </c>
      <c r="D1081">
        <v>92.221360743000005</v>
      </c>
      <c r="E1081">
        <v>90.390835471000003</v>
      </c>
      <c r="F1081"/>
      <c r="G1081"/>
      <c r="H1081">
        <v>90.293818424999998</v>
      </c>
      <c r="I1081">
        <v>92.980869654000003</v>
      </c>
      <c r="J1081">
        <v>82.686218964000005</v>
      </c>
      <c r="K1081">
        <v>87.707308941999997</v>
      </c>
      <c r="L1081">
        <v>108</v>
      </c>
      <c r="M1081">
        <v>94.892092325999997</v>
      </c>
      <c r="N1081">
        <v>106.599088833</v>
      </c>
      <c r="O1081">
        <v>67.605633803000003</v>
      </c>
      <c r="P1081"/>
      <c r="Q1081">
        <v>104.108675723</v>
      </c>
      <c r="R1081">
        <v>99.72</v>
      </c>
      <c r="S1081">
        <v>92.496700602000004</v>
      </c>
      <c r="T1081">
        <v>101.662539795</v>
      </c>
      <c r="U1081"/>
      <c r="V1081">
        <v>129.249209256</v>
      </c>
      <c r="W1081">
        <v>75.406283857000005</v>
      </c>
      <c r="X1081">
        <v>76.891809792999993</v>
      </c>
      <c r="Y1081"/>
      <c r="Z1081">
        <v>60.373535846000003</v>
      </c>
      <c r="AA1081">
        <v>75.752588971999998</v>
      </c>
      <c r="AB1081">
        <v>89.367681499</v>
      </c>
      <c r="AC1081">
        <v>109.190900758</v>
      </c>
      <c r="AD1081">
        <v>94.531647645999996</v>
      </c>
      <c r="AE1081">
        <v>63.914999999999999</v>
      </c>
      <c r="AF1081">
        <v>86.207183932000007</v>
      </c>
      <c r="AG1081">
        <v>82.6</v>
      </c>
      <c r="AH1081">
        <v>98.202058269999995</v>
      </c>
      <c r="AI1081">
        <v>97.591867343999994</v>
      </c>
      <c r="AJ1081">
        <v>113.692785105</v>
      </c>
      <c r="AK1081"/>
      <c r="AL1081">
        <v>89.197778232000005</v>
      </c>
      <c r="AM1081">
        <v>72.400000000000006</v>
      </c>
      <c r="AN1081">
        <v>104.77436118</v>
      </c>
      <c r="AO1081">
        <v>76.3</v>
      </c>
      <c r="AP1081">
        <v>74.206183848999999</v>
      </c>
      <c r="AQ1081">
        <v>85.307108925999998</v>
      </c>
      <c r="AR1081">
        <v>98.591784017999998</v>
      </c>
      <c r="AS1081">
        <v>61.094908758000003</v>
      </c>
      <c r="AT1081">
        <v>89.954868028000007</v>
      </c>
      <c r="AU1081"/>
    </row>
    <row r="1082" spans="1:47" x14ac:dyDescent="0.35">
      <c r="A1082" s="84">
        <v>39814</v>
      </c>
      <c r="B1082">
        <v>90.546872163000003</v>
      </c>
      <c r="C1082">
        <v>88.092658944999997</v>
      </c>
      <c r="D1082">
        <v>94.190239918000003</v>
      </c>
      <c r="E1082">
        <v>88.645733288000002</v>
      </c>
      <c r="F1082"/>
      <c r="G1082"/>
      <c r="H1082">
        <v>87.612398118000002</v>
      </c>
      <c r="I1082">
        <v>90.531782274999998</v>
      </c>
      <c r="J1082">
        <v>78.286952174999996</v>
      </c>
      <c r="K1082">
        <v>80.706725559999995</v>
      </c>
      <c r="L1082">
        <v>104.7</v>
      </c>
      <c r="M1082">
        <v>90.992417298999996</v>
      </c>
      <c r="N1082">
        <v>105.61208800999999</v>
      </c>
      <c r="O1082">
        <v>66.005500458</v>
      </c>
      <c r="P1082"/>
      <c r="Q1082">
        <v>99.808317360000004</v>
      </c>
      <c r="R1082">
        <v>96.07</v>
      </c>
      <c r="S1082">
        <v>88.473489041999997</v>
      </c>
      <c r="T1082">
        <v>98.266713831000004</v>
      </c>
      <c r="U1082"/>
      <c r="V1082">
        <v>123.65573497600001</v>
      </c>
      <c r="W1082">
        <v>74.306192182999993</v>
      </c>
      <c r="X1082">
        <v>75.375234053</v>
      </c>
      <c r="Y1082"/>
      <c r="Z1082">
        <v>62.809869478000003</v>
      </c>
      <c r="AA1082">
        <v>70.574202924999994</v>
      </c>
      <c r="AB1082">
        <v>86.088992974000007</v>
      </c>
      <c r="AC1082">
        <v>104.991250729</v>
      </c>
      <c r="AD1082">
        <v>86.936270962999998</v>
      </c>
      <c r="AE1082">
        <v>65.203000000000003</v>
      </c>
      <c r="AF1082">
        <v>90.107508959</v>
      </c>
      <c r="AG1082">
        <v>75.099999999999994</v>
      </c>
      <c r="AH1082">
        <v>95.415792326000002</v>
      </c>
      <c r="AI1082">
        <v>100.49162569800001</v>
      </c>
      <c r="AJ1082">
        <v>111.481768813</v>
      </c>
      <c r="AK1082"/>
      <c r="AL1082">
        <v>85.968223101999996</v>
      </c>
      <c r="AM1082">
        <v>71.3</v>
      </c>
      <c r="AN1082">
        <v>100.77724409</v>
      </c>
      <c r="AO1082">
        <v>76.099999999999994</v>
      </c>
      <c r="AP1082">
        <v>69.605800482999996</v>
      </c>
      <c r="AQ1082">
        <v>91.107592299000004</v>
      </c>
      <c r="AR1082">
        <v>95.292058995000005</v>
      </c>
      <c r="AS1082">
        <v>56.995250396000003</v>
      </c>
      <c r="AT1082">
        <v>87.723802707000004</v>
      </c>
      <c r="AU1082"/>
    </row>
    <row r="1083" spans="1:47" x14ac:dyDescent="0.35">
      <c r="A1083" s="84">
        <v>39845</v>
      </c>
      <c r="B1083">
        <v>88.181841926999994</v>
      </c>
      <c r="C1083">
        <v>87.592700608000001</v>
      </c>
      <c r="D1083">
        <v>96.476929213999995</v>
      </c>
      <c r="E1083">
        <v>87.567049859999997</v>
      </c>
      <c r="F1083"/>
      <c r="G1083"/>
      <c r="H1083">
        <v>86.725489392</v>
      </c>
      <c r="I1083">
        <v>88.167146177999996</v>
      </c>
      <c r="J1083">
        <v>78.586902183000007</v>
      </c>
      <c r="K1083">
        <v>78.206517210000001</v>
      </c>
      <c r="L1083">
        <v>101.8</v>
      </c>
      <c r="M1083">
        <v>88.992583951</v>
      </c>
      <c r="N1083">
        <v>105.314087762</v>
      </c>
      <c r="O1083">
        <v>65.505458787999999</v>
      </c>
      <c r="P1083"/>
      <c r="Q1083">
        <v>104.108675723</v>
      </c>
      <c r="R1083">
        <v>94.72</v>
      </c>
      <c r="S1083">
        <v>86.177096332999994</v>
      </c>
      <c r="T1083">
        <v>98.797311637999996</v>
      </c>
      <c r="U1083"/>
      <c r="V1083">
        <v>129.14932578700001</v>
      </c>
      <c r="W1083">
        <v>71.705975498000001</v>
      </c>
      <c r="X1083">
        <v>76.243254926999995</v>
      </c>
      <c r="Y1083"/>
      <c r="Z1083">
        <v>61.977950677000003</v>
      </c>
      <c r="AA1083">
        <v>61.896357305000002</v>
      </c>
      <c r="AB1083">
        <v>85.807962528999994</v>
      </c>
      <c r="AC1083">
        <v>101.191567369</v>
      </c>
      <c r="AD1083">
        <v>79.648814955000006</v>
      </c>
      <c r="AE1083">
        <v>70.605000000000004</v>
      </c>
      <c r="AF1083">
        <v>87.207267271999996</v>
      </c>
      <c r="AG1083">
        <v>75</v>
      </c>
      <c r="AH1083">
        <v>95.869237464999998</v>
      </c>
      <c r="AI1083">
        <v>96.691942338000004</v>
      </c>
      <c r="AJ1083">
        <v>114.50737005400001</v>
      </c>
      <c r="AK1083"/>
      <c r="AL1083">
        <v>84.846462039000002</v>
      </c>
      <c r="AM1083">
        <v>72.7</v>
      </c>
      <c r="AN1083">
        <v>100.710498246</v>
      </c>
      <c r="AO1083">
        <v>76.900000000000006</v>
      </c>
      <c r="AP1083">
        <v>72.506042170000001</v>
      </c>
      <c r="AQ1083">
        <v>87.007250604000006</v>
      </c>
      <c r="AR1083">
        <v>97.891842346000004</v>
      </c>
      <c r="AS1083">
        <v>58.195150404000003</v>
      </c>
      <c r="AT1083">
        <v>87.195982231000002</v>
      </c>
      <c r="AU1083"/>
    </row>
    <row r="1084" spans="1:47" x14ac:dyDescent="0.35">
      <c r="A1084" s="84">
        <v>39873</v>
      </c>
      <c r="B1084">
        <v>89.364357049999995</v>
      </c>
      <c r="C1084">
        <v>85.792850595999994</v>
      </c>
      <c r="D1084">
        <v>96.831523219999994</v>
      </c>
      <c r="E1084">
        <v>85.791716717</v>
      </c>
      <c r="F1084"/>
      <c r="G1084"/>
      <c r="H1084">
        <v>86.238377825000001</v>
      </c>
      <c r="I1084">
        <v>89.349464230999999</v>
      </c>
      <c r="J1084">
        <v>79.986668889000001</v>
      </c>
      <c r="K1084">
        <v>78.506542211999999</v>
      </c>
      <c r="L1084">
        <v>98.3</v>
      </c>
      <c r="M1084">
        <v>87.792683943</v>
      </c>
      <c r="N1084">
        <v>102.563085469</v>
      </c>
      <c r="O1084">
        <v>61.405117093000001</v>
      </c>
      <c r="P1084"/>
      <c r="Q1084">
        <v>102.208517376</v>
      </c>
      <c r="R1084">
        <v>92.98</v>
      </c>
      <c r="S1084">
        <v>85.297992817999997</v>
      </c>
      <c r="T1084">
        <v>98.372833392000004</v>
      </c>
      <c r="U1084"/>
      <c r="V1084">
        <v>124.954220077</v>
      </c>
      <c r="W1084">
        <v>75.106258854999993</v>
      </c>
      <c r="X1084">
        <v>75.690122295999998</v>
      </c>
      <c r="Y1084"/>
      <c r="Z1084">
        <v>63.522942735999997</v>
      </c>
      <c r="AA1084">
        <v>63.9711584</v>
      </c>
      <c r="AB1084">
        <v>81.405152224999995</v>
      </c>
      <c r="AC1084">
        <v>97.191900674999999</v>
      </c>
      <c r="AD1084">
        <v>80.367296533000001</v>
      </c>
      <c r="AE1084">
        <v>73.459000000000003</v>
      </c>
      <c r="AF1084">
        <v>82.406867238999993</v>
      </c>
      <c r="AG1084">
        <v>72.3</v>
      </c>
      <c r="AH1084">
        <v>94.953457373000006</v>
      </c>
      <c r="AI1084">
        <v>94.792100657999995</v>
      </c>
      <c r="AJ1084">
        <v>110.89992242</v>
      </c>
      <c r="AK1084"/>
      <c r="AL1084">
        <v>84.196400096000005</v>
      </c>
      <c r="AM1084">
        <v>74.5</v>
      </c>
      <c r="AN1084">
        <v>101.31876657700001</v>
      </c>
      <c r="AO1084">
        <v>76.7</v>
      </c>
      <c r="AP1084">
        <v>71.705975498000001</v>
      </c>
      <c r="AQ1084">
        <v>86.007167264000003</v>
      </c>
      <c r="AR1084">
        <v>93.792183984999994</v>
      </c>
      <c r="AS1084">
        <v>57.595200400000003</v>
      </c>
      <c r="AT1084">
        <v>85.821943469000004</v>
      </c>
      <c r="AU1084"/>
    </row>
    <row r="1085" spans="1:47" x14ac:dyDescent="0.35">
      <c r="A1085" s="84">
        <v>39904</v>
      </c>
      <c r="B1085">
        <v>87.168257530999995</v>
      </c>
      <c r="C1085">
        <v>85.692858928000007</v>
      </c>
      <c r="D1085">
        <v>98.130618608999995</v>
      </c>
      <c r="E1085">
        <v>84.177169473000006</v>
      </c>
      <c r="F1085"/>
      <c r="G1085"/>
      <c r="H1085">
        <v>85.850894147000005</v>
      </c>
      <c r="I1085">
        <v>87.153730698999993</v>
      </c>
      <c r="J1085">
        <v>78.386935511000004</v>
      </c>
      <c r="K1085">
        <v>76.206350529000005</v>
      </c>
      <c r="L1085">
        <v>96.5</v>
      </c>
      <c r="M1085">
        <v>86.592783935</v>
      </c>
      <c r="N1085">
        <v>103.44708620599999</v>
      </c>
      <c r="O1085">
        <v>58.804900408000002</v>
      </c>
      <c r="P1085"/>
      <c r="Q1085">
        <v>99.108259021999999</v>
      </c>
      <c r="R1085">
        <v>92.95</v>
      </c>
      <c r="S1085">
        <v>85.283467203000001</v>
      </c>
      <c r="T1085">
        <v>99.221789883</v>
      </c>
      <c r="U1085"/>
      <c r="V1085">
        <v>123.45596803700001</v>
      </c>
      <c r="W1085">
        <v>71.905992166000004</v>
      </c>
      <c r="X1085">
        <v>78.059144649000004</v>
      </c>
      <c r="Y1085"/>
      <c r="Z1085">
        <v>62.928715021000002</v>
      </c>
      <c r="AA1085">
        <v>65.096035133000001</v>
      </c>
      <c r="AB1085">
        <v>82.341920375000001</v>
      </c>
      <c r="AC1085">
        <v>97.691859011999995</v>
      </c>
      <c r="AD1085">
        <v>83.857064199000007</v>
      </c>
      <c r="AE1085">
        <v>76.137</v>
      </c>
      <c r="AF1085">
        <v>88.507375615000001</v>
      </c>
      <c r="AG1085">
        <v>74.3</v>
      </c>
      <c r="AH1085">
        <v>95.012823337</v>
      </c>
      <c r="AI1085">
        <v>91.392383968000004</v>
      </c>
      <c r="AJ1085">
        <v>109.736229635</v>
      </c>
      <c r="AK1085"/>
      <c r="AL1085">
        <v>84.212669801000004</v>
      </c>
      <c r="AM1085">
        <v>73.3</v>
      </c>
      <c r="AN1085">
        <v>102.58241894699999</v>
      </c>
      <c r="AO1085">
        <v>76.900000000000006</v>
      </c>
      <c r="AP1085">
        <v>69.905825484999994</v>
      </c>
      <c r="AQ1085">
        <v>81.206767231000001</v>
      </c>
      <c r="AR1085">
        <v>93.592200649999995</v>
      </c>
      <c r="AS1085">
        <v>58.495125406</v>
      </c>
      <c r="AT1085">
        <v>85.137254311999996</v>
      </c>
      <c r="AU1085"/>
    </row>
    <row r="1086" spans="1:47" x14ac:dyDescent="0.35">
      <c r="A1086" s="84">
        <v>39934</v>
      </c>
      <c r="B1086">
        <v>85.310019487999995</v>
      </c>
      <c r="C1086">
        <v>95.692025665000003</v>
      </c>
      <c r="D1086">
        <v>99.463371088000002</v>
      </c>
      <c r="E1086">
        <v>83.430759065000004</v>
      </c>
      <c r="F1086"/>
      <c r="G1086"/>
      <c r="H1086">
        <v>86.365931965000001</v>
      </c>
      <c r="I1086">
        <v>85.295802335999994</v>
      </c>
      <c r="J1086">
        <v>78.286952174999996</v>
      </c>
      <c r="K1086">
        <v>79.706642220000006</v>
      </c>
      <c r="L1086">
        <v>94.5</v>
      </c>
      <c r="M1086">
        <v>88.692608949000004</v>
      </c>
      <c r="N1086">
        <v>102.778085648</v>
      </c>
      <c r="O1086">
        <v>59.10492541</v>
      </c>
      <c r="P1086"/>
      <c r="Q1086">
        <v>97.308109009000006</v>
      </c>
      <c r="R1086">
        <v>94.07</v>
      </c>
      <c r="S1086">
        <v>86.021170433999998</v>
      </c>
      <c r="T1086">
        <v>97.311637778999994</v>
      </c>
      <c r="U1086"/>
      <c r="V1086">
        <v>124.255035792</v>
      </c>
      <c r="W1086">
        <v>72.506042170000001</v>
      </c>
      <c r="X1086">
        <v>78.975252554999997</v>
      </c>
      <c r="Y1086"/>
      <c r="Z1086">
        <v>60.551804161</v>
      </c>
      <c r="AA1086">
        <v>66.518260871999999</v>
      </c>
      <c r="AB1086">
        <v>81.967213115000007</v>
      </c>
      <c r="AC1086">
        <v>99.391717357000005</v>
      </c>
      <c r="AD1086">
        <v>86.936270962999998</v>
      </c>
      <c r="AE1086">
        <v>77.313000000000002</v>
      </c>
      <c r="AF1086">
        <v>89.507458955000004</v>
      </c>
      <c r="AG1086">
        <v>73</v>
      </c>
      <c r="AH1086">
        <v>94.501937526999995</v>
      </c>
      <c r="AI1086">
        <v>96.091992333999997</v>
      </c>
      <c r="AJ1086">
        <v>105.314197052</v>
      </c>
      <c r="AK1086"/>
      <c r="AL1086">
        <v>84.866707042000002</v>
      </c>
      <c r="AM1086">
        <v>73.900000000000006</v>
      </c>
      <c r="AN1086">
        <v>100.151825101</v>
      </c>
      <c r="AO1086">
        <v>77.099999999999994</v>
      </c>
      <c r="AP1086">
        <v>69.905825484999994</v>
      </c>
      <c r="AQ1086">
        <v>84.307025585000005</v>
      </c>
      <c r="AR1086">
        <v>90.992417298999996</v>
      </c>
      <c r="AS1086">
        <v>60.394967086000001</v>
      </c>
      <c r="AT1086">
        <v>84.283797457999995</v>
      </c>
      <c r="AU1086"/>
    </row>
    <row r="1087" spans="1:47" x14ac:dyDescent="0.35">
      <c r="A1087" s="84">
        <v>39965</v>
      </c>
      <c r="B1087">
        <v>86.661465339000003</v>
      </c>
      <c r="C1087">
        <v>86.892758936999996</v>
      </c>
      <c r="D1087">
        <v>100.683558934</v>
      </c>
      <c r="E1087">
        <v>83.068790145999998</v>
      </c>
      <c r="F1087"/>
      <c r="G1087"/>
      <c r="H1087">
        <v>88.283529392000005</v>
      </c>
      <c r="I1087">
        <v>86.647022965000005</v>
      </c>
      <c r="J1087">
        <v>80.686552241000001</v>
      </c>
      <c r="K1087">
        <v>80.306692224000003</v>
      </c>
      <c r="L1087">
        <v>97.3</v>
      </c>
      <c r="M1087">
        <v>89.192567285999999</v>
      </c>
      <c r="N1087">
        <v>103.750086458</v>
      </c>
      <c r="O1087">
        <v>60.205017085000001</v>
      </c>
      <c r="P1087"/>
      <c r="Q1087">
        <v>100.00833402799999</v>
      </c>
      <c r="R1087">
        <v>95.27</v>
      </c>
      <c r="S1087">
        <v>86.316562629000003</v>
      </c>
      <c r="T1087">
        <v>98.372833392000004</v>
      </c>
      <c r="U1087"/>
      <c r="V1087">
        <v>123.25620109899999</v>
      </c>
      <c r="W1087">
        <v>74.106175515000004</v>
      </c>
      <c r="X1087">
        <v>79.588470818000005</v>
      </c>
      <c r="Y1087"/>
      <c r="Z1087">
        <v>61.502568504999999</v>
      </c>
      <c r="AA1087">
        <v>68.643021716999996</v>
      </c>
      <c r="AB1087">
        <v>84.121779859</v>
      </c>
      <c r="AC1087">
        <v>98.691775684999996</v>
      </c>
      <c r="AD1087">
        <v>88.373234119000003</v>
      </c>
      <c r="AE1087">
        <v>80.231999999999999</v>
      </c>
      <c r="AF1087">
        <v>91.407617301000002</v>
      </c>
      <c r="AG1087">
        <v>74</v>
      </c>
      <c r="AH1087">
        <v>94.604367198999995</v>
      </c>
      <c r="AI1087">
        <v>97.091909008000002</v>
      </c>
      <c r="AJ1087">
        <v>106.710628394</v>
      </c>
      <c r="AK1087"/>
      <c r="AL1087">
        <v>85.465088402000006</v>
      </c>
      <c r="AM1087">
        <v>74.900000000000006</v>
      </c>
      <c r="AN1087">
        <v>100.354065416</v>
      </c>
      <c r="AO1087">
        <v>77.599999999999994</v>
      </c>
      <c r="AP1087">
        <v>70.905908826000001</v>
      </c>
      <c r="AQ1087">
        <v>84.807067255999996</v>
      </c>
      <c r="AR1087">
        <v>93.392217314999996</v>
      </c>
      <c r="AS1087">
        <v>62.094825430999997</v>
      </c>
      <c r="AT1087">
        <v>84.014681401000004</v>
      </c>
      <c r="AU1087"/>
    </row>
    <row r="1088" spans="1:47" x14ac:dyDescent="0.35">
      <c r="A1088" s="84">
        <v>39995</v>
      </c>
      <c r="B1088">
        <v>86.830396066000006</v>
      </c>
      <c r="C1088">
        <v>86.392800600000001</v>
      </c>
      <c r="D1088">
        <v>101.963210941</v>
      </c>
      <c r="E1088">
        <v>83.160553145999998</v>
      </c>
      <c r="F1088"/>
      <c r="G1088"/>
      <c r="H1088">
        <v>84.388339909999999</v>
      </c>
      <c r="I1088">
        <v>86.815925539999995</v>
      </c>
      <c r="J1088">
        <v>78.786868854999994</v>
      </c>
      <c r="K1088">
        <v>79.506625552000003</v>
      </c>
      <c r="L1088">
        <v>96.4</v>
      </c>
      <c r="M1088">
        <v>89.392550620999998</v>
      </c>
      <c r="N1088">
        <v>104.744087287</v>
      </c>
      <c r="O1088">
        <v>61.105092091000003</v>
      </c>
      <c r="P1088"/>
      <c r="Q1088">
        <v>101.10842570200001</v>
      </c>
      <c r="R1088">
        <v>94.92</v>
      </c>
      <c r="S1088">
        <v>86.944764714000002</v>
      </c>
      <c r="T1088">
        <v>98.585072514999993</v>
      </c>
      <c r="U1088"/>
      <c r="V1088">
        <v>124.45480273</v>
      </c>
      <c r="W1088">
        <v>74.106175515000004</v>
      </c>
      <c r="X1088">
        <v>80.455794362999995</v>
      </c>
      <c r="Y1088"/>
      <c r="Z1088">
        <v>60.908340789999997</v>
      </c>
      <c r="AA1088">
        <v>72.107162076999998</v>
      </c>
      <c r="AB1088">
        <v>79.625292740000006</v>
      </c>
      <c r="AC1088">
        <v>100.891592367</v>
      </c>
      <c r="AD1088">
        <v>89.399636373999996</v>
      </c>
      <c r="AE1088">
        <v>82.076999999999998</v>
      </c>
      <c r="AF1088">
        <v>92.607717309999998</v>
      </c>
      <c r="AG1088">
        <v>72.3</v>
      </c>
      <c r="AH1088">
        <v>95.863926926999994</v>
      </c>
      <c r="AI1088">
        <v>99.191734022000006</v>
      </c>
      <c r="AJ1088">
        <v>107.408844065</v>
      </c>
      <c r="AK1088"/>
      <c r="AL1088">
        <v>86.125435734000007</v>
      </c>
      <c r="AM1088">
        <v>75</v>
      </c>
      <c r="AN1088">
        <v>104.36551028700001</v>
      </c>
      <c r="AO1088">
        <v>78.599999999999994</v>
      </c>
      <c r="AP1088">
        <v>72.006000499999999</v>
      </c>
      <c r="AQ1088">
        <v>84.007000583000007</v>
      </c>
      <c r="AR1088">
        <v>92.792267311000003</v>
      </c>
      <c r="AS1088">
        <v>63.194733771999999</v>
      </c>
      <c r="AT1088">
        <v>84.987822515000005</v>
      </c>
      <c r="AU1088"/>
    </row>
    <row r="1089" spans="1:47" x14ac:dyDescent="0.35">
      <c r="A1089" s="84">
        <v>40026</v>
      </c>
      <c r="B1089">
        <v>86.323603874</v>
      </c>
      <c r="C1089">
        <v>90.692442295999996</v>
      </c>
      <c r="D1089">
        <v>103.655643973</v>
      </c>
      <c r="E1089">
        <v>82.912017207999995</v>
      </c>
      <c r="F1089"/>
      <c r="G1089"/>
      <c r="H1089">
        <v>89.130796012999994</v>
      </c>
      <c r="I1089">
        <v>86.309217805000003</v>
      </c>
      <c r="J1089">
        <v>81.386435594000005</v>
      </c>
      <c r="K1089">
        <v>80.506708892000006</v>
      </c>
      <c r="L1089">
        <v>97</v>
      </c>
      <c r="M1089">
        <v>89.492542287999996</v>
      </c>
      <c r="N1089">
        <v>105.198087665</v>
      </c>
      <c r="O1089">
        <v>62.005167096999998</v>
      </c>
      <c r="P1089"/>
      <c r="Q1089">
        <v>101.708475706</v>
      </c>
      <c r="R1089">
        <v>96.46</v>
      </c>
      <c r="S1089">
        <v>87.515274985000005</v>
      </c>
      <c r="T1089">
        <v>96.038203042000006</v>
      </c>
      <c r="U1089"/>
      <c r="V1089">
        <v>118.86132845</v>
      </c>
      <c r="W1089">
        <v>73.606133843999999</v>
      </c>
      <c r="X1089">
        <v>84.522788810999998</v>
      </c>
      <c r="Y1089"/>
      <c r="Z1089">
        <v>54.371835924999999</v>
      </c>
      <c r="AA1089">
        <v>76.869791668999994</v>
      </c>
      <c r="AB1089">
        <v>85.714285713999999</v>
      </c>
      <c r="AC1089">
        <v>98.591784017999998</v>
      </c>
      <c r="AD1089">
        <v>90.733959304999999</v>
      </c>
      <c r="AE1089">
        <v>83.135000000000005</v>
      </c>
      <c r="AF1089">
        <v>95.107925660000006</v>
      </c>
      <c r="AG1089">
        <v>73.5</v>
      </c>
      <c r="AH1089">
        <v>94.913969193</v>
      </c>
      <c r="AI1089">
        <v>98.291809016000002</v>
      </c>
      <c r="AJ1089">
        <v>107.641582622</v>
      </c>
      <c r="AK1089"/>
      <c r="AL1089">
        <v>86.598385028999999</v>
      </c>
      <c r="AM1089">
        <v>75.599999999999994</v>
      </c>
      <c r="AN1089">
        <v>102.08607758300001</v>
      </c>
      <c r="AO1089">
        <v>78.2</v>
      </c>
      <c r="AP1089">
        <v>76.706392199000007</v>
      </c>
      <c r="AQ1089">
        <v>87.407283939999999</v>
      </c>
      <c r="AR1089">
        <v>94.092158987000005</v>
      </c>
      <c r="AS1089">
        <v>62.394800433</v>
      </c>
      <c r="AT1089">
        <v>85.904244989999995</v>
      </c>
      <c r="AU1089"/>
    </row>
    <row r="1090" spans="1:47" x14ac:dyDescent="0.35">
      <c r="A1090" s="84">
        <v>40057</v>
      </c>
      <c r="B1090">
        <v>88.097376557999993</v>
      </c>
      <c r="C1090">
        <v>89.092575619000002</v>
      </c>
      <c r="D1090">
        <v>105.209419045</v>
      </c>
      <c r="E1090">
        <v>84.334745002999995</v>
      </c>
      <c r="F1090"/>
      <c r="G1090"/>
      <c r="H1090">
        <v>89.605502508000001</v>
      </c>
      <c r="I1090">
        <v>88.082694884999995</v>
      </c>
      <c r="J1090">
        <v>81.486418929999999</v>
      </c>
      <c r="K1090">
        <v>84.107008917000002</v>
      </c>
      <c r="L1090">
        <v>93.7</v>
      </c>
      <c r="M1090">
        <v>91.592367303000003</v>
      </c>
      <c r="N1090">
        <v>106.257088548</v>
      </c>
      <c r="O1090">
        <v>60.505042087</v>
      </c>
      <c r="P1090"/>
      <c r="Q1090">
        <v>99.908325693999998</v>
      </c>
      <c r="R1090">
        <v>96.97</v>
      </c>
      <c r="S1090">
        <v>89.279397501000005</v>
      </c>
      <c r="T1090">
        <v>97.736116023999998</v>
      </c>
      <c r="U1090"/>
      <c r="V1090">
        <v>123.25620109899999</v>
      </c>
      <c r="W1090">
        <v>75.606300524999995</v>
      </c>
      <c r="X1090">
        <v>83.588318150999996</v>
      </c>
      <c r="Y1090"/>
      <c r="Z1090">
        <v>59.541617045000002</v>
      </c>
      <c r="AA1090">
        <v>76.005396528999995</v>
      </c>
      <c r="AB1090">
        <v>86.276346603999997</v>
      </c>
      <c r="AC1090">
        <v>101.591534039</v>
      </c>
      <c r="AD1090">
        <v>93.505245392000006</v>
      </c>
      <c r="AE1090">
        <v>85.501000000000005</v>
      </c>
      <c r="AF1090">
        <v>105.40878406500001</v>
      </c>
      <c r="AG1090">
        <v>72.8</v>
      </c>
      <c r="AH1090">
        <v>95.214373441999996</v>
      </c>
      <c r="AI1090">
        <v>97.691859011999995</v>
      </c>
      <c r="AJ1090">
        <v>110.201706749</v>
      </c>
      <c r="AK1090"/>
      <c r="AL1090">
        <v>88.110302270999995</v>
      </c>
      <c r="AM1090">
        <v>76.5</v>
      </c>
      <c r="AN1090">
        <v>105.50978995200001</v>
      </c>
      <c r="AO1090">
        <v>78.900000000000006</v>
      </c>
      <c r="AP1090">
        <v>75.606300524999995</v>
      </c>
      <c r="AQ1090">
        <v>89.607467288999999</v>
      </c>
      <c r="AR1090">
        <v>95.692025665000003</v>
      </c>
      <c r="AS1090">
        <v>63.094742105000002</v>
      </c>
      <c r="AT1090">
        <v>86.626316885999998</v>
      </c>
      <c r="AU1090"/>
    </row>
    <row r="1091" spans="1:47" x14ac:dyDescent="0.35">
      <c r="A1091" s="84">
        <v>40087</v>
      </c>
      <c r="B1091">
        <v>88.604168751000003</v>
      </c>
      <c r="C1091">
        <v>89.792517290000006</v>
      </c>
      <c r="D1091">
        <v>107.274854541</v>
      </c>
      <c r="E1091">
        <v>84.338490432</v>
      </c>
      <c r="F1091"/>
      <c r="G1091"/>
      <c r="H1091">
        <v>90.160158804999995</v>
      </c>
      <c r="I1091">
        <v>88.589402620000001</v>
      </c>
      <c r="J1091">
        <v>82.386268955000006</v>
      </c>
      <c r="K1091">
        <v>82.306858904999999</v>
      </c>
      <c r="L1091">
        <v>93.6</v>
      </c>
      <c r="M1091">
        <v>91.292392301000007</v>
      </c>
      <c r="N1091">
        <v>105.988088323</v>
      </c>
      <c r="O1091">
        <v>61.205100424999998</v>
      </c>
      <c r="P1091"/>
      <c r="Q1091">
        <v>101.208434036</v>
      </c>
      <c r="R1091">
        <v>96.33</v>
      </c>
      <c r="S1091">
        <v>89.638770413000003</v>
      </c>
      <c r="T1091">
        <v>97.736116023999998</v>
      </c>
      <c r="U1091"/>
      <c r="V1091">
        <v>120.659230897</v>
      </c>
      <c r="W1091">
        <v>77.406450538000001</v>
      </c>
      <c r="X1091">
        <v>81.635926396000002</v>
      </c>
      <c r="Y1091"/>
      <c r="Z1091">
        <v>59.660462588000001</v>
      </c>
      <c r="AA1091">
        <v>75.880603340999997</v>
      </c>
      <c r="AB1091">
        <v>88.430913348999994</v>
      </c>
      <c r="AC1091">
        <v>103.29139238400001</v>
      </c>
      <c r="AD1091">
        <v>96.071251028000006</v>
      </c>
      <c r="AE1091">
        <v>84.503</v>
      </c>
      <c r="AF1091">
        <v>97.808150678999993</v>
      </c>
      <c r="AG1091">
        <v>74.099999999999994</v>
      </c>
      <c r="AH1091">
        <v>96.101712379000006</v>
      </c>
      <c r="AI1091">
        <v>99.691692359000001</v>
      </c>
      <c r="AJ1091">
        <v>107.87432117900001</v>
      </c>
      <c r="AK1091"/>
      <c r="AL1091">
        <v>88.444414305999999</v>
      </c>
      <c r="AM1091">
        <v>77.400000000000006</v>
      </c>
      <c r="AN1091">
        <v>105.890176082</v>
      </c>
      <c r="AO1091">
        <v>79.5</v>
      </c>
      <c r="AP1091">
        <v>74.606217185000006</v>
      </c>
      <c r="AQ1091">
        <v>86.807233936000003</v>
      </c>
      <c r="AR1091">
        <v>94.692108990999998</v>
      </c>
      <c r="AS1091">
        <v>64.294642112999995</v>
      </c>
      <c r="AT1091">
        <v>86.812040679000006</v>
      </c>
      <c r="AU1091"/>
    </row>
    <row r="1092" spans="1:47" x14ac:dyDescent="0.35">
      <c r="A1092" s="84">
        <v>40118</v>
      </c>
      <c r="B1092">
        <v>89.110960942999995</v>
      </c>
      <c r="C1092">
        <v>91.592367303000003</v>
      </c>
      <c r="D1092">
        <v>108.77091601799999</v>
      </c>
      <c r="E1092">
        <v>85.646447594999998</v>
      </c>
      <c r="F1092"/>
      <c r="G1092"/>
      <c r="H1092">
        <v>88.228709280999993</v>
      </c>
      <c r="I1092">
        <v>89.096110354000004</v>
      </c>
      <c r="J1092">
        <v>81.086485585999995</v>
      </c>
      <c r="K1092">
        <v>83.306942245000002</v>
      </c>
      <c r="L1092">
        <v>95.2</v>
      </c>
      <c r="M1092">
        <v>91.492375635000002</v>
      </c>
      <c r="N1092">
        <v>105.54808795700001</v>
      </c>
      <c r="O1092">
        <v>63.105258771999999</v>
      </c>
      <c r="P1092"/>
      <c r="Q1092">
        <v>101.008417368</v>
      </c>
      <c r="R1092">
        <v>97.26</v>
      </c>
      <c r="S1092">
        <v>90.439632805000002</v>
      </c>
      <c r="T1092">
        <v>97.629996462999998</v>
      </c>
      <c r="U1092"/>
      <c r="V1092">
        <v>122.956550691</v>
      </c>
      <c r="W1092">
        <v>76.406367196999994</v>
      </c>
      <c r="X1092">
        <v>84.062573701999995</v>
      </c>
      <c r="Y1092"/>
      <c r="Z1092">
        <v>56.808169556000003</v>
      </c>
      <c r="AA1092">
        <v>77.701142090000005</v>
      </c>
      <c r="AB1092">
        <v>87.962529274000005</v>
      </c>
      <c r="AC1092">
        <v>103.491375719</v>
      </c>
      <c r="AD1092">
        <v>98.021415312000002</v>
      </c>
      <c r="AE1092">
        <v>85.120999999999995</v>
      </c>
      <c r="AF1092">
        <v>97.308109009000006</v>
      </c>
      <c r="AG1092">
        <v>77.400000000000006</v>
      </c>
      <c r="AH1092">
        <v>97.700484598000003</v>
      </c>
      <c r="AI1092">
        <v>99.291725690000007</v>
      </c>
      <c r="AJ1092">
        <v>107.87432117900001</v>
      </c>
      <c r="AK1092"/>
      <c r="AL1092">
        <v>89.181874867999994</v>
      </c>
      <c r="AM1092">
        <v>77.8</v>
      </c>
      <c r="AN1092">
        <v>102.85683666</v>
      </c>
      <c r="AO1092">
        <v>81</v>
      </c>
      <c r="AP1092">
        <v>76.706392199000007</v>
      </c>
      <c r="AQ1092">
        <v>89.907492290999997</v>
      </c>
      <c r="AR1092">
        <v>93.792183984999994</v>
      </c>
      <c r="AS1092">
        <v>66.994417131999995</v>
      </c>
      <c r="AT1092">
        <v>87.174564004000004</v>
      </c>
      <c r="AU1092"/>
    </row>
    <row r="1093" spans="1:47" x14ac:dyDescent="0.35">
      <c r="A1093" s="84">
        <v>40148</v>
      </c>
      <c r="B1093">
        <v>89.448822418999995</v>
      </c>
      <c r="C1093">
        <v>90.492458962000001</v>
      </c>
      <c r="D1093">
        <v>109.150634485</v>
      </c>
      <c r="E1093">
        <v>85.146165350000004</v>
      </c>
      <c r="F1093"/>
      <c r="G1093"/>
      <c r="H1093">
        <v>87.58642304</v>
      </c>
      <c r="I1093">
        <v>89.433915524</v>
      </c>
      <c r="J1093">
        <v>82.686218964000005</v>
      </c>
      <c r="K1093">
        <v>83.306942245000002</v>
      </c>
      <c r="L1093">
        <v>89.8</v>
      </c>
      <c r="M1093">
        <v>91.492375635000002</v>
      </c>
      <c r="N1093">
        <v>104.963087469</v>
      </c>
      <c r="O1093">
        <v>63.105258771999999</v>
      </c>
      <c r="P1093"/>
      <c r="Q1093">
        <v>103.00858404900001</v>
      </c>
      <c r="R1093">
        <v>96.93</v>
      </c>
      <c r="S1093">
        <v>90.578224445999993</v>
      </c>
      <c r="T1093">
        <v>97.417757339999994</v>
      </c>
      <c r="U1093"/>
      <c r="V1093">
        <v>119.960046612</v>
      </c>
      <c r="W1093">
        <v>76.206350529000005</v>
      </c>
      <c r="X1093">
        <v>84.272389946999994</v>
      </c>
      <c r="Y1093"/>
      <c r="Z1093">
        <v>57.877779443000001</v>
      </c>
      <c r="AA1093">
        <v>78.442483181</v>
      </c>
      <c r="AB1093">
        <v>85.152224824000001</v>
      </c>
      <c r="AC1093">
        <v>101.991500708</v>
      </c>
      <c r="AD1093">
        <v>98.842537116000003</v>
      </c>
      <c r="AE1093">
        <v>86.111999999999995</v>
      </c>
      <c r="AF1093">
        <v>97.908159013000002</v>
      </c>
      <c r="AG1093">
        <v>76.8</v>
      </c>
      <c r="AH1093">
        <v>97.335472602999999</v>
      </c>
      <c r="AI1093">
        <v>100.49162569800001</v>
      </c>
      <c r="AJ1093">
        <v>107.05973623</v>
      </c>
      <c r="AK1093"/>
      <c r="AL1093">
        <v>89.177094287000003</v>
      </c>
      <c r="AM1093">
        <v>76.400000000000006</v>
      </c>
      <c r="AN1093">
        <v>105.547557037</v>
      </c>
      <c r="AO1093">
        <v>81.2</v>
      </c>
      <c r="AP1093">
        <v>81.306775564999995</v>
      </c>
      <c r="AQ1093">
        <v>87.707308941999997</v>
      </c>
      <c r="AR1093">
        <v>94.792100657999995</v>
      </c>
      <c r="AS1093">
        <v>64.194650445999997</v>
      </c>
      <c r="AT1093">
        <v>87.489292952</v>
      </c>
      <c r="AU1093"/>
    </row>
    <row r="1094" spans="1:47" x14ac:dyDescent="0.35">
      <c r="A1094" s="84">
        <v>40179</v>
      </c>
      <c r="B1094">
        <v>87.987107019000007</v>
      </c>
      <c r="C1094">
        <v>93.592200649999995</v>
      </c>
      <c r="D1094">
        <v>110.86528538</v>
      </c>
      <c r="E1094">
        <v>86.084662738000006</v>
      </c>
      <c r="F1094"/>
      <c r="G1094"/>
      <c r="H1094">
        <v>87.134270095999995</v>
      </c>
      <c r="I1094">
        <v>87.972443722999998</v>
      </c>
      <c r="J1094">
        <v>81.986335611000001</v>
      </c>
      <c r="K1094">
        <v>84.107008917000002</v>
      </c>
      <c r="L1094">
        <v>95.3</v>
      </c>
      <c r="M1094">
        <v>93.092242313</v>
      </c>
      <c r="N1094">
        <v>104.049086708</v>
      </c>
      <c r="O1094">
        <v>67.805650471000007</v>
      </c>
      <c r="P1094"/>
      <c r="Q1094">
        <v>102.508542379</v>
      </c>
      <c r="R1094">
        <v>97.93</v>
      </c>
      <c r="S1094">
        <v>91.811397393999997</v>
      </c>
      <c r="T1094">
        <v>96.568800848999999</v>
      </c>
      <c r="U1094"/>
      <c r="V1094">
        <v>115.96470784100001</v>
      </c>
      <c r="W1094">
        <v>78.706558880000003</v>
      </c>
      <c r="X1094">
        <v>85.803337622000001</v>
      </c>
      <c r="Y1094"/>
      <c r="Z1094">
        <v>63.286479876999998</v>
      </c>
      <c r="AA1094">
        <v>80.405377471999998</v>
      </c>
      <c r="AB1094">
        <v>90.398126464000001</v>
      </c>
      <c r="AC1094">
        <v>105.59120073299999</v>
      </c>
      <c r="AD1094">
        <v>101.10062207599999</v>
      </c>
      <c r="AE1094">
        <v>87.024000000000001</v>
      </c>
      <c r="AF1094">
        <v>100.708392366</v>
      </c>
      <c r="AG1094">
        <v>80</v>
      </c>
      <c r="AH1094">
        <v>97.950946459999997</v>
      </c>
      <c r="AI1094">
        <v>104.59128406000001</v>
      </c>
      <c r="AJ1094">
        <v>107.17610550800001</v>
      </c>
      <c r="AK1094"/>
      <c r="AL1094">
        <v>90.255797018999999</v>
      </c>
      <c r="AM1094">
        <v>79.400000000000006</v>
      </c>
      <c r="AN1094">
        <v>103.169282856</v>
      </c>
      <c r="AO1094">
        <v>82.6</v>
      </c>
      <c r="AP1094">
        <v>80.506708892000006</v>
      </c>
      <c r="AQ1094">
        <v>87.507292273999994</v>
      </c>
      <c r="AR1094">
        <v>97.291892341999997</v>
      </c>
      <c r="AS1094">
        <v>63.594700441999997</v>
      </c>
      <c r="AT1094">
        <v>88.442999008000001</v>
      </c>
      <c r="AU1094"/>
    </row>
    <row r="1095" spans="1:47" x14ac:dyDescent="0.35">
      <c r="A1095" s="84">
        <v>40210</v>
      </c>
      <c r="B1095">
        <v>89.182334181000002</v>
      </c>
      <c r="C1095">
        <v>95.092075660000006</v>
      </c>
      <c r="D1095">
        <v>110.683292679</v>
      </c>
      <c r="E1095">
        <v>87.217654879999998</v>
      </c>
      <c r="F1095"/>
      <c r="G1095"/>
      <c r="H1095">
        <v>88.691322636999999</v>
      </c>
      <c r="I1095">
        <v>89.167471696999996</v>
      </c>
      <c r="J1095">
        <v>81.886352274999993</v>
      </c>
      <c r="K1095">
        <v>83.306942245000002</v>
      </c>
      <c r="L1095">
        <v>96.4</v>
      </c>
      <c r="M1095">
        <v>92.592283976000004</v>
      </c>
      <c r="N1095">
        <v>104.059086716</v>
      </c>
      <c r="O1095">
        <v>68.405700475000003</v>
      </c>
      <c r="P1095"/>
      <c r="Q1095">
        <v>102.008500708</v>
      </c>
      <c r="R1095">
        <v>97.3</v>
      </c>
      <c r="S1095">
        <v>91.989601414000006</v>
      </c>
      <c r="T1095">
        <v>98.478952953999993</v>
      </c>
      <c r="U1095"/>
      <c r="V1095">
        <v>115.96470784100001</v>
      </c>
      <c r="W1095">
        <v>77.506458871999996</v>
      </c>
      <c r="X1095">
        <v>86.705397957000002</v>
      </c>
      <c r="Y1095"/>
      <c r="Z1095">
        <v>63.601651588999999</v>
      </c>
      <c r="AA1095">
        <v>78.943641962000001</v>
      </c>
      <c r="AB1095">
        <v>90.117096019000002</v>
      </c>
      <c r="AC1095">
        <v>104.59128406000001</v>
      </c>
      <c r="AD1095">
        <v>101.408542752</v>
      </c>
      <c r="AE1095">
        <v>88.742999999999995</v>
      </c>
      <c r="AF1095">
        <v>96.908075672999999</v>
      </c>
      <c r="AG1095">
        <v>79</v>
      </c>
      <c r="AH1095">
        <v>98.169740868999995</v>
      </c>
      <c r="AI1095">
        <v>103.19140071699999</v>
      </c>
      <c r="AJ1095">
        <v>106.82699767299999</v>
      </c>
      <c r="AK1095"/>
      <c r="AL1095">
        <v>90.542120264999994</v>
      </c>
      <c r="AM1095">
        <v>79.599999999999994</v>
      </c>
      <c r="AN1095">
        <v>102.865733986</v>
      </c>
      <c r="AO1095">
        <v>82.6</v>
      </c>
      <c r="AP1095">
        <v>77.406450538000001</v>
      </c>
      <c r="AQ1095">
        <v>90.307525627000004</v>
      </c>
      <c r="AR1095">
        <v>96.091992333999997</v>
      </c>
      <c r="AS1095">
        <v>65.094575452000001</v>
      </c>
      <c r="AT1095">
        <v>88.755645627999996</v>
      </c>
      <c r="AU1095"/>
    </row>
    <row r="1096" spans="1:47" x14ac:dyDescent="0.35">
      <c r="A1096" s="84">
        <v>40238</v>
      </c>
      <c r="B1096">
        <v>89.642036939999997</v>
      </c>
      <c r="C1096">
        <v>94.892092325999997</v>
      </c>
      <c r="D1096">
        <v>113.07314420199999</v>
      </c>
      <c r="E1096">
        <v>88.335397778000001</v>
      </c>
      <c r="F1096"/>
      <c r="G1096"/>
      <c r="H1096">
        <v>82.158997772999996</v>
      </c>
      <c r="I1096">
        <v>89.627097844999994</v>
      </c>
      <c r="J1096">
        <v>84.785869022</v>
      </c>
      <c r="K1096">
        <v>86.107175597999998</v>
      </c>
      <c r="L1096">
        <v>98.2</v>
      </c>
      <c r="M1096">
        <v>94.292142321</v>
      </c>
      <c r="N1096">
        <v>106.336088613</v>
      </c>
      <c r="O1096">
        <v>69.805817150999999</v>
      </c>
      <c r="P1096"/>
      <c r="Q1096">
        <v>103.208600717</v>
      </c>
      <c r="R1096">
        <v>99.23</v>
      </c>
      <c r="S1096">
        <v>92.996432278</v>
      </c>
      <c r="T1096">
        <v>99.646268129000006</v>
      </c>
      <c r="U1096"/>
      <c r="V1096">
        <v>117.762610288</v>
      </c>
      <c r="W1096">
        <v>77.906492208000003</v>
      </c>
      <c r="X1096">
        <v>86.647496129999993</v>
      </c>
      <c r="Y1096"/>
      <c r="Z1096">
        <v>65.555716207000003</v>
      </c>
      <c r="AA1096">
        <v>81.315882285000001</v>
      </c>
      <c r="AB1096">
        <v>91.990632318999999</v>
      </c>
      <c r="AC1096">
        <v>105.091242396</v>
      </c>
      <c r="AD1096">
        <v>101.716463429</v>
      </c>
      <c r="AE1096">
        <v>90.072000000000003</v>
      </c>
      <c r="AF1096">
        <v>100.408367364</v>
      </c>
      <c r="AG1096">
        <v>79.7</v>
      </c>
      <c r="AH1096">
        <v>98.983976124999998</v>
      </c>
      <c r="AI1096">
        <v>104.891259062</v>
      </c>
      <c r="AJ1096">
        <v>105.663304888</v>
      </c>
      <c r="AK1096"/>
      <c r="AL1096">
        <v>91.567020885999995</v>
      </c>
      <c r="AM1096">
        <v>81.900000000000006</v>
      </c>
      <c r="AN1096">
        <v>105.165533221</v>
      </c>
      <c r="AO1096">
        <v>83.5</v>
      </c>
      <c r="AP1096">
        <v>81.306775564999995</v>
      </c>
      <c r="AQ1096">
        <v>91.607633969000005</v>
      </c>
      <c r="AR1096">
        <v>98.791767352999997</v>
      </c>
      <c r="AS1096">
        <v>66.294475460000001</v>
      </c>
      <c r="AT1096">
        <v>89.386293425000005</v>
      </c>
      <c r="AU1096"/>
    </row>
    <row r="1097" spans="1:47" x14ac:dyDescent="0.35">
      <c r="A1097" s="84">
        <v>40269</v>
      </c>
      <c r="B1097">
        <v>89.550096388</v>
      </c>
      <c r="C1097">
        <v>94.292142321</v>
      </c>
      <c r="D1097">
        <v>113.519835544</v>
      </c>
      <c r="E1097">
        <v>88.162037940999994</v>
      </c>
      <c r="F1097"/>
      <c r="G1097"/>
      <c r="H1097">
        <v>89.964416799999995</v>
      </c>
      <c r="I1097">
        <v>89.535172615999997</v>
      </c>
      <c r="J1097">
        <v>85.785702383</v>
      </c>
      <c r="K1097">
        <v>87.707308941999997</v>
      </c>
      <c r="L1097">
        <v>100</v>
      </c>
      <c r="M1097">
        <v>94.692108990999998</v>
      </c>
      <c r="N1097">
        <v>106.70408892</v>
      </c>
      <c r="O1097">
        <v>70.705892157999997</v>
      </c>
      <c r="P1097"/>
      <c r="Q1097">
        <v>102.30852571</v>
      </c>
      <c r="R1097">
        <v>98.84</v>
      </c>
      <c r="S1097">
        <v>93.517637742000005</v>
      </c>
      <c r="T1097">
        <v>98.266713831000004</v>
      </c>
      <c r="U1097"/>
      <c r="V1097">
        <v>114.266688863</v>
      </c>
      <c r="W1097">
        <v>79.306608883999999</v>
      </c>
      <c r="X1097">
        <v>88.029764508</v>
      </c>
      <c r="Y1097"/>
      <c r="Z1097">
        <v>61.080277889000001</v>
      </c>
      <c r="AA1097">
        <v>83.649449468</v>
      </c>
      <c r="AB1097">
        <v>94.800936768</v>
      </c>
      <c r="AC1097">
        <v>106.09115907</v>
      </c>
      <c r="AD1097">
        <v>102.948146134</v>
      </c>
      <c r="AE1097">
        <v>91.477999999999994</v>
      </c>
      <c r="AF1097">
        <v>102.808567381</v>
      </c>
      <c r="AG1097">
        <v>82.1</v>
      </c>
      <c r="AH1097">
        <v>99.789577408</v>
      </c>
      <c r="AI1097">
        <v>104.891259062</v>
      </c>
      <c r="AJ1097">
        <v>104.848719938</v>
      </c>
      <c r="AK1097"/>
      <c r="AL1097">
        <v>92.116963484999999</v>
      </c>
      <c r="AM1097">
        <v>80.599999999999994</v>
      </c>
      <c r="AN1097">
        <v>102.972062999</v>
      </c>
      <c r="AO1097">
        <v>82.6</v>
      </c>
      <c r="AP1097">
        <v>82.206850571000004</v>
      </c>
      <c r="AQ1097">
        <v>91.207600632999998</v>
      </c>
      <c r="AR1097">
        <v>100.39163403000001</v>
      </c>
      <c r="AS1097">
        <v>66.994417131999995</v>
      </c>
      <c r="AT1097">
        <v>89.712623913000002</v>
      </c>
      <c r="AU1097"/>
    </row>
    <row r="1098" spans="1:47" x14ac:dyDescent="0.35">
      <c r="A1098" s="84">
        <v>40299</v>
      </c>
      <c r="B1098">
        <v>91.756669599000006</v>
      </c>
      <c r="C1098">
        <v>96.591950671000006</v>
      </c>
      <c r="D1098">
        <v>113.29601645</v>
      </c>
      <c r="E1098">
        <v>90.347227982000007</v>
      </c>
      <c r="F1098"/>
      <c r="G1098"/>
      <c r="H1098">
        <v>88.000678718000003</v>
      </c>
      <c r="I1098">
        <v>91.741378095000002</v>
      </c>
      <c r="J1098">
        <v>84.785869022</v>
      </c>
      <c r="K1098">
        <v>90.407533960999999</v>
      </c>
      <c r="L1098">
        <v>99.8</v>
      </c>
      <c r="M1098">
        <v>96.491959003000005</v>
      </c>
      <c r="N1098">
        <v>106.22408852</v>
      </c>
      <c r="O1098">
        <v>72.006000499999999</v>
      </c>
      <c r="P1098"/>
      <c r="Q1098">
        <v>105.90882573499999</v>
      </c>
      <c r="R1098">
        <v>99.62</v>
      </c>
      <c r="S1098">
        <v>94.605097473000001</v>
      </c>
      <c r="T1098">
        <v>98.266713831000004</v>
      </c>
      <c r="U1098"/>
      <c r="V1098">
        <v>116.164474779</v>
      </c>
      <c r="W1098">
        <v>83.506958913000005</v>
      </c>
      <c r="X1098">
        <v>85.583396601000004</v>
      </c>
      <c r="Y1098"/>
      <c r="Z1098">
        <v>62.088827369000001</v>
      </c>
      <c r="AA1098">
        <v>82.260679805999999</v>
      </c>
      <c r="AB1098">
        <v>95.644028102999997</v>
      </c>
      <c r="AC1098">
        <v>106.49112574</v>
      </c>
      <c r="AD1098">
        <v>102.537585232</v>
      </c>
      <c r="AE1098">
        <v>92.808999999999997</v>
      </c>
      <c r="AF1098">
        <v>102.30852571</v>
      </c>
      <c r="AG1098">
        <v>82.1</v>
      </c>
      <c r="AH1098">
        <v>99.704145249000007</v>
      </c>
      <c r="AI1098">
        <v>109.79085076200001</v>
      </c>
      <c r="AJ1098">
        <v>104.848719938</v>
      </c>
      <c r="AK1098"/>
      <c r="AL1098">
        <v>93.229613849000003</v>
      </c>
      <c r="AM1098">
        <v>83.7</v>
      </c>
      <c r="AN1098">
        <v>103.62286177599999</v>
      </c>
      <c r="AO1098">
        <v>82.8</v>
      </c>
      <c r="AP1098">
        <v>82.006833903</v>
      </c>
      <c r="AQ1098">
        <v>93.307775648000003</v>
      </c>
      <c r="AR1098">
        <v>102.69144238</v>
      </c>
      <c r="AS1098">
        <v>68.894258812000004</v>
      </c>
      <c r="AT1098">
        <v>90.941296374999993</v>
      </c>
      <c r="AU1098"/>
    </row>
    <row r="1099" spans="1:47" x14ac:dyDescent="0.35">
      <c r="A1099" s="84">
        <v>40330</v>
      </c>
      <c r="B1099">
        <v>93.227718417000006</v>
      </c>
      <c r="C1099">
        <v>97.391884009999998</v>
      </c>
      <c r="D1099">
        <v>112.767731164</v>
      </c>
      <c r="E1099">
        <v>90.928304471000004</v>
      </c>
      <c r="F1099"/>
      <c r="G1099"/>
      <c r="H1099">
        <v>90.764828370999993</v>
      </c>
      <c r="I1099">
        <v>93.212181758</v>
      </c>
      <c r="J1099">
        <v>86.685552408000007</v>
      </c>
      <c r="K1099">
        <v>90.107508959</v>
      </c>
      <c r="L1099">
        <v>99.5</v>
      </c>
      <c r="M1099">
        <v>96.591950671000006</v>
      </c>
      <c r="N1099">
        <v>106.315088596</v>
      </c>
      <c r="O1099">
        <v>74.206183848999999</v>
      </c>
      <c r="P1099"/>
      <c r="Q1099">
        <v>114.409534128</v>
      </c>
      <c r="R1099">
        <v>99.23</v>
      </c>
      <c r="S1099">
        <v>94.651080261999994</v>
      </c>
      <c r="T1099">
        <v>96.674920409999999</v>
      </c>
      <c r="U1099"/>
      <c r="V1099">
        <v>116.06459131</v>
      </c>
      <c r="W1099">
        <v>83.406950578999997</v>
      </c>
      <c r="X1099">
        <v>85.473830863000003</v>
      </c>
      <c r="Y1099"/>
      <c r="Z1099">
        <v>64.105926328999999</v>
      </c>
      <c r="AA1099">
        <v>82.466433905000002</v>
      </c>
      <c r="AB1099">
        <v>96.018735363000005</v>
      </c>
      <c r="AC1099">
        <v>109.090909091</v>
      </c>
      <c r="AD1099">
        <v>101.921743879</v>
      </c>
      <c r="AE1099">
        <v>92.924999999999997</v>
      </c>
      <c r="AF1099">
        <v>104.408700725</v>
      </c>
      <c r="AG1099">
        <v>83.1</v>
      </c>
      <c r="AH1099">
        <v>99.739214423000007</v>
      </c>
      <c r="AI1099">
        <v>103.391384051</v>
      </c>
      <c r="AJ1099">
        <v>102.055857254</v>
      </c>
      <c r="AK1099"/>
      <c r="AL1099">
        <v>93.376298317999996</v>
      </c>
      <c r="AM1099">
        <v>85.5</v>
      </c>
      <c r="AN1099">
        <v>104.052776894</v>
      </c>
      <c r="AO1099">
        <v>82.8</v>
      </c>
      <c r="AP1099">
        <v>81.506792232999999</v>
      </c>
      <c r="AQ1099">
        <v>93.407783981999998</v>
      </c>
      <c r="AR1099">
        <v>104.791267394</v>
      </c>
      <c r="AS1099">
        <v>69.294225480999998</v>
      </c>
      <c r="AT1099">
        <v>91.155082011000005</v>
      </c>
      <c r="AU1099"/>
    </row>
    <row r="1100" spans="1:47" x14ac:dyDescent="0.35">
      <c r="A1100" s="84">
        <v>40360</v>
      </c>
      <c r="B1100">
        <v>92.216372358000001</v>
      </c>
      <c r="C1100">
        <v>97.891842346000004</v>
      </c>
      <c r="D1100">
        <v>112.054788794</v>
      </c>
      <c r="E1100">
        <v>90.958267899999996</v>
      </c>
      <c r="F1100"/>
      <c r="G1100"/>
      <c r="H1100">
        <v>91.454970990999996</v>
      </c>
      <c r="I1100">
        <v>92.201004243</v>
      </c>
      <c r="J1100">
        <v>87.085485751999997</v>
      </c>
      <c r="K1100">
        <v>89.507458955000004</v>
      </c>
      <c r="L1100">
        <v>99.6</v>
      </c>
      <c r="M1100">
        <v>96.191984000999994</v>
      </c>
      <c r="N1100">
        <v>105.12208760199999</v>
      </c>
      <c r="O1100">
        <v>77.806483873999994</v>
      </c>
      <c r="P1100"/>
      <c r="Q1100">
        <v>103.80865072100001</v>
      </c>
      <c r="R1100">
        <v>99.94</v>
      </c>
      <c r="S1100">
        <v>94.877805443</v>
      </c>
      <c r="T1100">
        <v>95.613724797000003</v>
      </c>
      <c r="U1100"/>
      <c r="V1100">
        <v>109.07274846</v>
      </c>
      <c r="W1100">
        <v>82.906908908999995</v>
      </c>
      <c r="X1100">
        <v>88.688855501999996</v>
      </c>
      <c r="Y1100"/>
      <c r="Z1100">
        <v>63.412548561999998</v>
      </c>
      <c r="AA1100">
        <v>79.296380174999996</v>
      </c>
      <c r="AB1100">
        <v>96.955503512999996</v>
      </c>
      <c r="AC1100">
        <v>108.790934089</v>
      </c>
      <c r="AD1100">
        <v>103.15342658500001</v>
      </c>
      <c r="AE1100">
        <v>93.453999999999994</v>
      </c>
      <c r="AF1100">
        <v>98.008167346999997</v>
      </c>
      <c r="AG1100">
        <v>86.6</v>
      </c>
      <c r="AH1100">
        <v>100.088996771</v>
      </c>
      <c r="AI1100">
        <v>101.89150904100001</v>
      </c>
      <c r="AJ1100">
        <v>100.54305663300001</v>
      </c>
      <c r="AK1100"/>
      <c r="AL1100">
        <v>93.427975791999998</v>
      </c>
      <c r="AM1100">
        <v>84.8</v>
      </c>
      <c r="AN1100">
        <v>102.730099016</v>
      </c>
      <c r="AO1100">
        <v>83</v>
      </c>
      <c r="AP1100">
        <v>82.906908908999995</v>
      </c>
      <c r="AQ1100">
        <v>92.907742311999996</v>
      </c>
      <c r="AR1100">
        <v>104.991250729</v>
      </c>
      <c r="AS1100">
        <v>69.794183817999993</v>
      </c>
      <c r="AT1100">
        <v>91.497178693999999</v>
      </c>
      <c r="AU1100"/>
    </row>
    <row r="1101" spans="1:47" x14ac:dyDescent="0.35">
      <c r="A1101" s="84">
        <v>40391</v>
      </c>
      <c r="B1101">
        <v>93.595480613000007</v>
      </c>
      <c r="C1101">
        <v>95.992000666999999</v>
      </c>
      <c r="D1101">
        <v>111.720221692</v>
      </c>
      <c r="E1101">
        <v>90.982345655000003</v>
      </c>
      <c r="F1101"/>
      <c r="G1101"/>
      <c r="H1101">
        <v>93.004394347000002</v>
      </c>
      <c r="I1101">
        <v>93.579882666000003</v>
      </c>
      <c r="J1101">
        <v>89.085152475000001</v>
      </c>
      <c r="K1101">
        <v>91.007583964999995</v>
      </c>
      <c r="L1101">
        <v>93.5</v>
      </c>
      <c r="M1101">
        <v>97.091909008000002</v>
      </c>
      <c r="N1101">
        <v>104.224086853</v>
      </c>
      <c r="O1101">
        <v>77.106425535</v>
      </c>
      <c r="P1101"/>
      <c r="Q1101">
        <v>107.30894241199999</v>
      </c>
      <c r="R1101">
        <v>98.79</v>
      </c>
      <c r="S1101">
        <v>95.528438847999993</v>
      </c>
      <c r="T1101">
        <v>96.038203042000006</v>
      </c>
      <c r="U1101"/>
      <c r="V1101">
        <v>116.763775595</v>
      </c>
      <c r="W1101">
        <v>85.107092257999994</v>
      </c>
      <c r="X1101">
        <v>88.033060387999996</v>
      </c>
      <c r="Y1101"/>
      <c r="Z1101">
        <v>58.874075900999998</v>
      </c>
      <c r="AA1101">
        <v>77.015397032999999</v>
      </c>
      <c r="AB1101">
        <v>90.960187353999999</v>
      </c>
      <c r="AC1101">
        <v>112.49062578100001</v>
      </c>
      <c r="AD1101">
        <v>103.66662771199999</v>
      </c>
      <c r="AE1101">
        <v>93.155000000000001</v>
      </c>
      <c r="AF1101">
        <v>97.508125676999995</v>
      </c>
      <c r="AG1101">
        <v>87.8</v>
      </c>
      <c r="AH1101">
        <v>101.44499476</v>
      </c>
      <c r="AI1101">
        <v>104.19131738999999</v>
      </c>
      <c r="AJ1101">
        <v>93.677269201000001</v>
      </c>
      <c r="AK1101"/>
      <c r="AL1101">
        <v>93.921738168000005</v>
      </c>
      <c r="AM1101">
        <v>83.9</v>
      </c>
      <c r="AN1101">
        <v>103.21631736400001</v>
      </c>
      <c r="AO1101">
        <v>83.3</v>
      </c>
      <c r="AP1101">
        <v>83.106925576999998</v>
      </c>
      <c r="AQ1101">
        <v>95.207933994000001</v>
      </c>
      <c r="AR1101">
        <v>103.29139238400001</v>
      </c>
      <c r="AS1101">
        <v>71.494042163000003</v>
      </c>
      <c r="AT1101">
        <v>91.835606513000002</v>
      </c>
      <c r="AU1101"/>
    </row>
    <row r="1102" spans="1:47" x14ac:dyDescent="0.35">
      <c r="A1102" s="84">
        <v>40422</v>
      </c>
      <c r="B1102">
        <v>93.779361717</v>
      </c>
      <c r="C1102">
        <v>97.691859011999995</v>
      </c>
      <c r="D1102">
        <v>112.00529955099999</v>
      </c>
      <c r="E1102">
        <v>90.546538287999994</v>
      </c>
      <c r="F1102"/>
      <c r="G1102"/>
      <c r="H1102">
        <v>90.188051392000006</v>
      </c>
      <c r="I1102">
        <v>93.763733126000005</v>
      </c>
      <c r="J1102">
        <v>90.784869188000002</v>
      </c>
      <c r="K1102">
        <v>92.407700641999995</v>
      </c>
      <c r="L1102">
        <v>102.4</v>
      </c>
      <c r="M1102">
        <v>97.191900674999999</v>
      </c>
      <c r="N1102">
        <v>104.86008738300001</v>
      </c>
      <c r="O1102">
        <v>79.906658887999995</v>
      </c>
      <c r="P1102"/>
      <c r="Q1102">
        <v>108.309025752</v>
      </c>
      <c r="R1102">
        <v>100.09</v>
      </c>
      <c r="S1102">
        <v>95.791111399000002</v>
      </c>
      <c r="T1102">
        <v>95.825963919000003</v>
      </c>
      <c r="U1102"/>
      <c r="V1102">
        <v>107.974030298</v>
      </c>
      <c r="W1102">
        <v>84.207017250999996</v>
      </c>
      <c r="X1102">
        <v>88.798967043999994</v>
      </c>
      <c r="Y1102"/>
      <c r="Z1102">
        <v>64.484132384000006</v>
      </c>
      <c r="AA1102">
        <v>76.498109510000006</v>
      </c>
      <c r="AB1102">
        <v>88.149882903999995</v>
      </c>
      <c r="AC1102">
        <v>107.99100075</v>
      </c>
      <c r="AD1102">
        <v>105.000950643</v>
      </c>
      <c r="AE1102">
        <v>93.468000000000004</v>
      </c>
      <c r="AF1102">
        <v>101.508459038</v>
      </c>
      <c r="AG1102">
        <v>87.5</v>
      </c>
      <c r="AH1102">
        <v>101.01185780500001</v>
      </c>
      <c r="AI1102">
        <v>102.99141738199999</v>
      </c>
      <c r="AJ1102">
        <v>97.517455392000002</v>
      </c>
      <c r="AK1102"/>
      <c r="AL1102">
        <v>94.205089517000005</v>
      </c>
      <c r="AM1102">
        <v>85.3</v>
      </c>
      <c r="AN1102">
        <v>103.43012408200001</v>
      </c>
      <c r="AO1102">
        <v>84</v>
      </c>
      <c r="AP1102">
        <v>83.106925576999998</v>
      </c>
      <c r="AQ1102">
        <v>94.407867322000001</v>
      </c>
      <c r="AR1102">
        <v>104.091325723</v>
      </c>
      <c r="AS1102">
        <v>71.594033831000004</v>
      </c>
      <c r="AT1102">
        <v>92.085287511999994</v>
      </c>
      <c r="AU1102"/>
    </row>
    <row r="1103" spans="1:47" x14ac:dyDescent="0.35">
      <c r="A1103" s="84">
        <v>40452</v>
      </c>
      <c r="B1103">
        <v>94.239064475000006</v>
      </c>
      <c r="C1103">
        <v>100.39163403000001</v>
      </c>
      <c r="D1103">
        <v>111.74750408200001</v>
      </c>
      <c r="E1103">
        <v>91.310070655000004</v>
      </c>
      <c r="F1103">
        <v>94.3</v>
      </c>
      <c r="G1103"/>
      <c r="H1103">
        <v>90.132395235999994</v>
      </c>
      <c r="I1103">
        <v>94.223359273</v>
      </c>
      <c r="J1103">
        <v>90.784869188000002</v>
      </c>
      <c r="K1103">
        <v>94.407867322000001</v>
      </c>
      <c r="L1103">
        <v>100.7</v>
      </c>
      <c r="M1103">
        <v>97.991834014000005</v>
      </c>
      <c r="N1103">
        <v>105.498087915</v>
      </c>
      <c r="O1103">
        <v>83.806983915000004</v>
      </c>
      <c r="P1103"/>
      <c r="Q1103">
        <v>108.90907575599999</v>
      </c>
      <c r="R1103">
        <v>99.9</v>
      </c>
      <c r="S1103">
        <v>95.607137188999999</v>
      </c>
      <c r="T1103">
        <v>96.887159533000002</v>
      </c>
      <c r="U1103"/>
      <c r="V1103">
        <v>115.864824372</v>
      </c>
      <c r="W1103">
        <v>85.007083924</v>
      </c>
      <c r="X1103">
        <v>91.138984463</v>
      </c>
      <c r="Y1103"/>
      <c r="Z1103">
        <v>59.756556695999997</v>
      </c>
      <c r="AA1103">
        <v>76.909870772999994</v>
      </c>
      <c r="AB1103">
        <v>89.367681499</v>
      </c>
      <c r="AC1103">
        <v>108.39096741900001</v>
      </c>
      <c r="AD1103">
        <v>102.024384105</v>
      </c>
      <c r="AE1103">
        <v>93.57</v>
      </c>
      <c r="AF1103">
        <v>102.908575715</v>
      </c>
      <c r="AG1103">
        <v>90.1</v>
      </c>
      <c r="AH1103">
        <v>100.746733159</v>
      </c>
      <c r="AI1103">
        <v>105.691192401</v>
      </c>
      <c r="AJ1103">
        <v>104.965089216</v>
      </c>
      <c r="AK1103"/>
      <c r="AL1103">
        <v>94.275253370000001</v>
      </c>
      <c r="AM1103">
        <v>85.5</v>
      </c>
      <c r="AN1103">
        <v>101.91117514</v>
      </c>
      <c r="AO1103">
        <v>85.7</v>
      </c>
      <c r="AP1103">
        <v>84.107008917000002</v>
      </c>
      <c r="AQ1103">
        <v>94.707892323999999</v>
      </c>
      <c r="AR1103">
        <v>104.091325723</v>
      </c>
      <c r="AS1103">
        <v>72.293975501999995</v>
      </c>
      <c r="AT1103">
        <v>91.834416611999998</v>
      </c>
      <c r="AU1103"/>
    </row>
    <row r="1104" spans="1:47" x14ac:dyDescent="0.35">
      <c r="A1104" s="84">
        <v>40483</v>
      </c>
      <c r="B1104">
        <v>94.331005016999995</v>
      </c>
      <c r="C1104">
        <v>101.49154237099999</v>
      </c>
      <c r="D1104">
        <v>112.421834933</v>
      </c>
      <c r="E1104">
        <v>91.338161369000005</v>
      </c>
      <c r="F1104">
        <v>94.2</v>
      </c>
      <c r="G1104"/>
      <c r="H1104">
        <v>91.056579725999995</v>
      </c>
      <c r="I1104">
        <v>94.315284492999993</v>
      </c>
      <c r="J1104">
        <v>90.284952508000003</v>
      </c>
      <c r="K1104">
        <v>93.907825652</v>
      </c>
      <c r="L1104">
        <v>99.4</v>
      </c>
      <c r="M1104">
        <v>98.891759019999995</v>
      </c>
      <c r="N1104">
        <v>108.022090018</v>
      </c>
      <c r="O1104">
        <v>84.107008917000002</v>
      </c>
      <c r="P1104"/>
      <c r="Q1104">
        <v>109.00908409</v>
      </c>
      <c r="R1104">
        <v>101.22</v>
      </c>
      <c r="S1104">
        <v>95.829731664999997</v>
      </c>
      <c r="T1104">
        <v>94.764768305999993</v>
      </c>
      <c r="U1104"/>
      <c r="V1104">
        <v>114.16680539399999</v>
      </c>
      <c r="W1104">
        <v>87.007250604000006</v>
      </c>
      <c r="X1104">
        <v>89.536689365000001</v>
      </c>
      <c r="Y1104"/>
      <c r="Z1104">
        <v>65.744819234000005</v>
      </c>
      <c r="AA1104">
        <v>81.416952500999997</v>
      </c>
      <c r="AB1104">
        <v>88.992974239000006</v>
      </c>
      <c r="AC1104">
        <v>108.990917424</v>
      </c>
      <c r="AD1104">
        <v>103.769267938</v>
      </c>
      <c r="AE1104">
        <v>94.141000000000005</v>
      </c>
      <c r="AF1104">
        <v>103.608634053</v>
      </c>
      <c r="AG1104">
        <v>88</v>
      </c>
      <c r="AH1104">
        <v>100.790920476</v>
      </c>
      <c r="AI1104">
        <v>106.891092409</v>
      </c>
      <c r="AJ1104">
        <v>102.521334368</v>
      </c>
      <c r="AK1104"/>
      <c r="AL1104">
        <v>94.716830486000006</v>
      </c>
      <c r="AM1104">
        <v>85.4</v>
      </c>
      <c r="AN1104">
        <v>104.191965134</v>
      </c>
      <c r="AO1104">
        <v>86.1</v>
      </c>
      <c r="AP1104">
        <v>85.207100592000003</v>
      </c>
      <c r="AQ1104">
        <v>94.807900657999994</v>
      </c>
      <c r="AR1104">
        <v>107.09107574399999</v>
      </c>
      <c r="AS1104">
        <v>74.593783850999998</v>
      </c>
      <c r="AT1104">
        <v>91.897283075000004</v>
      </c>
      <c r="AU1104"/>
    </row>
    <row r="1105" spans="1:47" x14ac:dyDescent="0.35">
      <c r="A1105" s="84">
        <v>40513</v>
      </c>
      <c r="B1105">
        <v>93.963242820000005</v>
      </c>
      <c r="C1105">
        <v>98.791767352999997</v>
      </c>
      <c r="D1105">
        <v>112.978503594</v>
      </c>
      <c r="E1105">
        <v>93.066409124000003</v>
      </c>
      <c r="F1105">
        <v>94.9</v>
      </c>
      <c r="G1105"/>
      <c r="H1105">
        <v>91.282164418999997</v>
      </c>
      <c r="I1105">
        <v>93.947583585000004</v>
      </c>
      <c r="J1105">
        <v>89.085152475000001</v>
      </c>
      <c r="K1105">
        <v>95.407950662999994</v>
      </c>
      <c r="L1105">
        <v>99.1</v>
      </c>
      <c r="M1105">
        <v>99.691692359000001</v>
      </c>
      <c r="N1105">
        <v>105.374087812</v>
      </c>
      <c r="O1105">
        <v>84.807067255999996</v>
      </c>
      <c r="P1105"/>
      <c r="Q1105">
        <v>110.209184099</v>
      </c>
      <c r="R1105">
        <v>102.5</v>
      </c>
      <c r="S1105">
        <v>96.642051839999993</v>
      </c>
      <c r="T1105">
        <v>93.172974885000002</v>
      </c>
      <c r="U1105"/>
      <c r="V1105">
        <v>114.266688863</v>
      </c>
      <c r="W1105">
        <v>81.306775564999995</v>
      </c>
      <c r="X1105">
        <v>91.170192049999997</v>
      </c>
      <c r="Y1105"/>
      <c r="Z1105">
        <v>65.177510151999996</v>
      </c>
      <c r="AA1105">
        <v>85.028560342000006</v>
      </c>
      <c r="AB1105">
        <v>90.023419204000007</v>
      </c>
      <c r="AC1105">
        <v>109.89084243000001</v>
      </c>
      <c r="AD1105">
        <v>104.07718861399999</v>
      </c>
      <c r="AE1105">
        <v>95.597999999999999</v>
      </c>
      <c r="AF1105">
        <v>100.50837569799999</v>
      </c>
      <c r="AG1105">
        <v>89.8</v>
      </c>
      <c r="AH1105">
        <v>101.51921324600001</v>
      </c>
      <c r="AI1105">
        <v>107.291059078</v>
      </c>
      <c r="AJ1105">
        <v>103.568657874</v>
      </c>
      <c r="AK1105"/>
      <c r="AL1105">
        <v>95.250492270999999</v>
      </c>
      <c r="AM1105">
        <v>83.4</v>
      </c>
      <c r="AN1105">
        <v>106.402722711</v>
      </c>
      <c r="AO1105">
        <v>86.1</v>
      </c>
      <c r="AP1105">
        <v>83.606967247</v>
      </c>
      <c r="AQ1105">
        <v>97.608134011000004</v>
      </c>
      <c r="AR1105">
        <v>105.99116740300001</v>
      </c>
      <c r="AS1105">
        <v>75.793683860000002</v>
      </c>
      <c r="AT1105">
        <v>92.786635290999996</v>
      </c>
      <c r="AU1105"/>
    </row>
    <row r="1106" spans="1:47" x14ac:dyDescent="0.35">
      <c r="A1106" s="84">
        <v>40544</v>
      </c>
      <c r="B1106">
        <v>95.434291627999997</v>
      </c>
      <c r="C1106">
        <v>100.7916007</v>
      </c>
      <c r="D1106">
        <v>113.380417905</v>
      </c>
      <c r="E1106">
        <v>92.851582042000004</v>
      </c>
      <c r="F1106">
        <v>96.3</v>
      </c>
      <c r="G1106"/>
      <c r="H1106">
        <v>94.378134496000001</v>
      </c>
      <c r="I1106">
        <v>95.418387237999994</v>
      </c>
      <c r="J1106">
        <v>92.184635893999996</v>
      </c>
      <c r="K1106">
        <v>95.207933994000001</v>
      </c>
      <c r="L1106">
        <v>100.3</v>
      </c>
      <c r="M1106">
        <v>99.091742354999994</v>
      </c>
      <c r="N1106">
        <v>105.85208821000001</v>
      </c>
      <c r="O1106">
        <v>88.907408950999994</v>
      </c>
      <c r="P1106"/>
      <c r="Q1106">
        <v>111.709309109</v>
      </c>
      <c r="R1106">
        <v>103.74</v>
      </c>
      <c r="S1106">
        <v>96.551509093000007</v>
      </c>
      <c r="T1106">
        <v>93.066855324000002</v>
      </c>
      <c r="U1106"/>
      <c r="V1106">
        <v>111.66971866199999</v>
      </c>
      <c r="W1106">
        <v>87.707308941999997</v>
      </c>
      <c r="X1106">
        <v>92.239473805000003</v>
      </c>
      <c r="Y1106"/>
      <c r="Z1106">
        <v>62.593102109</v>
      </c>
      <c r="AA1106">
        <v>85.852824854000005</v>
      </c>
      <c r="AB1106">
        <v>93.676814988000004</v>
      </c>
      <c r="AC1106">
        <v>107.791017415</v>
      </c>
      <c r="AD1106">
        <v>104.795670192</v>
      </c>
      <c r="AE1106">
        <v>97.915999999999997</v>
      </c>
      <c r="AF1106">
        <v>105.708809067</v>
      </c>
      <c r="AG1106">
        <v>87.5</v>
      </c>
      <c r="AH1106">
        <v>101.757739661</v>
      </c>
      <c r="AI1106">
        <v>105.79118406800001</v>
      </c>
      <c r="AJ1106">
        <v>99.96121024</v>
      </c>
      <c r="AK1106"/>
      <c r="AL1106">
        <v>95.634282945999999</v>
      </c>
      <c r="AM1106">
        <v>85.9</v>
      </c>
      <c r="AN1106">
        <v>102.885008625</v>
      </c>
      <c r="AO1106">
        <v>87.3</v>
      </c>
      <c r="AP1106">
        <v>87.707308941999997</v>
      </c>
      <c r="AQ1106">
        <v>96.508042337000006</v>
      </c>
      <c r="AR1106">
        <v>106.291142405</v>
      </c>
      <c r="AS1106">
        <v>78.993417214999994</v>
      </c>
      <c r="AT1106">
        <v>92.593474612999998</v>
      </c>
      <c r="AU1106"/>
    </row>
    <row r="1107" spans="1:47" x14ac:dyDescent="0.35">
      <c r="A1107" s="84">
        <v>40575</v>
      </c>
      <c r="B1107">
        <v>95.802053834000006</v>
      </c>
      <c r="C1107">
        <v>102.69144238</v>
      </c>
      <c r="D1107">
        <v>114.660510305</v>
      </c>
      <c r="E1107">
        <v>92.475701532000002</v>
      </c>
      <c r="F1107">
        <v>97.9</v>
      </c>
      <c r="G1107"/>
      <c r="H1107">
        <v>89.760847330000004</v>
      </c>
      <c r="I1107">
        <v>95.786088156000005</v>
      </c>
      <c r="J1107">
        <v>90.984835860999993</v>
      </c>
      <c r="K1107">
        <v>96.308025669000003</v>
      </c>
      <c r="L1107">
        <v>97.9</v>
      </c>
      <c r="M1107">
        <v>100.091659028</v>
      </c>
      <c r="N1107">
        <v>106.27208856</v>
      </c>
      <c r="O1107">
        <v>88.707392283000004</v>
      </c>
      <c r="P1107"/>
      <c r="Q1107">
        <v>109.20910075800001</v>
      </c>
      <c r="R1107">
        <v>104.09</v>
      </c>
      <c r="S1107">
        <v>96.682178102999998</v>
      </c>
      <c r="T1107">
        <v>91.581181463999997</v>
      </c>
      <c r="U1107"/>
      <c r="V1107">
        <v>111.070417846</v>
      </c>
      <c r="W1107">
        <v>88.807400616999999</v>
      </c>
      <c r="X1107">
        <v>92.426976202000006</v>
      </c>
      <c r="Y1107"/>
      <c r="Z1107">
        <v>63.034342506000002</v>
      </c>
      <c r="AA1107">
        <v>85.628957810000003</v>
      </c>
      <c r="AB1107">
        <v>91.053864168999993</v>
      </c>
      <c r="AC1107">
        <v>110.590784101</v>
      </c>
      <c r="AD1107">
        <v>105.206231094</v>
      </c>
      <c r="AE1107">
        <v>95.605000000000004</v>
      </c>
      <c r="AF1107">
        <v>107.208934078</v>
      </c>
      <c r="AG1107">
        <v>89.1</v>
      </c>
      <c r="AH1107">
        <v>101.921559668</v>
      </c>
      <c r="AI1107">
        <v>106.791100742</v>
      </c>
      <c r="AJ1107">
        <v>100.19394879799999</v>
      </c>
      <c r="AK1107"/>
      <c r="AL1107">
        <v>95.591201839999997</v>
      </c>
      <c r="AM1107">
        <v>88.1</v>
      </c>
      <c r="AN1107">
        <v>104.18523429</v>
      </c>
      <c r="AO1107">
        <v>87</v>
      </c>
      <c r="AP1107">
        <v>87.107258938000001</v>
      </c>
      <c r="AQ1107">
        <v>94.907908992000003</v>
      </c>
      <c r="AR1107">
        <v>107.791017415</v>
      </c>
      <c r="AS1107">
        <v>77.793517206999994</v>
      </c>
      <c r="AT1107">
        <v>92.222423660999993</v>
      </c>
      <c r="AU1107"/>
    </row>
    <row r="1108" spans="1:47" x14ac:dyDescent="0.35">
      <c r="A1108" s="84">
        <v>40603</v>
      </c>
      <c r="B1108">
        <v>96.261756582999993</v>
      </c>
      <c r="C1108">
        <v>105.391217399</v>
      </c>
      <c r="D1108">
        <v>115.163164677</v>
      </c>
      <c r="E1108">
        <v>93.528166960999997</v>
      </c>
      <c r="F1108">
        <v>94.1</v>
      </c>
      <c r="G1108"/>
      <c r="H1108">
        <v>92.807920336999999</v>
      </c>
      <c r="I1108">
        <v>96.245714293999995</v>
      </c>
      <c r="J1108">
        <v>90.584902516</v>
      </c>
      <c r="K1108">
        <v>96.908075672999999</v>
      </c>
      <c r="L1108">
        <v>100.3</v>
      </c>
      <c r="M1108">
        <v>100.191650696</v>
      </c>
      <c r="N1108">
        <v>105.413087844</v>
      </c>
      <c r="O1108">
        <v>90.407533960999999</v>
      </c>
      <c r="P1108"/>
      <c r="Q1108">
        <v>108.309025752</v>
      </c>
      <c r="R1108">
        <v>102.79</v>
      </c>
      <c r="S1108">
        <v>94.273661974000007</v>
      </c>
      <c r="T1108">
        <v>91.368942341999997</v>
      </c>
      <c r="U1108"/>
      <c r="V1108">
        <v>110.870650907</v>
      </c>
      <c r="W1108">
        <v>85.907158929999994</v>
      </c>
      <c r="X1108">
        <v>94.704831108999997</v>
      </c>
      <c r="Y1108"/>
      <c r="Z1108">
        <v>62.467033424</v>
      </c>
      <c r="AA1108">
        <v>84.783398340999995</v>
      </c>
      <c r="AB1108">
        <v>92.833723653000007</v>
      </c>
      <c r="AC1108">
        <v>110.790767436</v>
      </c>
      <c r="AD1108">
        <v>88.578514569999996</v>
      </c>
      <c r="AE1108">
        <v>97.796000000000006</v>
      </c>
      <c r="AF1108">
        <v>106.108842404</v>
      </c>
      <c r="AG1108">
        <v>90.2</v>
      </c>
      <c r="AH1108">
        <v>102.567367602</v>
      </c>
      <c r="AI1108">
        <v>106.191150737</v>
      </c>
      <c r="AJ1108">
        <v>99.262994569</v>
      </c>
      <c r="AK1108"/>
      <c r="AL1108">
        <v>94.092860540000004</v>
      </c>
      <c r="AM1108">
        <v>87.2</v>
      </c>
      <c r="AN1108">
        <v>108.11544453800001</v>
      </c>
      <c r="AO1108">
        <v>86.7</v>
      </c>
      <c r="AP1108">
        <v>85.307108925999998</v>
      </c>
      <c r="AQ1108">
        <v>96.308025669000003</v>
      </c>
      <c r="AR1108">
        <v>106.291142405</v>
      </c>
      <c r="AS1108">
        <v>77.493542204999997</v>
      </c>
      <c r="AT1108">
        <v>93.187136304999996</v>
      </c>
      <c r="AU1108"/>
    </row>
    <row r="1109" spans="1:47" x14ac:dyDescent="0.35">
      <c r="A1109" s="84">
        <v>40634</v>
      </c>
      <c r="B1109">
        <v>96.353697135000004</v>
      </c>
      <c r="C1109">
        <v>102.791434047</v>
      </c>
      <c r="D1109">
        <v>112.276174713</v>
      </c>
      <c r="E1109">
        <v>93.891473532000006</v>
      </c>
      <c r="F1109">
        <v>95.3</v>
      </c>
      <c r="G1109"/>
      <c r="H1109">
        <v>92.533686990999996</v>
      </c>
      <c r="I1109">
        <v>96.337639523000007</v>
      </c>
      <c r="J1109">
        <v>90.984835860999993</v>
      </c>
      <c r="K1109">
        <v>97.508125676999995</v>
      </c>
      <c r="L1109">
        <v>100.8</v>
      </c>
      <c r="M1109">
        <v>99.791684025999999</v>
      </c>
      <c r="N1109">
        <v>104.913087428</v>
      </c>
      <c r="O1109">
        <v>90.507542294999993</v>
      </c>
      <c r="P1109"/>
      <c r="Q1109">
        <v>109.309109092</v>
      </c>
      <c r="R1109">
        <v>101.05</v>
      </c>
      <c r="S1109">
        <v>94.457697455000002</v>
      </c>
      <c r="T1109">
        <v>90.519985851000001</v>
      </c>
      <c r="U1109"/>
      <c r="V1109">
        <v>107.274846013</v>
      </c>
      <c r="W1109">
        <v>86.207183932000007</v>
      </c>
      <c r="X1109">
        <v>92.845655074999996</v>
      </c>
      <c r="Y1109"/>
      <c r="Z1109">
        <v>63.412548561999998</v>
      </c>
      <c r="AA1109">
        <v>85.595485865000001</v>
      </c>
      <c r="AB1109">
        <v>93.208430913000001</v>
      </c>
      <c r="AC1109">
        <v>111.890675777</v>
      </c>
      <c r="AD1109">
        <v>90.220758176999993</v>
      </c>
      <c r="AE1109">
        <v>96.587000000000003</v>
      </c>
      <c r="AF1109">
        <v>105.608800733</v>
      </c>
      <c r="AG1109">
        <v>92.1</v>
      </c>
      <c r="AH1109">
        <v>102.575348612</v>
      </c>
      <c r="AI1109">
        <v>102.791434047</v>
      </c>
      <c r="AJ1109">
        <v>96.121024050000003</v>
      </c>
      <c r="AK1109"/>
      <c r="AL1109">
        <v>94.051152107999997</v>
      </c>
      <c r="AM1109">
        <v>88.1</v>
      </c>
      <c r="AN1109">
        <v>105.191416905</v>
      </c>
      <c r="AO1109">
        <v>87.7</v>
      </c>
      <c r="AP1109">
        <v>86.707225601999994</v>
      </c>
      <c r="AQ1109">
        <v>94.507875655999996</v>
      </c>
      <c r="AR1109">
        <v>105.79118406800001</v>
      </c>
      <c r="AS1109">
        <v>77.393550536999996</v>
      </c>
      <c r="AT1109">
        <v>92.864375522000003</v>
      </c>
      <c r="AU1109"/>
    </row>
    <row r="1110" spans="1:47" x14ac:dyDescent="0.35">
      <c r="A1110" s="84">
        <v>40664</v>
      </c>
      <c r="B1110">
        <v>96.997280997000004</v>
      </c>
      <c r="C1110">
        <v>102.29147571</v>
      </c>
      <c r="D1110">
        <v>115.601477528</v>
      </c>
      <c r="E1110">
        <v>92.247230388999995</v>
      </c>
      <c r="F1110">
        <v>97.8</v>
      </c>
      <c r="G1110"/>
      <c r="H1110">
        <v>92.286058545000003</v>
      </c>
      <c r="I1110">
        <v>96.981116130000004</v>
      </c>
      <c r="J1110">
        <v>92.884519247</v>
      </c>
      <c r="K1110">
        <v>98.708225685000002</v>
      </c>
      <c r="L1110">
        <v>105.7</v>
      </c>
      <c r="M1110">
        <v>100.39163403000001</v>
      </c>
      <c r="N1110">
        <v>104.05308671100001</v>
      </c>
      <c r="O1110">
        <v>90.507542294999993</v>
      </c>
      <c r="P1110"/>
      <c r="Q1110">
        <v>110.209184099</v>
      </c>
      <c r="R1110">
        <v>104.36</v>
      </c>
      <c r="S1110">
        <v>95.723442749</v>
      </c>
      <c r="T1110">
        <v>91.793420587</v>
      </c>
      <c r="U1110"/>
      <c r="V1110">
        <v>108.373564175</v>
      </c>
      <c r="W1110">
        <v>84.707058922000002</v>
      </c>
      <c r="X1110">
        <v>90.504117022000003</v>
      </c>
      <c r="Y1110"/>
      <c r="Z1110">
        <v>63.412548561999998</v>
      </c>
      <c r="AA1110">
        <v>89.990011457999998</v>
      </c>
      <c r="AB1110">
        <v>92.740046837999998</v>
      </c>
      <c r="AC1110">
        <v>109.69085909499999</v>
      </c>
      <c r="AD1110">
        <v>96.173891253999997</v>
      </c>
      <c r="AE1110">
        <v>97.822000000000003</v>
      </c>
      <c r="AF1110">
        <v>105.608800733</v>
      </c>
      <c r="AG1110">
        <v>92</v>
      </c>
      <c r="AH1110">
        <v>103.41227242399999</v>
      </c>
      <c r="AI1110">
        <v>104.19131738999999</v>
      </c>
      <c r="AJ1110">
        <v>91.815360745000007</v>
      </c>
      <c r="AK1110"/>
      <c r="AL1110">
        <v>95.055004370000006</v>
      </c>
      <c r="AM1110">
        <v>88.2</v>
      </c>
      <c r="AN1110">
        <v>103.518261748</v>
      </c>
      <c r="AO1110">
        <v>87.7</v>
      </c>
      <c r="AP1110">
        <v>85.407117260000007</v>
      </c>
      <c r="AQ1110">
        <v>96.008000667000005</v>
      </c>
      <c r="AR1110">
        <v>107.09107574399999</v>
      </c>
      <c r="AS1110">
        <v>78.193483876000002</v>
      </c>
      <c r="AT1110">
        <v>92.998536916999996</v>
      </c>
      <c r="AU1110"/>
    </row>
    <row r="1111" spans="1:47" x14ac:dyDescent="0.35">
      <c r="A1111" s="84">
        <v>40695</v>
      </c>
      <c r="B1111">
        <v>96.905340444999993</v>
      </c>
      <c r="C1111">
        <v>100.29164236299999</v>
      </c>
      <c r="D1111">
        <v>113.375188229</v>
      </c>
      <c r="E1111">
        <v>92.821083552000005</v>
      </c>
      <c r="F1111">
        <v>95.1</v>
      </c>
      <c r="G1111"/>
      <c r="H1111">
        <v>91.681357300000002</v>
      </c>
      <c r="I1111">
        <v>96.889190901000006</v>
      </c>
      <c r="J1111">
        <v>92.184635893999996</v>
      </c>
      <c r="K1111">
        <v>97.108092341000003</v>
      </c>
      <c r="L1111">
        <v>102.1</v>
      </c>
      <c r="M1111">
        <v>98.991750687000007</v>
      </c>
      <c r="N1111">
        <v>104.456087047</v>
      </c>
      <c r="O1111">
        <v>91.907658971999993</v>
      </c>
      <c r="P1111"/>
      <c r="Q1111">
        <v>107.208934078</v>
      </c>
      <c r="R1111">
        <v>101.53</v>
      </c>
      <c r="S1111">
        <v>96.184534061999997</v>
      </c>
      <c r="T1111">
        <v>92.217898833000007</v>
      </c>
      <c r="U1111"/>
      <c r="V1111">
        <v>103.878808057</v>
      </c>
      <c r="W1111">
        <v>85.007083924</v>
      </c>
      <c r="X1111">
        <v>93.747110230000004</v>
      </c>
      <c r="Y1111"/>
      <c r="Z1111">
        <v>62.151861711000002</v>
      </c>
      <c r="AA1111">
        <v>96.350996534000004</v>
      </c>
      <c r="AB1111">
        <v>91.428571429000002</v>
      </c>
      <c r="AC1111">
        <v>108.890925756</v>
      </c>
      <c r="AD1111">
        <v>100.074219821</v>
      </c>
      <c r="AE1111">
        <v>98.412999999999997</v>
      </c>
      <c r="AF1111">
        <v>100.80840070000001</v>
      </c>
      <c r="AG1111">
        <v>93.4</v>
      </c>
      <c r="AH1111">
        <v>103.028382017</v>
      </c>
      <c r="AI1111">
        <v>103.391384051</v>
      </c>
      <c r="AJ1111">
        <v>97.284716834999998</v>
      </c>
      <c r="AK1111"/>
      <c r="AL1111">
        <v>95.328972249000003</v>
      </c>
      <c r="AM1111">
        <v>87.7</v>
      </c>
      <c r="AN1111">
        <v>100.82574248500001</v>
      </c>
      <c r="AO1111">
        <v>88.2</v>
      </c>
      <c r="AP1111">
        <v>88.407367281000006</v>
      </c>
      <c r="AQ1111">
        <v>95.507958997000003</v>
      </c>
      <c r="AR1111">
        <v>103.491375719</v>
      </c>
      <c r="AS1111">
        <v>79.693358887000002</v>
      </c>
      <c r="AT1111">
        <v>93.246433064000001</v>
      </c>
      <c r="AU1111"/>
    </row>
    <row r="1112" spans="1:47" x14ac:dyDescent="0.35">
      <c r="A1112" s="84">
        <v>40725</v>
      </c>
      <c r="B1112">
        <v>96.077875489999997</v>
      </c>
      <c r="C1112">
        <v>101.191567369</v>
      </c>
      <c r="D1112">
        <v>113.335728953</v>
      </c>
      <c r="E1112">
        <v>94.466396817000003</v>
      </c>
      <c r="F1112">
        <v>97.4</v>
      </c>
      <c r="G1112"/>
      <c r="H1112">
        <v>87.017131653999996</v>
      </c>
      <c r="I1112">
        <v>96.061863845000005</v>
      </c>
      <c r="J1112">
        <v>90.784869188000002</v>
      </c>
      <c r="K1112">
        <v>100.108342362</v>
      </c>
      <c r="L1112">
        <v>97.1</v>
      </c>
      <c r="M1112">
        <v>99.991667360999998</v>
      </c>
      <c r="N1112">
        <v>104.67208722700001</v>
      </c>
      <c r="O1112">
        <v>94.407867322000001</v>
      </c>
      <c r="P1112"/>
      <c r="Q1112">
        <v>104.60871739300001</v>
      </c>
      <c r="R1112">
        <v>102.61</v>
      </c>
      <c r="S1112">
        <v>97.082843687999997</v>
      </c>
      <c r="T1112">
        <v>91.899540149000003</v>
      </c>
      <c r="U1112"/>
      <c r="V1112">
        <v>110.57100049899999</v>
      </c>
      <c r="W1112">
        <v>86.107175597999998</v>
      </c>
      <c r="X1112">
        <v>92.089444521000004</v>
      </c>
      <c r="Y1112"/>
      <c r="Z1112">
        <v>58.432835504000003</v>
      </c>
      <c r="AA1112">
        <v>94.363751539999996</v>
      </c>
      <c r="AB1112">
        <v>93.114754098000006</v>
      </c>
      <c r="AC1112">
        <v>108.49095908699999</v>
      </c>
      <c r="AD1112">
        <v>100.99798185</v>
      </c>
      <c r="AE1112">
        <v>98.477999999999994</v>
      </c>
      <c r="AF1112">
        <v>102.608550713</v>
      </c>
      <c r="AG1112">
        <v>93.1</v>
      </c>
      <c r="AH1112">
        <v>103.369802092</v>
      </c>
      <c r="AI1112">
        <v>105.99116740300001</v>
      </c>
      <c r="AJ1112">
        <v>96.819239721000002</v>
      </c>
      <c r="AK1112"/>
      <c r="AL1112">
        <v>95.982139992</v>
      </c>
      <c r="AM1112">
        <v>88.2</v>
      </c>
      <c r="AN1112">
        <v>100.866739444</v>
      </c>
      <c r="AO1112">
        <v>88.5</v>
      </c>
      <c r="AP1112">
        <v>87.107258938000001</v>
      </c>
      <c r="AQ1112">
        <v>93.407783981999998</v>
      </c>
      <c r="AR1112">
        <v>105.99116740300001</v>
      </c>
      <c r="AS1112">
        <v>81.193233896999999</v>
      </c>
      <c r="AT1112">
        <v>93.719220594999996</v>
      </c>
      <c r="AU1112"/>
    </row>
    <row r="1113" spans="1:47" x14ac:dyDescent="0.35">
      <c r="A1113" s="84">
        <v>40756</v>
      </c>
      <c r="B1113">
        <v>96.721459342000003</v>
      </c>
      <c r="C1113">
        <v>104.791267394</v>
      </c>
      <c r="D1113">
        <v>112.24598572399999</v>
      </c>
      <c r="E1113">
        <v>95.465356123000007</v>
      </c>
      <c r="F1113">
        <v>95.5</v>
      </c>
      <c r="G1113"/>
      <c r="H1113">
        <v>91.978427805999999</v>
      </c>
      <c r="I1113">
        <v>96.705340441999994</v>
      </c>
      <c r="J1113">
        <v>91.484752541000006</v>
      </c>
      <c r="K1113">
        <v>99.308275690000002</v>
      </c>
      <c r="L1113">
        <v>99</v>
      </c>
      <c r="M1113">
        <v>100.091659028</v>
      </c>
      <c r="N1113">
        <v>104.588087157</v>
      </c>
      <c r="O1113">
        <v>94.307858988000007</v>
      </c>
      <c r="P1113"/>
      <c r="Q1113">
        <v>107.108925744</v>
      </c>
      <c r="R1113">
        <v>101.78</v>
      </c>
      <c r="S1113">
        <v>97.467177016999997</v>
      </c>
      <c r="T1113">
        <v>91.368942341999997</v>
      </c>
      <c r="U1113"/>
      <c r="V1113">
        <v>105.57682703499999</v>
      </c>
      <c r="W1113">
        <v>85.707142262000005</v>
      </c>
      <c r="X1113">
        <v>90.649553036</v>
      </c>
      <c r="Y1113"/>
      <c r="Z1113">
        <v>63.979857643999999</v>
      </c>
      <c r="AA1113">
        <v>93.485661348999997</v>
      </c>
      <c r="AB1113">
        <v>88.618266978999998</v>
      </c>
      <c r="AC1113">
        <v>107.791017415</v>
      </c>
      <c r="AD1113">
        <v>102.537585232</v>
      </c>
      <c r="AE1113">
        <v>98.11</v>
      </c>
      <c r="AF1113">
        <v>103.50862571899999</v>
      </c>
      <c r="AG1113">
        <v>92.6</v>
      </c>
      <c r="AH1113">
        <v>103.53398189399999</v>
      </c>
      <c r="AI1113">
        <v>106.291142405</v>
      </c>
      <c r="AJ1113">
        <v>100.077579519</v>
      </c>
      <c r="AK1113"/>
      <c r="AL1113">
        <v>96.508418509999998</v>
      </c>
      <c r="AM1113">
        <v>90.4</v>
      </c>
      <c r="AN1113">
        <v>103.55996810000001</v>
      </c>
      <c r="AO1113">
        <v>88</v>
      </c>
      <c r="AP1113">
        <v>86.007167264000003</v>
      </c>
      <c r="AQ1113">
        <v>93.607800650000001</v>
      </c>
      <c r="AR1113">
        <v>103.391384051</v>
      </c>
      <c r="AS1113">
        <v>83.593033914000003</v>
      </c>
      <c r="AT1113">
        <v>94.325772885999996</v>
      </c>
      <c r="AU1113"/>
    </row>
    <row r="1114" spans="1:47" x14ac:dyDescent="0.35">
      <c r="A1114" s="84">
        <v>40787</v>
      </c>
      <c r="B1114">
        <v>96.721459342000003</v>
      </c>
      <c r="C1114">
        <v>101.991500708</v>
      </c>
      <c r="D1114">
        <v>110.505979161</v>
      </c>
      <c r="E1114">
        <v>96.107697122999994</v>
      </c>
      <c r="F1114">
        <v>97.8</v>
      </c>
      <c r="G1114"/>
      <c r="H1114">
        <v>93.875606137000005</v>
      </c>
      <c r="I1114">
        <v>96.705340441999994</v>
      </c>
      <c r="J1114">
        <v>91.284785869000004</v>
      </c>
      <c r="K1114">
        <v>97.808150678999993</v>
      </c>
      <c r="L1114">
        <v>98.7</v>
      </c>
      <c r="M1114">
        <v>99.091742354999994</v>
      </c>
      <c r="N1114">
        <v>103.156085963</v>
      </c>
      <c r="O1114">
        <v>89.807483957000002</v>
      </c>
      <c r="P1114"/>
      <c r="Q1114">
        <v>107.108925744</v>
      </c>
      <c r="R1114">
        <v>101.05</v>
      </c>
      <c r="S1114">
        <v>97.098680724999994</v>
      </c>
      <c r="T1114">
        <v>91.262822779999993</v>
      </c>
      <c r="U1114"/>
      <c r="V1114">
        <v>111.27018478399999</v>
      </c>
      <c r="W1114">
        <v>86.707225601999994</v>
      </c>
      <c r="X1114">
        <v>91.040168980000004</v>
      </c>
      <c r="Y1114"/>
      <c r="Z1114">
        <v>65.681784891999996</v>
      </c>
      <c r="AA1114">
        <v>91.755065830999996</v>
      </c>
      <c r="AB1114">
        <v>91.334894614000007</v>
      </c>
      <c r="AC1114">
        <v>107.291059078</v>
      </c>
      <c r="AD1114">
        <v>101.921743879</v>
      </c>
      <c r="AE1114">
        <v>98.602000000000004</v>
      </c>
      <c r="AF1114">
        <v>99.608300692</v>
      </c>
      <c r="AG1114">
        <v>95.2</v>
      </c>
      <c r="AH1114">
        <v>104.158153016</v>
      </c>
      <c r="AI1114">
        <v>104.19131738999999</v>
      </c>
      <c r="AJ1114">
        <v>101.93948797500001</v>
      </c>
      <c r="AK1114"/>
      <c r="AL1114">
        <v>96.228239693999996</v>
      </c>
      <c r="AM1114">
        <v>91.2</v>
      </c>
      <c r="AN1114">
        <v>101.277027725</v>
      </c>
      <c r="AO1114">
        <v>88.1</v>
      </c>
      <c r="AP1114">
        <v>85.607133927999996</v>
      </c>
      <c r="AQ1114">
        <v>96.008000667000005</v>
      </c>
      <c r="AR1114">
        <v>105.391217399</v>
      </c>
      <c r="AS1114">
        <v>79.193400550000007</v>
      </c>
      <c r="AT1114">
        <v>94.273119745000002</v>
      </c>
      <c r="AU1114"/>
    </row>
    <row r="1115" spans="1:47" x14ac:dyDescent="0.35">
      <c r="A1115" s="84">
        <v>40817</v>
      </c>
      <c r="B1115">
        <v>96.721459342000003</v>
      </c>
      <c r="C1115">
        <v>99.791684025999999</v>
      </c>
      <c r="D1115">
        <v>109.44324307700001</v>
      </c>
      <c r="E1115">
        <v>95.470974265999999</v>
      </c>
      <c r="F1115">
        <v>97</v>
      </c>
      <c r="G1115"/>
      <c r="H1115">
        <v>93.669136850000001</v>
      </c>
      <c r="I1115">
        <v>96.705340441999994</v>
      </c>
      <c r="J1115">
        <v>91.884685886</v>
      </c>
      <c r="K1115">
        <v>98.908242353999995</v>
      </c>
      <c r="L1115">
        <v>98.7</v>
      </c>
      <c r="M1115">
        <v>98.791767352999997</v>
      </c>
      <c r="N1115">
        <v>101.65508471299999</v>
      </c>
      <c r="O1115">
        <v>90.007500625000006</v>
      </c>
      <c r="P1115"/>
      <c r="Q1115">
        <v>106.908909076</v>
      </c>
      <c r="R1115">
        <v>101.26</v>
      </c>
      <c r="S1115">
        <v>97.700757883999998</v>
      </c>
      <c r="T1115">
        <v>90.944464096000004</v>
      </c>
      <c r="U1115"/>
      <c r="V1115">
        <v>102.280672549</v>
      </c>
      <c r="W1115">
        <v>87.407283939999999</v>
      </c>
      <c r="X1115">
        <v>86.542741558000003</v>
      </c>
      <c r="Y1115"/>
      <c r="Z1115">
        <v>64.610201068999999</v>
      </c>
      <c r="AA1115">
        <v>91.468855222000002</v>
      </c>
      <c r="AB1115">
        <v>91.053864168999993</v>
      </c>
      <c r="AC1115">
        <v>105.99116740300001</v>
      </c>
      <c r="AD1115">
        <v>103.56398748700001</v>
      </c>
      <c r="AE1115">
        <v>99.558999999999997</v>
      </c>
      <c r="AF1115">
        <v>97.708142344999999</v>
      </c>
      <c r="AG1115">
        <v>94.3</v>
      </c>
      <c r="AH1115">
        <v>104.77735636600001</v>
      </c>
      <c r="AI1115">
        <v>102.29147571</v>
      </c>
      <c r="AJ1115">
        <v>98.448409620000007</v>
      </c>
      <c r="AK1115"/>
      <c r="AL1115">
        <v>96.671230296999994</v>
      </c>
      <c r="AM1115">
        <v>90.7</v>
      </c>
      <c r="AN1115">
        <v>99.065296025999999</v>
      </c>
      <c r="AO1115">
        <v>88.8</v>
      </c>
      <c r="AP1115">
        <v>88.207350613000003</v>
      </c>
      <c r="AQ1115">
        <v>92.907742311999996</v>
      </c>
      <c r="AR1115">
        <v>105.291225731</v>
      </c>
      <c r="AS1115">
        <v>83.693025581000001</v>
      </c>
      <c r="AT1115">
        <v>94.923500075000007</v>
      </c>
      <c r="AU1115"/>
    </row>
    <row r="1116" spans="1:47" x14ac:dyDescent="0.35">
      <c r="A1116" s="84">
        <v>40848</v>
      </c>
      <c r="B1116">
        <v>97.824745952000001</v>
      </c>
      <c r="C1116">
        <v>99.791684025999999</v>
      </c>
      <c r="D1116">
        <v>109.91360558</v>
      </c>
      <c r="E1116">
        <v>95.225648695000004</v>
      </c>
      <c r="F1116">
        <v>97.4</v>
      </c>
      <c r="G1116"/>
      <c r="H1116">
        <v>93.635410071999999</v>
      </c>
      <c r="I1116">
        <v>97.808443186000005</v>
      </c>
      <c r="J1116">
        <v>94.484252624999996</v>
      </c>
      <c r="K1116">
        <v>98.208184015</v>
      </c>
      <c r="L1116">
        <v>98.9</v>
      </c>
      <c r="M1116">
        <v>99.091742354999994</v>
      </c>
      <c r="N1116">
        <v>101.113084261</v>
      </c>
      <c r="O1116">
        <v>91.407617301000002</v>
      </c>
      <c r="P1116"/>
      <c r="Q1116">
        <v>109.609134095</v>
      </c>
      <c r="R1116">
        <v>103.29</v>
      </c>
      <c r="S1116">
        <v>97.353249211000005</v>
      </c>
      <c r="T1116">
        <v>90.519985851000001</v>
      </c>
      <c r="U1116"/>
      <c r="V1116">
        <v>105.476943566</v>
      </c>
      <c r="W1116">
        <v>90.307525627000004</v>
      </c>
      <c r="X1116">
        <v>95.132749180000005</v>
      </c>
      <c r="Y1116"/>
      <c r="Z1116">
        <v>62.025793026000002</v>
      </c>
      <c r="AA1116">
        <v>91.328986379</v>
      </c>
      <c r="AB1116">
        <v>89.274004684000005</v>
      </c>
      <c r="AC1116">
        <v>106.791100742</v>
      </c>
      <c r="AD1116">
        <v>101.51118297799999</v>
      </c>
      <c r="AE1116">
        <v>97.72</v>
      </c>
      <c r="AF1116">
        <v>102.808567381</v>
      </c>
      <c r="AG1116">
        <v>95.2</v>
      </c>
      <c r="AH1116">
        <v>104.919201137</v>
      </c>
      <c r="AI1116">
        <v>102.591450712</v>
      </c>
      <c r="AJ1116">
        <v>101.24127230400001</v>
      </c>
      <c r="AK1116"/>
      <c r="AL1116">
        <v>96.412693838999999</v>
      </c>
      <c r="AM1116">
        <v>92.1</v>
      </c>
      <c r="AN1116">
        <v>99.159020984999998</v>
      </c>
      <c r="AO1116">
        <v>89.1</v>
      </c>
      <c r="AP1116">
        <v>87.407283939999999</v>
      </c>
      <c r="AQ1116">
        <v>95.207933994000001</v>
      </c>
      <c r="AR1116">
        <v>101.89150904100001</v>
      </c>
      <c r="AS1116">
        <v>82.893092241999994</v>
      </c>
      <c r="AT1116">
        <v>94.939762063000003</v>
      </c>
      <c r="AU1116"/>
    </row>
    <row r="1117" spans="1:47" x14ac:dyDescent="0.35">
      <c r="A1117" s="84">
        <v>40878</v>
      </c>
      <c r="B1117">
        <v>98.100567596999994</v>
      </c>
      <c r="C1117">
        <v>99.591700692000003</v>
      </c>
      <c r="D1117">
        <v>112.782583442</v>
      </c>
      <c r="E1117">
        <v>96.138730674000001</v>
      </c>
      <c r="F1117">
        <v>97.8</v>
      </c>
      <c r="G1117"/>
      <c r="H1117">
        <v>96.605768186999995</v>
      </c>
      <c r="I1117">
        <v>98.084218864999997</v>
      </c>
      <c r="J1117">
        <v>93.284452591000004</v>
      </c>
      <c r="K1117">
        <v>96.808067339000004</v>
      </c>
      <c r="L1117">
        <v>97.6</v>
      </c>
      <c r="M1117">
        <v>98.491792351000001</v>
      </c>
      <c r="N1117">
        <v>102.301085251</v>
      </c>
      <c r="O1117">
        <v>89.807483957000002</v>
      </c>
      <c r="P1117"/>
      <c r="Q1117">
        <v>111.309275773</v>
      </c>
      <c r="R1117">
        <v>101.25</v>
      </c>
      <c r="S1117">
        <v>97.785191888</v>
      </c>
      <c r="T1117">
        <v>91.050583657999994</v>
      </c>
      <c r="U1117"/>
      <c r="V1117">
        <v>99.883469285999993</v>
      </c>
      <c r="W1117">
        <v>86.807233936000003</v>
      </c>
      <c r="X1117">
        <v>93.924166768999996</v>
      </c>
      <c r="Y1117"/>
      <c r="Z1117">
        <v>62.088827369000001</v>
      </c>
      <c r="AA1117">
        <v>90.473201431999996</v>
      </c>
      <c r="AB1117">
        <v>90.398126464000001</v>
      </c>
      <c r="AC1117">
        <v>107.691025748</v>
      </c>
      <c r="AD1117">
        <v>103.56398748700001</v>
      </c>
      <c r="AE1117">
        <v>95.888000000000005</v>
      </c>
      <c r="AF1117">
        <v>95.307942328999999</v>
      </c>
      <c r="AG1117">
        <v>92.5</v>
      </c>
      <c r="AH1117">
        <v>105.44163446100001</v>
      </c>
      <c r="AI1117">
        <v>102.491459045</v>
      </c>
      <c r="AJ1117">
        <v>98.215671063000002</v>
      </c>
      <c r="AK1117"/>
      <c r="AL1117">
        <v>96.657214779</v>
      </c>
      <c r="AM1117">
        <v>94.1</v>
      </c>
      <c r="AN1117">
        <v>97.621269749000007</v>
      </c>
      <c r="AO1117">
        <v>89.7</v>
      </c>
      <c r="AP1117">
        <v>89.907492290999997</v>
      </c>
      <c r="AQ1117">
        <v>94.007833985999994</v>
      </c>
      <c r="AR1117">
        <v>101.49154237099999</v>
      </c>
      <c r="AS1117">
        <v>82.893092241999994</v>
      </c>
      <c r="AT1117">
        <v>95.405013550999996</v>
      </c>
      <c r="AU1117"/>
    </row>
    <row r="1118" spans="1:47" x14ac:dyDescent="0.35">
      <c r="A1118" s="84">
        <v>40909</v>
      </c>
      <c r="B1118">
        <v>96.905340444999993</v>
      </c>
      <c r="C1118">
        <v>100.591617365</v>
      </c>
      <c r="D1118">
        <v>107.999104019</v>
      </c>
      <c r="E1118">
        <v>96.149699428999995</v>
      </c>
      <c r="F1118">
        <v>98.3</v>
      </c>
      <c r="G1118"/>
      <c r="H1118">
        <v>94.661045459999997</v>
      </c>
      <c r="I1118">
        <v>96.889190901000006</v>
      </c>
      <c r="J1118">
        <v>92.184635893999996</v>
      </c>
      <c r="K1118">
        <v>97.308109009000006</v>
      </c>
      <c r="L1118">
        <v>98.1</v>
      </c>
      <c r="M1118">
        <v>97.691859011999995</v>
      </c>
      <c r="N1118">
        <v>100.689083908</v>
      </c>
      <c r="O1118">
        <v>91.207600632999998</v>
      </c>
      <c r="P1118"/>
      <c r="Q1118">
        <v>106.50887573999999</v>
      </c>
      <c r="R1118">
        <v>100.88</v>
      </c>
      <c r="S1118">
        <v>97.860757346</v>
      </c>
      <c r="T1118">
        <v>90.413866288999998</v>
      </c>
      <c r="U1118"/>
      <c r="V1118">
        <v>103.878808057</v>
      </c>
      <c r="W1118">
        <v>86.007167264000003</v>
      </c>
      <c r="X1118">
        <v>92.952301014</v>
      </c>
      <c r="Y1118"/>
      <c r="Z1118">
        <v>62.403999081000002</v>
      </c>
      <c r="AA1118">
        <v>94.242140144999993</v>
      </c>
      <c r="AB1118">
        <v>92.552693207999994</v>
      </c>
      <c r="AC1118">
        <v>103.591367386</v>
      </c>
      <c r="AD1118">
        <v>103.871908163</v>
      </c>
      <c r="AE1118">
        <v>97.933000000000007</v>
      </c>
      <c r="AF1118">
        <v>99.808317360000004</v>
      </c>
      <c r="AG1118">
        <v>96.4</v>
      </c>
      <c r="AH1118">
        <v>105.467852243</v>
      </c>
      <c r="AI1118">
        <v>102.891425715</v>
      </c>
      <c r="AJ1118">
        <v>102.98681148199999</v>
      </c>
      <c r="AK1118"/>
      <c r="AL1118">
        <v>96.758668001999993</v>
      </c>
      <c r="AM1118">
        <v>91</v>
      </c>
      <c r="AN1118">
        <v>97.042640961000004</v>
      </c>
      <c r="AO1118">
        <v>90.1</v>
      </c>
      <c r="AP1118">
        <v>89.707475622999993</v>
      </c>
      <c r="AQ1118">
        <v>94.507875655999996</v>
      </c>
      <c r="AR1118">
        <v>107.59103408</v>
      </c>
      <c r="AS1118">
        <v>81.993167236000005</v>
      </c>
      <c r="AT1118">
        <v>95.990445090999998</v>
      </c>
      <c r="AU1118"/>
    </row>
    <row r="1119" spans="1:47" x14ac:dyDescent="0.35">
      <c r="A1119" s="84">
        <v>40940</v>
      </c>
      <c r="B1119">
        <v>95.802053834000006</v>
      </c>
      <c r="C1119">
        <v>102.491459045</v>
      </c>
      <c r="D1119">
        <v>108.86156005300001</v>
      </c>
      <c r="E1119">
        <v>94.061087939999993</v>
      </c>
      <c r="F1119">
        <v>97.7</v>
      </c>
      <c r="G1119"/>
      <c r="H1119">
        <v>93.558636567999997</v>
      </c>
      <c r="I1119">
        <v>95.786088156000005</v>
      </c>
      <c r="J1119">
        <v>93.284452591000004</v>
      </c>
      <c r="K1119">
        <v>97.208100674999997</v>
      </c>
      <c r="L1119">
        <v>100.5</v>
      </c>
      <c r="M1119">
        <v>98.391800683</v>
      </c>
      <c r="N1119">
        <v>99.466082888000003</v>
      </c>
      <c r="O1119">
        <v>90.407533960999999</v>
      </c>
      <c r="P1119"/>
      <c r="Q1119">
        <v>106.408867406</v>
      </c>
      <c r="R1119">
        <v>101.81</v>
      </c>
      <c r="S1119">
        <v>97.892265683000005</v>
      </c>
      <c r="T1119">
        <v>90.519985851000001</v>
      </c>
      <c r="U1119"/>
      <c r="V1119">
        <v>102.280672549</v>
      </c>
      <c r="W1119">
        <v>86.607217267999999</v>
      </c>
      <c r="X1119">
        <v>93.062039811000005</v>
      </c>
      <c r="Y1119"/>
      <c r="Z1119">
        <v>62.340964739</v>
      </c>
      <c r="AA1119">
        <v>98.195393062999997</v>
      </c>
      <c r="AB1119">
        <v>88.618266978999998</v>
      </c>
      <c r="AC1119">
        <v>103.891342388</v>
      </c>
      <c r="AD1119">
        <v>103.66662771199999</v>
      </c>
      <c r="AE1119">
        <v>101.075</v>
      </c>
      <c r="AF1119">
        <v>96.008000667000005</v>
      </c>
      <c r="AG1119">
        <v>97.6</v>
      </c>
      <c r="AH1119">
        <v>105.731929104</v>
      </c>
      <c r="AI1119">
        <v>106.891092409</v>
      </c>
      <c r="AJ1119">
        <v>103.452288596</v>
      </c>
      <c r="AK1119"/>
      <c r="AL1119">
        <v>96.829762131999999</v>
      </c>
      <c r="AM1119">
        <v>88.7</v>
      </c>
      <c r="AN1119">
        <v>97.237890653999997</v>
      </c>
      <c r="AO1119">
        <v>90.8</v>
      </c>
      <c r="AP1119">
        <v>89.907492290999997</v>
      </c>
      <c r="AQ1119">
        <v>94.907908992000003</v>
      </c>
      <c r="AR1119">
        <v>101.69152570599999</v>
      </c>
      <c r="AS1119">
        <v>80.893258895000002</v>
      </c>
      <c r="AT1119">
        <v>96.286135615000006</v>
      </c>
      <c r="AU1119"/>
    </row>
    <row r="1120" spans="1:47" x14ac:dyDescent="0.35">
      <c r="A1120" s="84">
        <v>40969</v>
      </c>
      <c r="B1120">
        <v>97.640864848999996</v>
      </c>
      <c r="C1120">
        <v>103.09140904900001</v>
      </c>
      <c r="D1120">
        <v>108.25208818599999</v>
      </c>
      <c r="E1120">
        <v>94.225886797000001</v>
      </c>
      <c r="F1120">
        <v>96.4</v>
      </c>
      <c r="G1120"/>
      <c r="H1120">
        <v>95.388668280999994</v>
      </c>
      <c r="I1120">
        <v>97.624592727000007</v>
      </c>
      <c r="J1120">
        <v>92.384602565999998</v>
      </c>
      <c r="K1120">
        <v>98.408200683000004</v>
      </c>
      <c r="L1120">
        <v>98.4</v>
      </c>
      <c r="M1120">
        <v>98.191817349000004</v>
      </c>
      <c r="N1120">
        <v>97.912081592999996</v>
      </c>
      <c r="O1120">
        <v>89.507458955000004</v>
      </c>
      <c r="P1120"/>
      <c r="Q1120">
        <v>107.00891741</v>
      </c>
      <c r="R1120">
        <v>100.61</v>
      </c>
      <c r="S1120">
        <v>97.797528641</v>
      </c>
      <c r="T1120">
        <v>91.050583657999994</v>
      </c>
      <c r="U1120"/>
      <c r="V1120">
        <v>101.88113867200001</v>
      </c>
      <c r="W1120">
        <v>86.207183932000007</v>
      </c>
      <c r="X1120">
        <v>92.267273213999999</v>
      </c>
      <c r="Y1120"/>
      <c r="Z1120">
        <v>63.097376849</v>
      </c>
      <c r="AA1120">
        <v>99.938465335999993</v>
      </c>
      <c r="AB1120">
        <v>93.957845433000003</v>
      </c>
      <c r="AC1120">
        <v>104.291309058</v>
      </c>
      <c r="AD1120">
        <v>103.461347261</v>
      </c>
      <c r="AE1120">
        <v>98.566000000000003</v>
      </c>
      <c r="AF1120">
        <v>98.408200683000004</v>
      </c>
      <c r="AG1120">
        <v>98.2</v>
      </c>
      <c r="AH1120">
        <v>105.892569549</v>
      </c>
      <c r="AI1120">
        <v>103.791350721</v>
      </c>
      <c r="AJ1120">
        <v>102.055857254</v>
      </c>
      <c r="AK1120"/>
      <c r="AL1120">
        <v>96.705427825000001</v>
      </c>
      <c r="AM1120">
        <v>90.2</v>
      </c>
      <c r="AN1120">
        <v>97.510168254999996</v>
      </c>
      <c r="AO1120">
        <v>90.1</v>
      </c>
      <c r="AP1120">
        <v>90.707558962999997</v>
      </c>
      <c r="AQ1120">
        <v>94.607883990000005</v>
      </c>
      <c r="AR1120">
        <v>102.491459045</v>
      </c>
      <c r="AS1120">
        <v>82.693108907999999</v>
      </c>
      <c r="AT1120">
        <v>95.784393813999998</v>
      </c>
      <c r="AU1120"/>
    </row>
    <row r="1121" spans="1:47" x14ac:dyDescent="0.35">
      <c r="A1121" s="84">
        <v>41000</v>
      </c>
      <c r="B1121">
        <v>97.916686503999998</v>
      </c>
      <c r="C1121">
        <v>99.091742354999994</v>
      </c>
      <c r="D1121">
        <v>108.314205719</v>
      </c>
      <c r="E1121">
        <v>95.072086123000005</v>
      </c>
      <c r="F1121">
        <v>99.6</v>
      </c>
      <c r="G1121"/>
      <c r="H1121">
        <v>96.662305122999996</v>
      </c>
      <c r="I1121">
        <v>97.900368416000006</v>
      </c>
      <c r="J1121">
        <v>92.284619230000004</v>
      </c>
      <c r="K1121">
        <v>96.608050671000001</v>
      </c>
      <c r="L1121">
        <v>97</v>
      </c>
      <c r="M1121">
        <v>97.391884009999998</v>
      </c>
      <c r="N1121">
        <v>97.126080938000001</v>
      </c>
      <c r="O1121">
        <v>90.707558962999997</v>
      </c>
      <c r="P1121"/>
      <c r="Q1121">
        <v>107.80898408199999</v>
      </c>
      <c r="R1121">
        <v>100.97</v>
      </c>
      <c r="S1121">
        <v>97.79438193</v>
      </c>
      <c r="T1121">
        <v>91.475061902999997</v>
      </c>
      <c r="U1121"/>
      <c r="V1121">
        <v>102.680206426</v>
      </c>
      <c r="W1121">
        <v>84.207017250999996</v>
      </c>
      <c r="X1121">
        <v>90.605337192999997</v>
      </c>
      <c r="Y1121"/>
      <c r="Z1121">
        <v>61.080277889000001</v>
      </c>
      <c r="AA1121">
        <v>104.27169029</v>
      </c>
      <c r="AB1121">
        <v>97.330210773000005</v>
      </c>
      <c r="AC1121">
        <v>102.791434047</v>
      </c>
      <c r="AD1121">
        <v>102.948146134</v>
      </c>
      <c r="AE1121">
        <v>99.96</v>
      </c>
      <c r="AF1121">
        <v>98.008167346999997</v>
      </c>
      <c r="AG1121">
        <v>96.4</v>
      </c>
      <c r="AH1121">
        <v>106.470885133</v>
      </c>
      <c r="AI1121">
        <v>106.791100742</v>
      </c>
      <c r="AJ1121">
        <v>103.10318076</v>
      </c>
      <c r="AK1121"/>
      <c r="AL1121">
        <v>96.879361200000005</v>
      </c>
      <c r="AM1121">
        <v>90.4</v>
      </c>
      <c r="AN1121">
        <v>92.759628122999999</v>
      </c>
      <c r="AO1121">
        <v>90.2</v>
      </c>
      <c r="AP1121">
        <v>91.307608966999993</v>
      </c>
      <c r="AQ1121">
        <v>93.807817318000005</v>
      </c>
      <c r="AR1121">
        <v>102.69144238</v>
      </c>
      <c r="AS1121">
        <v>83.693025581000001</v>
      </c>
      <c r="AT1121">
        <v>96.481775253999999</v>
      </c>
      <c r="AU1121"/>
    </row>
    <row r="1122" spans="1:47" x14ac:dyDescent="0.35">
      <c r="A1122" s="84">
        <v>41030</v>
      </c>
      <c r="B1122">
        <v>99.387735311</v>
      </c>
      <c r="C1122">
        <v>100.591617365</v>
      </c>
      <c r="D1122">
        <v>108.85413941900001</v>
      </c>
      <c r="E1122">
        <v>95.018044939999996</v>
      </c>
      <c r="F1122">
        <v>97.3</v>
      </c>
      <c r="G1122"/>
      <c r="H1122">
        <v>96.107328374999994</v>
      </c>
      <c r="I1122">
        <v>99.371172068999996</v>
      </c>
      <c r="J1122">
        <v>92.484585902000006</v>
      </c>
      <c r="K1122">
        <v>98.508209016999999</v>
      </c>
      <c r="L1122">
        <v>100</v>
      </c>
      <c r="M1122">
        <v>98.291809016000002</v>
      </c>
      <c r="N1122">
        <v>97.618081348000004</v>
      </c>
      <c r="O1122">
        <v>91.307608966999993</v>
      </c>
      <c r="P1122"/>
      <c r="Q1122">
        <v>107.00891741</v>
      </c>
      <c r="R1122">
        <v>99.66</v>
      </c>
      <c r="S1122">
        <v>97.896939924999998</v>
      </c>
      <c r="T1122">
        <v>92.005659710000003</v>
      </c>
      <c r="U1122"/>
      <c r="V1122">
        <v>105.277176627</v>
      </c>
      <c r="W1122">
        <v>87.107258938000001</v>
      </c>
      <c r="X1122">
        <v>92.749284513000006</v>
      </c>
      <c r="Y1122"/>
      <c r="Z1122">
        <v>63.727720273999999</v>
      </c>
      <c r="AA1122">
        <v>97.548970324999999</v>
      </c>
      <c r="AB1122">
        <v>96.487119437999993</v>
      </c>
      <c r="AC1122">
        <v>104.291309058</v>
      </c>
      <c r="AD1122">
        <v>101.10062207599999</v>
      </c>
      <c r="AE1122">
        <v>101.181</v>
      </c>
      <c r="AF1122">
        <v>96.908075672999999</v>
      </c>
      <c r="AG1122">
        <v>97.2</v>
      </c>
      <c r="AH1122">
        <v>106.57558507900001</v>
      </c>
      <c r="AI1122">
        <v>105.391217399</v>
      </c>
      <c r="AJ1122">
        <v>103.91776571</v>
      </c>
      <c r="AK1122"/>
      <c r="AL1122">
        <v>97.147127002000005</v>
      </c>
      <c r="AM1122">
        <v>91.9</v>
      </c>
      <c r="AN1122">
        <v>96.506164511999998</v>
      </c>
      <c r="AO1122">
        <v>90.8</v>
      </c>
      <c r="AP1122">
        <v>90.807567297000006</v>
      </c>
      <c r="AQ1122">
        <v>93.607800650000001</v>
      </c>
      <c r="AR1122">
        <v>106.791100742</v>
      </c>
      <c r="AS1122">
        <v>83.993000582999997</v>
      </c>
      <c r="AT1122">
        <v>96.684058508999996</v>
      </c>
      <c r="AU1122"/>
    </row>
    <row r="1123" spans="1:47" x14ac:dyDescent="0.35">
      <c r="A1123" s="84">
        <v>41061</v>
      </c>
      <c r="B1123">
        <v>98.744151458999994</v>
      </c>
      <c r="C1123">
        <v>99.791684025999999</v>
      </c>
      <c r="D1123">
        <v>109.095420124</v>
      </c>
      <c r="E1123">
        <v>94.471747429999994</v>
      </c>
      <c r="F1123">
        <v>98.8</v>
      </c>
      <c r="G1123"/>
      <c r="H1123">
        <v>95.206173351000004</v>
      </c>
      <c r="I1123">
        <v>98.727695471999994</v>
      </c>
      <c r="J1123">
        <v>92.284619230000004</v>
      </c>
      <c r="K1123">
        <v>97.308109009000006</v>
      </c>
      <c r="L1123">
        <v>98.5</v>
      </c>
      <c r="M1123">
        <v>97.391884009999998</v>
      </c>
      <c r="N1123">
        <v>97.693081410999994</v>
      </c>
      <c r="O1123">
        <v>92.007667306000002</v>
      </c>
      <c r="P1123"/>
      <c r="Q1123">
        <v>108.309025752</v>
      </c>
      <c r="R1123">
        <v>98.8</v>
      </c>
      <c r="S1123">
        <v>97.320145105999998</v>
      </c>
      <c r="T1123">
        <v>90.732224973000001</v>
      </c>
      <c r="U1123"/>
      <c r="V1123">
        <v>103.679041119</v>
      </c>
      <c r="W1123">
        <v>84.607050588000007</v>
      </c>
      <c r="X1123">
        <v>91.551379048000001</v>
      </c>
      <c r="Y1123"/>
      <c r="Z1123">
        <v>62.656136451000002</v>
      </c>
      <c r="AA1123">
        <v>93.304944203000005</v>
      </c>
      <c r="AB1123">
        <v>94.238875878000002</v>
      </c>
      <c r="AC1123">
        <v>102.191484043</v>
      </c>
      <c r="AD1123">
        <v>100.382140498</v>
      </c>
      <c r="AE1123">
        <v>99.188000000000002</v>
      </c>
      <c r="AF1123">
        <v>101.10842570200001</v>
      </c>
      <c r="AG1123">
        <v>98.1</v>
      </c>
      <c r="AH1123">
        <v>107.19918536</v>
      </c>
      <c r="AI1123">
        <v>105.391217399</v>
      </c>
      <c r="AJ1123">
        <v>103.452288596</v>
      </c>
      <c r="AK1123"/>
      <c r="AL1123">
        <v>96.598886051999997</v>
      </c>
      <c r="AM1123">
        <v>90.7</v>
      </c>
      <c r="AN1123">
        <v>96.437127957000001</v>
      </c>
      <c r="AO1123">
        <v>90.9</v>
      </c>
      <c r="AP1123">
        <v>88.607383948999995</v>
      </c>
      <c r="AQ1123">
        <v>94.107842320000003</v>
      </c>
      <c r="AR1123">
        <v>104.39130072499999</v>
      </c>
      <c r="AS1123">
        <v>83.393050579000004</v>
      </c>
      <c r="AT1123">
        <v>96.669878850000003</v>
      </c>
      <c r="AU1123"/>
    </row>
    <row r="1124" spans="1:47" x14ac:dyDescent="0.35">
      <c r="A1124" s="84">
        <v>41091</v>
      </c>
      <c r="B1124">
        <v>99.387735311</v>
      </c>
      <c r="C1124">
        <v>99.791684025999999</v>
      </c>
      <c r="D1124">
        <v>110.558209855</v>
      </c>
      <c r="E1124">
        <v>94.114861593000001</v>
      </c>
      <c r="F1124">
        <v>97.7</v>
      </c>
      <c r="G1124"/>
      <c r="H1124">
        <v>92.737077647999996</v>
      </c>
      <c r="I1124">
        <v>99.371172068999996</v>
      </c>
      <c r="J1124">
        <v>92.384602565999998</v>
      </c>
      <c r="K1124">
        <v>98.408200683000004</v>
      </c>
      <c r="L1124">
        <v>101.6</v>
      </c>
      <c r="M1124">
        <v>97.691859011999995</v>
      </c>
      <c r="N1124">
        <v>96.959080799000006</v>
      </c>
      <c r="O1124">
        <v>90.207517292999995</v>
      </c>
      <c r="P1124"/>
      <c r="Q1124">
        <v>107.408950746</v>
      </c>
      <c r="R1124">
        <v>99.51</v>
      </c>
      <c r="S1124">
        <v>97.765321037000007</v>
      </c>
      <c r="T1124">
        <v>93.809692252999994</v>
      </c>
      <c r="U1124"/>
      <c r="V1124">
        <v>106.076244382</v>
      </c>
      <c r="W1124">
        <v>84.807067255999996</v>
      </c>
      <c r="X1124">
        <v>90.965094444000002</v>
      </c>
      <c r="Y1124"/>
      <c r="Z1124">
        <v>61.773655656000003</v>
      </c>
      <c r="AA1124">
        <v>91.755290263000006</v>
      </c>
      <c r="AB1124">
        <v>97.423887587999999</v>
      </c>
      <c r="AC1124">
        <v>103.29139238400001</v>
      </c>
      <c r="AD1124">
        <v>99.868939370000007</v>
      </c>
      <c r="AE1124">
        <v>98.510999999999996</v>
      </c>
      <c r="AF1124">
        <v>101.208434036</v>
      </c>
      <c r="AG1124">
        <v>97.3</v>
      </c>
      <c r="AH1124">
        <v>106.823937301</v>
      </c>
      <c r="AI1124">
        <v>101.69152570599999</v>
      </c>
      <c r="AJ1124">
        <v>99.96121024</v>
      </c>
      <c r="AK1124"/>
      <c r="AL1124">
        <v>96.763401920000007</v>
      </c>
      <c r="AM1124">
        <v>90.7</v>
      </c>
      <c r="AN1124">
        <v>97.800604175000004</v>
      </c>
      <c r="AO1124">
        <v>91.3</v>
      </c>
      <c r="AP1124">
        <v>92.207683974000005</v>
      </c>
      <c r="AQ1124">
        <v>93.907825652</v>
      </c>
      <c r="AR1124">
        <v>103.891342388</v>
      </c>
      <c r="AS1124">
        <v>84.192983917999996</v>
      </c>
      <c r="AT1124">
        <v>96.901017217000003</v>
      </c>
      <c r="AU1124"/>
    </row>
    <row r="1125" spans="1:47" x14ac:dyDescent="0.35">
      <c r="A1125" s="84">
        <v>41122</v>
      </c>
      <c r="B1125">
        <v>100.67490297499999</v>
      </c>
      <c r="C1125">
        <v>100.991584035</v>
      </c>
      <c r="D1125">
        <v>112.73510899999999</v>
      </c>
      <c r="E1125">
        <v>93.168338286999997</v>
      </c>
      <c r="F1125">
        <v>99.3</v>
      </c>
      <c r="G1125"/>
      <c r="H1125">
        <v>97.136065665000004</v>
      </c>
      <c r="I1125">
        <v>100.658125223</v>
      </c>
      <c r="J1125">
        <v>89.685052490999993</v>
      </c>
      <c r="K1125">
        <v>98.408200683000004</v>
      </c>
      <c r="L1125">
        <v>99.2</v>
      </c>
      <c r="M1125">
        <v>98.491792351000001</v>
      </c>
      <c r="N1125">
        <v>98.884082402999994</v>
      </c>
      <c r="O1125">
        <v>94.007833985999994</v>
      </c>
      <c r="P1125"/>
      <c r="Q1125">
        <v>105.308775731</v>
      </c>
      <c r="R1125">
        <v>101.69</v>
      </c>
      <c r="S1125">
        <v>97.318780982000007</v>
      </c>
      <c r="T1125">
        <v>92.960735761999999</v>
      </c>
      <c r="U1125"/>
      <c r="V1125">
        <v>106.176127851</v>
      </c>
      <c r="W1125">
        <v>87.807317276000006</v>
      </c>
      <c r="X1125">
        <v>91.213310840999995</v>
      </c>
      <c r="Y1125"/>
      <c r="Z1125">
        <v>64.988407124000005</v>
      </c>
      <c r="AA1125">
        <v>91.204108103999999</v>
      </c>
      <c r="AB1125">
        <v>98.829039812999994</v>
      </c>
      <c r="AC1125">
        <v>102.591450712</v>
      </c>
      <c r="AD1125">
        <v>98.637256664999995</v>
      </c>
      <c r="AE1125">
        <v>96.808999999999997</v>
      </c>
      <c r="AF1125">
        <v>96.508042337000006</v>
      </c>
      <c r="AG1125">
        <v>100.4</v>
      </c>
      <c r="AH1125">
        <v>105.992023832</v>
      </c>
      <c r="AI1125">
        <v>103.29139238400001</v>
      </c>
      <c r="AJ1125">
        <v>101.24127230400001</v>
      </c>
      <c r="AK1125"/>
      <c r="AL1125">
        <v>96.508927573999998</v>
      </c>
      <c r="AM1125">
        <v>90.6</v>
      </c>
      <c r="AN1125">
        <v>99.973732216000002</v>
      </c>
      <c r="AO1125">
        <v>92.1</v>
      </c>
      <c r="AP1125">
        <v>88.507375615000001</v>
      </c>
      <c r="AQ1125">
        <v>95.107925660000006</v>
      </c>
      <c r="AR1125">
        <v>107.99100075</v>
      </c>
      <c r="AS1125">
        <v>82.993083909999996</v>
      </c>
      <c r="AT1125">
        <v>96.494070902999994</v>
      </c>
      <c r="AU1125"/>
    </row>
    <row r="1126" spans="1:47" x14ac:dyDescent="0.35">
      <c r="A1126" s="84">
        <v>41153</v>
      </c>
      <c r="B1126">
        <v>99.019973104000002</v>
      </c>
      <c r="C1126">
        <v>101.091575702</v>
      </c>
      <c r="D1126">
        <v>110.831331025</v>
      </c>
      <c r="E1126">
        <v>92.855059940000004</v>
      </c>
      <c r="F1126">
        <v>98.7</v>
      </c>
      <c r="G1126"/>
      <c r="H1126">
        <v>96.549631887000004</v>
      </c>
      <c r="I1126">
        <v>99.003471150999999</v>
      </c>
      <c r="J1126">
        <v>90.184969171999995</v>
      </c>
      <c r="K1126">
        <v>97.108092341000003</v>
      </c>
      <c r="L1126">
        <v>100.2</v>
      </c>
      <c r="M1126">
        <v>96.491959003000005</v>
      </c>
      <c r="N1126">
        <v>95.759079799000006</v>
      </c>
      <c r="O1126">
        <v>94.807900657999994</v>
      </c>
      <c r="P1126"/>
      <c r="Q1126">
        <v>105.508792399</v>
      </c>
      <c r="R1126">
        <v>99.44</v>
      </c>
      <c r="S1126">
        <v>96.472062237000003</v>
      </c>
      <c r="T1126">
        <v>90.732224973000001</v>
      </c>
      <c r="U1126"/>
      <c r="V1126">
        <v>103.679041119</v>
      </c>
      <c r="W1126">
        <v>87.007250604000006</v>
      </c>
      <c r="X1126">
        <v>89.841032970000001</v>
      </c>
      <c r="Y1126"/>
      <c r="Z1126">
        <v>56.541805228000001</v>
      </c>
      <c r="AA1126">
        <v>93.771965277999996</v>
      </c>
      <c r="AB1126">
        <v>97.611241218000004</v>
      </c>
      <c r="AC1126">
        <v>102.391467378</v>
      </c>
      <c r="AD1126">
        <v>96.481811930000006</v>
      </c>
      <c r="AE1126">
        <v>98.067999999999998</v>
      </c>
      <c r="AF1126">
        <v>99.808317360000004</v>
      </c>
      <c r="AG1126">
        <v>97.5</v>
      </c>
      <c r="AH1126">
        <v>107.276085322</v>
      </c>
      <c r="AI1126">
        <v>102.491459045</v>
      </c>
      <c r="AJ1126">
        <v>95.539177656999996</v>
      </c>
      <c r="AK1126"/>
      <c r="AL1126">
        <v>95.841655967999998</v>
      </c>
      <c r="AM1126">
        <v>90.9</v>
      </c>
      <c r="AN1126">
        <v>96.130299374000003</v>
      </c>
      <c r="AO1126">
        <v>91.5</v>
      </c>
      <c r="AP1126">
        <v>89.507458955000004</v>
      </c>
      <c r="AQ1126">
        <v>91.907658971999993</v>
      </c>
      <c r="AR1126">
        <v>100.891592367</v>
      </c>
      <c r="AS1126">
        <v>84.892925590000004</v>
      </c>
      <c r="AT1126">
        <v>96.422181019999996</v>
      </c>
      <c r="AU1126"/>
    </row>
    <row r="1127" spans="1:47" x14ac:dyDescent="0.35">
      <c r="A1127" s="84">
        <v>41183</v>
      </c>
      <c r="B1127">
        <v>100.39908139000001</v>
      </c>
      <c r="C1127">
        <v>96.791934005000002</v>
      </c>
      <c r="D1127">
        <v>112.331058779</v>
      </c>
      <c r="E1127">
        <v>92.831784776999996</v>
      </c>
      <c r="F1127">
        <v>98.8</v>
      </c>
      <c r="G1127"/>
      <c r="H1127">
        <v>96.813167523999994</v>
      </c>
      <c r="I1127">
        <v>100.382349604</v>
      </c>
      <c r="J1127">
        <v>88.785202466000001</v>
      </c>
      <c r="K1127">
        <v>95.807983999000001</v>
      </c>
      <c r="L1127">
        <v>99.6</v>
      </c>
      <c r="M1127">
        <v>95.792017332</v>
      </c>
      <c r="N1127">
        <v>96.239080199</v>
      </c>
      <c r="O1127">
        <v>90.007500625000006</v>
      </c>
      <c r="P1127"/>
      <c r="Q1127">
        <v>104.60871739300001</v>
      </c>
      <c r="R1127">
        <v>98</v>
      </c>
      <c r="S1127">
        <v>96.311351224000006</v>
      </c>
      <c r="T1127">
        <v>90.838344535000004</v>
      </c>
      <c r="U1127"/>
      <c r="V1127">
        <v>105.476943566</v>
      </c>
      <c r="W1127">
        <v>84.707058922000002</v>
      </c>
      <c r="X1127">
        <v>92.141838773000003</v>
      </c>
      <c r="Y1127"/>
      <c r="Z1127">
        <v>61.521518286000003</v>
      </c>
      <c r="AA1127">
        <v>97.524851040000001</v>
      </c>
      <c r="AB1127">
        <v>97.517564402999994</v>
      </c>
      <c r="AC1127">
        <v>100.49162569800001</v>
      </c>
      <c r="AD1127">
        <v>96.789732607000005</v>
      </c>
      <c r="AE1127">
        <v>99.912000000000006</v>
      </c>
      <c r="AF1127">
        <v>98.608217350999993</v>
      </c>
      <c r="AG1127">
        <v>97.1</v>
      </c>
      <c r="AH1127">
        <v>105.547158947</v>
      </c>
      <c r="AI1127">
        <v>102.391467378</v>
      </c>
      <c r="AJ1127">
        <v>100.54305663300001</v>
      </c>
      <c r="AK1127"/>
      <c r="AL1127">
        <v>95.794489498000004</v>
      </c>
      <c r="AM1127">
        <v>90.7</v>
      </c>
      <c r="AN1127">
        <v>94.773439131000003</v>
      </c>
      <c r="AO1127">
        <v>90.7</v>
      </c>
      <c r="AP1127">
        <v>88.907408950999994</v>
      </c>
      <c r="AQ1127">
        <v>94.407867322000001</v>
      </c>
      <c r="AR1127">
        <v>102.491459045</v>
      </c>
      <c r="AS1127">
        <v>84.992917257000002</v>
      </c>
      <c r="AT1127">
        <v>96.739983879999997</v>
      </c>
      <c r="AU1127"/>
    </row>
    <row r="1128" spans="1:47" x14ac:dyDescent="0.35">
      <c r="A1128" s="84">
        <v>41214</v>
      </c>
      <c r="B1128">
        <v>98.652210908000001</v>
      </c>
      <c r="C1128">
        <v>96.391967335999993</v>
      </c>
      <c r="D1128">
        <v>110.801142036</v>
      </c>
      <c r="E1128">
        <v>93.780180797</v>
      </c>
      <c r="F1128">
        <v>99.9</v>
      </c>
      <c r="G1128"/>
      <c r="H1128">
        <v>97.238365633000001</v>
      </c>
      <c r="I1128">
        <v>98.635770242000007</v>
      </c>
      <c r="J1128">
        <v>88.085319112999997</v>
      </c>
      <c r="K1128">
        <v>95.107925660000006</v>
      </c>
      <c r="L1128">
        <v>101.8</v>
      </c>
      <c r="M1128">
        <v>95.092075660000006</v>
      </c>
      <c r="N1128">
        <v>93.965078304000002</v>
      </c>
      <c r="O1128">
        <v>93.207767313999994</v>
      </c>
      <c r="P1128"/>
      <c r="Q1128">
        <v>103.708642387</v>
      </c>
      <c r="R1128">
        <v>97.95</v>
      </c>
      <c r="S1128">
        <v>96.266654146999997</v>
      </c>
      <c r="T1128">
        <v>91.156703218999994</v>
      </c>
      <c r="U1128"/>
      <c r="V1128">
        <v>102.18078907899999</v>
      </c>
      <c r="W1128">
        <v>84.007000583000007</v>
      </c>
      <c r="X1128">
        <v>91.129276422000004</v>
      </c>
      <c r="Y1128"/>
      <c r="Z1128">
        <v>60.134762750999997</v>
      </c>
      <c r="AA1128">
        <v>89.149416122999995</v>
      </c>
      <c r="AB1128">
        <v>95.831381733000001</v>
      </c>
      <c r="AC1128">
        <v>99.091742354999994</v>
      </c>
      <c r="AD1128">
        <v>96.071251028000006</v>
      </c>
      <c r="AE1128">
        <v>100.634</v>
      </c>
      <c r="AF1128">
        <v>90.507542294999993</v>
      </c>
      <c r="AG1128">
        <v>98.2</v>
      </c>
      <c r="AH1128">
        <v>107.16803158899999</v>
      </c>
      <c r="AI1128">
        <v>103.691359053</v>
      </c>
      <c r="AJ1128">
        <v>98.099301784000005</v>
      </c>
      <c r="AK1128"/>
      <c r="AL1128">
        <v>95.688217283</v>
      </c>
      <c r="AM1128">
        <v>89.3</v>
      </c>
      <c r="AN1128">
        <v>94.796097732999996</v>
      </c>
      <c r="AO1128">
        <v>91.2</v>
      </c>
      <c r="AP1128">
        <v>86.407200599999996</v>
      </c>
      <c r="AQ1128">
        <v>92.307692308</v>
      </c>
      <c r="AR1128">
        <v>101.591534039</v>
      </c>
      <c r="AS1128">
        <v>83.793017249000002</v>
      </c>
      <c r="AT1128">
        <v>97.134535387</v>
      </c>
      <c r="AU1128"/>
    </row>
    <row r="1129" spans="1:47" x14ac:dyDescent="0.35">
      <c r="A1129" s="84">
        <v>41244</v>
      </c>
      <c r="B1129">
        <v>98.468329804000007</v>
      </c>
      <c r="C1129">
        <v>97.991834014000005</v>
      </c>
      <c r="D1129">
        <v>111.578591074</v>
      </c>
      <c r="E1129">
        <v>93.372731674999997</v>
      </c>
      <c r="F1129">
        <v>98.9</v>
      </c>
      <c r="G1129"/>
      <c r="H1129">
        <v>96.425620735999999</v>
      </c>
      <c r="I1129">
        <v>98.451919782999994</v>
      </c>
      <c r="J1129">
        <v>89.185135810999995</v>
      </c>
      <c r="K1129">
        <v>95.907992332999996</v>
      </c>
      <c r="L1129">
        <v>99.8</v>
      </c>
      <c r="M1129">
        <v>95.592033997000001</v>
      </c>
      <c r="N1129">
        <v>94.360078633000001</v>
      </c>
      <c r="O1129">
        <v>96.608050671000001</v>
      </c>
      <c r="P1129"/>
      <c r="Q1129">
        <v>104.408700725</v>
      </c>
      <c r="R1129">
        <v>98.86</v>
      </c>
      <c r="S1129">
        <v>96.846468310000006</v>
      </c>
      <c r="T1129">
        <v>92.217898833000007</v>
      </c>
      <c r="U1129"/>
      <c r="V1129">
        <v>100.68253704</v>
      </c>
      <c r="W1129">
        <v>85.707142262000005</v>
      </c>
      <c r="X1129">
        <v>91.372575562999998</v>
      </c>
      <c r="Y1129"/>
      <c r="Z1129">
        <v>61.458483944000001</v>
      </c>
      <c r="AA1129">
        <v>80.456293372000005</v>
      </c>
      <c r="AB1129">
        <v>91.428571429000002</v>
      </c>
      <c r="AC1129">
        <v>99.891675694</v>
      </c>
      <c r="AD1129">
        <v>97.405573958999994</v>
      </c>
      <c r="AE1129">
        <v>100.685</v>
      </c>
      <c r="AF1129">
        <v>94.407867322000001</v>
      </c>
      <c r="AG1129">
        <v>101.4</v>
      </c>
      <c r="AH1129">
        <v>105.848857583</v>
      </c>
      <c r="AI1129">
        <v>102.591450712</v>
      </c>
      <c r="AJ1129">
        <v>99.262994569</v>
      </c>
      <c r="AK1129"/>
      <c r="AL1129">
        <v>96.042044301000004</v>
      </c>
      <c r="AM1129">
        <v>89.1</v>
      </c>
      <c r="AN1129">
        <v>93.975541010000001</v>
      </c>
      <c r="AO1129">
        <v>91.6</v>
      </c>
      <c r="AP1129">
        <v>88.207350613000003</v>
      </c>
      <c r="AQ1129">
        <v>90.107508959</v>
      </c>
      <c r="AR1129">
        <v>102.391467378</v>
      </c>
      <c r="AS1129">
        <v>84.992917257000002</v>
      </c>
      <c r="AT1129">
        <v>97.379655096999997</v>
      </c>
      <c r="AU1129"/>
    </row>
    <row r="1130" spans="1:47" x14ac:dyDescent="0.35">
      <c r="A1130" s="84">
        <v>41275</v>
      </c>
      <c r="B1130">
        <v>97.640864848999996</v>
      </c>
      <c r="C1130">
        <v>96.391967335999993</v>
      </c>
      <c r="D1130">
        <v>112.57444236400001</v>
      </c>
      <c r="E1130">
        <v>94.095599389</v>
      </c>
      <c r="F1130">
        <v>98.2</v>
      </c>
      <c r="G1130"/>
      <c r="H1130">
        <v>100.511671928</v>
      </c>
      <c r="I1130">
        <v>97.624592727000007</v>
      </c>
      <c r="J1130">
        <v>87.385435760999997</v>
      </c>
      <c r="K1130">
        <v>94.707892323999999</v>
      </c>
      <c r="L1130">
        <v>101.2</v>
      </c>
      <c r="M1130">
        <v>95.192067327999993</v>
      </c>
      <c r="N1130">
        <v>95.138079282000007</v>
      </c>
      <c r="O1130">
        <v>96.908075672999999</v>
      </c>
      <c r="P1130"/>
      <c r="Q1130">
        <v>104.408700725</v>
      </c>
      <c r="R1130">
        <v>98.71</v>
      </c>
      <c r="S1130">
        <v>96.297457299000001</v>
      </c>
      <c r="T1130">
        <v>90.838344535000004</v>
      </c>
      <c r="U1130"/>
      <c r="V1130">
        <v>100.68253704</v>
      </c>
      <c r="W1130">
        <v>85.007083924</v>
      </c>
      <c r="X1130">
        <v>91.366183814999999</v>
      </c>
      <c r="Y1130"/>
      <c r="Z1130">
        <v>59.630488010999997</v>
      </c>
      <c r="AA1130">
        <v>90.147097467999998</v>
      </c>
      <c r="AB1130">
        <v>93.395784543000005</v>
      </c>
      <c r="AC1130">
        <v>99.891675694</v>
      </c>
      <c r="AD1130">
        <v>95.392050662000003</v>
      </c>
      <c r="AE1130">
        <v>100.815</v>
      </c>
      <c r="AF1130">
        <v>93.007750646000005</v>
      </c>
      <c r="AG1130">
        <v>99.5</v>
      </c>
      <c r="AH1130">
        <v>105.33302945699999</v>
      </c>
      <c r="AI1130">
        <v>104.291309058</v>
      </c>
      <c r="AJ1130">
        <v>95.306439100000006</v>
      </c>
      <c r="AK1130"/>
      <c r="AL1130">
        <v>95.674380514999996</v>
      </c>
      <c r="AM1130">
        <v>89.2</v>
      </c>
      <c r="AN1130">
        <v>96.073619426999997</v>
      </c>
      <c r="AO1130">
        <v>89.6</v>
      </c>
      <c r="AP1130">
        <v>88.207350613000003</v>
      </c>
      <c r="AQ1130">
        <v>93.007750646000005</v>
      </c>
      <c r="AR1130">
        <v>99.791684025999999</v>
      </c>
      <c r="AS1130">
        <v>85.392883925999996</v>
      </c>
      <c r="AT1130">
        <v>97.372614846999994</v>
      </c>
      <c r="AU1130"/>
    </row>
    <row r="1131" spans="1:47" x14ac:dyDescent="0.35">
      <c r="A1131" s="84">
        <v>41306</v>
      </c>
      <c r="B1131">
        <v>97.365043193999995</v>
      </c>
      <c r="C1131">
        <v>96.391967335999993</v>
      </c>
      <c r="D1131">
        <v>109.537454302</v>
      </c>
      <c r="E1131">
        <v>95.097501531999995</v>
      </c>
      <c r="F1131">
        <v>100.2</v>
      </c>
      <c r="G1131"/>
      <c r="H1131">
        <v>99.14890029</v>
      </c>
      <c r="I1131">
        <v>97.348817038999996</v>
      </c>
      <c r="J1131">
        <v>88.585235793999999</v>
      </c>
      <c r="K1131">
        <v>95.507958997000003</v>
      </c>
      <c r="L1131">
        <v>98.7</v>
      </c>
      <c r="M1131">
        <v>95.292058995000005</v>
      </c>
      <c r="N1131">
        <v>94.606078838000002</v>
      </c>
      <c r="O1131">
        <v>94.707892323999999</v>
      </c>
      <c r="P1131"/>
      <c r="Q1131">
        <v>103.80865072100001</v>
      </c>
      <c r="R1131">
        <v>99.64</v>
      </c>
      <c r="S1131">
        <v>97.020210311</v>
      </c>
      <c r="T1131">
        <v>91.581181463999997</v>
      </c>
      <c r="U1131"/>
      <c r="V1131">
        <v>99.184285001000006</v>
      </c>
      <c r="W1131">
        <v>84.507042253999998</v>
      </c>
      <c r="X1131">
        <v>91.151141314</v>
      </c>
      <c r="Y1131"/>
      <c r="Z1131">
        <v>59.315316299000003</v>
      </c>
      <c r="AA1131">
        <v>101.726184807</v>
      </c>
      <c r="AB1131">
        <v>95.456674473000007</v>
      </c>
      <c r="AC1131">
        <v>99.291725690000007</v>
      </c>
      <c r="AD1131">
        <v>96.991917340000001</v>
      </c>
      <c r="AE1131">
        <v>99.716999999999999</v>
      </c>
      <c r="AF1131">
        <v>93.507792316000007</v>
      </c>
      <c r="AG1131">
        <v>97</v>
      </c>
      <c r="AH1131">
        <v>105.879786745</v>
      </c>
      <c r="AI1131">
        <v>105.291225731</v>
      </c>
      <c r="AJ1131">
        <v>93.211792087000006</v>
      </c>
      <c r="AK1131"/>
      <c r="AL1131">
        <v>96.178859838999998</v>
      </c>
      <c r="AM1131">
        <v>90.2</v>
      </c>
      <c r="AN1131">
        <v>95.309575084000002</v>
      </c>
      <c r="AO1131">
        <v>90.2</v>
      </c>
      <c r="AP1131">
        <v>88.307358946999997</v>
      </c>
      <c r="AQ1131">
        <v>93.10775898</v>
      </c>
      <c r="AR1131">
        <v>99.591700692000003</v>
      </c>
      <c r="AS1131">
        <v>87.292725606000005</v>
      </c>
      <c r="AT1131">
        <v>97.853037579000002</v>
      </c>
      <c r="AU1131"/>
    </row>
    <row r="1132" spans="1:47" x14ac:dyDescent="0.35">
      <c r="A1132" s="84">
        <v>41334</v>
      </c>
      <c r="B1132">
        <v>96.905340444999993</v>
      </c>
      <c r="C1132">
        <v>98.991750687000007</v>
      </c>
      <c r="D1132">
        <v>111.6174338</v>
      </c>
      <c r="E1132">
        <v>95.688209122999993</v>
      </c>
      <c r="F1132">
        <v>100.1</v>
      </c>
      <c r="G1132"/>
      <c r="H1132">
        <v>99.943968119000004</v>
      </c>
      <c r="I1132">
        <v>96.889190901000006</v>
      </c>
      <c r="J1132">
        <v>87.985335777000003</v>
      </c>
      <c r="K1132">
        <v>96.808067339000004</v>
      </c>
      <c r="L1132">
        <v>98.3</v>
      </c>
      <c r="M1132">
        <v>96.391967335999993</v>
      </c>
      <c r="N1132">
        <v>95.397079497999997</v>
      </c>
      <c r="O1132">
        <v>97.808150678999993</v>
      </c>
      <c r="P1132"/>
      <c r="Q1132">
        <v>105.508792399</v>
      </c>
      <c r="R1132">
        <v>99.89</v>
      </c>
      <c r="S1132">
        <v>97.642406574000006</v>
      </c>
      <c r="T1132">
        <v>92.960735761999999</v>
      </c>
      <c r="U1132"/>
      <c r="V1132">
        <v>101.381721325</v>
      </c>
      <c r="W1132">
        <v>84.907075590000005</v>
      </c>
      <c r="X1132">
        <v>92.902530175999999</v>
      </c>
      <c r="Y1132"/>
      <c r="Z1132">
        <v>60.449934464000002</v>
      </c>
      <c r="AA1132">
        <v>93.602910703999996</v>
      </c>
      <c r="AB1132">
        <v>93.489461358</v>
      </c>
      <c r="AC1132">
        <v>98.791767352999997</v>
      </c>
      <c r="AD1132">
        <v>97.891842346000004</v>
      </c>
      <c r="AE1132">
        <v>98.379000000000005</v>
      </c>
      <c r="AF1132">
        <v>90.207517292999995</v>
      </c>
      <c r="AG1132">
        <v>96</v>
      </c>
      <c r="AH1132">
        <v>106.310317502</v>
      </c>
      <c r="AI1132">
        <v>107.19106741100001</v>
      </c>
      <c r="AJ1132">
        <v>93.211792087000006</v>
      </c>
      <c r="AK1132"/>
      <c r="AL1132">
        <v>96.645591628000005</v>
      </c>
      <c r="AM1132">
        <v>89.6</v>
      </c>
      <c r="AN1132">
        <v>98.242872739000006</v>
      </c>
      <c r="AO1132">
        <v>93.4</v>
      </c>
      <c r="AP1132">
        <v>90.307525627000004</v>
      </c>
      <c r="AQ1132">
        <v>90.907575631</v>
      </c>
      <c r="AR1132">
        <v>100.69160903300001</v>
      </c>
      <c r="AS1132">
        <v>86.992750603999994</v>
      </c>
      <c r="AT1132">
        <v>98.265437609000003</v>
      </c>
      <c r="AU1132"/>
    </row>
    <row r="1133" spans="1:47" x14ac:dyDescent="0.35">
      <c r="A1133" s="84">
        <v>41365</v>
      </c>
      <c r="B1133">
        <v>99.387735311</v>
      </c>
      <c r="C1133">
        <v>99.491709024000002</v>
      </c>
      <c r="D1133">
        <v>113.35436861700001</v>
      </c>
      <c r="E1133">
        <v>95.024465673999998</v>
      </c>
      <c r="F1133">
        <v>98.6</v>
      </c>
      <c r="G1133"/>
      <c r="H1133">
        <v>96.404226093000005</v>
      </c>
      <c r="I1133">
        <v>99.371172068999996</v>
      </c>
      <c r="J1133">
        <v>89.485085819000005</v>
      </c>
      <c r="K1133">
        <v>97.108092341000003</v>
      </c>
      <c r="L1133">
        <v>100.2</v>
      </c>
      <c r="M1133">
        <v>96.591950671000006</v>
      </c>
      <c r="N1133">
        <v>94.378078647999999</v>
      </c>
      <c r="O1133">
        <v>92.807733978000002</v>
      </c>
      <c r="P1133"/>
      <c r="Q1133">
        <v>101.30844236999999</v>
      </c>
      <c r="R1133">
        <v>101.38</v>
      </c>
      <c r="S1133">
        <v>97.615017284000004</v>
      </c>
      <c r="T1133">
        <v>92.430137955000006</v>
      </c>
      <c r="U1133"/>
      <c r="V1133">
        <v>102.979856834</v>
      </c>
      <c r="W1133">
        <v>85.207100592000003</v>
      </c>
      <c r="X1133">
        <v>93.641285697000001</v>
      </c>
      <c r="Y1133"/>
      <c r="Z1133">
        <v>61.143312231000003</v>
      </c>
      <c r="AA1133">
        <v>89.327424149999999</v>
      </c>
      <c r="AB1133">
        <v>94.519906323000001</v>
      </c>
      <c r="AC1133">
        <v>97.991834014000005</v>
      </c>
      <c r="AD1133">
        <v>98.091825681000003</v>
      </c>
      <c r="AE1133">
        <v>99.212999999999994</v>
      </c>
      <c r="AF1133">
        <v>92.507708976000004</v>
      </c>
      <c r="AG1133">
        <v>95.8</v>
      </c>
      <c r="AH1133">
        <v>105.199888676</v>
      </c>
      <c r="AI1133">
        <v>107.291059078</v>
      </c>
      <c r="AJ1133">
        <v>96.702870442000005</v>
      </c>
      <c r="AK1133"/>
      <c r="AL1133">
        <v>96.628289678000002</v>
      </c>
      <c r="AM1133">
        <v>90.8</v>
      </c>
      <c r="AN1133">
        <v>96.879186212999997</v>
      </c>
      <c r="AO1133">
        <v>92.4</v>
      </c>
      <c r="AP1133">
        <v>89.807483957000002</v>
      </c>
      <c r="AQ1133">
        <v>93.407783981999998</v>
      </c>
      <c r="AR1133">
        <v>98.491792351000001</v>
      </c>
      <c r="AS1133">
        <v>87.692692276000002</v>
      </c>
      <c r="AT1133">
        <v>98.156759937999993</v>
      </c>
      <c r="AU1133"/>
    </row>
    <row r="1134" spans="1:47" x14ac:dyDescent="0.35">
      <c r="A1134" s="84">
        <v>41395</v>
      </c>
      <c r="B1134">
        <v>99.019973104000002</v>
      </c>
      <c r="C1134">
        <v>100.49162569800001</v>
      </c>
      <c r="D1134">
        <v>113.06914763</v>
      </c>
      <c r="E1134">
        <v>94.824620307000004</v>
      </c>
      <c r="F1134">
        <v>99.8</v>
      </c>
      <c r="G1134"/>
      <c r="H1134">
        <v>96.544700305000006</v>
      </c>
      <c r="I1134">
        <v>99.003471150999999</v>
      </c>
      <c r="J1134">
        <v>90.284952508000003</v>
      </c>
      <c r="K1134">
        <v>96.508042337000006</v>
      </c>
      <c r="L1134">
        <v>98.2</v>
      </c>
      <c r="M1134">
        <v>96.791934005000002</v>
      </c>
      <c r="N1134">
        <v>94.942079117999995</v>
      </c>
      <c r="O1134">
        <v>97.208100674999997</v>
      </c>
      <c r="P1134"/>
      <c r="Q1134">
        <v>102.508542379</v>
      </c>
      <c r="R1134">
        <v>101.08</v>
      </c>
      <c r="S1134">
        <v>97.966222037999998</v>
      </c>
      <c r="T1134">
        <v>92.854616200999999</v>
      </c>
      <c r="U1134"/>
      <c r="V1134">
        <v>101.082070917</v>
      </c>
      <c r="W1134">
        <v>84.807067255999996</v>
      </c>
      <c r="X1134">
        <v>93.184517264999997</v>
      </c>
      <c r="Y1134"/>
      <c r="Z1134">
        <v>63.475582903999999</v>
      </c>
      <c r="AA1134">
        <v>87.603629338999994</v>
      </c>
      <c r="AB1134">
        <v>92.833723653000007</v>
      </c>
      <c r="AC1134">
        <v>99.891675694</v>
      </c>
      <c r="AD1134">
        <v>99.591700692000003</v>
      </c>
      <c r="AE1134">
        <v>99.51</v>
      </c>
      <c r="AF1134">
        <v>93.607800650000001</v>
      </c>
      <c r="AG1134">
        <v>97.6</v>
      </c>
      <c r="AH1134">
        <v>105.271609051</v>
      </c>
      <c r="AI1134">
        <v>107.09107574399999</v>
      </c>
      <c r="AJ1134">
        <v>99.030256011999995</v>
      </c>
      <c r="AK1134"/>
      <c r="AL1134">
        <v>96.968626001999993</v>
      </c>
      <c r="AM1134">
        <v>92.3</v>
      </c>
      <c r="AN1134">
        <v>96.656293641000005</v>
      </c>
      <c r="AO1134">
        <v>94.2</v>
      </c>
      <c r="AP1134">
        <v>90.707558962999997</v>
      </c>
      <c r="AQ1134">
        <v>92.307692308</v>
      </c>
      <c r="AR1134">
        <v>96.791934005000002</v>
      </c>
      <c r="AS1134">
        <v>87.892675609999998</v>
      </c>
      <c r="AT1134">
        <v>98.244416014999999</v>
      </c>
      <c r="AU1134"/>
    </row>
    <row r="1135" spans="1:47" x14ac:dyDescent="0.35">
      <c r="A1135" s="84">
        <v>41426</v>
      </c>
      <c r="B1135">
        <v>98.560270356000004</v>
      </c>
      <c r="C1135">
        <v>100.39163403000001</v>
      </c>
      <c r="D1135">
        <v>113.703688908</v>
      </c>
      <c r="E1135">
        <v>94.534082061999996</v>
      </c>
      <c r="F1135">
        <v>100.4</v>
      </c>
      <c r="G1135"/>
      <c r="H1135">
        <v>98.327545638999993</v>
      </c>
      <c r="I1135">
        <v>98.543845012999995</v>
      </c>
      <c r="J1135">
        <v>90.784869188000002</v>
      </c>
      <c r="K1135">
        <v>98.208184015</v>
      </c>
      <c r="L1135">
        <v>98</v>
      </c>
      <c r="M1135">
        <v>96.791934005000002</v>
      </c>
      <c r="N1135">
        <v>95.824079853000001</v>
      </c>
      <c r="O1135">
        <v>96.808067339000004</v>
      </c>
      <c r="P1135"/>
      <c r="Q1135">
        <v>103.50862571899999</v>
      </c>
      <c r="R1135">
        <v>99.87</v>
      </c>
      <c r="S1135">
        <v>98.053170316000006</v>
      </c>
      <c r="T1135">
        <v>93.915811814999998</v>
      </c>
      <c r="U1135"/>
      <c r="V1135">
        <v>106.076244382</v>
      </c>
      <c r="W1135">
        <v>85.407117260000007</v>
      </c>
      <c r="X1135">
        <v>90.843380788000005</v>
      </c>
      <c r="Y1135"/>
      <c r="Z1135">
        <v>61.143312231000003</v>
      </c>
      <c r="AA1135">
        <v>87.680643928999999</v>
      </c>
      <c r="AB1135">
        <v>93.957845433000003</v>
      </c>
      <c r="AC1135">
        <v>99.691692359000001</v>
      </c>
      <c r="AD1135">
        <v>98.591784017999998</v>
      </c>
      <c r="AE1135">
        <v>99.700999999999993</v>
      </c>
      <c r="AF1135">
        <v>90.707558962999997</v>
      </c>
      <c r="AG1135">
        <v>97.9</v>
      </c>
      <c r="AH1135">
        <v>105.554799696</v>
      </c>
      <c r="AI1135">
        <v>103.19140071699999</v>
      </c>
      <c r="AJ1135">
        <v>97.401086113000005</v>
      </c>
      <c r="AK1135"/>
      <c r="AL1135">
        <v>97.171374264999997</v>
      </c>
      <c r="AM1135">
        <v>93.1</v>
      </c>
      <c r="AN1135">
        <v>95.185316989</v>
      </c>
      <c r="AO1135">
        <v>92.7</v>
      </c>
      <c r="AP1135">
        <v>89.607467288999999</v>
      </c>
      <c r="AQ1135">
        <v>90.807567297000006</v>
      </c>
      <c r="AR1135">
        <v>97.891842346000004</v>
      </c>
      <c r="AS1135">
        <v>90.592450628999998</v>
      </c>
      <c r="AT1135">
        <v>98.379172361000002</v>
      </c>
      <c r="AU1135"/>
    </row>
    <row r="1136" spans="1:47" x14ac:dyDescent="0.35">
      <c r="A1136" s="84">
        <v>41456</v>
      </c>
      <c r="B1136">
        <v>99.755497517999999</v>
      </c>
      <c r="C1136">
        <v>101.991500708</v>
      </c>
      <c r="D1136">
        <v>112.934783508</v>
      </c>
      <c r="E1136">
        <v>94.917720959999997</v>
      </c>
      <c r="F1136">
        <v>102.5</v>
      </c>
      <c r="G1136"/>
      <c r="H1136">
        <v>100.753337563</v>
      </c>
      <c r="I1136">
        <v>99.738872986999993</v>
      </c>
      <c r="J1136">
        <v>92.784535911000006</v>
      </c>
      <c r="K1136">
        <v>96.508042337000006</v>
      </c>
      <c r="L1136">
        <v>100.1</v>
      </c>
      <c r="M1136">
        <v>95.992000666999999</v>
      </c>
      <c r="N1136">
        <v>95.841079867999994</v>
      </c>
      <c r="O1136">
        <v>98.608217350999993</v>
      </c>
      <c r="P1136"/>
      <c r="Q1136">
        <v>102.808567381</v>
      </c>
      <c r="R1136">
        <v>99.12</v>
      </c>
      <c r="S1136">
        <v>97.946034416000003</v>
      </c>
      <c r="T1136">
        <v>94.128050936999998</v>
      </c>
      <c r="U1136"/>
      <c r="V1136">
        <v>98.385217247</v>
      </c>
      <c r="W1136">
        <v>86.707225601999994</v>
      </c>
      <c r="X1136">
        <v>93.663825071000005</v>
      </c>
      <c r="Y1136"/>
      <c r="Z1136">
        <v>60.071728409000002</v>
      </c>
      <c r="AA1136">
        <v>87.912010843999994</v>
      </c>
      <c r="AB1136">
        <v>94.519906323000001</v>
      </c>
      <c r="AC1136">
        <v>99.491709024000002</v>
      </c>
      <c r="AD1136">
        <v>100.091659028</v>
      </c>
      <c r="AE1136">
        <v>98.765000000000001</v>
      </c>
      <c r="AF1136">
        <v>95.907992332999996</v>
      </c>
      <c r="AG1136">
        <v>98.9</v>
      </c>
      <c r="AH1136">
        <v>105.78360774799999</v>
      </c>
      <c r="AI1136">
        <v>100.69160903300001</v>
      </c>
      <c r="AJ1136">
        <v>100.54305663300001</v>
      </c>
      <c r="AK1136"/>
      <c r="AL1136">
        <v>97.167946638999993</v>
      </c>
      <c r="AM1136">
        <v>94.3</v>
      </c>
      <c r="AN1136">
        <v>93.561470321000002</v>
      </c>
      <c r="AO1136">
        <v>91.8</v>
      </c>
      <c r="AP1136">
        <v>90.907575631</v>
      </c>
      <c r="AQ1136">
        <v>92.407700641999995</v>
      </c>
      <c r="AR1136">
        <v>100.29164236299999</v>
      </c>
      <c r="AS1136">
        <v>90.092492292000003</v>
      </c>
      <c r="AT1136">
        <v>98.080804559000001</v>
      </c>
      <c r="AU1136"/>
    </row>
    <row r="1137" spans="1:47" x14ac:dyDescent="0.35">
      <c r="A1137" s="84">
        <v>41487</v>
      </c>
      <c r="B1137">
        <v>99.755497517999999</v>
      </c>
      <c r="C1137">
        <v>99.691692359000001</v>
      </c>
      <c r="D1137">
        <v>113.127323639</v>
      </c>
      <c r="E1137">
        <v>95.744658083000004</v>
      </c>
      <c r="F1137">
        <v>101.4</v>
      </c>
      <c r="G1137"/>
      <c r="H1137">
        <v>100.28397926700001</v>
      </c>
      <c r="I1137">
        <v>99.738872986999993</v>
      </c>
      <c r="J1137">
        <v>93.484419263000007</v>
      </c>
      <c r="K1137">
        <v>98.708225685000002</v>
      </c>
      <c r="L1137">
        <v>96.2</v>
      </c>
      <c r="M1137">
        <v>96.391967335999993</v>
      </c>
      <c r="N1137">
        <v>96.659080548999995</v>
      </c>
      <c r="O1137">
        <v>96.408034002999997</v>
      </c>
      <c r="P1137"/>
      <c r="Q1137">
        <v>104.408700725</v>
      </c>
      <c r="R1137">
        <v>98.36</v>
      </c>
      <c r="S1137">
        <v>98.409199744000006</v>
      </c>
      <c r="T1137">
        <v>93.279094446000002</v>
      </c>
      <c r="U1137"/>
      <c r="V1137">
        <v>99.983352754999999</v>
      </c>
      <c r="W1137">
        <v>88.707392283000004</v>
      </c>
      <c r="X1137">
        <v>95.038076079000007</v>
      </c>
      <c r="Y1137"/>
      <c r="Z1137">
        <v>59.882625380999997</v>
      </c>
      <c r="AA1137">
        <v>89.148472483000006</v>
      </c>
      <c r="AB1137">
        <v>90.772833723999995</v>
      </c>
      <c r="AC1137">
        <v>97.891842346000004</v>
      </c>
      <c r="AD1137">
        <v>100.39163403000001</v>
      </c>
      <c r="AE1137">
        <v>100.173</v>
      </c>
      <c r="AF1137">
        <v>96.508042337000006</v>
      </c>
      <c r="AG1137">
        <v>97.8</v>
      </c>
      <c r="AH1137">
        <v>106.06008955</v>
      </c>
      <c r="AI1137">
        <v>103.09140904900001</v>
      </c>
      <c r="AJ1137">
        <v>96.935608998999996</v>
      </c>
      <c r="AK1137"/>
      <c r="AL1137">
        <v>97.466504232000005</v>
      </c>
      <c r="AM1137">
        <v>95</v>
      </c>
      <c r="AN1137">
        <v>96.012053069999993</v>
      </c>
      <c r="AO1137">
        <v>91.3</v>
      </c>
      <c r="AP1137">
        <v>91.507625634999997</v>
      </c>
      <c r="AQ1137">
        <v>92.307692308</v>
      </c>
      <c r="AR1137">
        <v>98.591784017999998</v>
      </c>
      <c r="AS1137">
        <v>87.592700608000001</v>
      </c>
      <c r="AT1137">
        <v>98.651858121999993</v>
      </c>
      <c r="AU1137"/>
    </row>
    <row r="1138" spans="1:47" x14ac:dyDescent="0.35">
      <c r="A1138" s="84">
        <v>41518</v>
      </c>
      <c r="B1138">
        <v>100.95072466000001</v>
      </c>
      <c r="C1138">
        <v>98.491792351000001</v>
      </c>
      <c r="D1138">
        <v>113.79121715799999</v>
      </c>
      <c r="E1138">
        <v>96.533338326999996</v>
      </c>
      <c r="F1138">
        <v>101.6</v>
      </c>
      <c r="G1138"/>
      <c r="H1138">
        <v>99.150547900000007</v>
      </c>
      <c r="I1138">
        <v>100.93390094199999</v>
      </c>
      <c r="J1138">
        <v>91.884685886</v>
      </c>
      <c r="K1138">
        <v>98.208184015</v>
      </c>
      <c r="L1138">
        <v>95.8</v>
      </c>
      <c r="M1138">
        <v>96.591950671000006</v>
      </c>
      <c r="N1138">
        <v>96.331080275999994</v>
      </c>
      <c r="O1138">
        <v>96.508042337000006</v>
      </c>
      <c r="P1138"/>
      <c r="Q1138">
        <v>101.60846737200001</v>
      </c>
      <c r="R1138">
        <v>99.06</v>
      </c>
      <c r="S1138">
        <v>99.019364605000007</v>
      </c>
      <c r="T1138">
        <v>94.870887866999993</v>
      </c>
      <c r="U1138"/>
      <c r="V1138">
        <v>100.982187448</v>
      </c>
      <c r="W1138">
        <v>89.507458955000004</v>
      </c>
      <c r="X1138">
        <v>95.510485734</v>
      </c>
      <c r="Y1138"/>
      <c r="Z1138">
        <v>60.954209204000001</v>
      </c>
      <c r="AA1138">
        <v>89.223522903000003</v>
      </c>
      <c r="AB1138">
        <v>92.646370023000003</v>
      </c>
      <c r="AC1138">
        <v>99.691692359000001</v>
      </c>
      <c r="AD1138">
        <v>101.191567369</v>
      </c>
      <c r="AE1138">
        <v>98.938000000000002</v>
      </c>
      <c r="AF1138">
        <v>96.208017334999994</v>
      </c>
      <c r="AG1138">
        <v>97.8</v>
      </c>
      <c r="AH1138">
        <v>105.786815245</v>
      </c>
      <c r="AI1138">
        <v>104.791267394</v>
      </c>
      <c r="AJ1138">
        <v>95.306439100000006</v>
      </c>
      <c r="AK1138"/>
      <c r="AL1138">
        <v>97.968332923000006</v>
      </c>
      <c r="AM1138">
        <v>94.5</v>
      </c>
      <c r="AN1138">
        <v>97.385516444000004</v>
      </c>
      <c r="AO1138">
        <v>92.7</v>
      </c>
      <c r="AP1138">
        <v>92.207683974000005</v>
      </c>
      <c r="AQ1138">
        <v>92.407700641999995</v>
      </c>
      <c r="AR1138">
        <v>99.191734022000006</v>
      </c>
      <c r="AS1138">
        <v>92.692275644000006</v>
      </c>
      <c r="AT1138">
        <v>99.175513941999995</v>
      </c>
      <c r="AU1138"/>
    </row>
    <row r="1139" spans="1:47" x14ac:dyDescent="0.35">
      <c r="A1139" s="84">
        <v>41548</v>
      </c>
      <c r="B1139">
        <v>100.215200267</v>
      </c>
      <c r="C1139">
        <v>100.7916007</v>
      </c>
      <c r="D1139">
        <v>112.507777766</v>
      </c>
      <c r="E1139">
        <v>97.877144591999993</v>
      </c>
      <c r="F1139">
        <v>98.7</v>
      </c>
      <c r="G1139"/>
      <c r="H1139">
        <v>99.886135296000006</v>
      </c>
      <c r="I1139">
        <v>100.198499125</v>
      </c>
      <c r="J1139">
        <v>93.584402600000004</v>
      </c>
      <c r="K1139">
        <v>97.508125676999995</v>
      </c>
      <c r="L1139">
        <v>102.7</v>
      </c>
      <c r="M1139">
        <v>96.091992333999997</v>
      </c>
      <c r="N1139">
        <v>95.600079667000003</v>
      </c>
      <c r="O1139">
        <v>97.608134011000004</v>
      </c>
      <c r="P1139"/>
      <c r="Q1139">
        <v>102.408534045</v>
      </c>
      <c r="R1139">
        <v>98.94</v>
      </c>
      <c r="S1139">
        <v>99.018680160000002</v>
      </c>
      <c r="T1139">
        <v>94.658648744000004</v>
      </c>
      <c r="U1139"/>
      <c r="V1139">
        <v>99.783585817000002</v>
      </c>
      <c r="W1139">
        <v>89.107425618999997</v>
      </c>
      <c r="X1139">
        <v>93.931292546999998</v>
      </c>
      <c r="Y1139"/>
      <c r="Z1139">
        <v>56.856976940999999</v>
      </c>
      <c r="AA1139">
        <v>90.760496384000007</v>
      </c>
      <c r="AB1139">
        <v>93.583138172999995</v>
      </c>
      <c r="AC1139">
        <v>100.091659028</v>
      </c>
      <c r="AD1139">
        <v>101.49154237099999</v>
      </c>
      <c r="AE1139">
        <v>100.843</v>
      </c>
      <c r="AF1139">
        <v>98.508209016999999</v>
      </c>
      <c r="AG1139">
        <v>98.1</v>
      </c>
      <c r="AH1139">
        <v>106.108589724</v>
      </c>
      <c r="AI1139">
        <v>102.29147571</v>
      </c>
      <c r="AJ1139">
        <v>92.746314972999997</v>
      </c>
      <c r="AK1139"/>
      <c r="AL1139">
        <v>97.942718937999999</v>
      </c>
      <c r="AM1139">
        <v>94.8</v>
      </c>
      <c r="AN1139">
        <v>97.920616534999994</v>
      </c>
      <c r="AO1139">
        <v>92.3</v>
      </c>
      <c r="AP1139">
        <v>92.507708976000004</v>
      </c>
      <c r="AQ1139">
        <v>92.707725644000007</v>
      </c>
      <c r="AR1139">
        <v>94.992083992999994</v>
      </c>
      <c r="AS1139">
        <v>91.692358970000001</v>
      </c>
      <c r="AT1139">
        <v>99.063068250000001</v>
      </c>
      <c r="AU1139"/>
    </row>
    <row r="1140" spans="1:47" x14ac:dyDescent="0.35">
      <c r="A1140" s="84">
        <v>41579</v>
      </c>
      <c r="B1140">
        <v>99.571616414999994</v>
      </c>
      <c r="C1140">
        <v>103.691359053</v>
      </c>
      <c r="D1140">
        <v>113.18622629799999</v>
      </c>
      <c r="E1140">
        <v>97.541126143</v>
      </c>
      <c r="F1140">
        <v>101.3</v>
      </c>
      <c r="G1140"/>
      <c r="H1140">
        <v>100.847302759</v>
      </c>
      <c r="I1140">
        <v>99.555022527999995</v>
      </c>
      <c r="J1140">
        <v>93.084485919000002</v>
      </c>
      <c r="K1140">
        <v>99.708309025999995</v>
      </c>
      <c r="L1140">
        <v>100.3</v>
      </c>
      <c r="M1140">
        <v>97.391884009999998</v>
      </c>
      <c r="N1140">
        <v>96.418080348000004</v>
      </c>
      <c r="O1140">
        <v>96.708059004999996</v>
      </c>
      <c r="P1140"/>
      <c r="Q1140">
        <v>103.608634053</v>
      </c>
      <c r="R1140">
        <v>100.7</v>
      </c>
      <c r="S1140">
        <v>99.572192055000002</v>
      </c>
      <c r="T1140">
        <v>95.295366111999996</v>
      </c>
      <c r="U1140"/>
      <c r="V1140">
        <v>96.487431330000007</v>
      </c>
      <c r="W1140">
        <v>89.107425618999997</v>
      </c>
      <c r="X1140">
        <v>94.502706157999995</v>
      </c>
      <c r="Y1140"/>
      <c r="Z1140">
        <v>60.260831435999997</v>
      </c>
      <c r="AA1140">
        <v>89.845078056999995</v>
      </c>
      <c r="AB1140">
        <v>95.175644027999994</v>
      </c>
      <c r="AC1140">
        <v>99.691692359000001</v>
      </c>
      <c r="AD1140">
        <v>101.89150904100001</v>
      </c>
      <c r="AE1140">
        <v>100.125</v>
      </c>
      <c r="AF1140">
        <v>95.207933994000001</v>
      </c>
      <c r="AG1140">
        <v>98.4</v>
      </c>
      <c r="AH1140">
        <v>106.579359106</v>
      </c>
      <c r="AI1140">
        <v>104.991250729</v>
      </c>
      <c r="AJ1140">
        <v>96.470131885000001</v>
      </c>
      <c r="AK1140"/>
      <c r="AL1140">
        <v>98.562806361</v>
      </c>
      <c r="AM1140">
        <v>96.1</v>
      </c>
      <c r="AN1140">
        <v>98.162787976999994</v>
      </c>
      <c r="AO1140">
        <v>95.4</v>
      </c>
      <c r="AP1140">
        <v>93.907825652</v>
      </c>
      <c r="AQ1140">
        <v>93.007750646000005</v>
      </c>
      <c r="AR1140">
        <v>99.791684025999999</v>
      </c>
      <c r="AS1140">
        <v>92.292308973999994</v>
      </c>
      <c r="AT1140">
        <v>99.305114047999993</v>
      </c>
      <c r="AU1140"/>
    </row>
    <row r="1141" spans="1:47" x14ac:dyDescent="0.35">
      <c r="A1141" s="84">
        <v>41609</v>
      </c>
      <c r="B1141">
        <v>99.479675862999997</v>
      </c>
      <c r="C1141">
        <v>102.29147571</v>
      </c>
      <c r="D1141">
        <v>109.09078498</v>
      </c>
      <c r="E1141">
        <v>96.697869654000002</v>
      </c>
      <c r="F1141">
        <v>102.5</v>
      </c>
      <c r="G1141"/>
      <c r="H1141">
        <v>98.680532274000001</v>
      </c>
      <c r="I1141">
        <v>99.463097298999998</v>
      </c>
      <c r="J1141">
        <v>94.684219296999999</v>
      </c>
      <c r="K1141">
        <v>99.808317360000004</v>
      </c>
      <c r="L1141">
        <v>101.5</v>
      </c>
      <c r="M1141">
        <v>97.191900674999999</v>
      </c>
      <c r="N1141">
        <v>96.669080558000005</v>
      </c>
      <c r="O1141">
        <v>90.607550629000002</v>
      </c>
      <c r="P1141"/>
      <c r="Q1141">
        <v>98.708225685000002</v>
      </c>
      <c r="R1141">
        <v>99.46</v>
      </c>
      <c r="S1141">
        <v>99.494934428999997</v>
      </c>
      <c r="T1141">
        <v>95.189246550999997</v>
      </c>
      <c r="U1141"/>
      <c r="V1141">
        <v>99.583818878000002</v>
      </c>
      <c r="W1141">
        <v>89.407450620999995</v>
      </c>
      <c r="X1141">
        <v>94.741447210999993</v>
      </c>
      <c r="Y1141"/>
      <c r="Z1141">
        <v>62.214896054</v>
      </c>
      <c r="AA1141">
        <v>88.845140188000002</v>
      </c>
      <c r="AB1141">
        <v>94.988290398000004</v>
      </c>
      <c r="AC1141">
        <v>98.691775684999996</v>
      </c>
      <c r="AD1141">
        <v>101.89150904100001</v>
      </c>
      <c r="AE1141">
        <v>101.547</v>
      </c>
      <c r="AF1141">
        <v>100.30835903000001</v>
      </c>
      <c r="AG1141">
        <v>97.2</v>
      </c>
      <c r="AH1141">
        <v>106.750800533</v>
      </c>
      <c r="AI1141">
        <v>103.691359053</v>
      </c>
      <c r="AJ1141">
        <v>96.935608998999996</v>
      </c>
      <c r="AK1141"/>
      <c r="AL1141">
        <v>98.503018956000005</v>
      </c>
      <c r="AM1141">
        <v>92.9</v>
      </c>
      <c r="AN1141">
        <v>98.703218082999996</v>
      </c>
      <c r="AO1141">
        <v>96</v>
      </c>
      <c r="AP1141">
        <v>92.807733978000002</v>
      </c>
      <c r="AQ1141">
        <v>94.307858988000007</v>
      </c>
      <c r="AR1141">
        <v>100.091659028</v>
      </c>
      <c r="AS1141">
        <v>91.792350636999998</v>
      </c>
      <c r="AT1141">
        <v>99.513049335999995</v>
      </c>
      <c r="AU1141"/>
    </row>
    <row r="1142" spans="1:47" x14ac:dyDescent="0.35">
      <c r="A1142" s="84">
        <v>41640</v>
      </c>
      <c r="B1142">
        <v>100.858784099</v>
      </c>
      <c r="C1142">
        <v>100.091659028</v>
      </c>
      <c r="D1142">
        <v>111.032623981</v>
      </c>
      <c r="E1142">
        <v>97.052347714999996</v>
      </c>
      <c r="F1142">
        <v>100.7</v>
      </c>
      <c r="G1142"/>
      <c r="H1142">
        <v>99.181048255999997</v>
      </c>
      <c r="I1142">
        <v>100.841975702</v>
      </c>
      <c r="J1142">
        <v>92.684552574999998</v>
      </c>
      <c r="K1142">
        <v>99.308275690000002</v>
      </c>
      <c r="L1142">
        <v>100.7</v>
      </c>
      <c r="M1142">
        <v>96.891925673000003</v>
      </c>
      <c r="N1142">
        <v>96.549080458000006</v>
      </c>
      <c r="O1142">
        <v>97.708142344999999</v>
      </c>
      <c r="P1142"/>
      <c r="Q1142">
        <v>101.10842570200001</v>
      </c>
      <c r="R1142">
        <v>97.99</v>
      </c>
      <c r="S1142">
        <v>99.673556331</v>
      </c>
      <c r="T1142">
        <v>96.038203042000006</v>
      </c>
      <c r="U1142"/>
      <c r="V1142">
        <v>97.486266022999999</v>
      </c>
      <c r="W1142">
        <v>90.107508959</v>
      </c>
      <c r="X1142">
        <v>95.966277590999994</v>
      </c>
      <c r="Y1142"/>
      <c r="Z1142">
        <v>65.303578837000003</v>
      </c>
      <c r="AA1142">
        <v>87.938202094999994</v>
      </c>
      <c r="AB1142">
        <v>94.988290398000004</v>
      </c>
      <c r="AC1142">
        <v>100.29164236299999</v>
      </c>
      <c r="AD1142">
        <v>103.591367386</v>
      </c>
      <c r="AE1142">
        <v>101.318</v>
      </c>
      <c r="AF1142">
        <v>96.908075672999999</v>
      </c>
      <c r="AG1142">
        <v>97.2</v>
      </c>
      <c r="AH1142">
        <v>107.273191719</v>
      </c>
      <c r="AI1142">
        <v>101.091575702</v>
      </c>
      <c r="AJ1142">
        <v>98.681148176999997</v>
      </c>
      <c r="AK1142"/>
      <c r="AL1142">
        <v>98.802668437999998</v>
      </c>
      <c r="AM1142">
        <v>94.9</v>
      </c>
      <c r="AN1142">
        <v>100.32884702600001</v>
      </c>
      <c r="AO1142">
        <v>90.3</v>
      </c>
      <c r="AP1142">
        <v>92.407700641999995</v>
      </c>
      <c r="AQ1142">
        <v>93.207767313999994</v>
      </c>
      <c r="AR1142">
        <v>100.091659028</v>
      </c>
      <c r="AS1142">
        <v>95.192067327999993</v>
      </c>
      <c r="AT1142">
        <v>99.141403432999994</v>
      </c>
      <c r="AU1142"/>
    </row>
    <row r="1143" spans="1:47" x14ac:dyDescent="0.35">
      <c r="A1143" s="84">
        <v>41671</v>
      </c>
      <c r="B1143">
        <v>99.663556966000002</v>
      </c>
      <c r="C1143">
        <v>104.791267394</v>
      </c>
      <c r="D1143">
        <v>111.491811494</v>
      </c>
      <c r="E1143">
        <v>98.855771571999995</v>
      </c>
      <c r="F1143">
        <v>100.8</v>
      </c>
      <c r="G1143"/>
      <c r="H1143">
        <v>100.486294426</v>
      </c>
      <c r="I1143">
        <v>99.646947757999996</v>
      </c>
      <c r="J1143">
        <v>94.084319280000003</v>
      </c>
      <c r="K1143">
        <v>99.408284023999997</v>
      </c>
      <c r="L1143">
        <v>102</v>
      </c>
      <c r="M1143">
        <v>97.591867343999994</v>
      </c>
      <c r="N1143">
        <v>97.113080928000002</v>
      </c>
      <c r="O1143">
        <v>97.308109009000006</v>
      </c>
      <c r="P1143"/>
      <c r="Q1143">
        <v>101.708475706</v>
      </c>
      <c r="R1143">
        <v>99.36</v>
      </c>
      <c r="S1143">
        <v>100.034121907</v>
      </c>
      <c r="T1143">
        <v>95.932083481000006</v>
      </c>
      <c r="U1143"/>
      <c r="V1143">
        <v>99.683702346999993</v>
      </c>
      <c r="W1143">
        <v>91.107592299000004</v>
      </c>
      <c r="X1143">
        <v>96.028334336</v>
      </c>
      <c r="Y1143"/>
      <c r="Z1143">
        <v>68.833502017000001</v>
      </c>
      <c r="AA1143">
        <v>87.463172049999997</v>
      </c>
      <c r="AB1143">
        <v>99.110070257999993</v>
      </c>
      <c r="AC1143">
        <v>99.491709024000002</v>
      </c>
      <c r="AD1143">
        <v>102.891425715</v>
      </c>
      <c r="AE1143">
        <v>100.55800000000001</v>
      </c>
      <c r="AF1143">
        <v>99.908325693999998</v>
      </c>
      <c r="AG1143">
        <v>97.6</v>
      </c>
      <c r="AH1143">
        <v>107.403113971</v>
      </c>
      <c r="AI1143">
        <v>100.091659028</v>
      </c>
      <c r="AJ1143">
        <v>98.797517455000005</v>
      </c>
      <c r="AK1143"/>
      <c r="AL1143">
        <v>99.106533669000001</v>
      </c>
      <c r="AM1143">
        <v>94.7</v>
      </c>
      <c r="AN1143">
        <v>99.946267504000005</v>
      </c>
      <c r="AO1143">
        <v>92.9</v>
      </c>
      <c r="AP1143">
        <v>93.007750646000005</v>
      </c>
      <c r="AQ1143">
        <v>92.407700641999995</v>
      </c>
      <c r="AR1143">
        <v>99.991667360999998</v>
      </c>
      <c r="AS1143">
        <v>94.292142321</v>
      </c>
      <c r="AT1143">
        <v>99.900659751000006</v>
      </c>
      <c r="AU1143"/>
    </row>
    <row r="1144" spans="1:47" x14ac:dyDescent="0.35">
      <c r="A1144" s="84">
        <v>41699</v>
      </c>
      <c r="B1144">
        <v>98.376389251999996</v>
      </c>
      <c r="C1144">
        <v>101.091575702</v>
      </c>
      <c r="D1144">
        <v>111.213812963</v>
      </c>
      <c r="E1144">
        <v>99.169584979999996</v>
      </c>
      <c r="F1144">
        <v>100.7</v>
      </c>
      <c r="G1144"/>
      <c r="H1144">
        <v>98.704801794999995</v>
      </c>
      <c r="I1144">
        <v>98.359994553999996</v>
      </c>
      <c r="J1144">
        <v>95.584069322000005</v>
      </c>
      <c r="K1144">
        <v>99.808317360000004</v>
      </c>
      <c r="L1144">
        <v>98.9</v>
      </c>
      <c r="M1144">
        <v>96.991917340000001</v>
      </c>
      <c r="N1144">
        <v>96.482080401999994</v>
      </c>
      <c r="O1144">
        <v>96.808067339000004</v>
      </c>
      <c r="P1144"/>
      <c r="Q1144">
        <v>101.008417368</v>
      </c>
      <c r="R1144">
        <v>98.85</v>
      </c>
      <c r="S1144">
        <v>100.629750032</v>
      </c>
      <c r="T1144">
        <v>94.764768305999993</v>
      </c>
      <c r="U1144"/>
      <c r="V1144">
        <v>97.686032961999999</v>
      </c>
      <c r="W1144">
        <v>92.207683974000005</v>
      </c>
      <c r="X1144">
        <v>95.873853537000002</v>
      </c>
      <c r="Y1144"/>
      <c r="Z1144">
        <v>70.346326237</v>
      </c>
      <c r="AA1144">
        <v>84.499925743000006</v>
      </c>
      <c r="AB1144">
        <v>91.522248243999996</v>
      </c>
      <c r="AC1144">
        <v>98.491792351000001</v>
      </c>
      <c r="AD1144">
        <v>104.291309058</v>
      </c>
      <c r="AE1144">
        <v>101.428</v>
      </c>
      <c r="AF1144">
        <v>97.208100674999997</v>
      </c>
      <c r="AG1144">
        <v>94.6</v>
      </c>
      <c r="AH1144">
        <v>107.771609146</v>
      </c>
      <c r="AI1144">
        <v>98.791767352999997</v>
      </c>
      <c r="AJ1144">
        <v>100.19394879799999</v>
      </c>
      <c r="AK1144"/>
      <c r="AL1144">
        <v>99.404694332000005</v>
      </c>
      <c r="AM1144">
        <v>94.4</v>
      </c>
      <c r="AN1144">
        <v>96.224031402999998</v>
      </c>
      <c r="AO1144">
        <v>92.2</v>
      </c>
      <c r="AP1144">
        <v>92.107675639999997</v>
      </c>
      <c r="AQ1144">
        <v>93.307775648000003</v>
      </c>
      <c r="AR1144">
        <v>97.591867343999994</v>
      </c>
      <c r="AS1144">
        <v>94.492125655999999</v>
      </c>
      <c r="AT1144">
        <v>100.882923443</v>
      </c>
      <c r="AU1144"/>
    </row>
    <row r="1145" spans="1:47" x14ac:dyDescent="0.35">
      <c r="A1145" s="84">
        <v>41730</v>
      </c>
      <c r="B1145">
        <v>99.111913655999999</v>
      </c>
      <c r="C1145">
        <v>104.091325723</v>
      </c>
      <c r="D1145">
        <v>110.242678771</v>
      </c>
      <c r="E1145">
        <v>100.463898082</v>
      </c>
      <c r="F1145">
        <v>101.5</v>
      </c>
      <c r="G1145"/>
      <c r="H1145">
        <v>100.590770773</v>
      </c>
      <c r="I1145">
        <v>99.095396379999997</v>
      </c>
      <c r="J1145">
        <v>95.684052657999999</v>
      </c>
      <c r="K1145">
        <v>99.408284023999997</v>
      </c>
      <c r="L1145">
        <v>99.6</v>
      </c>
      <c r="M1145">
        <v>98.591784017999998</v>
      </c>
      <c r="N1145">
        <v>97.516081263000004</v>
      </c>
      <c r="O1145">
        <v>100.00833402799999</v>
      </c>
      <c r="P1145"/>
      <c r="Q1145">
        <v>102.608550713</v>
      </c>
      <c r="R1145">
        <v>99.09</v>
      </c>
      <c r="S1145">
        <v>100.011224255</v>
      </c>
      <c r="T1145">
        <v>94.977007427999993</v>
      </c>
      <c r="U1145"/>
      <c r="V1145">
        <v>99.983352754999999</v>
      </c>
      <c r="W1145">
        <v>92.907742311999996</v>
      </c>
      <c r="X1145">
        <v>97.412075522999999</v>
      </c>
      <c r="Y1145"/>
      <c r="Z1145">
        <v>81.881610916</v>
      </c>
      <c r="AA1145">
        <v>84.131868519999998</v>
      </c>
      <c r="AB1145">
        <v>90.210772833999997</v>
      </c>
      <c r="AC1145">
        <v>99.491709024000002</v>
      </c>
      <c r="AD1145">
        <v>99.791684025999999</v>
      </c>
      <c r="AE1145">
        <v>101.916</v>
      </c>
      <c r="AF1145">
        <v>97.608134011000004</v>
      </c>
      <c r="AG1145">
        <v>96.4</v>
      </c>
      <c r="AH1145">
        <v>108.508799971</v>
      </c>
      <c r="AI1145">
        <v>104.091325723</v>
      </c>
      <c r="AJ1145">
        <v>99.262994569</v>
      </c>
      <c r="AK1145"/>
      <c r="AL1145">
        <v>99.396528626999995</v>
      </c>
      <c r="AM1145">
        <v>95.8</v>
      </c>
      <c r="AN1145">
        <v>98.737948794000005</v>
      </c>
      <c r="AO1145">
        <v>94.5</v>
      </c>
      <c r="AP1145">
        <v>94.007833985999994</v>
      </c>
      <c r="AQ1145">
        <v>94.507875655999996</v>
      </c>
      <c r="AR1145">
        <v>98.291809016000002</v>
      </c>
      <c r="AS1145">
        <v>93.592200649999995</v>
      </c>
      <c r="AT1145">
        <v>100.945591588</v>
      </c>
      <c r="AU1145"/>
    </row>
    <row r="1146" spans="1:47" x14ac:dyDescent="0.35">
      <c r="A1146" s="84">
        <v>41760</v>
      </c>
      <c r="B1146">
        <v>97.456983745000002</v>
      </c>
      <c r="C1146">
        <v>101.191567369</v>
      </c>
      <c r="D1146">
        <v>109.129352459</v>
      </c>
      <c r="E1146">
        <v>100.72928844899999</v>
      </c>
      <c r="F1146">
        <v>99.8</v>
      </c>
      <c r="G1146"/>
      <c r="H1146">
        <v>101.20366739799999</v>
      </c>
      <c r="I1146">
        <v>97.440742267999994</v>
      </c>
      <c r="J1146">
        <v>94.984169304999995</v>
      </c>
      <c r="K1146">
        <v>98.708225685000002</v>
      </c>
      <c r="L1146">
        <v>98.2</v>
      </c>
      <c r="M1146">
        <v>97.791850679000007</v>
      </c>
      <c r="N1146">
        <v>97.128080940000004</v>
      </c>
      <c r="O1146">
        <v>100.50837569799999</v>
      </c>
      <c r="P1146"/>
      <c r="Q1146">
        <v>101.90849237400001</v>
      </c>
      <c r="R1146">
        <v>97.2</v>
      </c>
      <c r="S1146">
        <v>100.249163729</v>
      </c>
      <c r="T1146">
        <v>94.446409622000004</v>
      </c>
      <c r="U1146"/>
      <c r="V1146">
        <v>105.476943566</v>
      </c>
      <c r="W1146">
        <v>92.407700641999995</v>
      </c>
      <c r="X1146">
        <v>97.283425825999998</v>
      </c>
      <c r="Y1146"/>
      <c r="Z1146">
        <v>84.213881588999996</v>
      </c>
      <c r="AA1146">
        <v>84.741170089999997</v>
      </c>
      <c r="AB1146">
        <v>93.208430913000001</v>
      </c>
      <c r="AC1146">
        <v>97.991834014000005</v>
      </c>
      <c r="AD1146">
        <v>101.89150904100001</v>
      </c>
      <c r="AE1146">
        <v>99.405000000000001</v>
      </c>
      <c r="AF1146">
        <v>97.308109009000006</v>
      </c>
      <c r="AG1146">
        <v>96.6</v>
      </c>
      <c r="AH1146">
        <v>108.97812038399999</v>
      </c>
      <c r="AI1146">
        <v>103.691359053</v>
      </c>
      <c r="AJ1146">
        <v>94.608223429000006</v>
      </c>
      <c r="AK1146"/>
      <c r="AL1146">
        <v>99.269175718</v>
      </c>
      <c r="AM1146">
        <v>94.2</v>
      </c>
      <c r="AN1146">
        <v>97.369710646000001</v>
      </c>
      <c r="AO1146">
        <v>94</v>
      </c>
      <c r="AP1146">
        <v>93.607800650000001</v>
      </c>
      <c r="AQ1146">
        <v>93.507792316000007</v>
      </c>
      <c r="AR1146">
        <v>95.392050662000003</v>
      </c>
      <c r="AS1146">
        <v>92.392300641999995</v>
      </c>
      <c r="AT1146">
        <v>101.35144716000001</v>
      </c>
      <c r="AU1146"/>
    </row>
    <row r="1147" spans="1:47" x14ac:dyDescent="0.35">
      <c r="A1147" s="84">
        <v>41791</v>
      </c>
      <c r="B1147">
        <v>101.042665222</v>
      </c>
      <c r="C1147">
        <v>102.69144238</v>
      </c>
      <c r="D1147">
        <v>105.903028131</v>
      </c>
      <c r="E1147">
        <v>101.577092959</v>
      </c>
      <c r="F1147">
        <v>104.8</v>
      </c>
      <c r="G1147"/>
      <c r="H1147">
        <v>100.863762376</v>
      </c>
      <c r="I1147">
        <v>101.025826181</v>
      </c>
      <c r="J1147">
        <v>95.484085985999997</v>
      </c>
      <c r="K1147">
        <v>98.80823402</v>
      </c>
      <c r="L1147">
        <v>97.4</v>
      </c>
      <c r="M1147">
        <v>97.291892341999997</v>
      </c>
      <c r="N1147">
        <v>96.646080538000007</v>
      </c>
      <c r="O1147">
        <v>100.00833402799999</v>
      </c>
      <c r="P1147"/>
      <c r="Q1147">
        <v>99.808317360000004</v>
      </c>
      <c r="R1147">
        <v>99.12</v>
      </c>
      <c r="S1147">
        <v>100.47161857899999</v>
      </c>
      <c r="T1147">
        <v>94.340290060000001</v>
      </c>
      <c r="U1147"/>
      <c r="V1147">
        <v>98.185450308</v>
      </c>
      <c r="W1147">
        <v>95.707975665000006</v>
      </c>
      <c r="X1147">
        <v>98.173922594000004</v>
      </c>
      <c r="Y1147"/>
      <c r="Z1147">
        <v>63.979857643999999</v>
      </c>
      <c r="AA1147">
        <v>86.402213575999994</v>
      </c>
      <c r="AB1147">
        <v>92.833723653000007</v>
      </c>
      <c r="AC1147">
        <v>99.891675694</v>
      </c>
      <c r="AD1147">
        <v>100.591617365</v>
      </c>
      <c r="AE1147">
        <v>102.286</v>
      </c>
      <c r="AF1147">
        <v>97.708142344999999</v>
      </c>
      <c r="AG1147">
        <v>95.9</v>
      </c>
      <c r="AH1147">
        <v>108.762534563</v>
      </c>
      <c r="AI1147">
        <v>101.991500708</v>
      </c>
      <c r="AJ1147">
        <v>99.262994569</v>
      </c>
      <c r="AK1147"/>
      <c r="AL1147">
        <v>99.556159445000006</v>
      </c>
      <c r="AM1147">
        <v>94.9</v>
      </c>
      <c r="AN1147">
        <v>96.848495998999994</v>
      </c>
      <c r="AO1147">
        <v>95.1</v>
      </c>
      <c r="AP1147">
        <v>95.807983999000001</v>
      </c>
      <c r="AQ1147">
        <v>94.507875655999996</v>
      </c>
      <c r="AR1147">
        <v>97.491875676999996</v>
      </c>
      <c r="AS1147">
        <v>94.192150654000002</v>
      </c>
      <c r="AT1147">
        <v>101.700584093</v>
      </c>
      <c r="AU1147"/>
    </row>
    <row r="1148" spans="1:47" x14ac:dyDescent="0.35">
      <c r="A1148" s="84">
        <v>41821</v>
      </c>
      <c r="B1148">
        <v>98.192508149000005</v>
      </c>
      <c r="C1148">
        <v>100.991584035</v>
      </c>
      <c r="D1148">
        <v>108.61140541499999</v>
      </c>
      <c r="E1148">
        <v>100.987187959</v>
      </c>
      <c r="F1148">
        <v>100.4</v>
      </c>
      <c r="G1148"/>
      <c r="H1148">
        <v>98.795331138999998</v>
      </c>
      <c r="I1148">
        <v>98.176144094999998</v>
      </c>
      <c r="J1148">
        <v>95.284119313000005</v>
      </c>
      <c r="K1148">
        <v>100.908409034</v>
      </c>
      <c r="L1148">
        <v>97.5</v>
      </c>
      <c r="M1148">
        <v>98.091825681000003</v>
      </c>
      <c r="N1148">
        <v>96.553080460999993</v>
      </c>
      <c r="O1148">
        <v>102.70855904699999</v>
      </c>
      <c r="P1148"/>
      <c r="Q1148">
        <v>101.408450704</v>
      </c>
      <c r="R1148">
        <v>100.12</v>
      </c>
      <c r="S1148">
        <v>100.82585115000001</v>
      </c>
      <c r="T1148">
        <v>95.401485674</v>
      </c>
      <c r="U1148"/>
      <c r="V1148">
        <v>97.486266022999999</v>
      </c>
      <c r="W1148">
        <v>97.408117343000001</v>
      </c>
      <c r="X1148">
        <v>98.973530198999995</v>
      </c>
      <c r="Y1148"/>
      <c r="Z1148">
        <v>71.228807032000006</v>
      </c>
      <c r="AA1148">
        <v>89.438128263999999</v>
      </c>
      <c r="AB1148">
        <v>94.707259953000005</v>
      </c>
      <c r="AC1148">
        <v>98.491792351000001</v>
      </c>
      <c r="AD1148">
        <v>100.39163403000001</v>
      </c>
      <c r="AE1148">
        <v>102.92700000000001</v>
      </c>
      <c r="AF1148">
        <v>100.608384032</v>
      </c>
      <c r="AG1148">
        <v>96.5</v>
      </c>
      <c r="AH1148">
        <v>108.911273017</v>
      </c>
      <c r="AI1148">
        <v>102.69144238</v>
      </c>
      <c r="AJ1148">
        <v>97.866563227</v>
      </c>
      <c r="AK1148"/>
      <c r="AL1148">
        <v>99.918376648000006</v>
      </c>
      <c r="AM1148">
        <v>96.7</v>
      </c>
      <c r="AN1148">
        <v>98.437760424999993</v>
      </c>
      <c r="AO1148">
        <v>94.5</v>
      </c>
      <c r="AP1148">
        <v>92.807733978000002</v>
      </c>
      <c r="AQ1148">
        <v>95.907992332999996</v>
      </c>
      <c r="AR1148">
        <v>95.692025665000003</v>
      </c>
      <c r="AS1148">
        <v>96.491959003000005</v>
      </c>
      <c r="AT1148">
        <v>101.977037876</v>
      </c>
      <c r="AU1148"/>
    </row>
    <row r="1149" spans="1:47" x14ac:dyDescent="0.35">
      <c r="A1149" s="84">
        <v>41852</v>
      </c>
      <c r="B1149">
        <v>97.273102641999998</v>
      </c>
      <c r="C1149">
        <v>98.091825681000003</v>
      </c>
      <c r="D1149">
        <v>109.064537515</v>
      </c>
      <c r="E1149">
        <v>99.307898305999998</v>
      </c>
      <c r="F1149">
        <v>101.6</v>
      </c>
      <c r="G1149"/>
      <c r="H1149">
        <v>98.005745054000002</v>
      </c>
      <c r="I1149">
        <v>97.256891808999995</v>
      </c>
      <c r="J1149">
        <v>95.584069322000005</v>
      </c>
      <c r="K1149">
        <v>96.708059004999996</v>
      </c>
      <c r="L1149">
        <v>102.8</v>
      </c>
      <c r="M1149">
        <v>96.391967335999993</v>
      </c>
      <c r="N1149">
        <v>97.021080850999994</v>
      </c>
      <c r="O1149">
        <v>100.80840070000001</v>
      </c>
      <c r="P1149"/>
      <c r="Q1149">
        <v>102.008500708</v>
      </c>
      <c r="R1149">
        <v>98.32</v>
      </c>
      <c r="S1149">
        <v>99.680106187000007</v>
      </c>
      <c r="T1149">
        <v>94.340290060000001</v>
      </c>
      <c r="U1149"/>
      <c r="V1149">
        <v>95.988013984000006</v>
      </c>
      <c r="W1149">
        <v>91.707642304000004</v>
      </c>
      <c r="X1149">
        <v>98.135383782000005</v>
      </c>
      <c r="Y1149"/>
      <c r="Z1149">
        <v>74.947833239999994</v>
      </c>
      <c r="AA1149">
        <v>93.646691379000004</v>
      </c>
      <c r="AB1149">
        <v>95.737704918000006</v>
      </c>
      <c r="AC1149">
        <v>97.191900674999999</v>
      </c>
      <c r="AD1149">
        <v>99.491709024000002</v>
      </c>
      <c r="AE1149">
        <v>99.087999999999994</v>
      </c>
      <c r="AF1149">
        <v>97.708142344999999</v>
      </c>
      <c r="AG1149">
        <v>97</v>
      </c>
      <c r="AH1149">
        <v>109.04737239000001</v>
      </c>
      <c r="AI1149">
        <v>102.99141738199999</v>
      </c>
      <c r="AJ1149">
        <v>98.797517455000005</v>
      </c>
      <c r="AK1149"/>
      <c r="AL1149">
        <v>98.802355336999995</v>
      </c>
      <c r="AM1149">
        <v>95.6</v>
      </c>
      <c r="AN1149">
        <v>96.917924111000005</v>
      </c>
      <c r="AO1149">
        <v>94.7</v>
      </c>
      <c r="AP1149">
        <v>94.607883990000005</v>
      </c>
      <c r="AQ1149">
        <v>93.807817318000005</v>
      </c>
      <c r="AR1149">
        <v>97.391884009999998</v>
      </c>
      <c r="AS1149">
        <v>91.792350636999998</v>
      </c>
      <c r="AT1149">
        <v>101.786058684</v>
      </c>
      <c r="AU1149"/>
    </row>
    <row r="1150" spans="1:47" x14ac:dyDescent="0.35">
      <c r="A1150" s="84">
        <v>41883</v>
      </c>
      <c r="B1150">
        <v>98.560270356000004</v>
      </c>
      <c r="C1150">
        <v>102.491459045</v>
      </c>
      <c r="D1150">
        <v>109.208766455</v>
      </c>
      <c r="E1150">
        <v>101.212983796</v>
      </c>
      <c r="F1150">
        <v>101.3</v>
      </c>
      <c r="G1150"/>
      <c r="H1150">
        <v>98.104231596999995</v>
      </c>
      <c r="I1150">
        <v>98.543845012999995</v>
      </c>
      <c r="J1150">
        <v>97.183802700000001</v>
      </c>
      <c r="K1150">
        <v>99.108259021999999</v>
      </c>
      <c r="L1150">
        <v>101.3</v>
      </c>
      <c r="M1150">
        <v>97.391884009999998</v>
      </c>
      <c r="N1150">
        <v>97.261081051000005</v>
      </c>
      <c r="O1150">
        <v>101.60846737200001</v>
      </c>
      <c r="P1150"/>
      <c r="Q1150">
        <v>100.00833402799999</v>
      </c>
      <c r="R1150">
        <v>99.15</v>
      </c>
      <c r="S1150">
        <v>100.574931263</v>
      </c>
      <c r="T1150">
        <v>94.977007427999993</v>
      </c>
      <c r="U1150"/>
      <c r="V1150">
        <v>97.186615614999994</v>
      </c>
      <c r="W1150">
        <v>93.907825652</v>
      </c>
      <c r="X1150">
        <v>98.955779285000006</v>
      </c>
      <c r="Y1150"/>
      <c r="Z1150">
        <v>73.435009019999995</v>
      </c>
      <c r="AA1150">
        <v>96.768320837999994</v>
      </c>
      <c r="AB1150">
        <v>98.829039812999994</v>
      </c>
      <c r="AC1150">
        <v>97.891842346000004</v>
      </c>
      <c r="AD1150">
        <v>100.591617365</v>
      </c>
      <c r="AE1150">
        <v>99.2</v>
      </c>
      <c r="AF1150">
        <v>99.608300692</v>
      </c>
      <c r="AG1150">
        <v>98.4</v>
      </c>
      <c r="AH1150">
        <v>109.29712762699999</v>
      </c>
      <c r="AI1150">
        <v>101.291559037</v>
      </c>
      <c r="AJ1150">
        <v>101.823118697</v>
      </c>
      <c r="AK1150"/>
      <c r="AL1150">
        <v>99.659160099999994</v>
      </c>
      <c r="AM1150">
        <v>96.5</v>
      </c>
      <c r="AN1150">
        <v>96.959881210999995</v>
      </c>
      <c r="AO1150">
        <v>96</v>
      </c>
      <c r="AP1150">
        <v>93.907825652</v>
      </c>
      <c r="AQ1150">
        <v>95.707975665000006</v>
      </c>
      <c r="AR1150">
        <v>95.392050662000003</v>
      </c>
      <c r="AS1150">
        <v>96.091992333999997</v>
      </c>
      <c r="AT1150">
        <v>102.098209512</v>
      </c>
      <c r="AU1150"/>
    </row>
    <row r="1151" spans="1:47" x14ac:dyDescent="0.35">
      <c r="A1151" s="84">
        <v>41913</v>
      </c>
      <c r="B1151">
        <v>98.100567596999994</v>
      </c>
      <c r="C1151">
        <v>99.791684025999999</v>
      </c>
      <c r="D1151">
        <v>109.30588427799999</v>
      </c>
      <c r="E1151">
        <v>102.027079449</v>
      </c>
      <c r="F1151">
        <v>103.8</v>
      </c>
      <c r="G1151"/>
      <c r="H1151">
        <v>99.023161266000002</v>
      </c>
      <c r="I1151">
        <v>98.084218864999997</v>
      </c>
      <c r="J1151">
        <v>96.683886018999999</v>
      </c>
      <c r="K1151">
        <v>99.308275690000002</v>
      </c>
      <c r="L1151">
        <v>100.4</v>
      </c>
      <c r="M1151">
        <v>97.091909008000002</v>
      </c>
      <c r="N1151">
        <v>96.812080676999997</v>
      </c>
      <c r="O1151">
        <v>100.80840070000001</v>
      </c>
      <c r="P1151"/>
      <c r="Q1151">
        <v>101.30844236999999</v>
      </c>
      <c r="R1151">
        <v>97.59</v>
      </c>
      <c r="S1151">
        <v>100.556314755</v>
      </c>
      <c r="T1151">
        <v>94.870887866999993</v>
      </c>
      <c r="U1151"/>
      <c r="V1151">
        <v>99.883469285999993</v>
      </c>
      <c r="W1151">
        <v>91.407617301000002</v>
      </c>
      <c r="X1151">
        <v>94.477847038999997</v>
      </c>
      <c r="Y1151"/>
      <c r="Z1151">
        <v>76.523691803000006</v>
      </c>
      <c r="AA1151">
        <v>101.172380906</v>
      </c>
      <c r="AB1151">
        <v>97.704918032999998</v>
      </c>
      <c r="AC1151">
        <v>97.691859011999995</v>
      </c>
      <c r="AD1151">
        <v>100.591617365</v>
      </c>
      <c r="AE1151">
        <v>97.98</v>
      </c>
      <c r="AF1151">
        <v>100.208350696</v>
      </c>
      <c r="AG1151">
        <v>98.5</v>
      </c>
      <c r="AH1151">
        <v>109.360423129</v>
      </c>
      <c r="AI1151">
        <v>100.191650696</v>
      </c>
      <c r="AJ1151">
        <v>103.10318076</v>
      </c>
      <c r="AK1151"/>
      <c r="AL1151">
        <v>99.574406679999996</v>
      </c>
      <c r="AM1151">
        <v>96.6</v>
      </c>
      <c r="AN1151">
        <v>98.861917950999995</v>
      </c>
      <c r="AO1151">
        <v>97.1</v>
      </c>
      <c r="AP1151">
        <v>94.007833985999994</v>
      </c>
      <c r="AQ1151">
        <v>96.308025669000003</v>
      </c>
      <c r="AR1151">
        <v>95.892008998999998</v>
      </c>
      <c r="AS1151">
        <v>94.892092325999997</v>
      </c>
      <c r="AT1151">
        <v>102.103861544</v>
      </c>
      <c r="AU1151"/>
    </row>
    <row r="1152" spans="1:47" x14ac:dyDescent="0.35">
      <c r="A1152" s="84">
        <v>41944</v>
      </c>
      <c r="B1152">
        <v>97.365043193999995</v>
      </c>
      <c r="C1152">
        <v>99.191734022000006</v>
      </c>
      <c r="D1152">
        <v>108.48566200099999</v>
      </c>
      <c r="E1152">
        <v>101.65815473399999</v>
      </c>
      <c r="F1152">
        <v>103.7</v>
      </c>
      <c r="G1152"/>
      <c r="H1152">
        <v>97.958778529</v>
      </c>
      <c r="I1152">
        <v>97.348817038999996</v>
      </c>
      <c r="J1152">
        <v>97.383769372000003</v>
      </c>
      <c r="K1152">
        <v>99.408284023999997</v>
      </c>
      <c r="L1152">
        <v>100.1</v>
      </c>
      <c r="M1152">
        <v>96.791934005000002</v>
      </c>
      <c r="N1152">
        <v>96.415080345999996</v>
      </c>
      <c r="O1152">
        <v>102.30852571</v>
      </c>
      <c r="P1152"/>
      <c r="Q1152">
        <v>100.50837569799999</v>
      </c>
      <c r="R1152">
        <v>96.78</v>
      </c>
      <c r="S1152">
        <v>100.85651518900001</v>
      </c>
      <c r="T1152">
        <v>95.825963919000003</v>
      </c>
      <c r="U1152"/>
      <c r="V1152">
        <v>99.284168469999997</v>
      </c>
      <c r="W1152">
        <v>95.307942328999999</v>
      </c>
      <c r="X1152">
        <v>101.362732786</v>
      </c>
      <c r="Y1152"/>
      <c r="Z1152">
        <v>76.019417063000006</v>
      </c>
      <c r="AA1152">
        <v>99.588354140000007</v>
      </c>
      <c r="AB1152">
        <v>97.142857143000001</v>
      </c>
      <c r="AC1152">
        <v>97.791850679000007</v>
      </c>
      <c r="AD1152">
        <v>100.591617365</v>
      </c>
      <c r="AE1152">
        <v>98.492999999999995</v>
      </c>
      <c r="AF1152">
        <v>100.30835903000001</v>
      </c>
      <c r="AG1152">
        <v>96.4</v>
      </c>
      <c r="AH1152">
        <v>109.5572142</v>
      </c>
      <c r="AI1152">
        <v>100.69160903300001</v>
      </c>
      <c r="AJ1152">
        <v>100.77579519</v>
      </c>
      <c r="AK1152"/>
      <c r="AL1152">
        <v>99.787716998999997</v>
      </c>
      <c r="AM1152">
        <v>96.4</v>
      </c>
      <c r="AN1152">
        <v>97.751337915999997</v>
      </c>
      <c r="AO1152">
        <v>97.7</v>
      </c>
      <c r="AP1152">
        <v>94.507875655999996</v>
      </c>
      <c r="AQ1152">
        <v>95.507958997000003</v>
      </c>
      <c r="AR1152">
        <v>95.392050662000003</v>
      </c>
      <c r="AS1152">
        <v>95.692025665000003</v>
      </c>
      <c r="AT1152">
        <v>102.729848894</v>
      </c>
      <c r="AU1152"/>
    </row>
    <row r="1153" spans="1:47" x14ac:dyDescent="0.35">
      <c r="A1153" s="84">
        <v>41974</v>
      </c>
      <c r="B1153">
        <v>99.387735311</v>
      </c>
      <c r="C1153">
        <v>99.791684025999999</v>
      </c>
      <c r="D1153">
        <v>105.251630783</v>
      </c>
      <c r="E1153">
        <v>102.06961681600001</v>
      </c>
      <c r="F1153">
        <v>103</v>
      </c>
      <c r="G1153"/>
      <c r="H1153">
        <v>99.596873294999995</v>
      </c>
      <c r="I1153">
        <v>99.371172068999996</v>
      </c>
      <c r="J1153">
        <v>99.083486085999994</v>
      </c>
      <c r="K1153">
        <v>101.10842570200001</v>
      </c>
      <c r="L1153">
        <v>100.2</v>
      </c>
      <c r="M1153">
        <v>98.191817349000004</v>
      </c>
      <c r="N1153">
        <v>96.645080538000002</v>
      </c>
      <c r="O1153">
        <v>101.90849237400001</v>
      </c>
      <c r="P1153"/>
      <c r="Q1153">
        <v>98.508209016999999</v>
      </c>
      <c r="R1153">
        <v>99.69</v>
      </c>
      <c r="S1153">
        <v>101.364944845</v>
      </c>
      <c r="T1153">
        <v>97.736116023999998</v>
      </c>
      <c r="U1153"/>
      <c r="V1153">
        <v>96.687198269000007</v>
      </c>
      <c r="W1153">
        <v>93.907825652</v>
      </c>
      <c r="X1153">
        <v>98.689780354999996</v>
      </c>
      <c r="Y1153"/>
      <c r="Z1153">
        <v>70.157223209999998</v>
      </c>
      <c r="AA1153">
        <v>98.477595368999999</v>
      </c>
      <c r="AB1153">
        <v>95.925058547999996</v>
      </c>
      <c r="AC1153">
        <v>98.791767352999997</v>
      </c>
      <c r="AD1153">
        <v>100.191650696</v>
      </c>
      <c r="AE1153">
        <v>101.089</v>
      </c>
      <c r="AF1153">
        <v>101.508459038</v>
      </c>
      <c r="AG1153">
        <v>97.2</v>
      </c>
      <c r="AH1153">
        <v>109.59960657400001</v>
      </c>
      <c r="AI1153">
        <v>100.7916007</v>
      </c>
      <c r="AJ1153">
        <v>101.357641583</v>
      </c>
      <c r="AK1153"/>
      <c r="AL1153">
        <v>100.31826973299999</v>
      </c>
      <c r="AM1153">
        <v>98.1</v>
      </c>
      <c r="AN1153">
        <v>97.356714303999993</v>
      </c>
      <c r="AO1153">
        <v>100.1</v>
      </c>
      <c r="AP1153">
        <v>96.408034002999997</v>
      </c>
      <c r="AQ1153">
        <v>97.208100674999997</v>
      </c>
      <c r="AR1153">
        <v>99.591700692000003</v>
      </c>
      <c r="AS1153">
        <v>95.592033997000001</v>
      </c>
      <c r="AT1153">
        <v>102.720230524</v>
      </c>
      <c r="AU1153"/>
    </row>
    <row r="1154" spans="1:47" x14ac:dyDescent="0.35">
      <c r="A1154" s="84">
        <v>42005</v>
      </c>
      <c r="B1154">
        <v>100.608384032</v>
      </c>
      <c r="C1154">
        <v>101.291559037</v>
      </c>
      <c r="D1154">
        <v>105.906209975</v>
      </c>
      <c r="E1154">
        <v>101.38634363200001</v>
      </c>
      <c r="F1154">
        <v>103.5</v>
      </c>
      <c r="G1154"/>
      <c r="H1154">
        <v>102.797254833</v>
      </c>
      <c r="I1154">
        <v>100.49162569800001</v>
      </c>
      <c r="J1154">
        <v>97.683719379999999</v>
      </c>
      <c r="K1154">
        <v>98.408200683000004</v>
      </c>
      <c r="L1154">
        <v>97.3</v>
      </c>
      <c r="M1154">
        <v>97.591867343999994</v>
      </c>
      <c r="N1154">
        <v>96.851080709000001</v>
      </c>
      <c r="O1154">
        <v>99.108259021999999</v>
      </c>
      <c r="P1154"/>
      <c r="Q1154">
        <v>97.308109009000006</v>
      </c>
      <c r="R1154">
        <v>99.49</v>
      </c>
      <c r="S1154">
        <v>101.08272467</v>
      </c>
      <c r="T1154">
        <v>99.327909445000003</v>
      </c>
      <c r="U1154"/>
      <c r="V1154">
        <v>98.085566838999995</v>
      </c>
      <c r="W1154">
        <v>97.608134011000004</v>
      </c>
      <c r="X1154">
        <v>98.093042718000007</v>
      </c>
      <c r="Y1154"/>
      <c r="Z1154">
        <v>76.187302115999998</v>
      </c>
      <c r="AA1154">
        <v>99.280554359000007</v>
      </c>
      <c r="AB1154">
        <v>96.206088992999995</v>
      </c>
      <c r="AC1154">
        <v>98.291809016000002</v>
      </c>
      <c r="AD1154">
        <v>102.69144238</v>
      </c>
      <c r="AE1154">
        <v>97.7</v>
      </c>
      <c r="AF1154">
        <v>100.00833402799999</v>
      </c>
      <c r="AG1154">
        <v>96.5</v>
      </c>
      <c r="AH1154">
        <v>109.27652395299999</v>
      </c>
      <c r="AI1154">
        <v>102.891425715</v>
      </c>
      <c r="AJ1154">
        <v>98.564778898</v>
      </c>
      <c r="AK1154"/>
      <c r="AL1154">
        <v>99.995071562000007</v>
      </c>
      <c r="AM1154">
        <v>98.5</v>
      </c>
      <c r="AN1154">
        <v>95.879201007000006</v>
      </c>
      <c r="AO1154">
        <v>101.2</v>
      </c>
      <c r="AP1154">
        <v>97.608134011000004</v>
      </c>
      <c r="AQ1154">
        <v>97.408117343000001</v>
      </c>
      <c r="AR1154">
        <v>94.592117324</v>
      </c>
      <c r="AS1154">
        <v>95.192067327999993</v>
      </c>
      <c r="AT1154">
        <v>101.932912362</v>
      </c>
      <c r="AU1154"/>
    </row>
    <row r="1155" spans="1:47" x14ac:dyDescent="0.35">
      <c r="A1155" s="84">
        <v>42036</v>
      </c>
      <c r="B1155">
        <v>99.508292358000006</v>
      </c>
      <c r="C1155">
        <v>97.291892341999997</v>
      </c>
      <c r="D1155">
        <v>105.11672717899999</v>
      </c>
      <c r="E1155">
        <v>100.746142877</v>
      </c>
      <c r="F1155">
        <v>98.5</v>
      </c>
      <c r="G1155"/>
      <c r="H1155">
        <v>100.526470374</v>
      </c>
      <c r="I1155">
        <v>99.691692359000001</v>
      </c>
      <c r="J1155">
        <v>98.583569405000006</v>
      </c>
      <c r="K1155">
        <v>99.308275690000002</v>
      </c>
      <c r="L1155">
        <v>98.5</v>
      </c>
      <c r="M1155">
        <v>100.29164236299999</v>
      </c>
      <c r="N1155">
        <v>98.110081758000007</v>
      </c>
      <c r="O1155">
        <v>102.408534045</v>
      </c>
      <c r="P1155"/>
      <c r="Q1155">
        <v>98.80823402</v>
      </c>
      <c r="R1155">
        <v>100.01</v>
      </c>
      <c r="S1155">
        <v>100.519244321</v>
      </c>
      <c r="T1155">
        <v>100.389105058</v>
      </c>
      <c r="U1155"/>
      <c r="V1155">
        <v>101.68137173300001</v>
      </c>
      <c r="W1155">
        <v>96.208017334999994</v>
      </c>
      <c r="X1155">
        <v>98.865118941999995</v>
      </c>
      <c r="Y1155"/>
      <c r="Z1155">
        <v>111.78136977200001</v>
      </c>
      <c r="AA1155">
        <v>101.416981928</v>
      </c>
      <c r="AB1155">
        <v>97.798594847999993</v>
      </c>
      <c r="AC1155">
        <v>99.091742354999994</v>
      </c>
      <c r="AD1155">
        <v>99.791684025999999</v>
      </c>
      <c r="AE1155">
        <v>100.2</v>
      </c>
      <c r="AF1155">
        <v>100.30835903000001</v>
      </c>
      <c r="AG1155">
        <v>97.4</v>
      </c>
      <c r="AH1155">
        <v>109.590521705</v>
      </c>
      <c r="AI1155">
        <v>103.491375719</v>
      </c>
      <c r="AJ1155">
        <v>100.77579519</v>
      </c>
      <c r="AK1155"/>
      <c r="AL1155">
        <v>100.08682021</v>
      </c>
      <c r="AM1155">
        <v>99.2</v>
      </c>
      <c r="AN1155">
        <v>97.799185007000005</v>
      </c>
      <c r="AO1155">
        <v>100.1</v>
      </c>
      <c r="AP1155">
        <v>95.907992332999996</v>
      </c>
      <c r="AQ1155">
        <v>98.008167346999997</v>
      </c>
      <c r="AR1155">
        <v>95.792017332</v>
      </c>
      <c r="AS1155">
        <v>95.192067327999993</v>
      </c>
      <c r="AT1155">
        <v>101.295720106</v>
      </c>
      <c r="AU1155"/>
    </row>
    <row r="1156" spans="1:47" x14ac:dyDescent="0.35">
      <c r="A1156" s="84">
        <v>42064</v>
      </c>
      <c r="B1156">
        <v>100.208350696</v>
      </c>
      <c r="C1156">
        <v>100.29164236299999</v>
      </c>
      <c r="D1156">
        <v>104.51508330999999</v>
      </c>
      <c r="E1156">
        <v>100.143128878</v>
      </c>
      <c r="F1156">
        <v>97.9</v>
      </c>
      <c r="G1156"/>
      <c r="H1156">
        <v>98.448549616999998</v>
      </c>
      <c r="I1156">
        <v>100.191650696</v>
      </c>
      <c r="J1156">
        <v>99.383436094000004</v>
      </c>
      <c r="K1156">
        <v>99.208267355999993</v>
      </c>
      <c r="L1156">
        <v>102.1</v>
      </c>
      <c r="M1156">
        <v>100.39163403000001</v>
      </c>
      <c r="N1156">
        <v>98.838082365000005</v>
      </c>
      <c r="O1156">
        <v>101.008417368</v>
      </c>
      <c r="P1156"/>
      <c r="Q1156">
        <v>100.80840070000001</v>
      </c>
      <c r="R1156">
        <v>99.95</v>
      </c>
      <c r="S1156">
        <v>100.276440454</v>
      </c>
      <c r="T1156">
        <v>100.919702865</v>
      </c>
      <c r="U1156"/>
      <c r="V1156">
        <v>101.68137173300001</v>
      </c>
      <c r="W1156">
        <v>99.308275690000002</v>
      </c>
      <c r="X1156">
        <v>98.182727569999997</v>
      </c>
      <c r="Y1156"/>
      <c r="Z1156">
        <v>110.781536411</v>
      </c>
      <c r="AA1156">
        <v>103.55149900399999</v>
      </c>
      <c r="AB1156">
        <v>97.142857143000001</v>
      </c>
      <c r="AC1156">
        <v>99.391717357000005</v>
      </c>
      <c r="AD1156">
        <v>99.291725690000007</v>
      </c>
      <c r="AE1156">
        <v>98.5</v>
      </c>
      <c r="AF1156">
        <v>100.00833402799999</v>
      </c>
      <c r="AG1156">
        <v>101.2</v>
      </c>
      <c r="AH1156">
        <v>109.693842453</v>
      </c>
      <c r="AI1156">
        <v>100.7916007</v>
      </c>
      <c r="AJ1156">
        <v>102.172226532</v>
      </c>
      <c r="AK1156"/>
      <c r="AL1156">
        <v>100.06409717699999</v>
      </c>
      <c r="AM1156">
        <v>100.1</v>
      </c>
      <c r="AN1156">
        <v>98.159182006999998</v>
      </c>
      <c r="AO1156">
        <v>99.6</v>
      </c>
      <c r="AP1156">
        <v>99.008250688000004</v>
      </c>
      <c r="AQ1156">
        <v>99.308275690000002</v>
      </c>
      <c r="AR1156">
        <v>96.091992333999997</v>
      </c>
      <c r="AS1156">
        <v>99.091742354999994</v>
      </c>
      <c r="AT1156">
        <v>100.950946145</v>
      </c>
      <c r="AU1156"/>
    </row>
    <row r="1157" spans="1:47" x14ac:dyDescent="0.35">
      <c r="A1157" s="84">
        <v>42095</v>
      </c>
      <c r="B1157">
        <v>100.00833402799999</v>
      </c>
      <c r="C1157">
        <v>101.591534039</v>
      </c>
      <c r="D1157">
        <v>102.489492435</v>
      </c>
      <c r="E1157">
        <v>99.276062163000006</v>
      </c>
      <c r="F1157">
        <v>100.6</v>
      </c>
      <c r="G1157"/>
      <c r="H1157">
        <v>100.698979071</v>
      </c>
      <c r="I1157">
        <v>100.091659028</v>
      </c>
      <c r="J1157">
        <v>100.383269455</v>
      </c>
      <c r="K1157">
        <v>100.108342362</v>
      </c>
      <c r="L1157">
        <v>101.1</v>
      </c>
      <c r="M1157">
        <v>99.391717357000005</v>
      </c>
      <c r="N1157">
        <v>99.762083134999997</v>
      </c>
      <c r="O1157">
        <v>101.30844236999999</v>
      </c>
      <c r="P1157"/>
      <c r="Q1157">
        <v>100.208350696</v>
      </c>
      <c r="R1157">
        <v>99.25</v>
      </c>
      <c r="S1157">
        <v>100.137432711</v>
      </c>
      <c r="T1157">
        <v>100.81358330400001</v>
      </c>
      <c r="U1157"/>
      <c r="V1157">
        <v>100.882303979</v>
      </c>
      <c r="W1157">
        <v>99.008250688000004</v>
      </c>
      <c r="X1157">
        <v>98.111696245000005</v>
      </c>
      <c r="Y1157"/>
      <c r="Z1157">
        <v>90.884852524999999</v>
      </c>
      <c r="AA1157">
        <v>107.166310948</v>
      </c>
      <c r="AB1157">
        <v>95.362997657999998</v>
      </c>
      <c r="AC1157">
        <v>99.691692359000001</v>
      </c>
      <c r="AD1157">
        <v>99.691692359000001</v>
      </c>
      <c r="AE1157">
        <v>99.6</v>
      </c>
      <c r="AF1157">
        <v>100.80840070000001</v>
      </c>
      <c r="AG1157">
        <v>102.4</v>
      </c>
      <c r="AH1157">
        <v>110.453685118</v>
      </c>
      <c r="AI1157">
        <v>98.591784017999998</v>
      </c>
      <c r="AJ1157">
        <v>95.306439100000006</v>
      </c>
      <c r="AK1157"/>
      <c r="AL1157">
        <v>99.921990137999998</v>
      </c>
      <c r="AM1157">
        <v>97.9</v>
      </c>
      <c r="AN1157">
        <v>99.849167924</v>
      </c>
      <c r="AO1157">
        <v>99.5</v>
      </c>
      <c r="AP1157">
        <v>98.008167346999997</v>
      </c>
      <c r="AQ1157">
        <v>97.808150678999993</v>
      </c>
      <c r="AR1157">
        <v>101.69152570599999</v>
      </c>
      <c r="AS1157">
        <v>99.391717357000005</v>
      </c>
      <c r="AT1157">
        <v>100.37662035300001</v>
      </c>
      <c r="AU1157"/>
    </row>
    <row r="1158" spans="1:47" x14ac:dyDescent="0.35">
      <c r="A1158" s="84">
        <v>42125</v>
      </c>
      <c r="B1158">
        <v>99.308275690000002</v>
      </c>
      <c r="C1158">
        <v>101.591534039</v>
      </c>
      <c r="D1158">
        <v>101.531834291</v>
      </c>
      <c r="E1158">
        <v>98.354954265999993</v>
      </c>
      <c r="F1158">
        <v>101.1</v>
      </c>
      <c r="G1158"/>
      <c r="H1158">
        <v>100.73751340600001</v>
      </c>
      <c r="I1158">
        <v>99.291725690000007</v>
      </c>
      <c r="J1158">
        <v>99.983336111</v>
      </c>
      <c r="K1158">
        <v>100.50837569799999</v>
      </c>
      <c r="L1158">
        <v>100.8</v>
      </c>
      <c r="M1158">
        <v>100.091659028</v>
      </c>
      <c r="N1158">
        <v>100.933084111</v>
      </c>
      <c r="O1158">
        <v>101.008417368</v>
      </c>
      <c r="P1158"/>
      <c r="Q1158">
        <v>99.508292358000006</v>
      </c>
      <c r="R1158">
        <v>100.31</v>
      </c>
      <c r="S1158">
        <v>100.00207297199999</v>
      </c>
      <c r="T1158">
        <v>100.282985497</v>
      </c>
      <c r="U1158"/>
      <c r="V1158">
        <v>96.187780922000002</v>
      </c>
      <c r="W1158">
        <v>98.208184015</v>
      </c>
      <c r="X1158">
        <v>98.913908957999993</v>
      </c>
      <c r="Y1158"/>
      <c r="Z1158">
        <v>97.183802700000001</v>
      </c>
      <c r="AA1158">
        <v>105.742773571</v>
      </c>
      <c r="AB1158">
        <v>95.081967212999999</v>
      </c>
      <c r="AC1158">
        <v>100.49162569800001</v>
      </c>
      <c r="AD1158">
        <v>99.691692359000001</v>
      </c>
      <c r="AE1158">
        <v>98.1</v>
      </c>
      <c r="AF1158">
        <v>100.208350696</v>
      </c>
      <c r="AG1158">
        <v>99.6</v>
      </c>
      <c r="AH1158">
        <v>108.96808965699999</v>
      </c>
      <c r="AI1158">
        <v>97.891842346000004</v>
      </c>
      <c r="AJ1158">
        <v>99.030256011999995</v>
      </c>
      <c r="AK1158"/>
      <c r="AL1158">
        <v>99.761359589999998</v>
      </c>
      <c r="AM1158">
        <v>99</v>
      </c>
      <c r="AN1158">
        <v>100.089165924</v>
      </c>
      <c r="AO1158">
        <v>100.1</v>
      </c>
      <c r="AP1158">
        <v>100.208350696</v>
      </c>
      <c r="AQ1158">
        <v>98.708225685000002</v>
      </c>
      <c r="AR1158">
        <v>100.29164236299999</v>
      </c>
      <c r="AS1158">
        <v>99.491709024000002</v>
      </c>
      <c r="AT1158">
        <v>99.905716831999996</v>
      </c>
      <c r="AU1158"/>
    </row>
    <row r="1159" spans="1:47" x14ac:dyDescent="0.35">
      <c r="A1159" s="84">
        <v>42156</v>
      </c>
      <c r="B1159">
        <v>100.108342362</v>
      </c>
      <c r="C1159">
        <v>97.591867343999994</v>
      </c>
      <c r="D1159">
        <v>100.49688705</v>
      </c>
      <c r="E1159">
        <v>99.156475979999996</v>
      </c>
      <c r="F1159">
        <v>96.6</v>
      </c>
      <c r="G1159"/>
      <c r="H1159">
        <v>103.172654882</v>
      </c>
      <c r="I1159">
        <v>100.191650696</v>
      </c>
      <c r="J1159">
        <v>100.483252791</v>
      </c>
      <c r="K1159">
        <v>100.208350696</v>
      </c>
      <c r="L1159">
        <v>105.2</v>
      </c>
      <c r="M1159">
        <v>100.39163403000001</v>
      </c>
      <c r="N1159">
        <v>101.123084269</v>
      </c>
      <c r="O1159">
        <v>101.60846737200001</v>
      </c>
      <c r="P1159"/>
      <c r="Q1159">
        <v>101.408450704</v>
      </c>
      <c r="R1159">
        <v>100.22</v>
      </c>
      <c r="S1159">
        <v>99.987725674999993</v>
      </c>
      <c r="T1159">
        <v>100.49522462</v>
      </c>
      <c r="U1159"/>
      <c r="V1159">
        <v>95.188946228999995</v>
      </c>
      <c r="W1159">
        <v>100.208350696</v>
      </c>
      <c r="X1159">
        <v>98.985120265000006</v>
      </c>
      <c r="Y1159"/>
      <c r="Z1159">
        <v>101.183136144</v>
      </c>
      <c r="AA1159">
        <v>105.02693641</v>
      </c>
      <c r="AB1159">
        <v>97.049180328000006</v>
      </c>
      <c r="AC1159">
        <v>99.991667360999998</v>
      </c>
      <c r="AD1159">
        <v>100.49162569800001</v>
      </c>
      <c r="AE1159">
        <v>100.1</v>
      </c>
      <c r="AF1159">
        <v>99.308275690000002</v>
      </c>
      <c r="AG1159">
        <v>98.8</v>
      </c>
      <c r="AH1159">
        <v>109.43369717900001</v>
      </c>
      <c r="AI1159">
        <v>100.69160903300001</v>
      </c>
      <c r="AJ1159">
        <v>102.521334368</v>
      </c>
      <c r="AK1159"/>
      <c r="AL1159">
        <v>100.074459981</v>
      </c>
      <c r="AM1159">
        <v>99.6</v>
      </c>
      <c r="AN1159">
        <v>100.599161674</v>
      </c>
      <c r="AO1159">
        <v>99.8</v>
      </c>
      <c r="AP1159">
        <v>99.608300692</v>
      </c>
      <c r="AQ1159">
        <v>100.208350696</v>
      </c>
      <c r="AR1159">
        <v>100.39163403000001</v>
      </c>
      <c r="AS1159">
        <v>100.39163403000001</v>
      </c>
      <c r="AT1159">
        <v>99.607547346999993</v>
      </c>
      <c r="AU1159"/>
    </row>
    <row r="1160" spans="1:47" x14ac:dyDescent="0.35">
      <c r="A1160" s="84">
        <v>42186</v>
      </c>
      <c r="B1160">
        <v>100.00833402799999</v>
      </c>
      <c r="C1160">
        <v>98.591784017999998</v>
      </c>
      <c r="D1160">
        <v>98.735180086</v>
      </c>
      <c r="E1160">
        <v>100.61746065299999</v>
      </c>
      <c r="F1160">
        <v>100.7</v>
      </c>
      <c r="G1160"/>
      <c r="H1160">
        <v>99.326303706999994</v>
      </c>
      <c r="I1160">
        <v>100.091659028</v>
      </c>
      <c r="J1160">
        <v>102.982836194</v>
      </c>
      <c r="K1160">
        <v>101.60846737200001</v>
      </c>
      <c r="L1160">
        <v>100.1</v>
      </c>
      <c r="M1160">
        <v>100.891592367</v>
      </c>
      <c r="N1160">
        <v>102.069085058</v>
      </c>
      <c r="O1160">
        <v>100.108342362</v>
      </c>
      <c r="P1160"/>
      <c r="Q1160">
        <v>99.408284023999997</v>
      </c>
      <c r="R1160">
        <v>99.17</v>
      </c>
      <c r="S1160">
        <v>100.528157085</v>
      </c>
      <c r="T1160">
        <v>99.964626812999995</v>
      </c>
      <c r="U1160"/>
      <c r="V1160">
        <v>97.286499083999999</v>
      </c>
      <c r="W1160">
        <v>101.408450704</v>
      </c>
      <c r="X1160">
        <v>100.451508616</v>
      </c>
      <c r="Y1160"/>
      <c r="Z1160">
        <v>99.783369437999994</v>
      </c>
      <c r="AA1160">
        <v>100.226348699</v>
      </c>
      <c r="AB1160">
        <v>93.676814988000004</v>
      </c>
      <c r="AC1160">
        <v>100.991584035</v>
      </c>
      <c r="AD1160">
        <v>100.39163403000001</v>
      </c>
      <c r="AE1160">
        <v>99.2</v>
      </c>
      <c r="AF1160">
        <v>98.608217350999993</v>
      </c>
      <c r="AG1160">
        <v>101.4</v>
      </c>
      <c r="AH1160">
        <v>109.87663395200001</v>
      </c>
      <c r="AI1160">
        <v>100.49162569800001</v>
      </c>
      <c r="AJ1160">
        <v>99.262994569</v>
      </c>
      <c r="AK1160"/>
      <c r="AL1160">
        <v>100.396429547</v>
      </c>
      <c r="AM1160">
        <v>100.8</v>
      </c>
      <c r="AN1160">
        <v>103.499137507</v>
      </c>
      <c r="AO1160">
        <v>100.1</v>
      </c>
      <c r="AP1160">
        <v>103.408617385</v>
      </c>
      <c r="AQ1160">
        <v>100.50837569799999</v>
      </c>
      <c r="AR1160">
        <v>98.591784017999998</v>
      </c>
      <c r="AS1160">
        <v>99.791684025999999</v>
      </c>
      <c r="AT1160">
        <v>100.25911757900001</v>
      </c>
      <c r="AU1160"/>
    </row>
    <row r="1161" spans="1:47" x14ac:dyDescent="0.35">
      <c r="A1161" s="84">
        <v>42217</v>
      </c>
      <c r="B1161">
        <v>99.908325693999998</v>
      </c>
      <c r="C1161">
        <v>98.191817349000004</v>
      </c>
      <c r="D1161">
        <v>99.267043572000006</v>
      </c>
      <c r="E1161">
        <v>101.706577775</v>
      </c>
      <c r="F1161">
        <v>99.7</v>
      </c>
      <c r="G1161"/>
      <c r="H1161">
        <v>95.088138701999995</v>
      </c>
      <c r="I1161">
        <v>99.891675694</v>
      </c>
      <c r="J1161">
        <v>100.7832028</v>
      </c>
      <c r="K1161">
        <v>99.008250688000004</v>
      </c>
      <c r="L1161">
        <v>103.5</v>
      </c>
      <c r="M1161">
        <v>99.691692359000001</v>
      </c>
      <c r="N1161">
        <v>99.792083160000004</v>
      </c>
      <c r="O1161">
        <v>100.908409034</v>
      </c>
      <c r="P1161"/>
      <c r="Q1161">
        <v>100.00833402799999</v>
      </c>
      <c r="R1161">
        <v>100.1</v>
      </c>
      <c r="S1161">
        <v>99.769604032000004</v>
      </c>
      <c r="T1161">
        <v>100.282985497</v>
      </c>
      <c r="U1161"/>
      <c r="V1161">
        <v>100.68253704</v>
      </c>
      <c r="W1161">
        <v>97.708142344999999</v>
      </c>
      <c r="X1161">
        <v>101.429210227</v>
      </c>
      <c r="Y1161"/>
      <c r="Z1161">
        <v>105.582402933</v>
      </c>
      <c r="AA1161">
        <v>96.249366486</v>
      </c>
      <c r="AB1161">
        <v>96.487119437999993</v>
      </c>
      <c r="AC1161">
        <v>98.791767352999997</v>
      </c>
      <c r="AD1161">
        <v>98.791767352999997</v>
      </c>
      <c r="AE1161">
        <v>101.9</v>
      </c>
      <c r="AF1161">
        <v>101.508459038</v>
      </c>
      <c r="AG1161">
        <v>101.6</v>
      </c>
      <c r="AH1161">
        <v>110.309803085</v>
      </c>
      <c r="AI1161">
        <v>96.991917340000001</v>
      </c>
      <c r="AJ1161">
        <v>102.172226532</v>
      </c>
      <c r="AK1161"/>
      <c r="AL1161">
        <v>100.015597669</v>
      </c>
      <c r="AM1161">
        <v>98.7</v>
      </c>
      <c r="AN1161">
        <v>98.259181173000002</v>
      </c>
      <c r="AO1161">
        <v>100.9</v>
      </c>
      <c r="AP1161">
        <v>96.608050671000001</v>
      </c>
      <c r="AQ1161">
        <v>100.208350696</v>
      </c>
      <c r="AR1161">
        <v>103.591367386</v>
      </c>
      <c r="AS1161">
        <v>102.591450712</v>
      </c>
      <c r="AT1161">
        <v>100.03125144099999</v>
      </c>
      <c r="AU1161"/>
    </row>
    <row r="1162" spans="1:47" x14ac:dyDescent="0.35">
      <c r="A1162" s="84">
        <v>42248</v>
      </c>
      <c r="B1162">
        <v>99.808317360000004</v>
      </c>
      <c r="C1162">
        <v>100.991584035</v>
      </c>
      <c r="D1162">
        <v>97.013339763999994</v>
      </c>
      <c r="E1162">
        <v>99.550013509999999</v>
      </c>
      <c r="F1162">
        <v>100.5</v>
      </c>
      <c r="G1162"/>
      <c r="H1162">
        <v>100.064961564</v>
      </c>
      <c r="I1162">
        <v>99.791684025999999</v>
      </c>
      <c r="J1162">
        <v>100.183302783</v>
      </c>
      <c r="K1162">
        <v>99.208267355999993</v>
      </c>
      <c r="L1162">
        <v>99.8</v>
      </c>
      <c r="M1162">
        <v>100.29164236299999</v>
      </c>
      <c r="N1162">
        <v>101.183084319</v>
      </c>
      <c r="O1162">
        <v>100.708392366</v>
      </c>
      <c r="P1162"/>
      <c r="Q1162">
        <v>101.60846737200001</v>
      </c>
      <c r="R1162">
        <v>101.18</v>
      </c>
      <c r="S1162">
        <v>99.953516325999999</v>
      </c>
      <c r="T1162">
        <v>100.070746374</v>
      </c>
      <c r="U1162"/>
      <c r="V1162">
        <v>100.38288663199999</v>
      </c>
      <c r="W1162">
        <v>101.508459038</v>
      </c>
      <c r="X1162">
        <v>100.793428957</v>
      </c>
      <c r="Y1162"/>
      <c r="Z1162">
        <v>101.683052825</v>
      </c>
      <c r="AA1162">
        <v>93.741077685999997</v>
      </c>
      <c r="AB1162">
        <v>95.175644027999994</v>
      </c>
      <c r="AC1162">
        <v>99.791684025999999</v>
      </c>
      <c r="AD1162">
        <v>100.49162569800001</v>
      </c>
      <c r="AE1162">
        <v>103.1</v>
      </c>
      <c r="AF1162">
        <v>98.608217350999993</v>
      </c>
      <c r="AG1162">
        <v>100.8</v>
      </c>
      <c r="AH1162">
        <v>110.869408404</v>
      </c>
      <c r="AI1162">
        <v>98.591784017999998</v>
      </c>
      <c r="AJ1162">
        <v>104.615981381</v>
      </c>
      <c r="AK1162"/>
      <c r="AL1162">
        <v>100.472421043</v>
      </c>
      <c r="AM1162">
        <v>100.8</v>
      </c>
      <c r="AN1162">
        <v>101.499154174</v>
      </c>
      <c r="AO1162">
        <v>99.8</v>
      </c>
      <c r="AP1162">
        <v>101.80848404</v>
      </c>
      <c r="AQ1162">
        <v>101.10842570200001</v>
      </c>
      <c r="AR1162">
        <v>102.891425715</v>
      </c>
      <c r="AS1162">
        <v>102.69144238</v>
      </c>
      <c r="AT1162">
        <v>99.761342115999994</v>
      </c>
      <c r="AU1162"/>
    </row>
    <row r="1163" spans="1:47" x14ac:dyDescent="0.35">
      <c r="A1163" s="84">
        <v>42278</v>
      </c>
      <c r="B1163">
        <v>100.608384032</v>
      </c>
      <c r="C1163">
        <v>101.591534039</v>
      </c>
      <c r="D1163">
        <v>96.815613998000003</v>
      </c>
      <c r="E1163">
        <v>99.326625449000005</v>
      </c>
      <c r="F1163">
        <v>101.3</v>
      </c>
      <c r="G1163"/>
      <c r="H1163">
        <v>100.370889178</v>
      </c>
      <c r="I1163">
        <v>100.49162569800001</v>
      </c>
      <c r="J1163">
        <v>102.282952841</v>
      </c>
      <c r="K1163">
        <v>100.30835903000001</v>
      </c>
      <c r="L1163">
        <v>96.8</v>
      </c>
      <c r="M1163">
        <v>100.7916007</v>
      </c>
      <c r="N1163">
        <v>100.554083795</v>
      </c>
      <c r="O1163">
        <v>101.30844236999999</v>
      </c>
      <c r="P1163"/>
      <c r="Q1163">
        <v>99.908325693999998</v>
      </c>
      <c r="R1163">
        <v>101.27</v>
      </c>
      <c r="S1163">
        <v>99.914596631999999</v>
      </c>
      <c r="T1163">
        <v>100.070746374</v>
      </c>
      <c r="U1163"/>
      <c r="V1163">
        <v>99.583818878000002</v>
      </c>
      <c r="W1163">
        <v>102.10850904199999</v>
      </c>
      <c r="X1163">
        <v>103.421754157</v>
      </c>
      <c r="Y1163"/>
      <c r="Z1163">
        <v>100.88318613600001</v>
      </c>
      <c r="AA1163">
        <v>92.875559421999995</v>
      </c>
      <c r="AB1163">
        <v>93.957845433000003</v>
      </c>
      <c r="AC1163">
        <v>99.891675694</v>
      </c>
      <c r="AD1163">
        <v>100.591617365</v>
      </c>
      <c r="AE1163">
        <v>101.2</v>
      </c>
      <c r="AF1163">
        <v>100.208350696</v>
      </c>
      <c r="AG1163">
        <v>100.6</v>
      </c>
      <c r="AH1163">
        <v>110.012802271</v>
      </c>
      <c r="AI1163">
        <v>100.891592367</v>
      </c>
      <c r="AJ1163">
        <v>100.310318076</v>
      </c>
      <c r="AK1163"/>
      <c r="AL1163">
        <v>100.223017255</v>
      </c>
      <c r="AM1163">
        <v>101.6</v>
      </c>
      <c r="AN1163">
        <v>104.239131341</v>
      </c>
      <c r="AO1163">
        <v>100.4</v>
      </c>
      <c r="AP1163">
        <v>101.60846737200001</v>
      </c>
      <c r="AQ1163">
        <v>101.708475706</v>
      </c>
      <c r="AR1163">
        <v>102.391467378</v>
      </c>
      <c r="AS1163">
        <v>100.29164236299999</v>
      </c>
      <c r="AT1163">
        <v>99.308187959999998</v>
      </c>
      <c r="AU1163"/>
    </row>
    <row r="1164" spans="1:47" x14ac:dyDescent="0.35">
      <c r="A1164" s="84">
        <v>42309</v>
      </c>
      <c r="B1164">
        <v>101.10842570200001</v>
      </c>
      <c r="C1164">
        <v>101.091575702</v>
      </c>
      <c r="D1164">
        <v>95.123445200999996</v>
      </c>
      <c r="E1164">
        <v>99.645521939000005</v>
      </c>
      <c r="F1164">
        <v>100.7</v>
      </c>
      <c r="G1164"/>
      <c r="H1164">
        <v>97.904983106000003</v>
      </c>
      <c r="I1164">
        <v>101.091575702</v>
      </c>
      <c r="J1164">
        <v>99.883352775000006</v>
      </c>
      <c r="K1164">
        <v>99.008250688000004</v>
      </c>
      <c r="L1164">
        <v>95.6</v>
      </c>
      <c r="M1164">
        <v>99.891675694</v>
      </c>
      <c r="N1164">
        <v>100.487083739</v>
      </c>
      <c r="O1164">
        <v>98.308192348999995</v>
      </c>
      <c r="P1164"/>
      <c r="Q1164">
        <v>98.708225685000002</v>
      </c>
      <c r="R1164">
        <v>99.34</v>
      </c>
      <c r="S1164">
        <v>99.185546172000002</v>
      </c>
      <c r="T1164">
        <v>98.797311637999996</v>
      </c>
      <c r="U1164"/>
      <c r="V1164">
        <v>102.680206426</v>
      </c>
      <c r="W1164">
        <v>101.60846737200001</v>
      </c>
      <c r="X1164">
        <v>101.62741394299999</v>
      </c>
      <c r="Y1164"/>
      <c r="Z1164">
        <v>98.683552741</v>
      </c>
      <c r="AA1164">
        <v>95.571336367000001</v>
      </c>
      <c r="AB1164">
        <v>101.63934426199999</v>
      </c>
      <c r="AC1164">
        <v>100.591617365</v>
      </c>
      <c r="AD1164">
        <v>99.991667360999998</v>
      </c>
      <c r="AE1164">
        <v>100.5</v>
      </c>
      <c r="AF1164">
        <v>101.008417368</v>
      </c>
      <c r="AG1164">
        <v>100.3</v>
      </c>
      <c r="AH1164">
        <v>109.23084278899999</v>
      </c>
      <c r="AI1164">
        <v>101.091575702</v>
      </c>
      <c r="AJ1164">
        <v>99.262994569</v>
      </c>
      <c r="AK1164"/>
      <c r="AL1164">
        <v>99.669820380000004</v>
      </c>
      <c r="AM1164">
        <v>101.7</v>
      </c>
      <c r="AN1164">
        <v>99.799168339999994</v>
      </c>
      <c r="AO1164">
        <v>100</v>
      </c>
      <c r="AP1164">
        <v>103.108592383</v>
      </c>
      <c r="AQ1164">
        <v>102.208517376</v>
      </c>
      <c r="AR1164">
        <v>102.69144238</v>
      </c>
      <c r="AS1164">
        <v>102.491459045</v>
      </c>
      <c r="AT1164">
        <v>98.545361936999996</v>
      </c>
      <c r="AU1164"/>
    </row>
    <row r="1165" spans="1:47" x14ac:dyDescent="0.35">
      <c r="A1165" s="84">
        <v>42339</v>
      </c>
      <c r="B1165">
        <v>98.908242353999995</v>
      </c>
      <c r="C1165">
        <v>99.891675694</v>
      </c>
      <c r="D1165">
        <v>93.648687770999999</v>
      </c>
      <c r="E1165">
        <v>100.090692878</v>
      </c>
      <c r="F1165">
        <v>98.8</v>
      </c>
      <c r="G1165"/>
      <c r="H1165">
        <v>98.558134146</v>
      </c>
      <c r="I1165">
        <v>98.591784017999998</v>
      </c>
      <c r="J1165">
        <v>99.283452757999996</v>
      </c>
      <c r="K1165">
        <v>99.908325693999998</v>
      </c>
      <c r="L1165">
        <v>99.2</v>
      </c>
      <c r="M1165">
        <v>100.191650696</v>
      </c>
      <c r="N1165">
        <v>100.298083582</v>
      </c>
      <c r="O1165">
        <v>96.008000667000005</v>
      </c>
      <c r="P1165"/>
      <c r="Q1165">
        <v>102.30852571</v>
      </c>
      <c r="R1165">
        <v>99.73</v>
      </c>
      <c r="S1165">
        <v>98.642938950000001</v>
      </c>
      <c r="T1165">
        <v>98.585072514999993</v>
      </c>
      <c r="U1165"/>
      <c r="V1165">
        <v>105.676710504</v>
      </c>
      <c r="W1165">
        <v>101.008417368</v>
      </c>
      <c r="X1165">
        <v>102.134422187</v>
      </c>
      <c r="Y1165"/>
      <c r="Z1165">
        <v>105.68238626900001</v>
      </c>
      <c r="AA1165">
        <v>99.151255117000005</v>
      </c>
      <c r="AB1165">
        <v>98.173302108000001</v>
      </c>
      <c r="AC1165">
        <v>98.691775684999996</v>
      </c>
      <c r="AD1165">
        <v>98.091825681000003</v>
      </c>
      <c r="AE1165">
        <v>99.8</v>
      </c>
      <c r="AF1165">
        <v>99.608300692</v>
      </c>
      <c r="AG1165">
        <v>99.6</v>
      </c>
      <c r="AH1165">
        <v>109.74631474900001</v>
      </c>
      <c r="AI1165">
        <v>98.391800683</v>
      </c>
      <c r="AJ1165">
        <v>98.913886734000002</v>
      </c>
      <c r="AK1165"/>
      <c r="AL1165">
        <v>99.318915446999995</v>
      </c>
      <c r="AM1165">
        <v>102.1</v>
      </c>
      <c r="AN1165">
        <v>100.30916409</v>
      </c>
      <c r="AO1165">
        <v>99.2</v>
      </c>
      <c r="AP1165">
        <v>102.10850904199999</v>
      </c>
      <c r="AQ1165">
        <v>101.90849237400001</v>
      </c>
      <c r="AR1165">
        <v>100.991584035</v>
      </c>
      <c r="AS1165">
        <v>103.29139238400001</v>
      </c>
      <c r="AT1165">
        <v>98.025275821999998</v>
      </c>
      <c r="AU1165"/>
    </row>
    <row r="1166" spans="1:47" x14ac:dyDescent="0.35">
      <c r="A1166" s="84">
        <v>42370</v>
      </c>
      <c r="B1166">
        <v>102.30852571</v>
      </c>
      <c r="C1166">
        <v>104.991250729</v>
      </c>
      <c r="D1166">
        <v>94.636424805999994</v>
      </c>
      <c r="E1166">
        <v>100.697987367</v>
      </c>
      <c r="F1166">
        <v>99.7</v>
      </c>
      <c r="G1166"/>
      <c r="H1166">
        <v>99.047370012000002</v>
      </c>
      <c r="I1166">
        <v>102.29147571</v>
      </c>
      <c r="J1166">
        <v>102.08298616899999</v>
      </c>
      <c r="K1166">
        <v>101.208434036</v>
      </c>
      <c r="L1166">
        <v>104.6</v>
      </c>
      <c r="M1166">
        <v>102.69144238</v>
      </c>
      <c r="N1166">
        <v>101.83908486599999</v>
      </c>
      <c r="O1166">
        <v>101.10842570200001</v>
      </c>
      <c r="P1166"/>
      <c r="Q1166">
        <v>100.408367364</v>
      </c>
      <c r="R1166">
        <v>101.49</v>
      </c>
      <c r="S1166">
        <v>99.873064611999993</v>
      </c>
      <c r="T1166">
        <v>100.070746374</v>
      </c>
      <c r="U1166"/>
      <c r="V1166">
        <v>102.18078907899999</v>
      </c>
      <c r="W1166">
        <v>99.808317360000004</v>
      </c>
      <c r="X1166">
        <v>102.458038265</v>
      </c>
      <c r="Y1166"/>
      <c r="Z1166">
        <v>118.680219963</v>
      </c>
      <c r="AA1166">
        <v>94.680152081000003</v>
      </c>
      <c r="AB1166">
        <v>96.580796253000003</v>
      </c>
      <c r="AC1166">
        <v>101.69152570599999</v>
      </c>
      <c r="AD1166">
        <v>100.29164236299999</v>
      </c>
      <c r="AE1166">
        <v>99</v>
      </c>
      <c r="AF1166">
        <v>99.908325693999998</v>
      </c>
      <c r="AG1166">
        <v>102.7</v>
      </c>
      <c r="AH1166">
        <v>110.083003502</v>
      </c>
      <c r="AI1166">
        <v>100.69160903300001</v>
      </c>
      <c r="AJ1166">
        <v>99.495733126000005</v>
      </c>
      <c r="AK1166"/>
      <c r="AL1166">
        <v>100.35432885500001</v>
      </c>
      <c r="AM1166">
        <v>101.9</v>
      </c>
      <c r="AN1166">
        <v>100.649161257</v>
      </c>
      <c r="AO1166">
        <v>100.5</v>
      </c>
      <c r="AP1166">
        <v>104.108675723</v>
      </c>
      <c r="AQ1166">
        <v>103.00858404900001</v>
      </c>
      <c r="AR1166">
        <v>101.091575702</v>
      </c>
      <c r="AS1166">
        <v>102.591450712</v>
      </c>
      <c r="AT1166">
        <v>98.572035563</v>
      </c>
      <c r="AU1166"/>
    </row>
    <row r="1167" spans="1:47" x14ac:dyDescent="0.35">
      <c r="A1167" s="84">
        <v>42401</v>
      </c>
      <c r="B1167">
        <v>101.90849237400001</v>
      </c>
      <c r="C1167">
        <v>102.191484043</v>
      </c>
      <c r="D1167">
        <v>93.557669400999998</v>
      </c>
      <c r="E1167">
        <v>99.773401570999994</v>
      </c>
      <c r="F1167">
        <v>103.2</v>
      </c>
      <c r="G1167"/>
      <c r="H1167">
        <v>99.402406627999994</v>
      </c>
      <c r="I1167">
        <v>101.991500708</v>
      </c>
      <c r="J1167">
        <v>103.88268621900001</v>
      </c>
      <c r="K1167">
        <v>101.208434036</v>
      </c>
      <c r="L1167">
        <v>100</v>
      </c>
      <c r="M1167">
        <v>101.091575702</v>
      </c>
      <c r="N1167">
        <v>101.45308454400001</v>
      </c>
      <c r="O1167">
        <v>98.708225685000002</v>
      </c>
      <c r="P1167"/>
      <c r="Q1167">
        <v>102.408534045</v>
      </c>
      <c r="R1167">
        <v>100.82</v>
      </c>
      <c r="S1167">
        <v>99.285362016999997</v>
      </c>
      <c r="T1167">
        <v>99.434029006000003</v>
      </c>
      <c r="U1167"/>
      <c r="V1167">
        <v>98.385217247</v>
      </c>
      <c r="W1167">
        <v>98.108175681000006</v>
      </c>
      <c r="X1167">
        <v>102.177911778</v>
      </c>
      <c r="Y1167"/>
      <c r="Z1167">
        <v>99.683386102</v>
      </c>
      <c r="AA1167">
        <v>90.758607264000005</v>
      </c>
      <c r="AB1167">
        <v>95.362997657999998</v>
      </c>
      <c r="AC1167">
        <v>100.39163403000001</v>
      </c>
      <c r="AD1167">
        <v>99.491709024000002</v>
      </c>
      <c r="AE1167">
        <v>100.8</v>
      </c>
      <c r="AF1167">
        <v>102.10850904199999</v>
      </c>
      <c r="AG1167">
        <v>98.1</v>
      </c>
      <c r="AH1167">
        <v>110.00717554400001</v>
      </c>
      <c r="AI1167">
        <v>101.49154237099999</v>
      </c>
      <c r="AJ1167">
        <v>99.495733126000005</v>
      </c>
      <c r="AK1167"/>
      <c r="AL1167">
        <v>100.001958413</v>
      </c>
      <c r="AM1167">
        <v>101.4</v>
      </c>
      <c r="AN1167">
        <v>102.309147424</v>
      </c>
      <c r="AO1167">
        <v>99.8</v>
      </c>
      <c r="AP1167">
        <v>105.608800733</v>
      </c>
      <c r="AQ1167">
        <v>105.208767397</v>
      </c>
      <c r="AR1167">
        <v>101.391550704</v>
      </c>
      <c r="AS1167">
        <v>103.691359053</v>
      </c>
      <c r="AT1167">
        <v>98.062361085000006</v>
      </c>
      <c r="AU1167"/>
    </row>
    <row r="1168" spans="1:47" x14ac:dyDescent="0.35">
      <c r="A1168" s="84">
        <v>42430</v>
      </c>
      <c r="B1168">
        <v>102.508542379</v>
      </c>
      <c r="C1168">
        <v>103.691359053</v>
      </c>
      <c r="D1168">
        <v>94.043203466999998</v>
      </c>
      <c r="E1168">
        <v>98.756785245000003</v>
      </c>
      <c r="F1168">
        <v>101.8</v>
      </c>
      <c r="G1168"/>
      <c r="H1168">
        <v>101.79294746399999</v>
      </c>
      <c r="I1168">
        <v>102.491459045</v>
      </c>
      <c r="J1168">
        <v>102.782869522</v>
      </c>
      <c r="K1168">
        <v>100.208350696</v>
      </c>
      <c r="L1168">
        <v>103.6</v>
      </c>
      <c r="M1168">
        <v>100.591617365</v>
      </c>
      <c r="N1168">
        <v>102.36008529999999</v>
      </c>
      <c r="O1168">
        <v>97.108092341000003</v>
      </c>
      <c r="P1168"/>
      <c r="Q1168">
        <v>100.208350696</v>
      </c>
      <c r="R1168">
        <v>100.06</v>
      </c>
      <c r="S1168">
        <v>98.838605909999998</v>
      </c>
      <c r="T1168">
        <v>100.282985497</v>
      </c>
      <c r="U1168"/>
      <c r="V1168">
        <v>99.783585817000002</v>
      </c>
      <c r="W1168">
        <v>96.608050671000001</v>
      </c>
      <c r="X1168">
        <v>103.03052183200001</v>
      </c>
      <c r="Y1168"/>
      <c r="Z1168">
        <v>98.283619396999995</v>
      </c>
      <c r="AA1168">
        <v>88.777774421999993</v>
      </c>
      <c r="AB1168">
        <v>97.985948477999997</v>
      </c>
      <c r="AC1168">
        <v>100.49162569800001</v>
      </c>
      <c r="AD1168">
        <v>99.891675694</v>
      </c>
      <c r="AE1168">
        <v>101</v>
      </c>
      <c r="AF1168">
        <v>101.708475706</v>
      </c>
      <c r="AG1168">
        <v>103.2</v>
      </c>
      <c r="AH1168">
        <v>109.59574379</v>
      </c>
      <c r="AI1168">
        <v>102.591450712</v>
      </c>
      <c r="AJ1168">
        <v>100.310318076</v>
      </c>
      <c r="AK1168"/>
      <c r="AL1168">
        <v>99.675082301000003</v>
      </c>
      <c r="AM1168">
        <v>100.5</v>
      </c>
      <c r="AN1168">
        <v>100.46916275700001</v>
      </c>
      <c r="AO1168">
        <v>100.7</v>
      </c>
      <c r="AP1168">
        <v>100.30835903000001</v>
      </c>
      <c r="AQ1168">
        <v>103.208600717</v>
      </c>
      <c r="AR1168">
        <v>101.091575702</v>
      </c>
      <c r="AS1168">
        <v>102.591450712</v>
      </c>
      <c r="AT1168">
        <v>97.312623978999994</v>
      </c>
      <c r="AU1168"/>
    </row>
    <row r="1169" spans="1:47" x14ac:dyDescent="0.35">
      <c r="A1169" s="84">
        <v>42461</v>
      </c>
      <c r="B1169">
        <v>102.008500708</v>
      </c>
      <c r="C1169">
        <v>105.291225731</v>
      </c>
      <c r="D1169">
        <v>94.098164601999997</v>
      </c>
      <c r="E1169">
        <v>99.012009449000004</v>
      </c>
      <c r="F1169">
        <v>100.9</v>
      </c>
      <c r="G1169"/>
      <c r="H1169">
        <v>97.862816531999997</v>
      </c>
      <c r="I1169">
        <v>102.191484043</v>
      </c>
      <c r="J1169">
        <v>102.682886186</v>
      </c>
      <c r="K1169">
        <v>101.008417368</v>
      </c>
      <c r="L1169">
        <v>102</v>
      </c>
      <c r="M1169">
        <v>101.591534039</v>
      </c>
      <c r="N1169">
        <v>102.55108545900001</v>
      </c>
      <c r="O1169">
        <v>102.10850904199999</v>
      </c>
      <c r="P1169"/>
      <c r="Q1169">
        <v>105.308775731</v>
      </c>
      <c r="R1169">
        <v>101.11</v>
      </c>
      <c r="S1169">
        <v>99.314463587000006</v>
      </c>
      <c r="T1169">
        <v>103.46657233800001</v>
      </c>
      <c r="U1169"/>
      <c r="V1169">
        <v>103.27950724199999</v>
      </c>
      <c r="W1169">
        <v>102.30852571</v>
      </c>
      <c r="X1169">
        <v>104.287762534</v>
      </c>
      <c r="Y1169"/>
      <c r="Z1169">
        <v>98.683552741</v>
      </c>
      <c r="AA1169">
        <v>87.590319320000006</v>
      </c>
      <c r="AB1169">
        <v>97.517564402999994</v>
      </c>
      <c r="AC1169">
        <v>102.09149237600001</v>
      </c>
      <c r="AD1169">
        <v>99.191734022000006</v>
      </c>
      <c r="AE1169">
        <v>99.9</v>
      </c>
      <c r="AF1169">
        <v>98.908242353999995</v>
      </c>
      <c r="AG1169">
        <v>102.7</v>
      </c>
      <c r="AH1169">
        <v>109.27924983</v>
      </c>
      <c r="AI1169">
        <v>102.191484043</v>
      </c>
      <c r="AJ1169">
        <v>100.659425912</v>
      </c>
      <c r="AK1169"/>
      <c r="AL1169">
        <v>100.059647162</v>
      </c>
      <c r="AM1169">
        <v>103.5</v>
      </c>
      <c r="AN1169">
        <v>103.799135007</v>
      </c>
      <c r="AO1169">
        <v>100.3</v>
      </c>
      <c r="AP1169">
        <v>104.60871739300001</v>
      </c>
      <c r="AQ1169">
        <v>106.308859072</v>
      </c>
      <c r="AR1169">
        <v>103.691359053</v>
      </c>
      <c r="AS1169">
        <v>102.791434047</v>
      </c>
      <c r="AT1169">
        <v>97.608017027000002</v>
      </c>
      <c r="AU1169"/>
    </row>
    <row r="1170" spans="1:47" x14ac:dyDescent="0.35">
      <c r="A1170" s="84">
        <v>42491</v>
      </c>
      <c r="B1170">
        <v>101.208434036</v>
      </c>
      <c r="C1170">
        <v>101.391550704</v>
      </c>
      <c r="D1170">
        <v>94.298852017000002</v>
      </c>
      <c r="E1170">
        <v>95.219227959999998</v>
      </c>
      <c r="F1170">
        <v>99.9</v>
      </c>
      <c r="G1170"/>
      <c r="H1170">
        <v>98.725893658999993</v>
      </c>
      <c r="I1170">
        <v>101.391550704</v>
      </c>
      <c r="J1170">
        <v>100.88318613600001</v>
      </c>
      <c r="K1170">
        <v>99.008250688000004</v>
      </c>
      <c r="L1170">
        <v>103.3</v>
      </c>
      <c r="M1170">
        <v>100.191650696</v>
      </c>
      <c r="N1170">
        <v>100.351083626</v>
      </c>
      <c r="O1170">
        <v>99.608300692</v>
      </c>
      <c r="P1170"/>
      <c r="Q1170">
        <v>104.008667389</v>
      </c>
      <c r="R1170">
        <v>99.61</v>
      </c>
      <c r="S1170">
        <v>98.348671006999993</v>
      </c>
      <c r="T1170">
        <v>101.768659356</v>
      </c>
      <c r="U1170"/>
      <c r="V1170">
        <v>101.082070917</v>
      </c>
      <c r="W1170">
        <v>101.60846737200001</v>
      </c>
      <c r="X1170">
        <v>105.643312468</v>
      </c>
      <c r="Y1170"/>
      <c r="Z1170">
        <v>101.383102816</v>
      </c>
      <c r="AA1170">
        <v>89.613868667999995</v>
      </c>
      <c r="AB1170">
        <v>97.985948477999997</v>
      </c>
      <c r="AC1170">
        <v>100.39163403000001</v>
      </c>
      <c r="AD1170">
        <v>98.691775684999996</v>
      </c>
      <c r="AE1170">
        <v>103.4</v>
      </c>
      <c r="AF1170">
        <v>99.508292358000006</v>
      </c>
      <c r="AG1170">
        <v>104.2</v>
      </c>
      <c r="AH1170">
        <v>109.342396458</v>
      </c>
      <c r="AI1170">
        <v>100.39163403000001</v>
      </c>
      <c r="AJ1170">
        <v>100.77579519</v>
      </c>
      <c r="AK1170"/>
      <c r="AL1170">
        <v>99.455252346999998</v>
      </c>
      <c r="AM1170">
        <v>102.1</v>
      </c>
      <c r="AN1170">
        <v>100.60916159</v>
      </c>
      <c r="AO1170">
        <v>100.4</v>
      </c>
      <c r="AP1170">
        <v>103.608634053</v>
      </c>
      <c r="AQ1170">
        <v>106.108842404</v>
      </c>
      <c r="AR1170">
        <v>99.891675694</v>
      </c>
      <c r="AS1170">
        <v>104.49129239200001</v>
      </c>
      <c r="AT1170">
        <v>97.383125643</v>
      </c>
      <c r="AU1170"/>
    </row>
    <row r="1171" spans="1:47" x14ac:dyDescent="0.35">
      <c r="A1171" s="84">
        <v>42522</v>
      </c>
      <c r="B1171">
        <v>101.10842570200001</v>
      </c>
      <c r="C1171">
        <v>102.891425715</v>
      </c>
      <c r="D1171">
        <v>93.288489753999997</v>
      </c>
      <c r="E1171">
        <v>97.696293897999993</v>
      </c>
      <c r="F1171">
        <v>98.2</v>
      </c>
      <c r="G1171"/>
      <c r="H1171">
        <v>98.499374996</v>
      </c>
      <c r="I1171">
        <v>101.091575702</v>
      </c>
      <c r="J1171">
        <v>104.482586236</v>
      </c>
      <c r="K1171">
        <v>101.208434036</v>
      </c>
      <c r="L1171">
        <v>101.9</v>
      </c>
      <c r="M1171">
        <v>101.191567369</v>
      </c>
      <c r="N1171">
        <v>100.658083882</v>
      </c>
      <c r="O1171">
        <v>99.808317360000004</v>
      </c>
      <c r="P1171"/>
      <c r="Q1171">
        <v>105.308775731</v>
      </c>
      <c r="R1171">
        <v>99.33</v>
      </c>
      <c r="S1171">
        <v>98.930536920999998</v>
      </c>
      <c r="T1171">
        <v>100.601344181</v>
      </c>
      <c r="U1171"/>
      <c r="V1171">
        <v>101.88113867200001</v>
      </c>
      <c r="W1171">
        <v>100.208350696</v>
      </c>
      <c r="X1171">
        <v>107.00642019199999</v>
      </c>
      <c r="Y1171"/>
      <c r="Z1171">
        <v>105.782369605</v>
      </c>
      <c r="AA1171">
        <v>91.627233606999994</v>
      </c>
      <c r="AB1171">
        <v>98.829039812999994</v>
      </c>
      <c r="AC1171">
        <v>99.291725690000007</v>
      </c>
      <c r="AD1171">
        <v>99.191734022000006</v>
      </c>
      <c r="AE1171">
        <v>103.5</v>
      </c>
      <c r="AF1171">
        <v>99.208267355999993</v>
      </c>
      <c r="AG1171">
        <v>105.8</v>
      </c>
      <c r="AH1171">
        <v>109.53695911200001</v>
      </c>
      <c r="AI1171">
        <v>101.991500708</v>
      </c>
      <c r="AJ1171">
        <v>96.470131885000001</v>
      </c>
      <c r="AK1171"/>
      <c r="AL1171">
        <v>99.899621287000002</v>
      </c>
      <c r="AM1171">
        <v>103.2</v>
      </c>
      <c r="AN1171">
        <v>102.449146257</v>
      </c>
      <c r="AO1171">
        <v>100.7</v>
      </c>
      <c r="AP1171">
        <v>103.908659055</v>
      </c>
      <c r="AQ1171">
        <v>106.50887573999999</v>
      </c>
      <c r="AR1171">
        <v>99.391717357000005</v>
      </c>
      <c r="AS1171">
        <v>103.991334055</v>
      </c>
      <c r="AT1171">
        <v>97.846195644999995</v>
      </c>
      <c r="AU1171"/>
    </row>
    <row r="1172" spans="1:47" x14ac:dyDescent="0.35">
      <c r="A1172" s="84">
        <v>42552</v>
      </c>
      <c r="B1172">
        <v>100.708392366</v>
      </c>
      <c r="C1172">
        <v>107.791017415</v>
      </c>
      <c r="D1172">
        <v>93.920740985999998</v>
      </c>
      <c r="E1172">
        <v>100.25736444899999</v>
      </c>
      <c r="F1172">
        <v>98.9</v>
      </c>
      <c r="G1172"/>
      <c r="H1172">
        <v>97.579696761999998</v>
      </c>
      <c r="I1172">
        <v>100.69160903300001</v>
      </c>
      <c r="J1172">
        <v>101.783036161</v>
      </c>
      <c r="K1172">
        <v>99.608300692</v>
      </c>
      <c r="L1172">
        <v>107.7</v>
      </c>
      <c r="M1172">
        <v>101.091575702</v>
      </c>
      <c r="N1172">
        <v>100.793083994</v>
      </c>
      <c r="O1172">
        <v>104.508709059</v>
      </c>
      <c r="P1172"/>
      <c r="Q1172">
        <v>106.608884074</v>
      </c>
      <c r="R1172">
        <v>99.12</v>
      </c>
      <c r="S1172">
        <v>99.160026326999997</v>
      </c>
      <c r="T1172">
        <v>100.601344181</v>
      </c>
      <c r="U1172"/>
      <c r="V1172">
        <v>102.979856834</v>
      </c>
      <c r="W1172">
        <v>101.708475706</v>
      </c>
      <c r="X1172">
        <v>105.690838869</v>
      </c>
      <c r="Y1172"/>
      <c r="Z1172">
        <v>107.782036327</v>
      </c>
      <c r="AA1172">
        <v>93.901338335999995</v>
      </c>
      <c r="AB1172">
        <v>97.704918032999998</v>
      </c>
      <c r="AC1172">
        <v>101.291559037</v>
      </c>
      <c r="AD1172">
        <v>99.691692359000001</v>
      </c>
      <c r="AE1172">
        <v>102.7</v>
      </c>
      <c r="AF1172">
        <v>99.708309025999995</v>
      </c>
      <c r="AG1172">
        <v>104.2</v>
      </c>
      <c r="AH1172">
        <v>109.813602027</v>
      </c>
      <c r="AI1172">
        <v>100.49162569800001</v>
      </c>
      <c r="AJ1172">
        <v>99.612102405000002</v>
      </c>
      <c r="AK1172"/>
      <c r="AL1172">
        <v>99.881488227999995</v>
      </c>
      <c r="AM1172">
        <v>102.3</v>
      </c>
      <c r="AN1172">
        <v>101.80915159</v>
      </c>
      <c r="AO1172">
        <v>102</v>
      </c>
      <c r="AP1172">
        <v>100.208350696</v>
      </c>
      <c r="AQ1172">
        <v>105.90882573499999</v>
      </c>
      <c r="AR1172">
        <v>101.991500708</v>
      </c>
      <c r="AS1172">
        <v>97.691859011999995</v>
      </c>
      <c r="AT1172">
        <v>98.005344971</v>
      </c>
      <c r="AU1172"/>
    </row>
    <row r="1173" spans="1:47" x14ac:dyDescent="0.35">
      <c r="A1173" s="84">
        <v>42583</v>
      </c>
      <c r="B1173">
        <v>103.108592383</v>
      </c>
      <c r="C1173">
        <v>105.79118406800001</v>
      </c>
      <c r="D1173">
        <v>92.053174384000002</v>
      </c>
      <c r="E1173">
        <v>100.66427851</v>
      </c>
      <c r="F1173">
        <v>101.5</v>
      </c>
      <c r="G1173"/>
      <c r="H1173">
        <v>97.511449651000007</v>
      </c>
      <c r="I1173">
        <v>103.19140071699999</v>
      </c>
      <c r="J1173">
        <v>104.082652891</v>
      </c>
      <c r="K1173">
        <v>101.30844236999999</v>
      </c>
      <c r="L1173">
        <v>106.8</v>
      </c>
      <c r="M1173">
        <v>101.191567369</v>
      </c>
      <c r="N1173">
        <v>102.133085111</v>
      </c>
      <c r="O1173">
        <v>103.50862571899999</v>
      </c>
      <c r="P1173"/>
      <c r="Q1173">
        <v>103.708642387</v>
      </c>
      <c r="R1173">
        <v>101.08</v>
      </c>
      <c r="S1173">
        <v>99.652939052999997</v>
      </c>
      <c r="T1173">
        <v>100.389105058</v>
      </c>
      <c r="U1173"/>
      <c r="V1173">
        <v>103.07974030299999</v>
      </c>
      <c r="W1173">
        <v>101.30844236999999</v>
      </c>
      <c r="X1173">
        <v>104.889580731</v>
      </c>
      <c r="Y1173"/>
      <c r="Z1173">
        <v>88.985169138000003</v>
      </c>
      <c r="AA1173">
        <v>97.527279890000003</v>
      </c>
      <c r="AB1173">
        <v>96.861826698000002</v>
      </c>
      <c r="AC1173">
        <v>102.09149237600001</v>
      </c>
      <c r="AD1173">
        <v>100.591617365</v>
      </c>
      <c r="AE1173">
        <v>101.3</v>
      </c>
      <c r="AF1173">
        <v>97.308109009000006</v>
      </c>
      <c r="AG1173">
        <v>101.7</v>
      </c>
      <c r="AH1173">
        <v>109.41944788399999</v>
      </c>
      <c r="AI1173">
        <v>99.391717357000005</v>
      </c>
      <c r="AJ1173">
        <v>95.190069821999998</v>
      </c>
      <c r="AK1173"/>
      <c r="AL1173">
        <v>100.301708304</v>
      </c>
      <c r="AM1173">
        <v>103.9</v>
      </c>
      <c r="AN1173">
        <v>103.219139841</v>
      </c>
      <c r="AO1173">
        <v>101.7</v>
      </c>
      <c r="AP1173">
        <v>108.50904242</v>
      </c>
      <c r="AQ1173">
        <v>108.10900908399999</v>
      </c>
      <c r="AR1173">
        <v>98.691775684999996</v>
      </c>
      <c r="AS1173">
        <v>104.991250729</v>
      </c>
      <c r="AT1173">
        <v>97.899344579000001</v>
      </c>
      <c r="AU1173"/>
    </row>
    <row r="1174" spans="1:47" x14ac:dyDescent="0.35">
      <c r="A1174" s="84">
        <v>42614</v>
      </c>
      <c r="B1174">
        <v>102.70855904699999</v>
      </c>
      <c r="C1174">
        <v>102.99141738199999</v>
      </c>
      <c r="D1174">
        <v>92.997070226000005</v>
      </c>
      <c r="E1174">
        <v>101.849706653</v>
      </c>
      <c r="F1174">
        <v>100</v>
      </c>
      <c r="G1174"/>
      <c r="H1174">
        <v>97.851243593999996</v>
      </c>
      <c r="I1174">
        <v>102.791434047</v>
      </c>
      <c r="J1174">
        <v>103.08281952999999</v>
      </c>
      <c r="K1174">
        <v>101.008417368</v>
      </c>
      <c r="L1174">
        <v>93.8</v>
      </c>
      <c r="M1174">
        <v>101.391550704</v>
      </c>
      <c r="N1174">
        <v>101.901084918</v>
      </c>
      <c r="O1174">
        <v>107.208934078</v>
      </c>
      <c r="P1174"/>
      <c r="Q1174">
        <v>105.508792399</v>
      </c>
      <c r="R1174">
        <v>99.85</v>
      </c>
      <c r="S1174">
        <v>99.623494460000003</v>
      </c>
      <c r="T1174">
        <v>100.176865936</v>
      </c>
      <c r="U1174"/>
      <c r="V1174">
        <v>101.581488264</v>
      </c>
      <c r="W1174">
        <v>99.208267355999993</v>
      </c>
      <c r="X1174">
        <v>105.72848794799999</v>
      </c>
      <c r="Y1174"/>
      <c r="Z1174">
        <v>100.483252791</v>
      </c>
      <c r="AA1174">
        <v>92.278772641000003</v>
      </c>
      <c r="AB1174">
        <v>95.925058547999996</v>
      </c>
      <c r="AC1174">
        <v>101.89150904100001</v>
      </c>
      <c r="AD1174">
        <v>100.991584035</v>
      </c>
      <c r="AE1174">
        <v>101.8</v>
      </c>
      <c r="AF1174">
        <v>97.808150678999993</v>
      </c>
      <c r="AG1174">
        <v>103.7</v>
      </c>
      <c r="AH1174">
        <v>109.416771755</v>
      </c>
      <c r="AI1174">
        <v>99.291725690000007</v>
      </c>
      <c r="AJ1174">
        <v>90.768037238000005</v>
      </c>
      <c r="AK1174"/>
      <c r="AL1174">
        <v>100.15621779600001</v>
      </c>
      <c r="AM1174">
        <v>104.3</v>
      </c>
      <c r="AN1174">
        <v>103.35913867399999</v>
      </c>
      <c r="AO1174">
        <v>102.2</v>
      </c>
      <c r="AP1174">
        <v>105.40878406500001</v>
      </c>
      <c r="AQ1174">
        <v>108.10900908399999</v>
      </c>
      <c r="AR1174">
        <v>105.691192401</v>
      </c>
      <c r="AS1174">
        <v>101.991500708</v>
      </c>
      <c r="AT1174">
        <v>97.798698744000006</v>
      </c>
      <c r="AU1174"/>
    </row>
    <row r="1175" spans="1:47" x14ac:dyDescent="0.35">
      <c r="A1175" s="84">
        <v>42644</v>
      </c>
      <c r="B1175">
        <v>103.408617385</v>
      </c>
      <c r="C1175">
        <v>103.29139238400001</v>
      </c>
      <c r="D1175">
        <v>91.818202319999997</v>
      </c>
      <c r="E1175">
        <v>101.307422102</v>
      </c>
      <c r="F1175">
        <v>99.4</v>
      </c>
      <c r="G1175"/>
      <c r="H1175">
        <v>96.318342874999999</v>
      </c>
      <c r="I1175">
        <v>103.29139238400001</v>
      </c>
      <c r="J1175">
        <v>103.88268621900001</v>
      </c>
      <c r="K1175">
        <v>101.80848404</v>
      </c>
      <c r="L1175">
        <v>108.6</v>
      </c>
      <c r="M1175">
        <v>102.891425715</v>
      </c>
      <c r="N1175">
        <v>102.17408514500001</v>
      </c>
      <c r="O1175">
        <v>107.208934078</v>
      </c>
      <c r="P1175"/>
      <c r="Q1175">
        <v>106.408867406</v>
      </c>
      <c r="R1175">
        <v>99.59</v>
      </c>
      <c r="S1175">
        <v>99.685853800999993</v>
      </c>
      <c r="T1175">
        <v>98.691192075999993</v>
      </c>
      <c r="U1175"/>
      <c r="V1175">
        <v>105.377060097</v>
      </c>
      <c r="W1175">
        <v>100.108342362</v>
      </c>
      <c r="X1175">
        <v>108.241520983</v>
      </c>
      <c r="Y1175"/>
      <c r="Z1175">
        <v>118.880186636</v>
      </c>
      <c r="AA1175">
        <v>88.628063901999994</v>
      </c>
      <c r="AB1175">
        <v>94.519906323000001</v>
      </c>
      <c r="AC1175">
        <v>102.391467378</v>
      </c>
      <c r="AD1175">
        <v>101.091575702</v>
      </c>
      <c r="AE1175">
        <v>100.4</v>
      </c>
      <c r="AF1175">
        <v>98.008167346999997</v>
      </c>
      <c r="AG1175">
        <v>108.2</v>
      </c>
      <c r="AH1175">
        <v>109.70323496499999</v>
      </c>
      <c r="AI1175">
        <v>100.39163403000001</v>
      </c>
      <c r="AJ1175">
        <v>101.24127230400001</v>
      </c>
      <c r="AK1175"/>
      <c r="AL1175">
        <v>100.529075819</v>
      </c>
      <c r="AM1175">
        <v>102.7</v>
      </c>
      <c r="AN1175">
        <v>101.279156007</v>
      </c>
      <c r="AO1175">
        <v>104.1</v>
      </c>
      <c r="AP1175">
        <v>106.108842404</v>
      </c>
      <c r="AQ1175">
        <v>106.608884074</v>
      </c>
      <c r="AR1175">
        <v>101.69152570599999</v>
      </c>
      <c r="AS1175">
        <v>106.49112574</v>
      </c>
      <c r="AT1175">
        <v>97.881892690000001</v>
      </c>
      <c r="AU1175"/>
    </row>
    <row r="1176" spans="1:47" x14ac:dyDescent="0.35">
      <c r="A1176" s="84">
        <v>42675</v>
      </c>
      <c r="B1176">
        <v>104.60871739300001</v>
      </c>
      <c r="C1176">
        <v>103.891342388</v>
      </c>
      <c r="D1176">
        <v>92.694090361999997</v>
      </c>
      <c r="E1176">
        <v>102.579530163</v>
      </c>
      <c r="F1176">
        <v>99.4</v>
      </c>
      <c r="G1176"/>
      <c r="H1176">
        <v>99.004077340999999</v>
      </c>
      <c r="I1176">
        <v>104.59128406000001</v>
      </c>
      <c r="J1176">
        <v>104.482586236</v>
      </c>
      <c r="K1176">
        <v>101.408450704</v>
      </c>
      <c r="L1176">
        <v>108.7</v>
      </c>
      <c r="M1176">
        <v>102.69144238</v>
      </c>
      <c r="N1176">
        <v>103.231086026</v>
      </c>
      <c r="O1176">
        <v>108.209017418</v>
      </c>
      <c r="P1176"/>
      <c r="Q1176">
        <v>105.708809067</v>
      </c>
      <c r="R1176">
        <v>102.28</v>
      </c>
      <c r="S1176">
        <v>99.938400114999993</v>
      </c>
      <c r="T1176">
        <v>99.540148567000003</v>
      </c>
      <c r="U1176"/>
      <c r="V1176">
        <v>104.777759281</v>
      </c>
      <c r="W1176">
        <v>102.508542379</v>
      </c>
      <c r="X1176">
        <v>106.264670681</v>
      </c>
      <c r="Y1176"/>
      <c r="Z1176">
        <v>101.783036161</v>
      </c>
      <c r="AA1176">
        <v>88.013203204999996</v>
      </c>
      <c r="AB1176">
        <v>98.266978922999996</v>
      </c>
      <c r="AC1176">
        <v>103.29139238400001</v>
      </c>
      <c r="AD1176">
        <v>102.09149237600001</v>
      </c>
      <c r="AE1176">
        <v>104.8</v>
      </c>
      <c r="AF1176">
        <v>98.008167346999997</v>
      </c>
      <c r="AG1176">
        <v>110.9</v>
      </c>
      <c r="AH1176">
        <v>109.78157659199999</v>
      </c>
      <c r="AI1176">
        <v>103.09140904900001</v>
      </c>
      <c r="AJ1176">
        <v>100.54305663300001</v>
      </c>
      <c r="AK1176"/>
      <c r="AL1176">
        <v>101.04266348199999</v>
      </c>
      <c r="AM1176">
        <v>104.8</v>
      </c>
      <c r="AN1176">
        <v>103.169140257</v>
      </c>
      <c r="AO1176">
        <v>104.7</v>
      </c>
      <c r="AP1176">
        <v>106.608884074</v>
      </c>
      <c r="AQ1176">
        <v>109.00908409</v>
      </c>
      <c r="AR1176">
        <v>102.29147571</v>
      </c>
      <c r="AS1176">
        <v>105.691192401</v>
      </c>
      <c r="AT1176">
        <v>97.473161524000005</v>
      </c>
      <c r="AU1176"/>
    </row>
    <row r="1177" spans="1:47" x14ac:dyDescent="0.35">
      <c r="A1177" s="84">
        <v>42705</v>
      </c>
      <c r="B1177">
        <v>104.108675723</v>
      </c>
      <c r="C1177">
        <v>110.190817432</v>
      </c>
      <c r="D1177">
        <v>94.202130548</v>
      </c>
      <c r="E1177">
        <v>102.808803897</v>
      </c>
      <c r="F1177">
        <v>102</v>
      </c>
      <c r="G1177"/>
      <c r="H1177">
        <v>97.720045847999998</v>
      </c>
      <c r="I1177">
        <v>103.691359053</v>
      </c>
      <c r="J1177">
        <v>103.682719547</v>
      </c>
      <c r="K1177">
        <v>99.508292358000006</v>
      </c>
      <c r="L1177">
        <v>109.6</v>
      </c>
      <c r="M1177">
        <v>102.491459045</v>
      </c>
      <c r="N1177">
        <v>103.258086048</v>
      </c>
      <c r="O1177">
        <v>106.108842404</v>
      </c>
      <c r="P1177"/>
      <c r="Q1177">
        <v>104.30869239099999</v>
      </c>
      <c r="R1177">
        <v>100.75</v>
      </c>
      <c r="S1177">
        <v>100.00057042900001</v>
      </c>
      <c r="T1177">
        <v>101.02582242699999</v>
      </c>
      <c r="U1177"/>
      <c r="V1177">
        <v>106.67554519700001</v>
      </c>
      <c r="W1177">
        <v>102.408534045</v>
      </c>
      <c r="X1177">
        <v>104.898740057</v>
      </c>
      <c r="Y1177"/>
      <c r="Z1177">
        <v>104.482586236</v>
      </c>
      <c r="AA1177">
        <v>88.600286482000001</v>
      </c>
      <c r="AB1177">
        <v>98.173302108000001</v>
      </c>
      <c r="AC1177">
        <v>104.991250729</v>
      </c>
      <c r="AD1177">
        <v>101.49154237099999</v>
      </c>
      <c r="AE1177">
        <v>103.8</v>
      </c>
      <c r="AF1177">
        <v>103.408617385</v>
      </c>
      <c r="AG1177">
        <v>110</v>
      </c>
      <c r="AH1177">
        <v>109.63820547100001</v>
      </c>
      <c r="AI1177">
        <v>103.991334055</v>
      </c>
      <c r="AJ1177">
        <v>97.866563227</v>
      </c>
      <c r="AK1177"/>
      <c r="AL1177">
        <v>101.096334375</v>
      </c>
      <c r="AM1177">
        <v>106.8</v>
      </c>
      <c r="AN1177">
        <v>104.669127757</v>
      </c>
      <c r="AO1177">
        <v>103.9</v>
      </c>
      <c r="AP1177">
        <v>106.108842404</v>
      </c>
      <c r="AQ1177">
        <v>111.009250771</v>
      </c>
      <c r="AR1177">
        <v>102.09149237600001</v>
      </c>
      <c r="AS1177">
        <v>104.991250729</v>
      </c>
      <c r="AT1177">
        <v>98.073962624999993</v>
      </c>
      <c r="AU1177"/>
    </row>
    <row r="1178" spans="1:47" x14ac:dyDescent="0.35">
      <c r="A1178" s="84">
        <v>42736</v>
      </c>
      <c r="B1178">
        <v>102.508542379</v>
      </c>
      <c r="C1178">
        <v>102.99141738199999</v>
      </c>
      <c r="D1178">
        <v>94.893317468000006</v>
      </c>
      <c r="E1178">
        <v>103.53407938700001</v>
      </c>
      <c r="F1178">
        <v>105.4</v>
      </c>
      <c r="G1178"/>
      <c r="H1178">
        <v>97.966133921999997</v>
      </c>
      <c r="I1178">
        <v>102.391467378</v>
      </c>
      <c r="J1178">
        <v>106.88218630199999</v>
      </c>
      <c r="K1178">
        <v>100.908409034</v>
      </c>
      <c r="L1178">
        <v>103</v>
      </c>
      <c r="M1178">
        <v>101.991500708</v>
      </c>
      <c r="N1178">
        <v>104.238086865</v>
      </c>
      <c r="O1178">
        <v>103.708642387</v>
      </c>
      <c r="P1178"/>
      <c r="Q1178">
        <v>107.60896741400001</v>
      </c>
      <c r="R1178">
        <v>101.15</v>
      </c>
      <c r="S1178">
        <v>99.758623985</v>
      </c>
      <c r="T1178">
        <v>99.752387690000006</v>
      </c>
      <c r="U1178"/>
      <c r="V1178">
        <v>107.274846013</v>
      </c>
      <c r="W1178">
        <v>101.708475706</v>
      </c>
      <c r="X1178">
        <v>105.75813638299999</v>
      </c>
      <c r="Y1178"/>
      <c r="Z1178">
        <v>98.883519413000002</v>
      </c>
      <c r="AA1178">
        <v>86.844985057000002</v>
      </c>
      <c r="AB1178">
        <v>97.892271663000002</v>
      </c>
      <c r="AC1178">
        <v>102.09149237600001</v>
      </c>
      <c r="AD1178">
        <v>100.69160903300001</v>
      </c>
      <c r="AE1178">
        <v>106.3</v>
      </c>
      <c r="AF1178">
        <v>97.208100674999997</v>
      </c>
      <c r="AG1178">
        <v>109.4</v>
      </c>
      <c r="AH1178">
        <v>109.740365635</v>
      </c>
      <c r="AI1178">
        <v>101.191567369</v>
      </c>
      <c r="AJ1178">
        <v>100.659425912</v>
      </c>
      <c r="AK1178"/>
      <c r="AL1178">
        <v>101.08109303400001</v>
      </c>
      <c r="AM1178">
        <v>106.3</v>
      </c>
      <c r="AN1178">
        <v>104.80912659099999</v>
      </c>
      <c r="AO1178">
        <v>105.6</v>
      </c>
      <c r="AP1178">
        <v>107.408950746</v>
      </c>
      <c r="AQ1178">
        <v>109.40911742599999</v>
      </c>
      <c r="AR1178">
        <v>103.491375719</v>
      </c>
      <c r="AS1178">
        <v>105.891175735</v>
      </c>
      <c r="AT1178">
        <v>97.904005026999997</v>
      </c>
      <c r="AU1178"/>
    </row>
    <row r="1179" spans="1:47" x14ac:dyDescent="0.35">
      <c r="A1179" s="84">
        <v>42767</v>
      </c>
      <c r="B1179">
        <v>104.808734061</v>
      </c>
      <c r="C1179">
        <v>106.791100742</v>
      </c>
      <c r="D1179">
        <v>96.227082851999995</v>
      </c>
      <c r="E1179">
        <v>103.129305571</v>
      </c>
      <c r="F1179">
        <v>100.5</v>
      </c>
      <c r="G1179"/>
      <c r="H1179">
        <v>93.838949154999995</v>
      </c>
      <c r="I1179">
        <v>104.991250729</v>
      </c>
      <c r="J1179">
        <v>107.582069655</v>
      </c>
      <c r="K1179">
        <v>102.10850904199999</v>
      </c>
      <c r="L1179">
        <v>106.9</v>
      </c>
      <c r="M1179">
        <v>102.69144238</v>
      </c>
      <c r="N1179">
        <v>103.48708623900001</v>
      </c>
      <c r="O1179">
        <v>105.508792399</v>
      </c>
      <c r="P1179"/>
      <c r="Q1179">
        <v>106.108842404</v>
      </c>
      <c r="R1179">
        <v>100.06</v>
      </c>
      <c r="S1179">
        <v>99.838867104000002</v>
      </c>
      <c r="T1179">
        <v>99.221789883</v>
      </c>
      <c r="U1179"/>
      <c r="V1179">
        <v>108.673214583</v>
      </c>
      <c r="W1179">
        <v>104.108675723</v>
      </c>
      <c r="X1179">
        <v>107.055279083</v>
      </c>
      <c r="Y1179"/>
      <c r="Z1179">
        <v>102.88285285800001</v>
      </c>
      <c r="AA1179">
        <v>86.163810866999995</v>
      </c>
      <c r="AB1179">
        <v>94.707259953000005</v>
      </c>
      <c r="AC1179">
        <v>102.891425715</v>
      </c>
      <c r="AD1179">
        <v>101.391550704</v>
      </c>
      <c r="AE1179">
        <v>104.7</v>
      </c>
      <c r="AF1179">
        <v>101.408450704</v>
      </c>
      <c r="AG1179">
        <v>111.2</v>
      </c>
      <c r="AH1179">
        <v>109.618610586</v>
      </c>
      <c r="AI1179">
        <v>103.891342388</v>
      </c>
      <c r="AJ1179">
        <v>101.008533747</v>
      </c>
      <c r="AK1179"/>
      <c r="AL1179">
        <v>101.13006422300001</v>
      </c>
      <c r="AM1179">
        <v>106.5</v>
      </c>
      <c r="AN1179">
        <v>103.11914067399999</v>
      </c>
      <c r="AO1179">
        <v>104.4</v>
      </c>
      <c r="AP1179">
        <v>106.80890074200001</v>
      </c>
      <c r="AQ1179">
        <v>110.60921743500001</v>
      </c>
      <c r="AR1179">
        <v>104.39130072499999</v>
      </c>
      <c r="AS1179">
        <v>107.491042413</v>
      </c>
      <c r="AT1179">
        <v>97.589573553999998</v>
      </c>
      <c r="AU1179"/>
    </row>
    <row r="1180" spans="1:47" x14ac:dyDescent="0.35">
      <c r="A1180" s="84">
        <v>42795</v>
      </c>
      <c r="B1180">
        <v>105.708809067</v>
      </c>
      <c r="C1180">
        <v>105.891175735</v>
      </c>
      <c r="D1180">
        <v>94.345775966000005</v>
      </c>
      <c r="E1180">
        <v>103.363127326</v>
      </c>
      <c r="F1180">
        <v>103.9</v>
      </c>
      <c r="G1180"/>
      <c r="H1180">
        <v>90.577325268999999</v>
      </c>
      <c r="I1180">
        <v>106.09115907</v>
      </c>
      <c r="J1180">
        <v>107.88201966299999</v>
      </c>
      <c r="K1180">
        <v>101.60846737200001</v>
      </c>
      <c r="L1180">
        <v>108.1</v>
      </c>
      <c r="M1180">
        <v>102.391467378</v>
      </c>
      <c r="N1180">
        <v>103.300086083</v>
      </c>
      <c r="O1180">
        <v>108.40903408600001</v>
      </c>
      <c r="P1180"/>
      <c r="Q1180">
        <v>105.308775731</v>
      </c>
      <c r="R1180">
        <v>101.4</v>
      </c>
      <c r="S1180">
        <v>100.162079558</v>
      </c>
      <c r="T1180">
        <v>98.054474708000001</v>
      </c>
      <c r="U1180"/>
      <c r="V1180">
        <v>107.67437989</v>
      </c>
      <c r="W1180">
        <v>104.908742395</v>
      </c>
      <c r="X1180">
        <v>107.444258608</v>
      </c>
      <c r="Y1180"/>
      <c r="Z1180">
        <v>95.284119313000005</v>
      </c>
      <c r="AA1180">
        <v>87.560653884999994</v>
      </c>
      <c r="AB1180">
        <v>98.922716628000003</v>
      </c>
      <c r="AC1180">
        <v>103.791350721</v>
      </c>
      <c r="AD1180">
        <v>101.49154237099999</v>
      </c>
      <c r="AE1180">
        <v>106.3</v>
      </c>
      <c r="AF1180">
        <v>103.708642387</v>
      </c>
      <c r="AG1180">
        <v>113.5</v>
      </c>
      <c r="AH1180">
        <v>109.736496632</v>
      </c>
      <c r="AI1180">
        <v>102.891425715</v>
      </c>
      <c r="AJ1180">
        <v>101.474010861</v>
      </c>
      <c r="AK1180"/>
      <c r="AL1180">
        <v>101.517000313</v>
      </c>
      <c r="AM1180">
        <v>108.9</v>
      </c>
      <c r="AN1180">
        <v>106.93910884100001</v>
      </c>
      <c r="AO1180">
        <v>104.2</v>
      </c>
      <c r="AP1180">
        <v>107.908992416</v>
      </c>
      <c r="AQ1180">
        <v>113.909492458</v>
      </c>
      <c r="AR1180">
        <v>105.291225731</v>
      </c>
      <c r="AS1180">
        <v>108.890925756</v>
      </c>
      <c r="AT1180">
        <v>98.238863142</v>
      </c>
      <c r="AU1180"/>
    </row>
    <row r="1181" spans="1:47" x14ac:dyDescent="0.35">
      <c r="A1181" s="84">
        <v>42826</v>
      </c>
      <c r="B1181">
        <v>106.308859072</v>
      </c>
      <c r="C1181">
        <v>107.891009083</v>
      </c>
      <c r="D1181">
        <v>94.532965313000005</v>
      </c>
      <c r="E1181">
        <v>104.323027162</v>
      </c>
      <c r="F1181">
        <v>101.4</v>
      </c>
      <c r="G1181"/>
      <c r="H1181">
        <v>96.481145760000004</v>
      </c>
      <c r="I1181">
        <v>106.291142405</v>
      </c>
      <c r="J1181">
        <v>110.381603066</v>
      </c>
      <c r="K1181">
        <v>103.208600717</v>
      </c>
      <c r="L1181">
        <v>106.5</v>
      </c>
      <c r="M1181">
        <v>103.19140071699999</v>
      </c>
      <c r="N1181">
        <v>103.295086079</v>
      </c>
      <c r="O1181">
        <v>110.00916743099999</v>
      </c>
      <c r="P1181"/>
      <c r="Q1181">
        <v>106.00883407000001</v>
      </c>
      <c r="R1181">
        <v>101.04</v>
      </c>
      <c r="S1181">
        <v>101.293604125</v>
      </c>
      <c r="T1181">
        <v>98.903431198999996</v>
      </c>
      <c r="U1181"/>
      <c r="V1181">
        <v>103.679041119</v>
      </c>
      <c r="W1181">
        <v>105.808817401</v>
      </c>
      <c r="X1181">
        <v>108.013680624</v>
      </c>
      <c r="Y1181"/>
      <c r="Z1181">
        <v>101.183136144</v>
      </c>
      <c r="AA1181">
        <v>88.803067695999999</v>
      </c>
      <c r="AB1181">
        <v>100.32786885199999</v>
      </c>
      <c r="AC1181">
        <v>103.491375719</v>
      </c>
      <c r="AD1181">
        <v>103.791350721</v>
      </c>
      <c r="AE1181">
        <v>104.4</v>
      </c>
      <c r="AF1181">
        <v>102.70855904699999</v>
      </c>
      <c r="AG1181">
        <v>113.3</v>
      </c>
      <c r="AH1181">
        <v>109.497057723</v>
      </c>
      <c r="AI1181">
        <v>101.291559037</v>
      </c>
      <c r="AJ1181">
        <v>101.93948797500001</v>
      </c>
      <c r="AK1181"/>
      <c r="AL1181">
        <v>102.30787497199999</v>
      </c>
      <c r="AM1181">
        <v>107.8</v>
      </c>
      <c r="AN1181">
        <v>101.879151007</v>
      </c>
      <c r="AO1181">
        <v>105.6</v>
      </c>
      <c r="AP1181">
        <v>106.50887573999999</v>
      </c>
      <c r="AQ1181">
        <v>111.009250771</v>
      </c>
      <c r="AR1181">
        <v>105.091242396</v>
      </c>
      <c r="AS1181">
        <v>111.890675777</v>
      </c>
      <c r="AT1181">
        <v>99.212500047999995</v>
      </c>
      <c r="AU1181"/>
    </row>
    <row r="1182" spans="1:47" x14ac:dyDescent="0.35">
      <c r="A1182" s="84">
        <v>42856</v>
      </c>
      <c r="B1182">
        <v>106.80890074200001</v>
      </c>
      <c r="C1182">
        <v>106.49112574</v>
      </c>
      <c r="D1182">
        <v>94.810391331999995</v>
      </c>
      <c r="E1182">
        <v>105.473676325</v>
      </c>
      <c r="F1182">
        <v>103.5</v>
      </c>
      <c r="G1182"/>
      <c r="H1182">
        <v>96.811338895999995</v>
      </c>
      <c r="I1182">
        <v>107.19106741100001</v>
      </c>
      <c r="J1182">
        <v>112.881186469</v>
      </c>
      <c r="K1182">
        <v>103.408617385</v>
      </c>
      <c r="L1182">
        <v>108.1</v>
      </c>
      <c r="M1182">
        <v>103.591367386</v>
      </c>
      <c r="N1182">
        <v>104.477087064</v>
      </c>
      <c r="O1182">
        <v>108.309025752</v>
      </c>
      <c r="P1182"/>
      <c r="Q1182">
        <v>107.408950746</v>
      </c>
      <c r="R1182">
        <v>103.31</v>
      </c>
      <c r="S1182">
        <v>101.320886364</v>
      </c>
      <c r="T1182">
        <v>99.115670322</v>
      </c>
      <c r="U1182"/>
      <c r="V1182">
        <v>107.57449642100001</v>
      </c>
      <c r="W1182">
        <v>107.408950746</v>
      </c>
      <c r="X1182">
        <v>108.27290949099999</v>
      </c>
      <c r="Y1182"/>
      <c r="Z1182">
        <v>94.584235961000005</v>
      </c>
      <c r="AA1182">
        <v>86.686641804000004</v>
      </c>
      <c r="AB1182">
        <v>99.203747073000002</v>
      </c>
      <c r="AC1182">
        <v>104.291309058</v>
      </c>
      <c r="AD1182">
        <v>102.191484043</v>
      </c>
      <c r="AE1182">
        <v>105.5</v>
      </c>
      <c r="AF1182">
        <v>102.70855904699999</v>
      </c>
      <c r="AG1182">
        <v>114.9</v>
      </c>
      <c r="AH1182">
        <v>109.388121197</v>
      </c>
      <c r="AI1182">
        <v>101.391550704</v>
      </c>
      <c r="AJ1182">
        <v>101.008533747</v>
      </c>
      <c r="AK1182"/>
      <c r="AL1182">
        <v>102.454517368</v>
      </c>
      <c r="AM1182">
        <v>108.7</v>
      </c>
      <c r="AN1182">
        <v>107.099107507</v>
      </c>
      <c r="AO1182">
        <v>106.6</v>
      </c>
      <c r="AP1182">
        <v>106.608884074</v>
      </c>
      <c r="AQ1182">
        <v>113.909492458</v>
      </c>
      <c r="AR1182">
        <v>105.891175735</v>
      </c>
      <c r="AS1182">
        <v>110.490792434</v>
      </c>
      <c r="AT1182">
        <v>99.296288945000001</v>
      </c>
      <c r="AU1182"/>
    </row>
    <row r="1183" spans="1:47" x14ac:dyDescent="0.35">
      <c r="A1183" s="84">
        <v>42887</v>
      </c>
      <c r="B1183">
        <v>107.108925744</v>
      </c>
      <c r="C1183">
        <v>107.791017415</v>
      </c>
      <c r="D1183">
        <v>95.574298263000003</v>
      </c>
      <c r="E1183">
        <v>105.566241917</v>
      </c>
      <c r="F1183">
        <v>103.2</v>
      </c>
      <c r="G1183"/>
      <c r="H1183">
        <v>97.311065135000007</v>
      </c>
      <c r="I1183">
        <v>107.391050746</v>
      </c>
      <c r="J1183">
        <v>108.88185302399999</v>
      </c>
      <c r="K1183">
        <v>103.50862571899999</v>
      </c>
      <c r="L1183">
        <v>108.3</v>
      </c>
      <c r="M1183">
        <v>103.19140071699999</v>
      </c>
      <c r="N1183">
        <v>104.47908706600001</v>
      </c>
      <c r="O1183">
        <v>108.40903408600001</v>
      </c>
      <c r="P1183"/>
      <c r="Q1183">
        <v>107.708975748</v>
      </c>
      <c r="R1183">
        <v>102.02</v>
      </c>
      <c r="S1183">
        <v>101.584788899</v>
      </c>
      <c r="T1183">
        <v>99.009550761</v>
      </c>
      <c r="U1183"/>
      <c r="V1183">
        <v>106.975195605</v>
      </c>
      <c r="W1183">
        <v>106.308859072</v>
      </c>
      <c r="X1183">
        <v>106.703517625</v>
      </c>
      <c r="Y1183"/>
      <c r="Z1183">
        <v>84.885852357999994</v>
      </c>
      <c r="AA1183">
        <v>84.715606136000005</v>
      </c>
      <c r="AB1183">
        <v>98.173302108000001</v>
      </c>
      <c r="AC1183">
        <v>105.691192401</v>
      </c>
      <c r="AD1183">
        <v>102.99141738199999</v>
      </c>
      <c r="AE1183">
        <v>104.3</v>
      </c>
      <c r="AF1183">
        <v>104.108675723</v>
      </c>
      <c r="AG1183">
        <v>113.6</v>
      </c>
      <c r="AH1183">
        <v>109.42160856</v>
      </c>
      <c r="AI1183">
        <v>102.591450712</v>
      </c>
      <c r="AJ1183">
        <v>101.474010861</v>
      </c>
      <c r="AK1183"/>
      <c r="AL1183">
        <v>102.568851283</v>
      </c>
      <c r="AM1183">
        <v>110.3</v>
      </c>
      <c r="AN1183">
        <v>106.329113924</v>
      </c>
      <c r="AO1183">
        <v>106.8</v>
      </c>
      <c r="AP1183">
        <v>106.408867406</v>
      </c>
      <c r="AQ1183">
        <v>115.609634136</v>
      </c>
      <c r="AR1183">
        <v>106.591117407</v>
      </c>
      <c r="AS1183">
        <v>111.190734105</v>
      </c>
      <c r="AT1183">
        <v>99.470609515000007</v>
      </c>
      <c r="AU1183"/>
    </row>
    <row r="1184" spans="1:47" x14ac:dyDescent="0.35">
      <c r="A1184" s="84">
        <v>42917</v>
      </c>
      <c r="B1184">
        <v>108.40903408600001</v>
      </c>
      <c r="C1184">
        <v>111.79068411</v>
      </c>
      <c r="D1184">
        <v>95.883201421999999</v>
      </c>
      <c r="E1184">
        <v>106.10692128399999</v>
      </c>
      <c r="F1184">
        <v>109.2</v>
      </c>
      <c r="G1184"/>
      <c r="H1184">
        <v>99.277128766999994</v>
      </c>
      <c r="I1184">
        <v>108.49095908699999</v>
      </c>
      <c r="J1184">
        <v>107.88201966299999</v>
      </c>
      <c r="K1184">
        <v>104.208684057</v>
      </c>
      <c r="L1184">
        <v>104.6</v>
      </c>
      <c r="M1184">
        <v>104.59128406000001</v>
      </c>
      <c r="N1184">
        <v>104.218086848</v>
      </c>
      <c r="O1184">
        <v>105.308775731</v>
      </c>
      <c r="P1184"/>
      <c r="Q1184">
        <v>109.00908409</v>
      </c>
      <c r="R1184">
        <v>102.59</v>
      </c>
      <c r="S1184">
        <v>101.670901478</v>
      </c>
      <c r="T1184">
        <v>99.964626812999995</v>
      </c>
      <c r="U1184"/>
      <c r="V1184">
        <v>105.377060097</v>
      </c>
      <c r="W1184">
        <v>102.808567381</v>
      </c>
      <c r="X1184">
        <v>106.91092876499999</v>
      </c>
      <c r="Y1184"/>
      <c r="Z1184">
        <v>102.08298616899999</v>
      </c>
      <c r="AA1184">
        <v>91.538577064999998</v>
      </c>
      <c r="AB1184">
        <v>98.266978922999996</v>
      </c>
      <c r="AC1184">
        <v>106.391134072</v>
      </c>
      <c r="AD1184">
        <v>102.491459045</v>
      </c>
      <c r="AE1184">
        <v>105</v>
      </c>
      <c r="AF1184">
        <v>102.008500708</v>
      </c>
      <c r="AG1184">
        <v>113.5</v>
      </c>
      <c r="AH1184">
        <v>108.43618519100001</v>
      </c>
      <c r="AI1184">
        <v>101.79151737399999</v>
      </c>
      <c r="AJ1184">
        <v>101.24127230400001</v>
      </c>
      <c r="AK1184"/>
      <c r="AL1184">
        <v>102.722801608</v>
      </c>
      <c r="AM1184">
        <v>109</v>
      </c>
      <c r="AN1184">
        <v>108.759093674</v>
      </c>
      <c r="AO1184">
        <v>106.7</v>
      </c>
      <c r="AP1184">
        <v>107.60896741400001</v>
      </c>
      <c r="AQ1184">
        <v>114.309525794</v>
      </c>
      <c r="AR1184">
        <v>106.49112574</v>
      </c>
      <c r="AS1184">
        <v>110.89075910299999</v>
      </c>
      <c r="AT1184">
        <v>99.299065381999995</v>
      </c>
      <c r="AU1184"/>
    </row>
    <row r="1185" spans="1:47" x14ac:dyDescent="0.35">
      <c r="A1185" s="84">
        <v>42948</v>
      </c>
      <c r="B1185">
        <v>109.609134095</v>
      </c>
      <c r="C1185">
        <v>110.190817432</v>
      </c>
      <c r="D1185">
        <v>95.872830149999999</v>
      </c>
      <c r="E1185">
        <v>104.886981693</v>
      </c>
      <c r="F1185">
        <v>109.4</v>
      </c>
      <c r="G1185"/>
      <c r="H1185">
        <v>101.06152884799999</v>
      </c>
      <c r="I1185">
        <v>109.590867428</v>
      </c>
      <c r="J1185">
        <v>111.081486419</v>
      </c>
      <c r="K1185">
        <v>106.408867406</v>
      </c>
      <c r="L1185">
        <v>108.3</v>
      </c>
      <c r="M1185">
        <v>105.491209066</v>
      </c>
      <c r="N1185">
        <v>104.631087193</v>
      </c>
      <c r="O1185">
        <v>104.508709059</v>
      </c>
      <c r="P1185"/>
      <c r="Q1185">
        <v>107.50895908</v>
      </c>
      <c r="R1185">
        <v>102.89</v>
      </c>
      <c r="S1185">
        <v>102.048570363</v>
      </c>
      <c r="T1185">
        <v>100.070746374</v>
      </c>
      <c r="U1185"/>
      <c r="V1185">
        <v>108.872981522</v>
      </c>
      <c r="W1185">
        <v>106.80890074200001</v>
      </c>
      <c r="X1185">
        <v>110.03015963</v>
      </c>
      <c r="Y1185"/>
      <c r="Z1185">
        <v>91.284785869000004</v>
      </c>
      <c r="AA1185">
        <v>100.142881812</v>
      </c>
      <c r="AB1185">
        <v>98.454332553</v>
      </c>
      <c r="AC1185">
        <v>108.190984085</v>
      </c>
      <c r="AD1185">
        <v>103.791350721</v>
      </c>
      <c r="AE1185">
        <v>105</v>
      </c>
      <c r="AF1185">
        <v>104.908742395</v>
      </c>
      <c r="AG1185">
        <v>113.1</v>
      </c>
      <c r="AH1185">
        <v>108.79111857300001</v>
      </c>
      <c r="AI1185">
        <v>101.69152570599999</v>
      </c>
      <c r="AJ1185">
        <v>101.706749418</v>
      </c>
      <c r="AK1185"/>
      <c r="AL1185">
        <v>103.300369671</v>
      </c>
      <c r="AM1185">
        <v>113.4</v>
      </c>
      <c r="AN1185">
        <v>113.609053258</v>
      </c>
      <c r="AO1185">
        <v>106.8</v>
      </c>
      <c r="AP1185">
        <v>108.90907575599999</v>
      </c>
      <c r="AQ1185">
        <v>116.109675806</v>
      </c>
      <c r="AR1185">
        <v>105.79118406800001</v>
      </c>
      <c r="AS1185">
        <v>114.390467461</v>
      </c>
      <c r="AT1185">
        <v>98.848885980000006</v>
      </c>
      <c r="AU1185"/>
    </row>
    <row r="1186" spans="1:47" x14ac:dyDescent="0.35">
      <c r="A1186" s="84">
        <v>42979</v>
      </c>
      <c r="B1186">
        <v>109.40911742599999</v>
      </c>
      <c r="C1186">
        <v>107.791017415</v>
      </c>
      <c r="D1186">
        <v>96.298988135000002</v>
      </c>
      <c r="E1186">
        <v>105.332687693</v>
      </c>
      <c r="F1186">
        <v>107.3</v>
      </c>
      <c r="G1186"/>
      <c r="H1186">
        <v>100.079757429</v>
      </c>
      <c r="I1186">
        <v>109.390884093</v>
      </c>
      <c r="J1186">
        <v>111.581403099</v>
      </c>
      <c r="K1186">
        <v>105.40878406500001</v>
      </c>
      <c r="L1186">
        <v>102.5</v>
      </c>
      <c r="M1186">
        <v>104.891259062</v>
      </c>
      <c r="N1186">
        <v>105.31208776</v>
      </c>
      <c r="O1186">
        <v>107.708975748</v>
      </c>
      <c r="P1186"/>
      <c r="Q1186">
        <v>106.80890074200001</v>
      </c>
      <c r="R1186">
        <v>103.57</v>
      </c>
      <c r="S1186">
        <v>101.714996384</v>
      </c>
      <c r="T1186">
        <v>101.874778918</v>
      </c>
      <c r="U1186"/>
      <c r="V1186">
        <v>104.078574996</v>
      </c>
      <c r="W1186">
        <v>106.308859072</v>
      </c>
      <c r="X1186">
        <v>110.55562534800001</v>
      </c>
      <c r="Y1186"/>
      <c r="Z1186">
        <v>97.383769372000003</v>
      </c>
      <c r="AA1186">
        <v>95.64025556</v>
      </c>
      <c r="AB1186">
        <v>98.173302108000001</v>
      </c>
      <c r="AC1186">
        <v>105.191234064</v>
      </c>
      <c r="AD1186">
        <v>102.591450712</v>
      </c>
      <c r="AE1186">
        <v>105.3</v>
      </c>
      <c r="AF1186">
        <v>104.208684057</v>
      </c>
      <c r="AG1186">
        <v>116.4</v>
      </c>
      <c r="AH1186">
        <v>108.298839109</v>
      </c>
      <c r="AI1186">
        <v>102.491459045</v>
      </c>
      <c r="AJ1186">
        <v>102.055857254</v>
      </c>
      <c r="AK1186"/>
      <c r="AL1186">
        <v>103.027410331</v>
      </c>
      <c r="AM1186">
        <v>111.8</v>
      </c>
      <c r="AN1186">
        <v>106.879109341</v>
      </c>
      <c r="AO1186">
        <v>107</v>
      </c>
      <c r="AP1186">
        <v>110.30919243300001</v>
      </c>
      <c r="AQ1186">
        <v>118.209850821</v>
      </c>
      <c r="AR1186">
        <v>107.691025748</v>
      </c>
      <c r="AS1186">
        <v>115.790350804</v>
      </c>
      <c r="AT1186">
        <v>98.943185674000006</v>
      </c>
      <c r="AU1186"/>
    </row>
    <row r="1187" spans="1:47" x14ac:dyDescent="0.35">
      <c r="A1187" s="84">
        <v>43009</v>
      </c>
      <c r="B1187">
        <v>109.00908409</v>
      </c>
      <c r="C1187">
        <v>106.891092409</v>
      </c>
      <c r="D1187">
        <v>97.133908551999994</v>
      </c>
      <c r="E1187">
        <v>104.646739203</v>
      </c>
      <c r="F1187">
        <v>106.7</v>
      </c>
      <c r="G1187"/>
      <c r="H1187">
        <v>100.282816755</v>
      </c>
      <c r="I1187">
        <v>109.090909091</v>
      </c>
      <c r="J1187">
        <v>109.781703049</v>
      </c>
      <c r="K1187">
        <v>103.80865072100001</v>
      </c>
      <c r="L1187">
        <v>105.3</v>
      </c>
      <c r="M1187">
        <v>105.891175735</v>
      </c>
      <c r="N1187">
        <v>106.41508867899999</v>
      </c>
      <c r="O1187">
        <v>109.109092424</v>
      </c>
      <c r="P1187"/>
      <c r="Q1187">
        <v>108.40903408600001</v>
      </c>
      <c r="R1187">
        <v>104.12</v>
      </c>
      <c r="S1187">
        <v>102.226893064</v>
      </c>
      <c r="T1187">
        <v>102.08701804</v>
      </c>
      <c r="U1187"/>
      <c r="V1187">
        <v>107.474612952</v>
      </c>
      <c r="W1187">
        <v>107.908992416</v>
      </c>
      <c r="X1187">
        <v>110.08141154</v>
      </c>
      <c r="Y1187"/>
      <c r="Z1187">
        <v>117.580403266</v>
      </c>
      <c r="AA1187">
        <v>92.934800706999994</v>
      </c>
      <c r="AB1187">
        <v>100.046838407</v>
      </c>
      <c r="AC1187">
        <v>105.79118406800001</v>
      </c>
      <c r="AD1187">
        <v>103.19140071699999</v>
      </c>
      <c r="AE1187">
        <v>105.8</v>
      </c>
      <c r="AF1187">
        <v>101.90849237400001</v>
      </c>
      <c r="AG1187">
        <v>115.3</v>
      </c>
      <c r="AH1187">
        <v>108.80872064899999</v>
      </c>
      <c r="AI1187">
        <v>104.091325723</v>
      </c>
      <c r="AJ1187">
        <v>99.030256011999995</v>
      </c>
      <c r="AK1187"/>
      <c r="AL1187">
        <v>103.615054571</v>
      </c>
      <c r="AM1187">
        <v>113</v>
      </c>
      <c r="AN1187">
        <v>105.929117257</v>
      </c>
      <c r="AO1187">
        <v>105.7</v>
      </c>
      <c r="AP1187">
        <v>110.30919243300001</v>
      </c>
      <c r="AQ1187">
        <v>117.709809151</v>
      </c>
      <c r="AR1187">
        <v>107.791017415</v>
      </c>
      <c r="AS1187">
        <v>116.29030914099999</v>
      </c>
      <c r="AT1187">
        <v>100.189805816</v>
      </c>
      <c r="AU1187"/>
    </row>
    <row r="1188" spans="1:47" x14ac:dyDescent="0.35">
      <c r="A1188" s="84">
        <v>43040</v>
      </c>
      <c r="B1188">
        <v>111.709309109</v>
      </c>
      <c r="C1188">
        <v>108.29097575199999</v>
      </c>
      <c r="D1188">
        <v>97.535503578000004</v>
      </c>
      <c r="E1188">
        <v>105.794445529</v>
      </c>
      <c r="F1188">
        <v>108.6</v>
      </c>
      <c r="G1188"/>
      <c r="H1188">
        <v>100.900251246</v>
      </c>
      <c r="I1188">
        <v>111.490709108</v>
      </c>
      <c r="J1188">
        <v>112.78120313300001</v>
      </c>
      <c r="K1188">
        <v>107.60896741400001</v>
      </c>
      <c r="L1188">
        <v>106.7</v>
      </c>
      <c r="M1188">
        <v>107.791017415</v>
      </c>
      <c r="N1188">
        <v>107.636089697</v>
      </c>
      <c r="O1188">
        <v>107.108925744</v>
      </c>
      <c r="P1188"/>
      <c r="Q1188">
        <v>109.909159097</v>
      </c>
      <c r="R1188">
        <v>104.4</v>
      </c>
      <c r="S1188">
        <v>103.180525331</v>
      </c>
      <c r="T1188">
        <v>102.82985497</v>
      </c>
      <c r="U1188"/>
      <c r="V1188">
        <v>106.27601131999999</v>
      </c>
      <c r="W1188">
        <v>106.308859072</v>
      </c>
      <c r="X1188">
        <v>115.103970041</v>
      </c>
      <c r="Y1188"/>
      <c r="Z1188">
        <v>116.680553241</v>
      </c>
      <c r="AA1188">
        <v>96.896902148999999</v>
      </c>
      <c r="AB1188">
        <v>100.796252927</v>
      </c>
      <c r="AC1188">
        <v>107.391050746</v>
      </c>
      <c r="AD1188">
        <v>103.991334055</v>
      </c>
      <c r="AE1188">
        <v>105.4</v>
      </c>
      <c r="AF1188">
        <v>107.30894241199999</v>
      </c>
      <c r="AG1188">
        <v>115.5</v>
      </c>
      <c r="AH1188">
        <v>108.19686280099999</v>
      </c>
      <c r="AI1188">
        <v>104.49129239200001</v>
      </c>
      <c r="AJ1188">
        <v>98.681148176999997</v>
      </c>
      <c r="AK1188"/>
      <c r="AL1188">
        <v>104.343325032</v>
      </c>
      <c r="AM1188">
        <v>111.9</v>
      </c>
      <c r="AN1188">
        <v>106.359113674</v>
      </c>
      <c r="AO1188">
        <v>105.5</v>
      </c>
      <c r="AP1188">
        <v>112.809400783</v>
      </c>
      <c r="AQ1188">
        <v>118.809900825</v>
      </c>
      <c r="AR1188">
        <v>109.190900758</v>
      </c>
      <c r="AS1188">
        <v>116.990250812</v>
      </c>
      <c r="AT1188">
        <v>100.37414139099999</v>
      </c>
      <c r="AU1188"/>
    </row>
    <row r="1189" spans="1:47" x14ac:dyDescent="0.35">
      <c r="A1189" s="84">
        <v>43070</v>
      </c>
      <c r="B1189">
        <v>112.509375781</v>
      </c>
      <c r="C1189">
        <v>107.691025748</v>
      </c>
      <c r="D1189">
        <v>100.46741369999999</v>
      </c>
      <c r="E1189">
        <v>106.223297101</v>
      </c>
      <c r="F1189">
        <v>115.7</v>
      </c>
      <c r="G1189"/>
      <c r="H1189">
        <v>99.133395968000002</v>
      </c>
      <c r="I1189">
        <v>111.490709108</v>
      </c>
      <c r="J1189">
        <v>113.581069822</v>
      </c>
      <c r="K1189">
        <v>107.00891741</v>
      </c>
      <c r="L1189">
        <v>106.9</v>
      </c>
      <c r="M1189">
        <v>108.090992417</v>
      </c>
      <c r="N1189">
        <v>109.391091159</v>
      </c>
      <c r="O1189">
        <v>109.20910075800001</v>
      </c>
      <c r="P1189"/>
      <c r="Q1189">
        <v>111.209267439</v>
      </c>
      <c r="R1189">
        <v>105.69</v>
      </c>
      <c r="S1189">
        <v>103.76570587400001</v>
      </c>
      <c r="T1189">
        <v>103.148213654</v>
      </c>
      <c r="U1189"/>
      <c r="V1189">
        <v>107.774263359</v>
      </c>
      <c r="W1189">
        <v>108.40903408600001</v>
      </c>
      <c r="X1189">
        <v>112.798416437</v>
      </c>
      <c r="Y1189"/>
      <c r="Z1189">
        <v>110.581569738</v>
      </c>
      <c r="AA1189">
        <v>102.41819142200001</v>
      </c>
      <c r="AB1189">
        <v>100.796252927</v>
      </c>
      <c r="AC1189">
        <v>110.690775769</v>
      </c>
      <c r="AD1189">
        <v>105.491209066</v>
      </c>
      <c r="AE1189">
        <v>103.3</v>
      </c>
      <c r="AF1189">
        <v>108.60905075399999</v>
      </c>
      <c r="AG1189">
        <v>114.9</v>
      </c>
      <c r="AH1189">
        <v>109.72650742099999</v>
      </c>
      <c r="AI1189">
        <v>104.59128406000001</v>
      </c>
      <c r="AJ1189">
        <v>98.797517455000005</v>
      </c>
      <c r="AK1189"/>
      <c r="AL1189">
        <v>104.98479759200001</v>
      </c>
      <c r="AM1189">
        <v>115.3</v>
      </c>
      <c r="AN1189">
        <v>104.459129507</v>
      </c>
      <c r="AO1189">
        <v>104.7</v>
      </c>
      <c r="AP1189">
        <v>109.909159097</v>
      </c>
      <c r="AQ1189">
        <v>118.809900825</v>
      </c>
      <c r="AR1189">
        <v>109.990834097</v>
      </c>
      <c r="AS1189">
        <v>120.089992501</v>
      </c>
      <c r="AT1189">
        <v>100.534579777</v>
      </c>
      <c r="AU1189"/>
    </row>
    <row r="1190" spans="1:47" x14ac:dyDescent="0.35">
      <c r="A1190" s="84">
        <v>43101</v>
      </c>
      <c r="B1190">
        <v>110.109175765</v>
      </c>
      <c r="C1190">
        <v>108.190984085</v>
      </c>
      <c r="D1190">
        <v>97.903507572999999</v>
      </c>
      <c r="E1190">
        <v>105.853569795</v>
      </c>
      <c r="F1190">
        <v>110.6</v>
      </c>
      <c r="G1190"/>
      <c r="H1190">
        <v>100.58524253900001</v>
      </c>
      <c r="I1190">
        <v>109.89084243000001</v>
      </c>
      <c r="J1190">
        <v>113.581069822</v>
      </c>
      <c r="K1190">
        <v>106.50887573999999</v>
      </c>
      <c r="L1190">
        <v>107.4</v>
      </c>
      <c r="M1190">
        <v>105.79118406800001</v>
      </c>
      <c r="N1190">
        <v>105.38408782</v>
      </c>
      <c r="O1190">
        <v>111.209267439</v>
      </c>
      <c r="P1190"/>
      <c r="Q1190">
        <v>111.509292441</v>
      </c>
      <c r="R1190">
        <v>101.85</v>
      </c>
      <c r="S1190">
        <v>102.45572263299999</v>
      </c>
      <c r="T1190">
        <v>103.042094093</v>
      </c>
      <c r="U1190"/>
      <c r="V1190">
        <v>107.67437989</v>
      </c>
      <c r="W1190">
        <v>108.90907575599999</v>
      </c>
      <c r="X1190">
        <v>113.24173433599999</v>
      </c>
      <c r="Y1190"/>
      <c r="Z1190">
        <v>102.08298616899999</v>
      </c>
      <c r="AA1190">
        <v>99.974499350000002</v>
      </c>
      <c r="AB1190">
        <v>103.419203747</v>
      </c>
      <c r="AC1190">
        <v>106.591117407</v>
      </c>
      <c r="AD1190">
        <v>101.291559037</v>
      </c>
      <c r="AE1190">
        <v>105.2</v>
      </c>
      <c r="AF1190">
        <v>104.008667389</v>
      </c>
      <c r="AG1190">
        <v>116.5</v>
      </c>
      <c r="AH1190">
        <v>109.216625881</v>
      </c>
      <c r="AI1190">
        <v>105.191234064</v>
      </c>
      <c r="AJ1190">
        <v>101.93948797500001</v>
      </c>
      <c r="AK1190"/>
      <c r="AL1190">
        <v>103.919873448</v>
      </c>
      <c r="AM1190">
        <v>112.9</v>
      </c>
      <c r="AN1190">
        <v>107.409104924</v>
      </c>
      <c r="AO1190">
        <v>108.2</v>
      </c>
      <c r="AP1190">
        <v>107.208934078</v>
      </c>
      <c r="AQ1190">
        <v>120.810067506</v>
      </c>
      <c r="AR1190">
        <v>109.190900758</v>
      </c>
      <c r="AS1190">
        <v>117.79018415100001</v>
      </c>
      <c r="AT1190">
        <v>100.49213995700001</v>
      </c>
      <c r="AU1190"/>
    </row>
    <row r="1191" spans="1:47" x14ac:dyDescent="0.35">
      <c r="A1191" s="84">
        <v>43132</v>
      </c>
      <c r="B1191">
        <v>111.60930077499999</v>
      </c>
      <c r="C1191">
        <v>106.191150737</v>
      </c>
      <c r="D1191">
        <v>97.592072150000007</v>
      </c>
      <c r="E1191">
        <v>107.321777794</v>
      </c>
      <c r="F1191">
        <v>111.4</v>
      </c>
      <c r="G1191"/>
      <c r="H1191">
        <v>103.49307328899999</v>
      </c>
      <c r="I1191">
        <v>111.890675777</v>
      </c>
      <c r="J1191">
        <v>110.98150308300001</v>
      </c>
      <c r="K1191">
        <v>104.60871739300001</v>
      </c>
      <c r="L1191">
        <v>107.2</v>
      </c>
      <c r="M1191">
        <v>104.991250729</v>
      </c>
      <c r="N1191">
        <v>106.563088803</v>
      </c>
      <c r="O1191">
        <v>107.00891741</v>
      </c>
      <c r="P1191"/>
      <c r="Q1191">
        <v>111.309275773</v>
      </c>
      <c r="R1191">
        <v>103.24</v>
      </c>
      <c r="S1191">
        <v>102.95502741</v>
      </c>
      <c r="T1191">
        <v>103.36045277700001</v>
      </c>
      <c r="U1191"/>
      <c r="V1191">
        <v>107.974030298</v>
      </c>
      <c r="W1191">
        <v>107.908992416</v>
      </c>
      <c r="X1191">
        <v>114.38172262400001</v>
      </c>
      <c r="Y1191"/>
      <c r="Z1191">
        <v>96.783869354999993</v>
      </c>
      <c r="AA1191">
        <v>98.675195286999994</v>
      </c>
      <c r="AB1191">
        <v>100.421545667</v>
      </c>
      <c r="AC1191">
        <v>105.891175735</v>
      </c>
      <c r="AD1191">
        <v>103.791350721</v>
      </c>
      <c r="AE1191">
        <v>106.2</v>
      </c>
      <c r="AF1191">
        <v>101.508459038</v>
      </c>
      <c r="AG1191">
        <v>119.8</v>
      </c>
      <c r="AH1191">
        <v>110.33836526899999</v>
      </c>
      <c r="AI1191">
        <v>104.59128406000001</v>
      </c>
      <c r="AJ1191">
        <v>102.172226532</v>
      </c>
      <c r="AK1191"/>
      <c r="AL1191">
        <v>104.361410076</v>
      </c>
      <c r="AM1191">
        <v>114</v>
      </c>
      <c r="AN1191">
        <v>105.079124341</v>
      </c>
      <c r="AO1191">
        <v>107.3</v>
      </c>
      <c r="AP1191">
        <v>109.50912576</v>
      </c>
      <c r="AQ1191">
        <v>119.409950829</v>
      </c>
      <c r="AR1191">
        <v>108.790934089</v>
      </c>
      <c r="AS1191">
        <v>116.990250812</v>
      </c>
      <c r="AT1191">
        <v>100.85089526</v>
      </c>
      <c r="AU1191"/>
    </row>
    <row r="1192" spans="1:47" x14ac:dyDescent="0.35">
      <c r="A1192" s="84">
        <v>43160</v>
      </c>
      <c r="B1192">
        <v>109.80915076300001</v>
      </c>
      <c r="C1192">
        <v>109.89084243000001</v>
      </c>
      <c r="D1192">
        <v>98.741268528999996</v>
      </c>
      <c r="E1192">
        <v>108.526468141</v>
      </c>
      <c r="F1192">
        <v>110.5</v>
      </c>
      <c r="G1192"/>
      <c r="H1192">
        <v>101.66404357899999</v>
      </c>
      <c r="I1192">
        <v>110.490792434</v>
      </c>
      <c r="J1192">
        <v>112.381269788</v>
      </c>
      <c r="K1192">
        <v>105.90882573499999</v>
      </c>
      <c r="L1192">
        <v>106.3</v>
      </c>
      <c r="M1192">
        <v>105.191234064</v>
      </c>
      <c r="N1192">
        <v>107.71308976100001</v>
      </c>
      <c r="O1192">
        <v>111.309275773</v>
      </c>
      <c r="P1192"/>
      <c r="Q1192">
        <v>113.30944245400001</v>
      </c>
      <c r="R1192">
        <v>104.25</v>
      </c>
      <c r="S1192">
        <v>103.786777685</v>
      </c>
      <c r="T1192">
        <v>103.148213654</v>
      </c>
      <c r="U1192"/>
      <c r="V1192">
        <v>108.673214583</v>
      </c>
      <c r="W1192">
        <v>107.60896741400001</v>
      </c>
      <c r="X1192">
        <v>113.140923519</v>
      </c>
      <c r="Y1192"/>
      <c r="Z1192">
        <v>79.186802200000002</v>
      </c>
      <c r="AA1192"/>
      <c r="AB1192">
        <v>100.983606557</v>
      </c>
      <c r="AC1192">
        <v>107.391050746</v>
      </c>
      <c r="AD1192">
        <v>104.891259062</v>
      </c>
      <c r="AE1192">
        <v>104.6</v>
      </c>
      <c r="AF1192">
        <v>101.708475706</v>
      </c>
      <c r="AG1192">
        <v>115</v>
      </c>
      <c r="AH1192"/>
      <c r="AI1192">
        <v>105.191234064</v>
      </c>
      <c r="AJ1192">
        <v>101.93948797500001</v>
      </c>
      <c r="AK1192"/>
      <c r="AL1192">
        <v>104.833402345</v>
      </c>
      <c r="AM1192">
        <v>113</v>
      </c>
      <c r="AN1192">
        <v>109.899084174</v>
      </c>
      <c r="AO1192">
        <v>107.9</v>
      </c>
      <c r="AP1192">
        <v>110.80923410299999</v>
      </c>
      <c r="AQ1192">
        <v>119.909992499</v>
      </c>
      <c r="AR1192">
        <v>110.290809099</v>
      </c>
      <c r="AS1192">
        <v>117.09024248</v>
      </c>
      <c r="AT1192">
        <v>101.417784169</v>
      </c>
      <c r="AU1192"/>
    </row>
    <row r="1193" spans="1:47" x14ac:dyDescent="0.35">
      <c r="A1193" s="84">
        <v>43191</v>
      </c>
      <c r="B1193">
        <v>111.60930077499999</v>
      </c>
      <c r="C1193">
        <v>110.190817432</v>
      </c>
      <c r="D1193">
        <v>99.032952293999998</v>
      </c>
      <c r="E1193">
        <v>108.679495651</v>
      </c>
      <c r="F1193">
        <v>111</v>
      </c>
      <c r="G1193"/>
      <c r="H1193">
        <v>100.359699482</v>
      </c>
      <c r="I1193">
        <v>111.890675777</v>
      </c>
      <c r="J1193">
        <v>110.18163639399999</v>
      </c>
      <c r="K1193">
        <v>105.40878406500001</v>
      </c>
      <c r="L1193">
        <v>107.8</v>
      </c>
      <c r="M1193">
        <v>104.791267394</v>
      </c>
      <c r="N1193">
        <v>105.30208775200001</v>
      </c>
      <c r="O1193">
        <v>113.80948412399999</v>
      </c>
      <c r="P1193"/>
      <c r="Q1193">
        <v>107.908992416</v>
      </c>
      <c r="R1193">
        <v>103.27</v>
      </c>
      <c r="S1193">
        <v>103.988769537</v>
      </c>
      <c r="T1193">
        <v>103.042094093</v>
      </c>
      <c r="U1193"/>
      <c r="V1193">
        <v>106.975195605</v>
      </c>
      <c r="W1193">
        <v>108.90907575599999</v>
      </c>
      <c r="X1193">
        <v>112.721647166</v>
      </c>
      <c r="Y1193"/>
      <c r="Z1193">
        <v>93.084485919000002</v>
      </c>
      <c r="AA1193"/>
      <c r="AB1193">
        <v>100.88992974200001</v>
      </c>
      <c r="AC1193">
        <v>105.691192401</v>
      </c>
      <c r="AD1193">
        <v>104.291309058</v>
      </c>
      <c r="AE1193">
        <v>107.1</v>
      </c>
      <c r="AF1193">
        <v>99.708309025999995</v>
      </c>
      <c r="AG1193">
        <v>115.9</v>
      </c>
      <c r="AH1193"/>
      <c r="AI1193">
        <v>103.19140071699999</v>
      </c>
      <c r="AJ1193">
        <v>100.659425912</v>
      </c>
      <c r="AK1193"/>
      <c r="AL1193">
        <v>105.072313009</v>
      </c>
      <c r="AM1193">
        <v>115</v>
      </c>
      <c r="AN1193">
        <v>106.759110341</v>
      </c>
      <c r="AO1193">
        <v>108.5</v>
      </c>
      <c r="AP1193">
        <v>109.50912576</v>
      </c>
      <c r="AQ1193">
        <v>119.109925827</v>
      </c>
      <c r="AR1193">
        <v>105.891175735</v>
      </c>
      <c r="AS1193">
        <v>118.490125823</v>
      </c>
      <c r="AT1193">
        <v>102.56356015900001</v>
      </c>
      <c r="AU1193"/>
    </row>
    <row r="1194" spans="1:47" x14ac:dyDescent="0.35">
      <c r="A1194" s="84">
        <v>43221</v>
      </c>
      <c r="B1194">
        <v>114.809567464</v>
      </c>
      <c r="C1194">
        <v>110.390800767</v>
      </c>
      <c r="D1194">
        <v>88.208856570999998</v>
      </c>
      <c r="E1194">
        <v>108.349362876</v>
      </c>
      <c r="F1194">
        <v>112.6</v>
      </c>
      <c r="G1194"/>
      <c r="H1194">
        <v>100.908795955</v>
      </c>
      <c r="I1194">
        <v>115.19040080000001</v>
      </c>
      <c r="J1194">
        <v>113.98100316599999</v>
      </c>
      <c r="K1194">
        <v>107.108925744</v>
      </c>
      <c r="L1194">
        <v>105</v>
      </c>
      <c r="M1194">
        <v>106.291142405</v>
      </c>
      <c r="N1194">
        <v>105.66108805099999</v>
      </c>
      <c r="O1194">
        <v>113.909492458</v>
      </c>
      <c r="P1194"/>
      <c r="Q1194">
        <v>112.009334111</v>
      </c>
      <c r="R1194">
        <v>102.2</v>
      </c>
      <c r="S1194">
        <v>103.798985594</v>
      </c>
      <c r="T1194">
        <v>102.82985497</v>
      </c>
      <c r="U1194"/>
      <c r="V1194">
        <v>108.872981522</v>
      </c>
      <c r="W1194">
        <v>110.909242437</v>
      </c>
      <c r="X1194">
        <v>112.48511925299999</v>
      </c>
      <c r="Y1194"/>
      <c r="Z1194">
        <v>101.383102816</v>
      </c>
      <c r="AA1194"/>
      <c r="AB1194">
        <v>101.264637002</v>
      </c>
      <c r="AC1194">
        <v>106.691109074</v>
      </c>
      <c r="AD1194">
        <v>104.59128406000001</v>
      </c>
      <c r="AE1194">
        <v>108</v>
      </c>
      <c r="AF1194">
        <v>101.408450704</v>
      </c>
      <c r="AG1194">
        <v>114.3</v>
      </c>
      <c r="AH1194"/>
      <c r="AI1194">
        <v>103.391384051</v>
      </c>
      <c r="AJ1194">
        <v>99.146625291000007</v>
      </c>
      <c r="AK1194"/>
      <c r="AL1194">
        <v>105.19768448400001</v>
      </c>
      <c r="AM1194">
        <v>116.7</v>
      </c>
      <c r="AN1194">
        <v>105.28912259099999</v>
      </c>
      <c r="AO1194">
        <v>110.6</v>
      </c>
      <c r="AP1194">
        <v>113.30944245400001</v>
      </c>
      <c r="AQ1194">
        <v>120.61005083800001</v>
      </c>
      <c r="AR1194">
        <v>110.09082576500001</v>
      </c>
      <c r="AS1194">
        <v>116.790267478</v>
      </c>
      <c r="AT1194">
        <v>101.61114316299999</v>
      </c>
      <c r="AU1194"/>
    </row>
    <row r="1195" spans="1:47" x14ac:dyDescent="0.35">
      <c r="A1195" s="84">
        <v>43252</v>
      </c>
      <c r="B1195">
        <v>113.20943412</v>
      </c>
      <c r="C1195">
        <v>106.291142405</v>
      </c>
      <c r="D1195">
        <v>99.209880467999994</v>
      </c>
      <c r="E1195">
        <v>109.0941681</v>
      </c>
      <c r="F1195">
        <v>112.5</v>
      </c>
      <c r="G1195"/>
      <c r="H1195">
        <v>102.307057</v>
      </c>
      <c r="I1195">
        <v>113.59053412199999</v>
      </c>
      <c r="J1195">
        <v>116.28061989699999</v>
      </c>
      <c r="K1195">
        <v>107.00891741</v>
      </c>
      <c r="L1195">
        <v>106.7</v>
      </c>
      <c r="M1195">
        <v>106.09115907</v>
      </c>
      <c r="N1195">
        <v>104.5200871</v>
      </c>
      <c r="O1195">
        <v>111.709309109</v>
      </c>
      <c r="P1195"/>
      <c r="Q1195">
        <v>111.309275773</v>
      </c>
      <c r="R1195">
        <v>103.94</v>
      </c>
      <c r="S1195">
        <v>104.231284043</v>
      </c>
      <c r="T1195">
        <v>104.633887513</v>
      </c>
      <c r="U1195"/>
      <c r="V1195">
        <v>108.673214583</v>
      </c>
      <c r="W1195">
        <v>110.00916743099999</v>
      </c>
      <c r="X1195">
        <v>114.780645682</v>
      </c>
      <c r="Y1195"/>
      <c r="Z1195">
        <v>97.483752707999997</v>
      </c>
      <c r="AA1195"/>
      <c r="AB1195">
        <v>99.672131148000005</v>
      </c>
      <c r="AC1195">
        <v>107.19106741100001</v>
      </c>
      <c r="AD1195">
        <v>103.591367386</v>
      </c>
      <c r="AE1195">
        <v>108.5</v>
      </c>
      <c r="AF1195">
        <v>101.708475706</v>
      </c>
      <c r="AG1195">
        <v>113.5</v>
      </c>
      <c r="AH1195"/>
      <c r="AI1195">
        <v>103.29139238400001</v>
      </c>
      <c r="AJ1195">
        <v>104.150504267</v>
      </c>
      <c r="AK1195"/>
      <c r="AL1195">
        <v>105.442979971</v>
      </c>
      <c r="AM1195">
        <v>117.8</v>
      </c>
      <c r="AN1195">
        <v>106.319114007</v>
      </c>
      <c r="AO1195">
        <v>110.2</v>
      </c>
      <c r="AP1195">
        <v>112.70939244900001</v>
      </c>
      <c r="AQ1195">
        <v>120.810067506</v>
      </c>
      <c r="AR1195">
        <v>110.490792434</v>
      </c>
      <c r="AS1195">
        <v>113.490542455</v>
      </c>
      <c r="AT1195">
        <v>102.381901863</v>
      </c>
      <c r="AU1195"/>
    </row>
    <row r="1196" spans="1:47" x14ac:dyDescent="0.35">
      <c r="A1196" s="84">
        <v>43282</v>
      </c>
      <c r="B1196">
        <v>113.009417451</v>
      </c>
      <c r="C1196">
        <v>109.190900758</v>
      </c>
      <c r="D1196">
        <v>98.834510887999997</v>
      </c>
      <c r="E1196">
        <v>110.266487243</v>
      </c>
      <c r="F1196">
        <v>110.9</v>
      </c>
      <c r="G1196"/>
      <c r="H1196">
        <v>101.23229338</v>
      </c>
      <c r="I1196">
        <v>113.29055912</v>
      </c>
      <c r="J1196">
        <v>115.78070321600001</v>
      </c>
      <c r="K1196">
        <v>104.708725727</v>
      </c>
      <c r="L1196">
        <v>107.8</v>
      </c>
      <c r="M1196">
        <v>104.49129239200001</v>
      </c>
      <c r="N1196">
        <v>104.608087173</v>
      </c>
      <c r="O1196">
        <v>111.209267439</v>
      </c>
      <c r="P1196"/>
      <c r="Q1196">
        <v>109.80915076300001</v>
      </c>
      <c r="R1196">
        <v>103.7</v>
      </c>
      <c r="S1196">
        <v>104.004806664</v>
      </c>
      <c r="T1196">
        <v>103.78493102199999</v>
      </c>
      <c r="U1196"/>
      <c r="V1196">
        <v>109.172631929</v>
      </c>
      <c r="W1196">
        <v>106.908909076</v>
      </c>
      <c r="X1196">
        <v>113.57310292299999</v>
      </c>
      <c r="Y1196"/>
      <c r="Z1196">
        <v>92.184635893999996</v>
      </c>
      <c r="AA1196"/>
      <c r="AB1196">
        <v>102.107728337</v>
      </c>
      <c r="AC1196">
        <v>106.09115907</v>
      </c>
      <c r="AD1196">
        <v>103.791350721</v>
      </c>
      <c r="AE1196">
        <v>108.3</v>
      </c>
      <c r="AF1196">
        <v>102.10850904199999</v>
      </c>
      <c r="AG1196">
        <v>117.2</v>
      </c>
      <c r="AH1196"/>
      <c r="AI1196">
        <v>101.79151737399999</v>
      </c>
      <c r="AJ1196">
        <v>101.93948797500001</v>
      </c>
      <c r="AK1196"/>
      <c r="AL1196">
        <v>105.211379815</v>
      </c>
      <c r="AM1196">
        <v>117.7</v>
      </c>
      <c r="AN1196">
        <v>107.799101674</v>
      </c>
      <c r="AO1196">
        <v>109.9</v>
      </c>
      <c r="AP1196">
        <v>111.10925910500001</v>
      </c>
      <c r="AQ1196">
        <v>120.61005083800001</v>
      </c>
      <c r="AR1196">
        <v>105.79118406800001</v>
      </c>
      <c r="AS1196">
        <v>116.190317474</v>
      </c>
      <c r="AT1196">
        <v>102.588151457</v>
      </c>
      <c r="AU1196"/>
    </row>
    <row r="1197" spans="1:47" x14ac:dyDescent="0.35">
      <c r="A1197" s="84">
        <v>43313</v>
      </c>
      <c r="B1197">
        <v>113.009417451</v>
      </c>
      <c r="C1197">
        <v>112.29064244600001</v>
      </c>
      <c r="D1197">
        <v>97.964050697999994</v>
      </c>
      <c r="E1197">
        <v>110.547126855</v>
      </c>
      <c r="F1197">
        <v>111.5</v>
      </c>
      <c r="G1197"/>
      <c r="H1197">
        <v>100.65231867</v>
      </c>
      <c r="I1197">
        <v>112.790600783</v>
      </c>
      <c r="J1197">
        <v>113.481086486</v>
      </c>
      <c r="K1197">
        <v>105.708809067</v>
      </c>
      <c r="L1197">
        <v>106.4</v>
      </c>
      <c r="M1197">
        <v>106.191150737</v>
      </c>
      <c r="N1197">
        <v>105.405087838</v>
      </c>
      <c r="O1197">
        <v>111.809317443</v>
      </c>
      <c r="P1197"/>
      <c r="Q1197">
        <v>110.109175765</v>
      </c>
      <c r="R1197">
        <v>104.02</v>
      </c>
      <c r="S1197">
        <v>104.55542101499999</v>
      </c>
      <c r="T1197">
        <v>104.527767952</v>
      </c>
      <c r="U1197"/>
      <c r="V1197">
        <v>109.272515399</v>
      </c>
      <c r="W1197">
        <v>111.60930077499999</v>
      </c>
      <c r="X1197">
        <v>115.380214967</v>
      </c>
      <c r="Y1197"/>
      <c r="Z1197">
        <v>99.883352775000006</v>
      </c>
      <c r="AA1197"/>
      <c r="AB1197">
        <v>104.82435597200001</v>
      </c>
      <c r="AC1197">
        <v>106.891092409</v>
      </c>
      <c r="AD1197">
        <v>103.591367386</v>
      </c>
      <c r="AE1197">
        <v>109.1</v>
      </c>
      <c r="AF1197">
        <v>102.008500708</v>
      </c>
      <c r="AG1197">
        <v>118.4</v>
      </c>
      <c r="AH1197"/>
      <c r="AI1197">
        <v>102.69144238</v>
      </c>
      <c r="AJ1197">
        <v>104.150504267</v>
      </c>
      <c r="AK1197"/>
      <c r="AL1197">
        <v>105.89498417</v>
      </c>
      <c r="AM1197">
        <v>119.5</v>
      </c>
      <c r="AN1197">
        <v>109.33908884100001</v>
      </c>
      <c r="AO1197">
        <v>109.6</v>
      </c>
      <c r="AP1197">
        <v>116.20968413999999</v>
      </c>
      <c r="AQ1197">
        <v>122.510209184</v>
      </c>
      <c r="AR1197">
        <v>108.39096741900001</v>
      </c>
      <c r="AS1197">
        <v>115.890342471</v>
      </c>
      <c r="AT1197">
        <v>103.30348057800001</v>
      </c>
      <c r="AU1197"/>
    </row>
    <row r="1198" spans="1:47" x14ac:dyDescent="0.35">
      <c r="A1198" s="84">
        <v>43344</v>
      </c>
      <c r="B1198">
        <v>114.309525794</v>
      </c>
      <c r="C1198">
        <v>106.49112574</v>
      </c>
      <c r="D1198">
        <v>95.338665607999999</v>
      </c>
      <c r="E1198">
        <v>110.17606189599999</v>
      </c>
      <c r="F1198">
        <v>110.4</v>
      </c>
      <c r="G1198"/>
      <c r="H1198">
        <v>99.763809777999995</v>
      </c>
      <c r="I1198">
        <v>113.99050079200001</v>
      </c>
      <c r="J1198">
        <v>114.380936511</v>
      </c>
      <c r="K1198">
        <v>105.008750729</v>
      </c>
      <c r="L1198">
        <v>107.2</v>
      </c>
      <c r="M1198">
        <v>105.291225731</v>
      </c>
      <c r="N1198">
        <v>105.287087739</v>
      </c>
      <c r="O1198">
        <v>112.209350779</v>
      </c>
      <c r="P1198"/>
      <c r="Q1198">
        <v>113.009417451</v>
      </c>
      <c r="R1198">
        <v>102.91</v>
      </c>
      <c r="S1198">
        <v>104.35485967699999</v>
      </c>
      <c r="T1198">
        <v>104.74000707499999</v>
      </c>
      <c r="U1198"/>
      <c r="V1198">
        <v>107.874146829</v>
      </c>
      <c r="W1198">
        <v>108.60905075399999</v>
      </c>
      <c r="X1198">
        <v>116.272841183</v>
      </c>
      <c r="Y1198"/>
      <c r="Z1198">
        <v>98.183636061000001</v>
      </c>
      <c r="AA1198"/>
      <c r="AB1198">
        <v>100.140515222</v>
      </c>
      <c r="AC1198">
        <v>107.09107574399999</v>
      </c>
      <c r="AD1198">
        <v>103.29139238400001</v>
      </c>
      <c r="AE1198">
        <v>106.1</v>
      </c>
      <c r="AF1198">
        <v>100.30835903000001</v>
      </c>
      <c r="AG1198">
        <v>113.8</v>
      </c>
      <c r="AH1198"/>
      <c r="AI1198">
        <v>102.791434047</v>
      </c>
      <c r="AJ1198">
        <v>102.055857254</v>
      </c>
      <c r="AK1198"/>
      <c r="AL1198">
        <v>105.26895203799999</v>
      </c>
      <c r="AM1198">
        <v>117.9</v>
      </c>
      <c r="AN1198">
        <v>106.669111091</v>
      </c>
      <c r="AO1198">
        <v>110.1</v>
      </c>
      <c r="AP1198">
        <v>114.90957579800001</v>
      </c>
      <c r="AQ1198">
        <v>119.70997583099999</v>
      </c>
      <c r="AR1198">
        <v>108.590950754</v>
      </c>
      <c r="AS1198">
        <v>112.19065077899999</v>
      </c>
      <c r="AT1198">
        <v>103.28989586900001</v>
      </c>
      <c r="AU1198"/>
    </row>
    <row r="1199" spans="1:47" x14ac:dyDescent="0.35">
      <c r="A1199" s="84">
        <v>43374</v>
      </c>
      <c r="B1199">
        <v>116.309692474</v>
      </c>
      <c r="C1199">
        <v>106.49112574</v>
      </c>
      <c r="D1199">
        <v>96.503077590999993</v>
      </c>
      <c r="E1199">
        <v>110.359052835</v>
      </c>
      <c r="F1199">
        <v>115.8</v>
      </c>
      <c r="G1199"/>
      <c r="H1199">
        <v>99.940909551999994</v>
      </c>
      <c r="I1199">
        <v>116.29030914099999</v>
      </c>
      <c r="J1199">
        <v>112.98116980499999</v>
      </c>
      <c r="K1199">
        <v>105.008750729</v>
      </c>
      <c r="L1199">
        <v>109.7</v>
      </c>
      <c r="M1199">
        <v>106.291142405</v>
      </c>
      <c r="N1199">
        <v>106.246088538</v>
      </c>
      <c r="O1199">
        <v>112.40936744699999</v>
      </c>
      <c r="P1199"/>
      <c r="Q1199">
        <v>111.10925910500001</v>
      </c>
      <c r="R1199">
        <v>104.01</v>
      </c>
      <c r="S1199">
        <v>104.642636713</v>
      </c>
      <c r="T1199">
        <v>103.678811461</v>
      </c>
      <c r="U1199"/>
      <c r="V1199">
        <v>107.874146829</v>
      </c>
      <c r="W1199">
        <v>111.209267439</v>
      </c>
      <c r="X1199">
        <v>119.16063876</v>
      </c>
      <c r="Y1199"/>
      <c r="Z1199">
        <v>109.881686386</v>
      </c>
      <c r="AA1199"/>
      <c r="AB1199">
        <v>99.297423887999997</v>
      </c>
      <c r="AC1199">
        <v>106.791100742</v>
      </c>
      <c r="AD1199">
        <v>105.291225731</v>
      </c>
      <c r="AE1199">
        <v>107.7</v>
      </c>
      <c r="AF1199">
        <v>104.408700725</v>
      </c>
      <c r="AG1199">
        <v>114.6</v>
      </c>
      <c r="AH1199"/>
      <c r="AI1199">
        <v>103.19140071699999</v>
      </c>
      <c r="AJ1199">
        <v>103.33591931700001</v>
      </c>
      <c r="AK1199"/>
      <c r="AL1199">
        <v>105.75972833100001</v>
      </c>
      <c r="AM1199">
        <v>118.6</v>
      </c>
      <c r="AN1199">
        <v>106.469112757</v>
      </c>
      <c r="AO1199">
        <v>110.3</v>
      </c>
      <c r="AP1199">
        <v>116.70972580999999</v>
      </c>
      <c r="AQ1199">
        <v>123.01025085400001</v>
      </c>
      <c r="AR1199">
        <v>111.590700775</v>
      </c>
      <c r="AS1199">
        <v>109.89084243000001</v>
      </c>
      <c r="AT1199">
        <v>103.17199646100001</v>
      </c>
      <c r="AU1199"/>
    </row>
    <row r="1200" spans="1:47" x14ac:dyDescent="0.35">
      <c r="A1200" s="84">
        <v>43405</v>
      </c>
      <c r="B1200">
        <v>115.40961746799999</v>
      </c>
      <c r="C1200">
        <v>112.19065077899999</v>
      </c>
      <c r="D1200">
        <v>96.410363704000005</v>
      </c>
      <c r="E1200">
        <v>109.392999794</v>
      </c>
      <c r="F1200">
        <v>115.1</v>
      </c>
      <c r="G1200"/>
      <c r="H1200">
        <v>103.936222058</v>
      </c>
      <c r="I1200">
        <v>115.19040080000001</v>
      </c>
      <c r="J1200">
        <v>114.180969838</v>
      </c>
      <c r="K1200">
        <v>103.00858404900001</v>
      </c>
      <c r="L1200">
        <v>110.4</v>
      </c>
      <c r="M1200">
        <v>104.291309058</v>
      </c>
      <c r="N1200">
        <v>104.63408719500001</v>
      </c>
      <c r="O1200">
        <v>116.409700808</v>
      </c>
      <c r="P1200"/>
      <c r="Q1200">
        <v>111.10925910500001</v>
      </c>
      <c r="R1200">
        <v>102.76</v>
      </c>
      <c r="S1200">
        <v>103.89007949099999</v>
      </c>
      <c r="T1200">
        <v>103.5726919</v>
      </c>
      <c r="U1200"/>
      <c r="V1200">
        <v>112.069252539</v>
      </c>
      <c r="W1200">
        <v>110.409200767</v>
      </c>
      <c r="X1200">
        <v>115.2903867</v>
      </c>
      <c r="Y1200"/>
      <c r="Z1200">
        <v>95.184135976999997</v>
      </c>
      <c r="AA1200"/>
      <c r="AB1200">
        <v>98.360655738000005</v>
      </c>
      <c r="AC1200">
        <v>104.991250729</v>
      </c>
      <c r="AD1200">
        <v>104.091325723</v>
      </c>
      <c r="AE1200">
        <v>105.7</v>
      </c>
      <c r="AF1200">
        <v>102.808567381</v>
      </c>
      <c r="AG1200">
        <v>115.8</v>
      </c>
      <c r="AH1200"/>
      <c r="AI1200">
        <v>103.491375719</v>
      </c>
      <c r="AJ1200">
        <v>100.77579519</v>
      </c>
      <c r="AK1200"/>
      <c r="AL1200">
        <v>104.98699503100001</v>
      </c>
      <c r="AM1200">
        <v>117.7</v>
      </c>
      <c r="AN1200">
        <v>103.12914059000001</v>
      </c>
      <c r="AO1200">
        <v>110.2</v>
      </c>
      <c r="AP1200">
        <v>114.409534128</v>
      </c>
      <c r="AQ1200">
        <v>122.91024252</v>
      </c>
      <c r="AR1200">
        <v>110.09082576500001</v>
      </c>
      <c r="AS1200">
        <v>109.69085909499999</v>
      </c>
      <c r="AT1200">
        <v>103.08543112700001</v>
      </c>
      <c r="AU1200"/>
    </row>
    <row r="1201" spans="1:47" x14ac:dyDescent="0.35">
      <c r="A1201" s="84">
        <v>43435</v>
      </c>
      <c r="B1201">
        <v>118.809900825</v>
      </c>
      <c r="C1201">
        <v>107.391050746</v>
      </c>
      <c r="D1201">
        <v>96.650411306999999</v>
      </c>
      <c r="E1201">
        <v>108.653277651</v>
      </c>
      <c r="F1201">
        <v>116.9</v>
      </c>
      <c r="G1201"/>
      <c r="H1201">
        <v>102.241605506</v>
      </c>
      <c r="I1201">
        <v>117.49020914899999</v>
      </c>
      <c r="J1201">
        <v>113.98100316599999</v>
      </c>
      <c r="K1201">
        <v>103.908659055</v>
      </c>
      <c r="L1201">
        <v>118.9</v>
      </c>
      <c r="M1201">
        <v>104.59128406000001</v>
      </c>
      <c r="N1201">
        <v>104.2800869</v>
      </c>
      <c r="O1201">
        <v>116.909742479</v>
      </c>
      <c r="P1201"/>
      <c r="Q1201">
        <v>112.70939244900001</v>
      </c>
      <c r="R1201">
        <v>104.33</v>
      </c>
      <c r="S1201">
        <v>104.089795618</v>
      </c>
      <c r="T1201">
        <v>103.78493102199999</v>
      </c>
      <c r="U1201"/>
      <c r="V1201">
        <v>110.171466622</v>
      </c>
      <c r="W1201">
        <v>115.90965913799999</v>
      </c>
      <c r="X1201">
        <v>115.45191532299999</v>
      </c>
      <c r="Y1201"/>
      <c r="Z1201">
        <v>93.284452591000004</v>
      </c>
      <c r="AA1201"/>
      <c r="AB1201">
        <v>100.32786885199999</v>
      </c>
      <c r="AC1201">
        <v>105.391217399</v>
      </c>
      <c r="AD1201">
        <v>104.39130072499999</v>
      </c>
      <c r="AE1201">
        <v>103.9</v>
      </c>
      <c r="AF1201">
        <v>105.708809067</v>
      </c>
      <c r="AG1201">
        <v>119</v>
      </c>
      <c r="AH1201"/>
      <c r="AI1201">
        <v>100.7916007</v>
      </c>
      <c r="AJ1201">
        <v>100.310318076</v>
      </c>
      <c r="AK1201"/>
      <c r="AL1201">
        <v>105.015457201</v>
      </c>
      <c r="AM1201">
        <v>118.9</v>
      </c>
      <c r="AN1201">
        <v>103.06914109</v>
      </c>
      <c r="AO1201">
        <v>111.2</v>
      </c>
      <c r="AP1201">
        <v>117.10975914700001</v>
      </c>
      <c r="AQ1201">
        <v>120.91007584</v>
      </c>
      <c r="AR1201">
        <v>111.490709108</v>
      </c>
      <c r="AS1201">
        <v>107.891009083</v>
      </c>
      <c r="AT1201">
        <v>102.99489945400001</v>
      </c>
      <c r="AU1201"/>
    </row>
    <row r="1202" spans="1:47" x14ac:dyDescent="0.35">
      <c r="A1202" s="84">
        <v>43466</v>
      </c>
      <c r="B1202">
        <v>118.009834153</v>
      </c>
      <c r="C1202">
        <v>112.19065077899999</v>
      </c>
      <c r="D1202">
        <v>96.033639914000005</v>
      </c>
      <c r="E1202">
        <v>107.505838856</v>
      </c>
      <c r="F1202">
        <v>115.8</v>
      </c>
      <c r="G1202"/>
      <c r="H1202">
        <v>99.780949827000001</v>
      </c>
      <c r="I1202">
        <v>117.290225815</v>
      </c>
      <c r="J1202">
        <v>113.081153141</v>
      </c>
      <c r="K1202">
        <v>103.608634053</v>
      </c>
      <c r="L1202">
        <v>110</v>
      </c>
      <c r="M1202">
        <v>105.691192401</v>
      </c>
      <c r="N1202">
        <v>107.354089462</v>
      </c>
      <c r="O1202">
        <v>127.810650888</v>
      </c>
      <c r="P1202"/>
      <c r="Q1202">
        <v>113.609467456</v>
      </c>
      <c r="R1202">
        <v>104.64</v>
      </c>
      <c r="S1202">
        <v>103.479856282</v>
      </c>
      <c r="T1202">
        <v>104.84612663599999</v>
      </c>
      <c r="U1202"/>
      <c r="V1202">
        <v>111.27018478399999</v>
      </c>
      <c r="W1202">
        <v>114.409534128</v>
      </c>
      <c r="X1202">
        <v>114.726965092</v>
      </c>
      <c r="Y1202"/>
      <c r="Z1202">
        <v>97.083819363000003</v>
      </c>
      <c r="AA1202"/>
      <c r="AB1202">
        <v>102.20140515200001</v>
      </c>
      <c r="AC1202">
        <v>106.191150737</v>
      </c>
      <c r="AD1202">
        <v>102.391467378</v>
      </c>
      <c r="AE1202">
        <v>105.4</v>
      </c>
      <c r="AF1202">
        <v>101.408450704</v>
      </c>
      <c r="AG1202">
        <v>117.1</v>
      </c>
      <c r="AH1202"/>
      <c r="AI1202">
        <v>103.991334055</v>
      </c>
      <c r="AJ1202">
        <v>98.332040340999995</v>
      </c>
      <c r="AK1202"/>
      <c r="AL1202">
        <v>104.847909829</v>
      </c>
      <c r="AM1202">
        <v>119.4</v>
      </c>
      <c r="AN1202">
        <v>104.649127924</v>
      </c>
      <c r="AO1202">
        <v>111.2</v>
      </c>
      <c r="AP1202">
        <v>114.20951746</v>
      </c>
      <c r="AQ1202">
        <v>124.310359197</v>
      </c>
      <c r="AR1202">
        <v>112.790600783</v>
      </c>
      <c r="AS1202">
        <v>109.79085076200001</v>
      </c>
      <c r="AT1202">
        <v>102.39935375100001</v>
      </c>
      <c r="AU1202"/>
    </row>
    <row r="1203" spans="1:47" x14ac:dyDescent="0.35">
      <c r="A1203" s="84">
        <v>43497</v>
      </c>
      <c r="B1203">
        <v>117.409784149</v>
      </c>
      <c r="C1203">
        <v>111.79068411</v>
      </c>
      <c r="D1203">
        <v>96.241076362000001</v>
      </c>
      <c r="E1203">
        <v>107.151093264</v>
      </c>
      <c r="F1203">
        <v>114.8</v>
      </c>
      <c r="G1203"/>
      <c r="H1203">
        <v>99.536998978</v>
      </c>
      <c r="I1203">
        <v>117.590200817</v>
      </c>
      <c r="J1203">
        <v>113.181136477</v>
      </c>
      <c r="K1203">
        <v>103.608634053</v>
      </c>
      <c r="L1203">
        <v>109.6</v>
      </c>
      <c r="M1203">
        <v>105.491209066</v>
      </c>
      <c r="N1203">
        <v>106.634088862</v>
      </c>
      <c r="O1203">
        <v>122.91024252</v>
      </c>
      <c r="P1203"/>
      <c r="Q1203">
        <v>111.409284107</v>
      </c>
      <c r="R1203">
        <v>104.63</v>
      </c>
      <c r="S1203">
        <v>103.398857042</v>
      </c>
      <c r="T1203">
        <v>105.482844004</v>
      </c>
      <c r="U1203"/>
      <c r="V1203">
        <v>109.971699684</v>
      </c>
      <c r="W1203">
        <v>114.009500792</v>
      </c>
      <c r="X1203">
        <v>114.48993487</v>
      </c>
      <c r="Y1203"/>
      <c r="Z1203">
        <v>99.783369437999994</v>
      </c>
      <c r="AA1203"/>
      <c r="AB1203">
        <v>102.388758782</v>
      </c>
      <c r="AC1203">
        <v>106.49112574</v>
      </c>
      <c r="AD1203">
        <v>102.891425715</v>
      </c>
      <c r="AE1203">
        <v>102.2</v>
      </c>
      <c r="AF1203">
        <v>100.408367364</v>
      </c>
      <c r="AG1203">
        <v>116.5</v>
      </c>
      <c r="AH1203"/>
      <c r="AI1203">
        <v>102.891425715</v>
      </c>
      <c r="AJ1203">
        <v>96.121024050000003</v>
      </c>
      <c r="AK1203"/>
      <c r="AL1203">
        <v>104.571882535</v>
      </c>
      <c r="AM1203">
        <v>121.3</v>
      </c>
      <c r="AN1203">
        <v>103.10914075700001</v>
      </c>
      <c r="AO1203">
        <v>110.9</v>
      </c>
      <c r="AP1203">
        <v>115.40961746799999</v>
      </c>
      <c r="AQ1203">
        <v>123.01025085400001</v>
      </c>
      <c r="AR1203">
        <v>111.990667444</v>
      </c>
      <c r="AS1203">
        <v>110.99075077099999</v>
      </c>
      <c r="AT1203">
        <v>101.95046340899999</v>
      </c>
      <c r="AU1203"/>
    </row>
    <row r="1204" spans="1:47" x14ac:dyDescent="0.35">
      <c r="A1204" s="84">
        <v>43525</v>
      </c>
      <c r="B1204">
        <v>116.609717476</v>
      </c>
      <c r="C1204">
        <v>110.690775769</v>
      </c>
      <c r="D1204">
        <v>95.865915969</v>
      </c>
      <c r="E1204">
        <v>108.826637488</v>
      </c>
      <c r="F1204">
        <v>114.6</v>
      </c>
      <c r="G1204"/>
      <c r="H1204">
        <v>99.518805718999999</v>
      </c>
      <c r="I1204">
        <v>117.590200817</v>
      </c>
      <c r="J1204">
        <v>113.481086486</v>
      </c>
      <c r="K1204">
        <v>104.408700725</v>
      </c>
      <c r="L1204">
        <v>112.3</v>
      </c>
      <c r="M1204">
        <v>105.491209066</v>
      </c>
      <c r="N1204">
        <v>106.319088599</v>
      </c>
      <c r="O1204">
        <v>125.41045087099999</v>
      </c>
      <c r="P1204"/>
      <c r="Q1204">
        <v>111.509292441</v>
      </c>
      <c r="R1204">
        <v>104.43</v>
      </c>
      <c r="S1204">
        <v>103.55423462900001</v>
      </c>
      <c r="T1204">
        <v>106.437920057</v>
      </c>
      <c r="U1204"/>
      <c r="V1204">
        <v>107.774263359</v>
      </c>
      <c r="W1204">
        <v>115.90965913799999</v>
      </c>
      <c r="X1204">
        <v>116.268834953</v>
      </c>
      <c r="Y1204"/>
      <c r="Z1204">
        <v>100.483252791</v>
      </c>
      <c r="AA1204"/>
      <c r="AB1204">
        <v>103.138173302</v>
      </c>
      <c r="AC1204">
        <v>105.59120073299999</v>
      </c>
      <c r="AD1204">
        <v>102.491459045</v>
      </c>
      <c r="AE1204">
        <v>104.1</v>
      </c>
      <c r="AF1204">
        <v>102.30852571</v>
      </c>
      <c r="AG1204">
        <v>117.9</v>
      </c>
      <c r="AH1204"/>
      <c r="AI1204">
        <v>103.391384051</v>
      </c>
      <c r="AJ1204">
        <v>95.422808379000003</v>
      </c>
      <c r="AK1204"/>
      <c r="AL1204">
        <v>104.91395915299999</v>
      </c>
      <c r="AM1204">
        <v>121.5</v>
      </c>
      <c r="AN1204">
        <v>102.809143257</v>
      </c>
      <c r="AO1204">
        <v>111.2</v>
      </c>
      <c r="AP1204">
        <v>118.209850821</v>
      </c>
      <c r="AQ1204">
        <v>122.21018418200001</v>
      </c>
      <c r="AR1204">
        <v>110.190817432</v>
      </c>
      <c r="AS1204">
        <v>114.390467461</v>
      </c>
      <c r="AT1204">
        <v>102.034053989</v>
      </c>
      <c r="AU1204"/>
    </row>
    <row r="1205" spans="1:47" x14ac:dyDescent="0.35">
      <c r="A1205" s="84">
        <v>43556</v>
      </c>
      <c r="B1205">
        <v>114.509542462</v>
      </c>
      <c r="C1205">
        <v>116.990250812</v>
      </c>
      <c r="D1205">
        <v>96.195517632000005</v>
      </c>
      <c r="E1205">
        <v>111.05597007900001</v>
      </c>
      <c r="F1205">
        <v>115.7</v>
      </c>
      <c r="G1205"/>
      <c r="H1205">
        <v>101.605332171</v>
      </c>
      <c r="I1205">
        <v>115.09040913299999</v>
      </c>
      <c r="J1205">
        <v>114.580903183</v>
      </c>
      <c r="K1205">
        <v>102.808567381</v>
      </c>
      <c r="L1205">
        <v>113</v>
      </c>
      <c r="M1205">
        <v>104.891259062</v>
      </c>
      <c r="N1205">
        <v>106.498088748</v>
      </c>
      <c r="O1205">
        <v>124.710392533</v>
      </c>
      <c r="P1205"/>
      <c r="Q1205">
        <v>114.809567464</v>
      </c>
      <c r="R1205">
        <v>104.82</v>
      </c>
      <c r="S1205">
        <v>103.04460616</v>
      </c>
      <c r="T1205">
        <v>103.997170145</v>
      </c>
      <c r="U1205"/>
      <c r="V1205">
        <v>109.971699684</v>
      </c>
      <c r="W1205">
        <v>115.70964247000001</v>
      </c>
      <c r="X1205">
        <v>116.125935703</v>
      </c>
      <c r="Y1205"/>
      <c r="Z1205">
        <v>101.683052825</v>
      </c>
      <c r="AA1205"/>
      <c r="AB1205">
        <v>104.54332552699999</v>
      </c>
      <c r="AC1205">
        <v>103.991334055</v>
      </c>
      <c r="AD1205">
        <v>102.69144238</v>
      </c>
      <c r="AE1205">
        <v>106.1</v>
      </c>
      <c r="AF1205">
        <v>100.608384032</v>
      </c>
      <c r="AG1205">
        <v>114</v>
      </c>
      <c r="AH1205"/>
      <c r="AI1205">
        <v>102.29147571</v>
      </c>
      <c r="AJ1205">
        <v>96.470131885000001</v>
      </c>
      <c r="AK1205"/>
      <c r="AL1205">
        <v>104.81505454000001</v>
      </c>
      <c r="AM1205">
        <v>122.4</v>
      </c>
      <c r="AN1205">
        <v>105.839118007</v>
      </c>
      <c r="AO1205">
        <v>113.3</v>
      </c>
      <c r="AP1205">
        <v>117.209767481</v>
      </c>
      <c r="AQ1205">
        <v>127.01058421499999</v>
      </c>
      <c r="AR1205">
        <v>111.590700775</v>
      </c>
      <c r="AS1205">
        <v>113.69052579</v>
      </c>
      <c r="AT1205">
        <v>101.52100812400001</v>
      </c>
      <c r="AU1205"/>
    </row>
    <row r="1206" spans="1:47" x14ac:dyDescent="0.35">
      <c r="A1206" s="84">
        <v>43586</v>
      </c>
      <c r="B1206">
        <v>114.509542462</v>
      </c>
      <c r="C1206">
        <v>112.59061744900001</v>
      </c>
      <c r="D1206">
        <v>96.067153875000002</v>
      </c>
      <c r="E1206">
        <v>111.160307018</v>
      </c>
      <c r="F1206">
        <v>116.4</v>
      </c>
      <c r="G1206"/>
      <c r="H1206">
        <v>101.858852347</v>
      </c>
      <c r="I1206">
        <v>115.490375802</v>
      </c>
      <c r="J1206">
        <v>117.680386602</v>
      </c>
      <c r="K1206">
        <v>103.50862571899999</v>
      </c>
      <c r="L1206">
        <v>118.3</v>
      </c>
      <c r="M1206">
        <v>105.391217399</v>
      </c>
      <c r="N1206">
        <v>106.767088973</v>
      </c>
      <c r="O1206">
        <v>126.01050087500001</v>
      </c>
      <c r="P1206"/>
      <c r="Q1206">
        <v>111.90932577700001</v>
      </c>
      <c r="R1206">
        <v>106.19</v>
      </c>
      <c r="S1206">
        <v>103.738974924</v>
      </c>
      <c r="T1206">
        <v>105.270604882</v>
      </c>
      <c r="U1206"/>
      <c r="V1206">
        <v>108.573331114</v>
      </c>
      <c r="W1206">
        <v>118.70989249100001</v>
      </c>
      <c r="X1206">
        <v>117.852248102</v>
      </c>
      <c r="Y1206"/>
      <c r="Z1206">
        <v>98.583569405000006</v>
      </c>
      <c r="AA1206"/>
      <c r="AB1206">
        <v>102.857142857</v>
      </c>
      <c r="AC1206">
        <v>106.291142405</v>
      </c>
      <c r="AD1206">
        <v>103.891342388</v>
      </c>
      <c r="AE1206">
        <v>105.9</v>
      </c>
      <c r="AF1206">
        <v>100.708392366</v>
      </c>
      <c r="AG1206">
        <v>116.5</v>
      </c>
      <c r="AH1206"/>
      <c r="AI1206">
        <v>102.69144238</v>
      </c>
      <c r="AJ1206">
        <v>96.586501163999998</v>
      </c>
      <c r="AK1206"/>
      <c r="AL1206">
        <v>105.351185712</v>
      </c>
      <c r="AM1206">
        <v>122.5</v>
      </c>
      <c r="AN1206">
        <v>106.369113591</v>
      </c>
      <c r="AO1206">
        <v>112.9</v>
      </c>
      <c r="AP1206">
        <v>117.209767481</v>
      </c>
      <c r="AQ1206">
        <v>124.810400867</v>
      </c>
      <c r="AR1206">
        <v>112.19065077899999</v>
      </c>
      <c r="AS1206">
        <v>114.690442463</v>
      </c>
      <c r="AT1206">
        <v>101.712383949</v>
      </c>
      <c r="AU1206"/>
    </row>
    <row r="1207" spans="1:47" x14ac:dyDescent="0.35">
      <c r="A1207" s="84">
        <v>43617</v>
      </c>
      <c r="B1207">
        <v>115.609634136</v>
      </c>
      <c r="C1207">
        <v>116.790267478</v>
      </c>
      <c r="D1207">
        <v>95.303863495000002</v>
      </c>
      <c r="E1207">
        <v>110.269965141</v>
      </c>
      <c r="F1207">
        <v>119.4</v>
      </c>
      <c r="G1207"/>
      <c r="H1207">
        <v>100.22376433700001</v>
      </c>
      <c r="I1207">
        <v>115.890342471</v>
      </c>
      <c r="J1207">
        <v>112.78120313300001</v>
      </c>
      <c r="K1207">
        <v>102.608550713</v>
      </c>
      <c r="L1207">
        <v>110.7</v>
      </c>
      <c r="M1207">
        <v>104.49129239200001</v>
      </c>
      <c r="N1207">
        <v>106.055088379</v>
      </c>
      <c r="O1207">
        <v>117.60980081700001</v>
      </c>
      <c r="P1207"/>
      <c r="Q1207">
        <v>114.20951746</v>
      </c>
      <c r="R1207">
        <v>103.69</v>
      </c>
      <c r="S1207">
        <v>103.011559972</v>
      </c>
      <c r="T1207">
        <v>105.588963566</v>
      </c>
      <c r="U1207"/>
      <c r="V1207">
        <v>108.173797237</v>
      </c>
      <c r="W1207">
        <v>114.809567464</v>
      </c>
      <c r="X1207">
        <v>116.79716624700001</v>
      </c>
      <c r="Y1207"/>
      <c r="Z1207">
        <v>98.98350275</v>
      </c>
      <c r="AA1207"/>
      <c r="AB1207">
        <v>102.107728337</v>
      </c>
      <c r="AC1207">
        <v>106.09115907</v>
      </c>
      <c r="AD1207">
        <v>101.391550704</v>
      </c>
      <c r="AE1207">
        <v>106.4</v>
      </c>
      <c r="AF1207">
        <v>98.408200683000004</v>
      </c>
      <c r="AG1207">
        <v>116.7</v>
      </c>
      <c r="AH1207"/>
      <c r="AI1207">
        <v>101.591534039</v>
      </c>
      <c r="AJ1207">
        <v>95.655546935999993</v>
      </c>
      <c r="AK1207"/>
      <c r="AL1207">
        <v>104.472851484</v>
      </c>
      <c r="AM1207">
        <v>120.2</v>
      </c>
      <c r="AN1207">
        <v>100.72916059000001</v>
      </c>
      <c r="AO1207">
        <v>114.7</v>
      </c>
      <c r="AP1207">
        <v>112.609384115</v>
      </c>
      <c r="AQ1207">
        <v>121.41011751000001</v>
      </c>
      <c r="AR1207">
        <v>111.990667444</v>
      </c>
      <c r="AS1207">
        <v>109.79085076200001</v>
      </c>
      <c r="AT1207">
        <v>101.729439204</v>
      </c>
      <c r="AU1207"/>
    </row>
    <row r="1208" spans="1:47" x14ac:dyDescent="0.35">
      <c r="A1208" s="84">
        <v>43647</v>
      </c>
      <c r="B1208">
        <v>115.109592466</v>
      </c>
      <c r="C1208">
        <v>109.090909091</v>
      </c>
      <c r="D1208">
        <v>94.614625317000005</v>
      </c>
      <c r="E1208">
        <v>108.40393912099999</v>
      </c>
      <c r="F1208">
        <v>118.6</v>
      </c>
      <c r="G1208"/>
      <c r="H1208">
        <v>101.027871404</v>
      </c>
      <c r="I1208">
        <v>115.590367469</v>
      </c>
      <c r="J1208">
        <v>112.581236461</v>
      </c>
      <c r="K1208">
        <v>102.008500708</v>
      </c>
      <c r="L1208">
        <v>113.4</v>
      </c>
      <c r="M1208">
        <v>103.891342388</v>
      </c>
      <c r="N1208">
        <v>105.271087726</v>
      </c>
      <c r="O1208">
        <v>114.309525794</v>
      </c>
      <c r="P1208"/>
      <c r="Q1208">
        <v>115.109592466</v>
      </c>
      <c r="R1208">
        <v>104.14</v>
      </c>
      <c r="S1208">
        <v>102.770186286</v>
      </c>
      <c r="T1208">
        <v>106.01344181100001</v>
      </c>
      <c r="U1208"/>
      <c r="V1208">
        <v>106.375894789</v>
      </c>
      <c r="W1208">
        <v>116.80973414499999</v>
      </c>
      <c r="X1208">
        <v>118.547379374</v>
      </c>
      <c r="Y1208"/>
      <c r="Z1208">
        <v>101.983002833</v>
      </c>
      <c r="AA1208"/>
      <c r="AB1208">
        <v>106.41686182700001</v>
      </c>
      <c r="AC1208">
        <v>106.191150737</v>
      </c>
      <c r="AD1208">
        <v>101.79151737399999</v>
      </c>
      <c r="AE1208">
        <v>108.6</v>
      </c>
      <c r="AF1208">
        <v>97.908159013000002</v>
      </c>
      <c r="AG1208">
        <v>115</v>
      </c>
      <c r="AH1208"/>
      <c r="AI1208">
        <v>101.69152570599999</v>
      </c>
      <c r="AJ1208">
        <v>96.353762606999993</v>
      </c>
      <c r="AK1208"/>
      <c r="AL1208">
        <v>104.655075729</v>
      </c>
      <c r="AM1208">
        <v>121.8</v>
      </c>
      <c r="AN1208">
        <v>106.409113257</v>
      </c>
      <c r="AO1208">
        <v>114.1</v>
      </c>
      <c r="AP1208">
        <v>111.309275773</v>
      </c>
      <c r="AQ1208">
        <v>125.510459205</v>
      </c>
      <c r="AR1208">
        <v>112.29064244600001</v>
      </c>
      <c r="AS1208">
        <v>114.79043412999999</v>
      </c>
      <c r="AT1208">
        <v>101.34113468</v>
      </c>
      <c r="AU1208"/>
    </row>
    <row r="1209" spans="1:47" x14ac:dyDescent="0.35">
      <c r="A1209" s="84">
        <v>43678</v>
      </c>
      <c r="B1209">
        <v>114.009500792</v>
      </c>
      <c r="C1209">
        <v>117.390217482</v>
      </c>
      <c r="D1209">
        <v>95.622312187999995</v>
      </c>
      <c r="E1209">
        <v>108.656755549</v>
      </c>
      <c r="F1209">
        <v>119.2</v>
      </c>
      <c r="G1209"/>
      <c r="H1209">
        <v>102.426152801</v>
      </c>
      <c r="I1209">
        <v>113.390550787</v>
      </c>
      <c r="J1209">
        <v>113.081153141</v>
      </c>
      <c r="K1209">
        <v>102.208517376</v>
      </c>
      <c r="L1209">
        <v>110.3</v>
      </c>
      <c r="M1209">
        <v>104.39130072499999</v>
      </c>
      <c r="N1209">
        <v>106.030088358</v>
      </c>
      <c r="O1209">
        <v>119.009917493</v>
      </c>
      <c r="P1209"/>
      <c r="Q1209">
        <v>113.80948412399999</v>
      </c>
      <c r="R1209">
        <v>102.97</v>
      </c>
      <c r="S1209">
        <v>102.746963096</v>
      </c>
      <c r="T1209">
        <v>105.376724443</v>
      </c>
      <c r="U1209"/>
      <c r="V1209">
        <v>109.07274846</v>
      </c>
      <c r="W1209">
        <v>115.2096008</v>
      </c>
      <c r="X1209">
        <v>114.054283523</v>
      </c>
      <c r="Y1209"/>
      <c r="Z1209">
        <v>101.983002833</v>
      </c>
      <c r="AA1209"/>
      <c r="AB1209">
        <v>105.292740047</v>
      </c>
      <c r="AC1209">
        <v>105.291225731</v>
      </c>
      <c r="AD1209">
        <v>100.49162569800001</v>
      </c>
      <c r="AE1209">
        <v>106.6</v>
      </c>
      <c r="AF1209">
        <v>101.10842570200001</v>
      </c>
      <c r="AG1209">
        <v>119.4</v>
      </c>
      <c r="AH1209"/>
      <c r="AI1209">
        <v>101.89150904100001</v>
      </c>
      <c r="AJ1209">
        <v>94.491854150999998</v>
      </c>
      <c r="AK1209"/>
      <c r="AL1209">
        <v>104.441018306</v>
      </c>
      <c r="AM1209">
        <v>121</v>
      </c>
      <c r="AN1209">
        <v>103.529137257</v>
      </c>
      <c r="AO1209">
        <v>114.7</v>
      </c>
      <c r="AP1209">
        <v>109.50912576</v>
      </c>
      <c r="AQ1209">
        <v>123.01025085400001</v>
      </c>
      <c r="AR1209">
        <v>112.890592451</v>
      </c>
      <c r="AS1209">
        <v>111.590700775</v>
      </c>
      <c r="AT1209">
        <v>102.042581617</v>
      </c>
      <c r="AU1209"/>
    </row>
    <row r="1210" spans="1:47" x14ac:dyDescent="0.35">
      <c r="A1210" s="84">
        <v>43709</v>
      </c>
      <c r="B1210">
        <v>115.009584132</v>
      </c>
      <c r="C1210">
        <v>114.99041746499999</v>
      </c>
      <c r="D1210">
        <v>95.629204349000005</v>
      </c>
      <c r="E1210">
        <v>108.279537386</v>
      </c>
      <c r="F1210">
        <v>121.6</v>
      </c>
      <c r="G1210"/>
      <c r="H1210">
        <v>100.795644551</v>
      </c>
      <c r="I1210">
        <v>114.490459128</v>
      </c>
      <c r="J1210">
        <v>113.081153141</v>
      </c>
      <c r="K1210">
        <v>101.408450704</v>
      </c>
      <c r="L1210">
        <v>112.2</v>
      </c>
      <c r="M1210">
        <v>104.49129239200001</v>
      </c>
      <c r="N1210">
        <v>105.50608792200001</v>
      </c>
      <c r="O1210">
        <v>117.10975914700001</v>
      </c>
      <c r="P1210"/>
      <c r="Q1210">
        <v>113.909492458</v>
      </c>
      <c r="R1210">
        <v>103.91</v>
      </c>
      <c r="S1210">
        <v>102.94483054200001</v>
      </c>
      <c r="T1210">
        <v>106.968517863</v>
      </c>
      <c r="U1210"/>
      <c r="V1210">
        <v>109.272515399</v>
      </c>
      <c r="W1210">
        <v>118.509875823</v>
      </c>
      <c r="X1210">
        <v>111.000832485</v>
      </c>
      <c r="Y1210"/>
      <c r="Z1210">
        <v>108.18196967199999</v>
      </c>
      <c r="AA1210"/>
      <c r="AB1210">
        <v>103.700234192</v>
      </c>
      <c r="AC1210">
        <v>104.991250729</v>
      </c>
      <c r="AD1210">
        <v>102.491459045</v>
      </c>
      <c r="AE1210">
        <v>108</v>
      </c>
      <c r="AF1210">
        <v>98.708225685000002</v>
      </c>
      <c r="AG1210">
        <v>120.5</v>
      </c>
      <c r="AH1210"/>
      <c r="AI1210">
        <v>103.09140904900001</v>
      </c>
      <c r="AJ1210">
        <v>93.560899922000004</v>
      </c>
      <c r="AK1210"/>
      <c r="AL1210">
        <v>104.874760348</v>
      </c>
      <c r="AM1210">
        <v>122</v>
      </c>
      <c r="AN1210">
        <v>100.84915959</v>
      </c>
      <c r="AO1210">
        <v>114.6</v>
      </c>
      <c r="AP1210">
        <v>111.409284107</v>
      </c>
      <c r="AQ1210">
        <v>124.61038419899999</v>
      </c>
      <c r="AR1210">
        <v>112.49062578100001</v>
      </c>
      <c r="AS1210">
        <v>115.790350804</v>
      </c>
      <c r="AT1210">
        <v>101.715755337</v>
      </c>
      <c r="AU1210"/>
    </row>
    <row r="1211" spans="1:47" x14ac:dyDescent="0.35">
      <c r="A1211" s="84">
        <v>43739</v>
      </c>
      <c r="B1211">
        <v>114.70955913</v>
      </c>
      <c r="C1211">
        <v>111.690692442</v>
      </c>
      <c r="D1211">
        <v>97.685578745000001</v>
      </c>
      <c r="E1211">
        <v>108.67227232499999</v>
      </c>
      <c r="F1211">
        <v>120.2</v>
      </c>
      <c r="G1211"/>
      <c r="H1211">
        <v>97.685061622000006</v>
      </c>
      <c r="I1211">
        <v>114.590450796</v>
      </c>
      <c r="J1211">
        <v>112.78120313300001</v>
      </c>
      <c r="K1211">
        <v>100.708392366</v>
      </c>
      <c r="L1211">
        <v>109.8</v>
      </c>
      <c r="M1211">
        <v>105.091242396</v>
      </c>
      <c r="N1211">
        <v>105.230087692</v>
      </c>
      <c r="O1211">
        <v>116.309692474</v>
      </c>
      <c r="P1211"/>
      <c r="Q1211">
        <v>112.809400783</v>
      </c>
      <c r="R1211">
        <v>103.73</v>
      </c>
      <c r="S1211">
        <v>101.758171035</v>
      </c>
      <c r="T1211">
        <v>107.923593916</v>
      </c>
      <c r="U1211"/>
      <c r="V1211">
        <v>106.975195605</v>
      </c>
      <c r="W1211">
        <v>117.60980081700001</v>
      </c>
      <c r="X1211">
        <v>111.20680016999999</v>
      </c>
      <c r="Y1211"/>
      <c r="Z1211">
        <v>126.47892018</v>
      </c>
      <c r="AA1211"/>
      <c r="AB1211">
        <v>108.94613583100001</v>
      </c>
      <c r="AC1211">
        <v>104.291309058</v>
      </c>
      <c r="AD1211">
        <v>98.291809016000002</v>
      </c>
      <c r="AE1211">
        <v>106.9</v>
      </c>
      <c r="AF1211">
        <v>97.308109009000006</v>
      </c>
      <c r="AG1211">
        <v>118.5</v>
      </c>
      <c r="AH1211"/>
      <c r="AI1211">
        <v>102.891425715</v>
      </c>
      <c r="AJ1211">
        <v>97.284716834999998</v>
      </c>
      <c r="AK1211"/>
      <c r="AL1211">
        <v>103.98520444499999</v>
      </c>
      <c r="AM1211">
        <v>123</v>
      </c>
      <c r="AN1211">
        <v>104.26913109100001</v>
      </c>
      <c r="AO1211">
        <v>114.9</v>
      </c>
      <c r="AP1211">
        <v>112.109342445</v>
      </c>
      <c r="AQ1211">
        <v>125.310442537</v>
      </c>
      <c r="AR1211">
        <v>111.09074243800001</v>
      </c>
      <c r="AS1211">
        <v>114.290475794</v>
      </c>
      <c r="AT1211">
        <v>100.921000291</v>
      </c>
      <c r="AU1211"/>
    </row>
    <row r="1212" spans="1:47" x14ac:dyDescent="0.35">
      <c r="A1212" s="84">
        <v>43770</v>
      </c>
      <c r="B1212">
        <v>114.009500792</v>
      </c>
      <c r="C1212">
        <v>114.890425798</v>
      </c>
      <c r="D1212">
        <v>95.574529470000002</v>
      </c>
      <c r="E1212">
        <v>107.70942965099999</v>
      </c>
      <c r="F1212">
        <v>117.6</v>
      </c>
      <c r="G1212"/>
      <c r="H1212">
        <v>100.65252278</v>
      </c>
      <c r="I1212">
        <v>113.69052579</v>
      </c>
      <c r="J1212">
        <v>110.581569738</v>
      </c>
      <c r="K1212">
        <v>100.80840070000001</v>
      </c>
      <c r="L1212">
        <v>104.7</v>
      </c>
      <c r="M1212">
        <v>103.691359053</v>
      </c>
      <c r="N1212">
        <v>106.245088538</v>
      </c>
      <c r="O1212">
        <v>118.609884157</v>
      </c>
      <c r="P1212"/>
      <c r="Q1212">
        <v>112.509375781</v>
      </c>
      <c r="R1212">
        <v>103.08</v>
      </c>
      <c r="S1212">
        <v>101.723736919</v>
      </c>
      <c r="T1212">
        <v>107.605235232</v>
      </c>
      <c r="U1212"/>
      <c r="V1212">
        <v>101.181954387</v>
      </c>
      <c r="W1212">
        <v>116.309692474</v>
      </c>
      <c r="X1212">
        <v>117.999924452</v>
      </c>
      <c r="Y1212"/>
      <c r="Z1212">
        <v>102.58290285</v>
      </c>
      <c r="AA1212"/>
      <c r="AB1212">
        <v>107.634660422</v>
      </c>
      <c r="AC1212">
        <v>104.59128406000001</v>
      </c>
      <c r="AD1212">
        <v>97.691859011999995</v>
      </c>
      <c r="AE1212">
        <v>107.5</v>
      </c>
      <c r="AF1212">
        <v>96.008000667000005</v>
      </c>
      <c r="AG1212">
        <v>116.2</v>
      </c>
      <c r="AH1212"/>
      <c r="AI1212">
        <v>101.69152570599999</v>
      </c>
      <c r="AJ1212">
        <v>100.19394879799999</v>
      </c>
      <c r="AK1212"/>
      <c r="AL1212">
        <v>103.88379309</v>
      </c>
      <c r="AM1212">
        <v>123.8</v>
      </c>
      <c r="AN1212">
        <v>103.12914059000001</v>
      </c>
      <c r="AO1212">
        <v>112.9</v>
      </c>
      <c r="AP1212">
        <v>111.809317443</v>
      </c>
      <c r="AQ1212">
        <v>123.81031752600001</v>
      </c>
      <c r="AR1212">
        <v>112.59061744900001</v>
      </c>
      <c r="AS1212">
        <v>114.99041746499999</v>
      </c>
      <c r="AT1212">
        <v>101.238703992</v>
      </c>
      <c r="AU1212"/>
    </row>
    <row r="1213" spans="1:47" x14ac:dyDescent="0.35">
      <c r="A1213" s="84">
        <v>43800</v>
      </c>
      <c r="B1213">
        <v>115.109592466</v>
      </c>
      <c r="C1213">
        <v>118.490125823</v>
      </c>
      <c r="D1213">
        <v>94.731307631000007</v>
      </c>
      <c r="E1213">
        <v>107.174903488</v>
      </c>
      <c r="F1213">
        <v>115.6</v>
      </c>
      <c r="G1213"/>
      <c r="H1213">
        <v>103.792003298</v>
      </c>
      <c r="I1213">
        <v>113.490542455</v>
      </c>
      <c r="J1213">
        <v>110.381603066</v>
      </c>
      <c r="K1213">
        <v>98.508209016999999</v>
      </c>
      <c r="L1213">
        <v>111.6</v>
      </c>
      <c r="M1213">
        <v>101.89150904100001</v>
      </c>
      <c r="N1213">
        <v>104.999087499</v>
      </c>
      <c r="O1213">
        <v>116.409700808</v>
      </c>
      <c r="P1213"/>
      <c r="Q1213">
        <v>111.60930077499999</v>
      </c>
      <c r="R1213">
        <v>101.25</v>
      </c>
      <c r="S1213">
        <v>100.98471926000001</v>
      </c>
      <c r="T1213">
        <v>107.711354793</v>
      </c>
      <c r="U1213"/>
      <c r="V1213">
        <v>105.57682703499999</v>
      </c>
      <c r="W1213">
        <v>112.209350779</v>
      </c>
      <c r="X1213">
        <v>115.456562736</v>
      </c>
      <c r="Y1213"/>
      <c r="Z1213">
        <v>94.884185969000001</v>
      </c>
      <c r="AA1213"/>
      <c r="AB1213">
        <v>107.072599532</v>
      </c>
      <c r="AC1213">
        <v>101.79151737399999</v>
      </c>
      <c r="AD1213">
        <v>97.791850679000007</v>
      </c>
      <c r="AE1213">
        <v>110.5</v>
      </c>
      <c r="AF1213">
        <v>93.407783981999998</v>
      </c>
      <c r="AG1213">
        <v>115</v>
      </c>
      <c r="AH1213"/>
      <c r="AI1213">
        <v>100.191650696</v>
      </c>
      <c r="AJ1213">
        <v>100.89216446899999</v>
      </c>
      <c r="AK1213"/>
      <c r="AL1213">
        <v>103.517072621</v>
      </c>
      <c r="AM1213">
        <v>120.7</v>
      </c>
      <c r="AN1213">
        <v>106.439113007</v>
      </c>
      <c r="AO1213">
        <v>112.3</v>
      </c>
      <c r="AP1213">
        <v>109.909159097</v>
      </c>
      <c r="AQ1213">
        <v>124.710392533</v>
      </c>
      <c r="AR1213">
        <v>110.790767436</v>
      </c>
      <c r="AS1213">
        <v>117.290225815</v>
      </c>
      <c r="AT1213">
        <v>100.906820631</v>
      </c>
      <c r="AU1213"/>
    </row>
    <row r="1214" spans="1:47" x14ac:dyDescent="0.35">
      <c r="A1214" s="84">
        <v>43831</v>
      </c>
      <c r="B1214">
        <v>118.309859155</v>
      </c>
      <c r="C1214">
        <v>112.39063411399999</v>
      </c>
      <c r="D1214">
        <v>95.935839481000002</v>
      </c>
      <c r="E1214">
        <v>107.897503672</v>
      </c>
      <c r="F1214">
        <v>119.7</v>
      </c>
      <c r="G1214"/>
      <c r="H1214">
        <v>102.36164670399999</v>
      </c>
      <c r="I1214">
        <v>117.590200817</v>
      </c>
      <c r="J1214">
        <v>112.281286452</v>
      </c>
      <c r="K1214">
        <v>101.508459038</v>
      </c>
      <c r="L1214">
        <v>106.7</v>
      </c>
      <c r="M1214">
        <v>104.291309058</v>
      </c>
      <c r="N1214">
        <v>105.65408804499999</v>
      </c>
      <c r="O1214">
        <v>117.509792483</v>
      </c>
      <c r="P1214"/>
      <c r="Q1214">
        <v>110.709225769</v>
      </c>
      <c r="R1214">
        <v>101.29</v>
      </c>
      <c r="S1214">
        <v>101.66349333399999</v>
      </c>
      <c r="T1214">
        <v>110.045985143</v>
      </c>
      <c r="U1214"/>
      <c r="V1214">
        <v>111.370068254</v>
      </c>
      <c r="W1214">
        <v>117.90982581900001</v>
      </c>
      <c r="X1214">
        <v>117.092451048</v>
      </c>
      <c r="Y1214"/>
      <c r="Z1214">
        <v>104.982502916</v>
      </c>
      <c r="AA1214"/>
      <c r="AB1214">
        <v>107.44730679200001</v>
      </c>
      <c r="AC1214">
        <v>105.691192401</v>
      </c>
      <c r="AD1214">
        <v>98.091825681000003</v>
      </c>
      <c r="AE1214">
        <v>108.3</v>
      </c>
      <c r="AF1214">
        <v>96.408034002999997</v>
      </c>
      <c r="AG1214">
        <v>114.3</v>
      </c>
      <c r="AH1214"/>
      <c r="AI1214">
        <v>102.69144238</v>
      </c>
      <c r="AJ1214">
        <v>98.448409620000007</v>
      </c>
      <c r="AK1214"/>
      <c r="AL1214">
        <v>104.11824330899999</v>
      </c>
      <c r="AM1214">
        <v>123</v>
      </c>
      <c r="AN1214">
        <v>107.049107924</v>
      </c>
      <c r="AO1214">
        <v>112.8</v>
      </c>
      <c r="AP1214">
        <v>115.309609134</v>
      </c>
      <c r="AQ1214">
        <v>125.110425869</v>
      </c>
      <c r="AR1214">
        <v>112.19065077899999</v>
      </c>
      <c r="AS1214">
        <v>117.590200817</v>
      </c>
      <c r="AT1214">
        <v>100.450493404</v>
      </c>
      <c r="AU1214"/>
    </row>
    <row r="1215" spans="1:47" x14ac:dyDescent="0.35">
      <c r="A1215" s="84">
        <v>43862</v>
      </c>
      <c r="B1215">
        <v>116.409700808</v>
      </c>
      <c r="C1215">
        <v>114.290475794</v>
      </c>
      <c r="D1215">
        <v>96.355754884000007</v>
      </c>
      <c r="E1215">
        <v>108.769118406</v>
      </c>
      <c r="F1215">
        <v>116.6</v>
      </c>
      <c r="G1215"/>
      <c r="H1215">
        <v>101.520036472</v>
      </c>
      <c r="I1215">
        <v>115.590367469</v>
      </c>
      <c r="J1215">
        <v>113.581069822</v>
      </c>
      <c r="K1215">
        <v>102.808567381</v>
      </c>
      <c r="L1215">
        <v>108.6</v>
      </c>
      <c r="M1215">
        <v>103.991334055</v>
      </c>
      <c r="N1215">
        <v>105.400087833</v>
      </c>
      <c r="O1215">
        <v>127.710642554</v>
      </c>
      <c r="P1215"/>
      <c r="Q1215">
        <v>110.00916743099999</v>
      </c>
      <c r="R1215">
        <v>103.41</v>
      </c>
      <c r="S1215">
        <v>102.122223378</v>
      </c>
      <c r="T1215">
        <v>111.00106119599999</v>
      </c>
      <c r="U1215"/>
      <c r="V1215">
        <v>106.975195605</v>
      </c>
      <c r="W1215">
        <v>115.809650804</v>
      </c>
      <c r="X1215">
        <v>116.476266524</v>
      </c>
      <c r="Y1215"/>
      <c r="Z1215">
        <v>96.183969337999997</v>
      </c>
      <c r="AA1215"/>
      <c r="AB1215">
        <v>108.571428571</v>
      </c>
      <c r="AC1215">
        <v>103.29139238400001</v>
      </c>
      <c r="AD1215">
        <v>98.391800683</v>
      </c>
      <c r="AE1215">
        <v>105.5</v>
      </c>
      <c r="AF1215">
        <v>97.308109009000006</v>
      </c>
      <c r="AG1215">
        <v>117.3</v>
      </c>
      <c r="AH1215"/>
      <c r="AI1215">
        <v>102.69144238</v>
      </c>
      <c r="AJ1215">
        <v>100.77579519</v>
      </c>
      <c r="AK1215"/>
      <c r="AL1215">
        <v>104.30770679699999</v>
      </c>
      <c r="AM1215">
        <v>124.7</v>
      </c>
      <c r="AN1215">
        <v>104.57912850699999</v>
      </c>
      <c r="AO1215">
        <v>113.9</v>
      </c>
      <c r="AP1215">
        <v>114.60955079599999</v>
      </c>
      <c r="AQ1215">
        <v>127.510625885</v>
      </c>
      <c r="AR1215">
        <v>111.690692442</v>
      </c>
      <c r="AS1215">
        <v>119.690025831</v>
      </c>
      <c r="AT1215">
        <v>100.847920507</v>
      </c>
      <c r="AU1215"/>
    </row>
    <row r="1216" spans="1:47" x14ac:dyDescent="0.35">
      <c r="A1216" s="84">
        <v>43891</v>
      </c>
      <c r="B1216">
        <v>105.608800733</v>
      </c>
      <c r="C1216">
        <v>107.491042413</v>
      </c>
      <c r="D1216">
        <v>88.655944266000006</v>
      </c>
      <c r="E1216">
        <v>102.07577001999999</v>
      </c>
      <c r="F1216">
        <v>111.5</v>
      </c>
      <c r="G1216"/>
      <c r="H1216">
        <v>100.28232296100001</v>
      </c>
      <c r="I1216">
        <v>107.09107574399999</v>
      </c>
      <c r="J1216">
        <v>99.883352775000006</v>
      </c>
      <c r="K1216">
        <v>91.507625634999997</v>
      </c>
      <c r="L1216">
        <v>108</v>
      </c>
      <c r="M1216">
        <v>92.692275644000006</v>
      </c>
      <c r="N1216">
        <v>91.469076224000005</v>
      </c>
      <c r="O1216">
        <v>117.509792483</v>
      </c>
      <c r="P1216"/>
      <c r="Q1216">
        <v>113.909492458</v>
      </c>
      <c r="R1216">
        <v>85.71</v>
      </c>
      <c r="S1216">
        <v>95.016181051999993</v>
      </c>
      <c r="T1216">
        <v>105.376724443</v>
      </c>
      <c r="U1216"/>
      <c r="V1216">
        <v>107.874146829</v>
      </c>
      <c r="W1216">
        <v>103.908659055</v>
      </c>
      <c r="X1216">
        <v>94.195914447000007</v>
      </c>
      <c r="Y1216"/>
      <c r="Z1216">
        <v>132.47792034700001</v>
      </c>
      <c r="AA1216"/>
      <c r="AB1216">
        <v>97.517564402999994</v>
      </c>
      <c r="AC1216">
        <v>74.093825515000006</v>
      </c>
      <c r="AD1216">
        <v>96.291975668999996</v>
      </c>
      <c r="AE1216">
        <v>109.7</v>
      </c>
      <c r="AF1216">
        <v>80.006667222000004</v>
      </c>
      <c r="AG1216">
        <v>114.7</v>
      </c>
      <c r="AH1216"/>
      <c r="AI1216">
        <v>100.591617365</v>
      </c>
      <c r="AJ1216">
        <v>102.404965089</v>
      </c>
      <c r="AK1216"/>
      <c r="AL1216">
        <v>98.141182525999994</v>
      </c>
      <c r="AM1216">
        <v>115.2</v>
      </c>
      <c r="AN1216">
        <v>95.979200172999995</v>
      </c>
      <c r="AO1216">
        <v>113</v>
      </c>
      <c r="AP1216">
        <v>92.807733978000002</v>
      </c>
      <c r="AQ1216">
        <v>113.909492458</v>
      </c>
      <c r="AR1216">
        <v>109.990834097</v>
      </c>
      <c r="AS1216">
        <v>112.890592451</v>
      </c>
      <c r="AT1216">
        <v>97.050944806999993</v>
      </c>
      <c r="AU1216"/>
    </row>
    <row r="1217" spans="1:47" x14ac:dyDescent="0.35">
      <c r="A1217" s="84">
        <v>43922</v>
      </c>
      <c r="B1217">
        <v>89.907492290999997</v>
      </c>
      <c r="C1217">
        <v>94.892092325999997</v>
      </c>
      <c r="D1217">
        <v>71.269872147000001</v>
      </c>
      <c r="E1217">
        <v>88.644930696000003</v>
      </c>
      <c r="F1217">
        <v>107.2</v>
      </c>
      <c r="G1217"/>
      <c r="H1217">
        <v>97.054301034000005</v>
      </c>
      <c r="I1217">
        <v>91.192400633000005</v>
      </c>
      <c r="J1217">
        <v>75.487418763999997</v>
      </c>
      <c r="K1217">
        <v>71.105925494000005</v>
      </c>
      <c r="L1217">
        <v>103.2</v>
      </c>
      <c r="M1217">
        <v>74.793767185999997</v>
      </c>
      <c r="N1217">
        <v>70.168058473000002</v>
      </c>
      <c r="O1217">
        <v>106.608884074</v>
      </c>
      <c r="P1217"/>
      <c r="Q1217">
        <v>109.609134095</v>
      </c>
      <c r="R1217">
        <v>68.19</v>
      </c>
      <c r="S1217">
        <v>81.024637917999996</v>
      </c>
      <c r="T1217">
        <v>86.169083834000006</v>
      </c>
      <c r="U1217"/>
      <c r="V1217">
        <v>98.485100716000005</v>
      </c>
      <c r="W1217">
        <v>73.406117175999995</v>
      </c>
      <c r="X1217">
        <v>49.610620345000001</v>
      </c>
      <c r="Y1217"/>
      <c r="Z1217">
        <v>110.881519747</v>
      </c>
      <c r="AA1217"/>
      <c r="AB1217">
        <v>99.391100703000006</v>
      </c>
      <c r="AC1217">
        <v>58.195150404000003</v>
      </c>
      <c r="AD1217">
        <v>87.092742271000006</v>
      </c>
      <c r="AE1217">
        <v>103.9</v>
      </c>
      <c r="AF1217">
        <v>67.805650471000007</v>
      </c>
      <c r="AG1217">
        <v>103.1</v>
      </c>
      <c r="AH1217"/>
      <c r="AI1217">
        <v>94.292142321</v>
      </c>
      <c r="AJ1217">
        <v>101.93948797500001</v>
      </c>
      <c r="AK1217"/>
      <c r="AL1217">
        <v>83.923340343000007</v>
      </c>
      <c r="AM1217">
        <v>91.6</v>
      </c>
      <c r="AN1217">
        <v>74.449379589000003</v>
      </c>
      <c r="AO1217">
        <v>108.4</v>
      </c>
      <c r="AP1217">
        <v>68.105675473000005</v>
      </c>
      <c r="AQ1217">
        <v>94.207850653999998</v>
      </c>
      <c r="AR1217">
        <v>93.092242313</v>
      </c>
      <c r="AS1217">
        <v>79.293392217000005</v>
      </c>
      <c r="AT1217">
        <v>84.244034916000004</v>
      </c>
      <c r="AU1217"/>
    </row>
    <row r="1218" spans="1:47" x14ac:dyDescent="0.35">
      <c r="A1218" s="84">
        <v>43952</v>
      </c>
      <c r="B1218">
        <v>98.408200683000004</v>
      </c>
      <c r="C1218">
        <v>107.291059078</v>
      </c>
      <c r="D1218">
        <v>76.852677165000003</v>
      </c>
      <c r="E1218">
        <v>92.631671878999995</v>
      </c>
      <c r="F1218">
        <v>103.2</v>
      </c>
      <c r="G1218"/>
      <c r="H1218">
        <v>97.230198436999999</v>
      </c>
      <c r="I1218">
        <v>98.991750687000007</v>
      </c>
      <c r="J1218">
        <v>89.385102482999997</v>
      </c>
      <c r="K1218">
        <v>79.806650554000001</v>
      </c>
      <c r="L1218">
        <v>100.7</v>
      </c>
      <c r="M1218">
        <v>85.392883925999996</v>
      </c>
      <c r="N1218">
        <v>81.088067573000004</v>
      </c>
      <c r="O1218">
        <v>106.00883407000001</v>
      </c>
      <c r="P1218"/>
      <c r="Q1218">
        <v>106.608884074</v>
      </c>
      <c r="R1218">
        <v>81.36</v>
      </c>
      <c r="S1218">
        <v>84.143723398999995</v>
      </c>
      <c r="T1218">
        <v>92.642377077999996</v>
      </c>
      <c r="U1218"/>
      <c r="V1218">
        <v>99.983352754999999</v>
      </c>
      <c r="W1218">
        <v>86.207183932000007</v>
      </c>
      <c r="X1218">
        <v>79.076804215999999</v>
      </c>
      <c r="Y1218"/>
      <c r="Z1218">
        <v>101.383102816</v>
      </c>
      <c r="AA1218"/>
      <c r="AB1218">
        <v>103.325526932</v>
      </c>
      <c r="AC1218">
        <v>84.492958920000007</v>
      </c>
      <c r="AD1218">
        <v>78.293475544000003</v>
      </c>
      <c r="AE1218">
        <v>96.3</v>
      </c>
      <c r="AF1218">
        <v>78.606550545999994</v>
      </c>
      <c r="AG1218">
        <v>109</v>
      </c>
      <c r="AH1218"/>
      <c r="AI1218">
        <v>94.192150654000002</v>
      </c>
      <c r="AJ1218">
        <v>100.54305663300001</v>
      </c>
      <c r="AK1218"/>
      <c r="AL1218">
        <v>87.184436571999996</v>
      </c>
      <c r="AM1218">
        <v>103.7</v>
      </c>
      <c r="AN1218">
        <v>76.839359672000001</v>
      </c>
      <c r="AO1218">
        <v>105.5</v>
      </c>
      <c r="AP1218">
        <v>81.806817234999997</v>
      </c>
      <c r="AQ1218">
        <v>102.808567381</v>
      </c>
      <c r="AR1218">
        <v>93.092242313</v>
      </c>
      <c r="AS1218">
        <v>94.392133989000001</v>
      </c>
      <c r="AT1218">
        <v>85.607959515999994</v>
      </c>
      <c r="AU1218"/>
    </row>
    <row r="1219" spans="1:47" x14ac:dyDescent="0.35">
      <c r="A1219" s="84">
        <v>43983</v>
      </c>
      <c r="B1219">
        <v>104.808734061</v>
      </c>
      <c r="C1219">
        <v>103.791350721</v>
      </c>
      <c r="D1219">
        <v>84.465829310999993</v>
      </c>
      <c r="E1219">
        <v>96.572130266000002</v>
      </c>
      <c r="F1219">
        <v>108.6</v>
      </c>
      <c r="G1219"/>
      <c r="H1219">
        <v>96.150150413000006</v>
      </c>
      <c r="I1219">
        <v>105.091242396</v>
      </c>
      <c r="J1219">
        <v>102.08298616899999</v>
      </c>
      <c r="K1219">
        <v>89.507458955000004</v>
      </c>
      <c r="L1219">
        <v>106.2</v>
      </c>
      <c r="M1219">
        <v>93.892175652000006</v>
      </c>
      <c r="N1219">
        <v>90.163075136000003</v>
      </c>
      <c r="O1219">
        <v>115.109592466</v>
      </c>
      <c r="P1219"/>
      <c r="Q1219">
        <v>107.00891741</v>
      </c>
      <c r="R1219">
        <v>91.45</v>
      </c>
      <c r="S1219">
        <v>90.370313904</v>
      </c>
      <c r="T1219">
        <v>103.46657233800001</v>
      </c>
      <c r="U1219"/>
      <c r="V1219">
        <v>102.979856834</v>
      </c>
      <c r="W1219">
        <v>101.30844236999999</v>
      </c>
      <c r="X1219">
        <v>97.291537974999997</v>
      </c>
      <c r="Y1219"/>
      <c r="Z1219">
        <v>119.28011997999999</v>
      </c>
      <c r="AA1219"/>
      <c r="AB1219">
        <v>108.290398126</v>
      </c>
      <c r="AC1219">
        <v>91.592367303000003</v>
      </c>
      <c r="AD1219">
        <v>82.093158903000003</v>
      </c>
      <c r="AE1219">
        <v>103.6</v>
      </c>
      <c r="AF1219">
        <v>85.507125594000001</v>
      </c>
      <c r="AG1219">
        <v>114.5</v>
      </c>
      <c r="AH1219"/>
      <c r="AI1219">
        <v>95.292058995000005</v>
      </c>
      <c r="AJ1219">
        <v>99.728471682999995</v>
      </c>
      <c r="AK1219"/>
      <c r="AL1219">
        <v>93.767839031999998</v>
      </c>
      <c r="AM1219">
        <v>115.2</v>
      </c>
      <c r="AN1219">
        <v>85.839284672999995</v>
      </c>
      <c r="AO1219">
        <v>106.4</v>
      </c>
      <c r="AP1219">
        <v>99.008250688000004</v>
      </c>
      <c r="AQ1219">
        <v>111.509292441</v>
      </c>
      <c r="AR1219">
        <v>99.491709024000002</v>
      </c>
      <c r="AS1219">
        <v>109.49087575999999</v>
      </c>
      <c r="AT1219">
        <v>90.980166490000002</v>
      </c>
      <c r="AU1219"/>
    </row>
    <row r="1220" spans="1:47" x14ac:dyDescent="0.35">
      <c r="A1220" s="84">
        <v>44013</v>
      </c>
      <c r="B1220">
        <v>110.509209101</v>
      </c>
      <c r="C1220">
        <v>109.290892426</v>
      </c>
      <c r="D1220">
        <v>92.022049558999996</v>
      </c>
      <c r="E1220">
        <v>99.238340347000005</v>
      </c>
      <c r="F1220">
        <v>111.8</v>
      </c>
      <c r="G1220"/>
      <c r="H1220">
        <v>97.476321534999997</v>
      </c>
      <c r="I1220">
        <v>110.690775769</v>
      </c>
      <c r="J1220">
        <v>107.282119647</v>
      </c>
      <c r="K1220">
        <v>91.607633969000005</v>
      </c>
      <c r="L1220">
        <v>100.9</v>
      </c>
      <c r="M1220">
        <v>97.891842346000004</v>
      </c>
      <c r="N1220">
        <v>97.259081049000002</v>
      </c>
      <c r="O1220">
        <v>116.609717476</v>
      </c>
      <c r="P1220"/>
      <c r="Q1220">
        <v>108.809067422</v>
      </c>
      <c r="R1220">
        <v>94.95</v>
      </c>
      <c r="S1220">
        <v>94.260429582</v>
      </c>
      <c r="T1220">
        <v>109.197028652</v>
      </c>
      <c r="U1220"/>
      <c r="V1220">
        <v>106.176127851</v>
      </c>
      <c r="W1220">
        <v>108.40903408600001</v>
      </c>
      <c r="X1220">
        <v>105.68322463299999</v>
      </c>
      <c r="Y1220"/>
      <c r="Z1220">
        <v>134.677553741</v>
      </c>
      <c r="AA1220"/>
      <c r="AB1220">
        <v>105.948477752</v>
      </c>
      <c r="AC1220">
        <v>97.891842346000004</v>
      </c>
      <c r="AD1220">
        <v>87.392717274000006</v>
      </c>
      <c r="AE1220">
        <v>105.5</v>
      </c>
      <c r="AF1220">
        <v>90.507542294999993</v>
      </c>
      <c r="AG1220">
        <v>114.8</v>
      </c>
      <c r="AH1220"/>
      <c r="AI1220">
        <v>97.791850679000007</v>
      </c>
      <c r="AJ1220">
        <v>101.59038013999999</v>
      </c>
      <c r="AK1220"/>
      <c r="AL1220">
        <v>98.015055822999997</v>
      </c>
      <c r="AM1220">
        <v>123.1</v>
      </c>
      <c r="AN1220">
        <v>97.919184006999998</v>
      </c>
      <c r="AO1220">
        <v>108.2</v>
      </c>
      <c r="AP1220">
        <v>103.408617385</v>
      </c>
      <c r="AQ1220">
        <v>117.809817485</v>
      </c>
      <c r="AR1220">
        <v>102.99141738199999</v>
      </c>
      <c r="AS1220">
        <v>121.489875844</v>
      </c>
      <c r="AT1220">
        <v>94.442383234000005</v>
      </c>
      <c r="AU1220"/>
    </row>
    <row r="1221" spans="1:47" x14ac:dyDescent="0.35">
      <c r="A1221" s="84">
        <v>44044</v>
      </c>
      <c r="B1221">
        <v>111.10925910500001</v>
      </c>
      <c r="C1221">
        <v>110.09082576500001</v>
      </c>
      <c r="D1221">
        <v>94.935782431000007</v>
      </c>
      <c r="E1221">
        <v>98.896168693999996</v>
      </c>
      <c r="F1221">
        <v>113.6</v>
      </c>
      <c r="G1221"/>
      <c r="H1221">
        <v>97.907102749000003</v>
      </c>
      <c r="I1221">
        <v>110.490792434</v>
      </c>
      <c r="J1221">
        <v>110.581569738</v>
      </c>
      <c r="K1221">
        <v>90.707558962999997</v>
      </c>
      <c r="L1221">
        <v>104.8</v>
      </c>
      <c r="M1221">
        <v>98.191817349000004</v>
      </c>
      <c r="N1221">
        <v>100.14008345000001</v>
      </c>
      <c r="O1221">
        <v>116.70972580999999</v>
      </c>
      <c r="P1221"/>
      <c r="Q1221">
        <v>110.209184099</v>
      </c>
      <c r="R1221">
        <v>95.39</v>
      </c>
      <c r="S1221">
        <v>95.541304358999994</v>
      </c>
      <c r="T1221">
        <v>111.31941988</v>
      </c>
      <c r="U1221"/>
      <c r="V1221">
        <v>105.377060097</v>
      </c>
      <c r="W1221">
        <v>115.40961746799999</v>
      </c>
      <c r="X1221">
        <v>106.158262462</v>
      </c>
      <c r="Y1221"/>
      <c r="Z1221">
        <v>105.382436261</v>
      </c>
      <c r="AA1221"/>
      <c r="AB1221">
        <v>108.758782201</v>
      </c>
      <c r="AC1221">
        <v>104.39130072499999</v>
      </c>
      <c r="AD1221">
        <v>89.892508957999993</v>
      </c>
      <c r="AE1221">
        <v>106.3</v>
      </c>
      <c r="AF1221">
        <v>90.807567297000006</v>
      </c>
      <c r="AG1221">
        <v>116.4</v>
      </c>
      <c r="AH1221"/>
      <c r="AI1221">
        <v>97.791850679000007</v>
      </c>
      <c r="AJ1221">
        <v>102.98681148199999</v>
      </c>
      <c r="AK1221"/>
      <c r="AL1221">
        <v>99.281578572000001</v>
      </c>
      <c r="AM1221">
        <v>123.4</v>
      </c>
      <c r="AN1221">
        <v>106.97910850700001</v>
      </c>
      <c r="AO1221">
        <v>111</v>
      </c>
      <c r="AP1221">
        <v>109.309109092</v>
      </c>
      <c r="AQ1221">
        <v>119.409950829</v>
      </c>
      <c r="AR1221">
        <v>111.190734105</v>
      </c>
      <c r="AS1221">
        <v>123.38971752400001</v>
      </c>
      <c r="AT1221">
        <v>95.308433211999997</v>
      </c>
      <c r="AU1221"/>
    </row>
    <row r="1222" spans="1:47" x14ac:dyDescent="0.35">
      <c r="A1222" s="84">
        <v>44075</v>
      </c>
      <c r="B1222">
        <v>114.009500792</v>
      </c>
      <c r="C1222">
        <v>110.09082576500001</v>
      </c>
      <c r="D1222">
        <v>97.559240798999994</v>
      </c>
      <c r="E1222">
        <v>100.288398</v>
      </c>
      <c r="F1222">
        <v>116.4</v>
      </c>
      <c r="G1222"/>
      <c r="H1222">
        <v>100.015534366</v>
      </c>
      <c r="I1222">
        <v>112.990584118</v>
      </c>
      <c r="J1222">
        <v>111.581403099</v>
      </c>
      <c r="K1222">
        <v>93.607800650000001</v>
      </c>
      <c r="L1222">
        <v>107</v>
      </c>
      <c r="M1222">
        <v>98.791767352999997</v>
      </c>
      <c r="N1222">
        <v>101.897084914</v>
      </c>
      <c r="O1222">
        <v>119.109925827</v>
      </c>
      <c r="P1222"/>
      <c r="Q1222">
        <v>107.60896741400001</v>
      </c>
      <c r="R1222">
        <v>97.11</v>
      </c>
      <c r="S1222">
        <v>96.270719114000002</v>
      </c>
      <c r="T1222">
        <v>113.017332862</v>
      </c>
      <c r="U1222"/>
      <c r="V1222">
        <v>106.575661728</v>
      </c>
      <c r="W1222">
        <v>117.30977581499999</v>
      </c>
      <c r="X1222">
        <v>112.184622476</v>
      </c>
      <c r="Y1222"/>
      <c r="Z1222">
        <v>102.58290285</v>
      </c>
      <c r="AA1222"/>
      <c r="AB1222">
        <v>109.882903981</v>
      </c>
      <c r="AC1222">
        <v>100.191650696</v>
      </c>
      <c r="AD1222">
        <v>91.992333971999997</v>
      </c>
      <c r="AE1222">
        <v>109.6</v>
      </c>
      <c r="AF1222">
        <v>93.407783981999998</v>
      </c>
      <c r="AG1222">
        <v>117</v>
      </c>
      <c r="AH1222"/>
      <c r="AI1222">
        <v>98.491792351000001</v>
      </c>
      <c r="AJ1222">
        <v>101.124903026</v>
      </c>
      <c r="AK1222"/>
      <c r="AL1222">
        <v>100.25118186900001</v>
      </c>
      <c r="AM1222">
        <v>126.4</v>
      </c>
      <c r="AN1222">
        <v>103.919134007</v>
      </c>
      <c r="AO1222">
        <v>110</v>
      </c>
      <c r="AP1222">
        <v>112.809400783</v>
      </c>
      <c r="AQ1222">
        <v>122.91024252</v>
      </c>
      <c r="AR1222">
        <v>110.09082576500001</v>
      </c>
      <c r="AS1222">
        <v>125.58953420500001</v>
      </c>
      <c r="AT1222">
        <v>95.262622003999994</v>
      </c>
      <c r="AU1222"/>
    </row>
    <row r="1223" spans="1:47" x14ac:dyDescent="0.35">
      <c r="A1223" s="84">
        <v>44105</v>
      </c>
      <c r="B1223">
        <v>115.40961746799999</v>
      </c>
      <c r="C1223">
        <v>117.190234147</v>
      </c>
      <c r="D1223">
        <v>98.885849785000005</v>
      </c>
      <c r="E1223">
        <v>100.537469</v>
      </c>
      <c r="F1223">
        <v>113.2</v>
      </c>
      <c r="G1223"/>
      <c r="H1223">
        <v>101.304385189</v>
      </c>
      <c r="I1223">
        <v>114.590450796</v>
      </c>
      <c r="J1223">
        <v>114.280953174</v>
      </c>
      <c r="K1223">
        <v>97.208100674999997</v>
      </c>
      <c r="L1223">
        <v>100.3</v>
      </c>
      <c r="M1223">
        <v>101.49154237099999</v>
      </c>
      <c r="N1223">
        <v>103.35208612700001</v>
      </c>
      <c r="O1223">
        <v>121.710142512</v>
      </c>
      <c r="P1223"/>
      <c r="Q1223">
        <v>110.00916743099999</v>
      </c>
      <c r="R1223">
        <v>99.59</v>
      </c>
      <c r="S1223">
        <v>97.754726156999993</v>
      </c>
      <c r="T1223">
        <v>114.184648037</v>
      </c>
      <c r="U1223"/>
      <c r="V1223">
        <v>103.379390711</v>
      </c>
      <c r="W1223">
        <v>120.110009167</v>
      </c>
      <c r="X1223">
        <v>116.368108823</v>
      </c>
      <c r="Y1223"/>
      <c r="Z1223">
        <v>103.982669555</v>
      </c>
      <c r="AA1223"/>
      <c r="AB1223">
        <v>108.571428571</v>
      </c>
      <c r="AC1223">
        <v>102.491459045</v>
      </c>
      <c r="AD1223">
        <v>93.692192317000007</v>
      </c>
      <c r="AE1223">
        <v>109</v>
      </c>
      <c r="AF1223">
        <v>94.507875655999996</v>
      </c>
      <c r="AG1223">
        <v>118.6</v>
      </c>
      <c r="AH1223"/>
      <c r="AI1223">
        <v>100.69160903300001</v>
      </c>
      <c r="AJ1223">
        <v>97.517455392000002</v>
      </c>
      <c r="AK1223"/>
      <c r="AL1223">
        <v>101.42603716399999</v>
      </c>
      <c r="AM1223">
        <v>127.2</v>
      </c>
      <c r="AN1223">
        <v>105.619119841</v>
      </c>
      <c r="AO1223">
        <v>109.9</v>
      </c>
      <c r="AP1223">
        <v>109.80915076300001</v>
      </c>
      <c r="AQ1223">
        <v>125.21043420300001</v>
      </c>
      <c r="AR1223">
        <v>109.89084243000001</v>
      </c>
      <c r="AS1223">
        <v>125.989500875</v>
      </c>
      <c r="AT1223">
        <v>96.010177623999994</v>
      </c>
      <c r="AU1223"/>
    </row>
    <row r="1224" spans="1:47" x14ac:dyDescent="0.35">
      <c r="A1224" s="84">
        <v>44136</v>
      </c>
      <c r="B1224">
        <v>114.809567464</v>
      </c>
      <c r="C1224">
        <v>115.490375802</v>
      </c>
      <c r="D1224">
        <v>99.411217463</v>
      </c>
      <c r="E1224">
        <v>102.688950183</v>
      </c>
      <c r="F1224">
        <v>116.6</v>
      </c>
      <c r="G1224"/>
      <c r="H1224">
        <v>99.858500575999997</v>
      </c>
      <c r="I1224">
        <v>114.190484126</v>
      </c>
      <c r="J1224">
        <v>112.78120313300001</v>
      </c>
      <c r="K1224">
        <v>98.608217350999993</v>
      </c>
      <c r="L1224">
        <v>107.6</v>
      </c>
      <c r="M1224">
        <v>104.791267394</v>
      </c>
      <c r="N1224">
        <v>102.36308530300001</v>
      </c>
      <c r="O1224">
        <v>120.91007584</v>
      </c>
      <c r="P1224"/>
      <c r="Q1224">
        <v>110.909242437</v>
      </c>
      <c r="R1224">
        <v>98.15</v>
      </c>
      <c r="S1224">
        <v>98.133159710000001</v>
      </c>
      <c r="T1224">
        <v>115.98868057999999</v>
      </c>
      <c r="U1224"/>
      <c r="V1224">
        <v>109.971699684</v>
      </c>
      <c r="W1224">
        <v>118.609884157</v>
      </c>
      <c r="X1224">
        <v>116.110796552</v>
      </c>
      <c r="Y1224"/>
      <c r="Z1224">
        <v>166.17230461599999</v>
      </c>
      <c r="AA1224"/>
      <c r="AB1224">
        <v>109.69555035099999</v>
      </c>
      <c r="AC1224">
        <v>100.29164236299999</v>
      </c>
      <c r="AD1224">
        <v>93.992167319000004</v>
      </c>
      <c r="AE1224">
        <v>109.4</v>
      </c>
      <c r="AF1224">
        <v>94.007833985999994</v>
      </c>
      <c r="AG1224">
        <v>119.9</v>
      </c>
      <c r="AH1224"/>
      <c r="AI1224">
        <v>99.991667360999998</v>
      </c>
      <c r="AJ1224">
        <v>99.379363847999997</v>
      </c>
      <c r="AK1224"/>
      <c r="AL1224">
        <v>102.167721308</v>
      </c>
      <c r="AM1224">
        <v>127.1</v>
      </c>
      <c r="AN1224">
        <v>100.03916633999999</v>
      </c>
      <c r="AO1224">
        <v>111.7</v>
      </c>
      <c r="AP1224">
        <v>114.60955079599999</v>
      </c>
      <c r="AQ1224">
        <v>125.21043420300001</v>
      </c>
      <c r="AR1224">
        <v>110.690775769</v>
      </c>
      <c r="AS1224">
        <v>127.389384218</v>
      </c>
      <c r="AT1224">
        <v>96.301009383999997</v>
      </c>
      <c r="AU1224"/>
    </row>
    <row r="1225" spans="1:47" x14ac:dyDescent="0.35">
      <c r="A1225" s="84">
        <v>44166</v>
      </c>
      <c r="B1225">
        <v>113.109425785</v>
      </c>
      <c r="C1225">
        <v>114.090492459</v>
      </c>
      <c r="D1225">
        <v>99.569252746000004</v>
      </c>
      <c r="E1225">
        <v>104.14485177500001</v>
      </c>
      <c r="F1225">
        <v>116.7</v>
      </c>
      <c r="G1225"/>
      <c r="H1225">
        <v>99.127702628999998</v>
      </c>
      <c r="I1225">
        <v>110.290809099</v>
      </c>
      <c r="J1225">
        <v>113.581069822</v>
      </c>
      <c r="K1225">
        <v>98.708225685000002</v>
      </c>
      <c r="L1225">
        <v>108.3</v>
      </c>
      <c r="M1225">
        <v>104.891259062</v>
      </c>
      <c r="N1225">
        <v>103.43608619699999</v>
      </c>
      <c r="O1225">
        <v>120.710059172</v>
      </c>
      <c r="P1225"/>
      <c r="Q1225">
        <v>108.309025752</v>
      </c>
      <c r="R1225">
        <v>97.96</v>
      </c>
      <c r="S1225">
        <v>98.761825200999994</v>
      </c>
      <c r="T1225">
        <v>116.837637071</v>
      </c>
      <c r="U1225"/>
      <c r="V1225">
        <v>110.171466622</v>
      </c>
      <c r="W1225">
        <v>115.70964247000001</v>
      </c>
      <c r="X1225">
        <v>117.465286742</v>
      </c>
      <c r="Y1225"/>
      <c r="Z1225">
        <v>155.374104316</v>
      </c>
      <c r="AA1225"/>
      <c r="AB1225">
        <v>109.133489461</v>
      </c>
      <c r="AC1225">
        <v>100.49162569800001</v>
      </c>
      <c r="AD1225">
        <v>94.092158987000005</v>
      </c>
      <c r="AE1225">
        <v>111.3</v>
      </c>
      <c r="AF1225">
        <v>90.807567297000006</v>
      </c>
      <c r="AG1225">
        <v>119.4</v>
      </c>
      <c r="AH1225"/>
      <c r="AI1225">
        <v>100.191650696</v>
      </c>
      <c r="AJ1225">
        <v>102.404965089</v>
      </c>
      <c r="AK1225"/>
      <c r="AL1225">
        <v>102.75806261699999</v>
      </c>
      <c r="AM1225">
        <v>128.1</v>
      </c>
      <c r="AN1225">
        <v>101.639153007</v>
      </c>
      <c r="AO1225">
        <v>115.3</v>
      </c>
      <c r="AP1225">
        <v>113.20943412</v>
      </c>
      <c r="AQ1225">
        <v>124.91040920099999</v>
      </c>
      <c r="AR1225">
        <v>111.79068411</v>
      </c>
      <c r="AS1225">
        <v>128.38930089199999</v>
      </c>
      <c r="AT1225">
        <v>97.312128186999999</v>
      </c>
      <c r="AU1225"/>
    </row>
    <row r="1226" spans="1:47" x14ac:dyDescent="0.35">
      <c r="A1226" s="84">
        <v>44197</v>
      </c>
      <c r="B1226">
        <v>113.80948412399999</v>
      </c>
      <c r="C1226">
        <v>120.38996750299999</v>
      </c>
      <c r="D1226">
        <v>100.557022811</v>
      </c>
      <c r="E1226">
        <v>104.666001407</v>
      </c>
      <c r="F1226">
        <v>119.4</v>
      </c>
      <c r="G1226"/>
      <c r="H1226">
        <v>101.20266561299999</v>
      </c>
      <c r="I1226">
        <v>113.29055912</v>
      </c>
      <c r="J1226">
        <v>112.08131978</v>
      </c>
      <c r="K1226">
        <v>98.208184015</v>
      </c>
      <c r="L1226">
        <v>109.2</v>
      </c>
      <c r="M1226">
        <v>105.891175735</v>
      </c>
      <c r="N1226">
        <v>103.226086022</v>
      </c>
      <c r="O1226">
        <v>120.91007584</v>
      </c>
      <c r="P1226"/>
      <c r="Q1226">
        <v>110.60921743500001</v>
      </c>
      <c r="R1226">
        <v>100.75</v>
      </c>
      <c r="S1226">
        <v>99.906919131999999</v>
      </c>
      <c r="T1226">
        <v>115.139724089</v>
      </c>
      <c r="U1226"/>
      <c r="V1226">
        <v>115.365407025</v>
      </c>
      <c r="W1226">
        <v>114.90957579800001</v>
      </c>
      <c r="X1226">
        <v>116.75756858299999</v>
      </c>
      <c r="Y1226"/>
      <c r="Z1226">
        <v>158.973504416</v>
      </c>
      <c r="AA1226"/>
      <c r="AB1226">
        <v>106.697892272</v>
      </c>
      <c r="AC1226">
        <v>104.091325723</v>
      </c>
      <c r="AD1226">
        <v>96.191984000999994</v>
      </c>
      <c r="AE1226">
        <v>111.8</v>
      </c>
      <c r="AF1226">
        <v>96.508042337000006</v>
      </c>
      <c r="AG1226">
        <v>118.7</v>
      </c>
      <c r="AH1226"/>
      <c r="AI1226">
        <v>102.191484043</v>
      </c>
      <c r="AJ1226">
        <v>103.68502715299999</v>
      </c>
      <c r="AK1226"/>
      <c r="AL1226">
        <v>103.914525801</v>
      </c>
      <c r="AM1226">
        <v>129.1</v>
      </c>
      <c r="AN1226">
        <v>100.569161924</v>
      </c>
      <c r="AO1226">
        <v>111.5</v>
      </c>
      <c r="AP1226">
        <v>114.20951746</v>
      </c>
      <c r="AQ1226">
        <v>123.91032586</v>
      </c>
      <c r="AR1226">
        <v>111.590700775</v>
      </c>
      <c r="AS1226">
        <v>130.889092576</v>
      </c>
      <c r="AT1226">
        <v>98.429148224000002</v>
      </c>
      <c r="AU1226"/>
    </row>
    <row r="1227" spans="1:47" x14ac:dyDescent="0.35">
      <c r="A1227" s="84">
        <v>44228</v>
      </c>
      <c r="B1227">
        <v>116.20968413999999</v>
      </c>
      <c r="C1227">
        <v>118.290142488</v>
      </c>
      <c r="D1227">
        <v>98.584532408000001</v>
      </c>
      <c r="E1227">
        <v>103.53327679500001</v>
      </c>
      <c r="F1227">
        <v>116.7</v>
      </c>
      <c r="G1227"/>
      <c r="H1227">
        <v>102.501355197</v>
      </c>
      <c r="I1227">
        <v>117.390217482</v>
      </c>
      <c r="J1227">
        <v>111.081486419</v>
      </c>
      <c r="K1227">
        <v>97.008084006999994</v>
      </c>
      <c r="L1227">
        <v>107.3</v>
      </c>
      <c r="M1227">
        <v>104.291309058</v>
      </c>
      <c r="N1227">
        <v>103.084085903</v>
      </c>
      <c r="O1227">
        <v>121.010084174</v>
      </c>
      <c r="P1227"/>
      <c r="Q1227">
        <v>113.009417451</v>
      </c>
      <c r="R1227">
        <v>96.29</v>
      </c>
      <c r="S1227">
        <v>97.971121939</v>
      </c>
      <c r="T1227">
        <v>115.458082773</v>
      </c>
      <c r="U1227"/>
      <c r="V1227">
        <v>111.370068254</v>
      </c>
      <c r="W1227">
        <v>119.509959163</v>
      </c>
      <c r="X1227">
        <v>116.608977787</v>
      </c>
      <c r="Y1227"/>
      <c r="Z1227">
        <v>159.07348775200001</v>
      </c>
      <c r="AA1227"/>
      <c r="AB1227">
        <v>105.85480093699999</v>
      </c>
      <c r="AC1227">
        <v>102.591450712</v>
      </c>
      <c r="AD1227">
        <v>96.091992333999997</v>
      </c>
      <c r="AE1227">
        <v>115.4</v>
      </c>
      <c r="AF1227">
        <v>94.907908992000003</v>
      </c>
      <c r="AG1227">
        <v>121.7</v>
      </c>
      <c r="AH1227"/>
      <c r="AI1227">
        <v>99.691692359000001</v>
      </c>
      <c r="AJ1227">
        <v>102.055857254</v>
      </c>
      <c r="AK1227"/>
      <c r="AL1227">
        <v>102.752563091</v>
      </c>
      <c r="AM1227">
        <v>129.69999999999999</v>
      </c>
      <c r="AN1227">
        <v>102.07914934</v>
      </c>
      <c r="AO1227">
        <v>112.6</v>
      </c>
      <c r="AP1227">
        <v>114.10950912600001</v>
      </c>
      <c r="AQ1227">
        <v>126.910575881</v>
      </c>
      <c r="AR1227">
        <v>113.090575785</v>
      </c>
      <c r="AS1227">
        <v>134.28880926599999</v>
      </c>
      <c r="AT1227">
        <v>95.413342861000004</v>
      </c>
      <c r="AU1227"/>
    </row>
    <row r="1228" spans="1:47" x14ac:dyDescent="0.35">
      <c r="A1228" s="84">
        <v>44256</v>
      </c>
      <c r="B1228">
        <v>119.20993416100001</v>
      </c>
      <c r="C1228">
        <v>122.889759187</v>
      </c>
      <c r="D1228">
        <v>96.132684459999993</v>
      </c>
      <c r="E1228">
        <v>104.12987006</v>
      </c>
      <c r="F1228">
        <v>124.2</v>
      </c>
      <c r="G1228"/>
      <c r="H1228">
        <v>102.109338279</v>
      </c>
      <c r="I1228">
        <v>121.489875844</v>
      </c>
      <c r="J1228">
        <v>113.88101983</v>
      </c>
      <c r="K1228">
        <v>98.508209016999999</v>
      </c>
      <c r="L1228">
        <v>113.8</v>
      </c>
      <c r="M1228">
        <v>105.191234064</v>
      </c>
      <c r="N1228">
        <v>104.141086784</v>
      </c>
      <c r="O1228">
        <v>119.809984165</v>
      </c>
      <c r="P1228"/>
      <c r="Q1228">
        <v>111.60930077499999</v>
      </c>
      <c r="R1228">
        <v>98.04</v>
      </c>
      <c r="S1228">
        <v>99.788205872999995</v>
      </c>
      <c r="T1228">
        <v>116.413158826</v>
      </c>
      <c r="U1228"/>
      <c r="V1228">
        <v>113.96703845499999</v>
      </c>
      <c r="W1228">
        <v>119.909992499</v>
      </c>
      <c r="X1228">
        <v>116.70463159099999</v>
      </c>
      <c r="Y1228"/>
      <c r="Z1228">
        <v>149.67505415799999</v>
      </c>
      <c r="AA1228"/>
      <c r="AB1228">
        <v>110.819672131</v>
      </c>
      <c r="AC1228">
        <v>102.891425715</v>
      </c>
      <c r="AD1228">
        <v>97.291892341999997</v>
      </c>
      <c r="AE1228">
        <v>114.8</v>
      </c>
      <c r="AF1228">
        <v>96.308025669000003</v>
      </c>
      <c r="AG1228">
        <v>119.9</v>
      </c>
      <c r="AH1228"/>
      <c r="AI1228">
        <v>103.29139238400001</v>
      </c>
      <c r="AJ1228">
        <v>103.219550039</v>
      </c>
      <c r="AK1228"/>
      <c r="AL1228">
        <v>104.34870171999999</v>
      </c>
      <c r="AM1228">
        <v>133.19999999999999</v>
      </c>
      <c r="AN1228">
        <v>101.69915250699999</v>
      </c>
      <c r="AO1228">
        <v>113.9</v>
      </c>
      <c r="AP1228">
        <v>116.50970914200001</v>
      </c>
      <c r="AQ1228">
        <v>128.01066755599999</v>
      </c>
      <c r="AR1228">
        <v>114.390467461</v>
      </c>
      <c r="AS1228">
        <v>131.689025915</v>
      </c>
      <c r="AT1228">
        <v>98.030134586000003</v>
      </c>
      <c r="AU1228"/>
    </row>
    <row r="1229" spans="1:47" x14ac:dyDescent="0.35">
      <c r="A1229" s="84">
        <v>44287</v>
      </c>
      <c r="B1229">
        <v>119.609967497</v>
      </c>
      <c r="C1229">
        <v>128.48929255900001</v>
      </c>
      <c r="D1229">
        <v>94.489245228000001</v>
      </c>
      <c r="E1229">
        <v>102.684669693</v>
      </c>
      <c r="F1229">
        <v>126.9</v>
      </c>
      <c r="G1229"/>
      <c r="H1229">
        <v>102.313684806</v>
      </c>
      <c r="I1229">
        <v>121.78985084599999</v>
      </c>
      <c r="J1229">
        <v>115.78070321600001</v>
      </c>
      <c r="K1229">
        <v>98.008167346999997</v>
      </c>
      <c r="L1229">
        <v>111.2</v>
      </c>
      <c r="M1229">
        <v>105.79118406800001</v>
      </c>
      <c r="N1229">
        <v>103.783086486</v>
      </c>
      <c r="O1229">
        <v>125.510459205</v>
      </c>
      <c r="P1229"/>
      <c r="Q1229">
        <v>111.209267439</v>
      </c>
      <c r="R1229">
        <v>98.24</v>
      </c>
      <c r="S1229">
        <v>99.966034011000005</v>
      </c>
      <c r="T1229">
        <v>115.458082773</v>
      </c>
      <c r="U1229"/>
      <c r="V1229">
        <v>120.25969702</v>
      </c>
      <c r="W1229">
        <v>117.009750813</v>
      </c>
      <c r="X1229">
        <v>115.89188561100001</v>
      </c>
      <c r="Y1229"/>
      <c r="Z1229">
        <v>160.77320446600001</v>
      </c>
      <c r="AA1229"/>
      <c r="AB1229">
        <v>109.69555035099999</v>
      </c>
      <c r="AC1229">
        <v>103.991334055</v>
      </c>
      <c r="AD1229">
        <v>98.491792351000001</v>
      </c>
      <c r="AE1229">
        <v>112.9</v>
      </c>
      <c r="AF1229">
        <v>96.708059004999996</v>
      </c>
      <c r="AG1229">
        <v>122.7</v>
      </c>
      <c r="AH1229"/>
      <c r="AI1229">
        <v>101.991500708</v>
      </c>
      <c r="AJ1229">
        <v>103.33591931700001</v>
      </c>
      <c r="AK1229"/>
      <c r="AL1229">
        <v>104.451140438</v>
      </c>
      <c r="AM1229">
        <v>132.69999999999999</v>
      </c>
      <c r="AN1229">
        <v>102.17914850699999</v>
      </c>
      <c r="AO1229">
        <v>115.9</v>
      </c>
      <c r="AP1229">
        <v>114.90957579800001</v>
      </c>
      <c r="AQ1229">
        <v>128.71072589400001</v>
      </c>
      <c r="AR1229">
        <v>114.490459128</v>
      </c>
      <c r="AS1229">
        <v>130.78910090799999</v>
      </c>
      <c r="AT1229">
        <v>98.191267081000007</v>
      </c>
      <c r="AU1229"/>
    </row>
    <row r="1230" spans="1:47" x14ac:dyDescent="0.35">
      <c r="A1230" s="84">
        <v>44317</v>
      </c>
      <c r="B1230">
        <v>118.809900825</v>
      </c>
      <c r="C1230">
        <v>128.38930089199999</v>
      </c>
      <c r="D1230">
        <v>95.514922181000003</v>
      </c>
      <c r="E1230">
        <v>102.713562999</v>
      </c>
      <c r="F1230">
        <v>122.5</v>
      </c>
      <c r="G1230"/>
      <c r="H1230">
        <v>100.426970193</v>
      </c>
      <c r="I1230">
        <v>119.690025831</v>
      </c>
      <c r="J1230">
        <v>111.581403099</v>
      </c>
      <c r="K1230">
        <v>97.008084006999994</v>
      </c>
      <c r="L1230">
        <v>111.1</v>
      </c>
      <c r="M1230">
        <v>104.091325723</v>
      </c>
      <c r="N1230">
        <v>101.889084908</v>
      </c>
      <c r="O1230">
        <v>124.11034252899999</v>
      </c>
      <c r="P1230"/>
      <c r="Q1230">
        <v>113.509459122</v>
      </c>
      <c r="R1230">
        <v>98.07</v>
      </c>
      <c r="S1230">
        <v>99.084682111000006</v>
      </c>
      <c r="T1230">
        <v>117.15599575500001</v>
      </c>
      <c r="U1230"/>
      <c r="V1230">
        <v>113.867154986</v>
      </c>
      <c r="W1230">
        <v>120.61005083800001</v>
      </c>
      <c r="X1230">
        <v>101.10321678</v>
      </c>
      <c r="Y1230"/>
      <c r="Z1230">
        <v>141.47642059699999</v>
      </c>
      <c r="AA1230"/>
      <c r="AB1230">
        <v>106.978922717</v>
      </c>
      <c r="AC1230">
        <v>102.69144238</v>
      </c>
      <c r="AD1230">
        <v>92.592283976000004</v>
      </c>
      <c r="AE1230">
        <v>112.7</v>
      </c>
      <c r="AF1230">
        <v>95.307942328999999</v>
      </c>
      <c r="AG1230">
        <v>119.9</v>
      </c>
      <c r="AH1230"/>
      <c r="AI1230">
        <v>102.99141738199999</v>
      </c>
      <c r="AJ1230">
        <v>102.870442203</v>
      </c>
      <c r="AK1230"/>
      <c r="AL1230">
        <v>103.60093925699999</v>
      </c>
      <c r="AM1230">
        <v>134.69999999999999</v>
      </c>
      <c r="AN1230">
        <v>97.339188840000006</v>
      </c>
      <c r="AO1230">
        <v>116.8</v>
      </c>
      <c r="AP1230">
        <v>110.509209101</v>
      </c>
      <c r="AQ1230">
        <v>128.810734228</v>
      </c>
      <c r="AR1230">
        <v>112.790600783</v>
      </c>
      <c r="AS1230">
        <v>133.48887592700001</v>
      </c>
      <c r="AT1230">
        <v>98.938822701999996</v>
      </c>
      <c r="AU1230"/>
    </row>
    <row r="1231" spans="1:47" x14ac:dyDescent="0.35">
      <c r="A1231" s="84">
        <v>44348</v>
      </c>
      <c r="B1231">
        <v>118.609884157</v>
      </c>
      <c r="C1231">
        <v>139.58836763599999</v>
      </c>
      <c r="D1231">
        <v>95.247625217999996</v>
      </c>
      <c r="E1231">
        <v>104.734489244</v>
      </c>
      <c r="F1231">
        <v>122.2</v>
      </c>
      <c r="G1231"/>
      <c r="H1231">
        <v>102.28915025000001</v>
      </c>
      <c r="I1231">
        <v>122.189817515</v>
      </c>
      <c r="J1231">
        <v>112.281286452</v>
      </c>
      <c r="K1231">
        <v>96.308025669000003</v>
      </c>
      <c r="L1231">
        <v>106.9</v>
      </c>
      <c r="M1231">
        <v>104.291309058</v>
      </c>
      <c r="N1231">
        <v>100.527083773</v>
      </c>
      <c r="O1231">
        <v>127.31060921700001</v>
      </c>
      <c r="P1231"/>
      <c r="Q1231">
        <v>111.009250771</v>
      </c>
      <c r="R1231">
        <v>97.87</v>
      </c>
      <c r="S1231">
        <v>100.455738473</v>
      </c>
      <c r="T1231">
        <v>115.245843651</v>
      </c>
      <c r="U1231"/>
      <c r="V1231">
        <v>112.368902947</v>
      </c>
      <c r="W1231">
        <v>119.70997583099999</v>
      </c>
      <c r="X1231">
        <v>110.95493601299999</v>
      </c>
      <c r="Y1231"/>
      <c r="Z1231">
        <v>136.07732044700001</v>
      </c>
      <c r="AA1231"/>
      <c r="AB1231">
        <v>111.85011709600001</v>
      </c>
      <c r="AC1231">
        <v>104.891259062</v>
      </c>
      <c r="AD1231">
        <v>98.691775684999996</v>
      </c>
      <c r="AE1231">
        <v>114.3</v>
      </c>
      <c r="AF1231">
        <v>96.808067339000004</v>
      </c>
      <c r="AG1231">
        <v>122.7</v>
      </c>
      <c r="AH1231"/>
      <c r="AI1231">
        <v>104.691275727</v>
      </c>
      <c r="AJ1231">
        <v>104.38324282400001</v>
      </c>
      <c r="AK1231"/>
      <c r="AL1231">
        <v>104.870252049</v>
      </c>
      <c r="AM1231">
        <v>136.19999999999999</v>
      </c>
      <c r="AN1231">
        <v>95.209206589999994</v>
      </c>
      <c r="AO1231">
        <v>116.4</v>
      </c>
      <c r="AP1231">
        <v>111.90932577700001</v>
      </c>
      <c r="AQ1231">
        <v>129.310775898</v>
      </c>
      <c r="AR1231">
        <v>114.290475794</v>
      </c>
      <c r="AS1231">
        <v>135.28872594000001</v>
      </c>
      <c r="AT1231">
        <v>99.349140403999996</v>
      </c>
      <c r="AU1231"/>
    </row>
    <row r="1232" spans="1:47" x14ac:dyDescent="0.35">
      <c r="A1232" s="84">
        <v>44378</v>
      </c>
      <c r="B1232">
        <v>119.70997583099999</v>
      </c>
      <c r="C1232">
        <v>133.088909258</v>
      </c>
      <c r="D1232">
        <v>93.607191673000003</v>
      </c>
      <c r="E1232">
        <v>104.96456557</v>
      </c>
      <c r="F1232">
        <v>123.8</v>
      </c>
      <c r="G1232"/>
      <c r="H1232">
        <v>102.85126397499999</v>
      </c>
      <c r="I1232">
        <v>120.789934172</v>
      </c>
      <c r="J1232">
        <v>113.381103149</v>
      </c>
      <c r="K1232">
        <v>97.508125676999995</v>
      </c>
      <c r="L1232">
        <v>115.7</v>
      </c>
      <c r="M1232">
        <v>106.191150737</v>
      </c>
      <c r="N1232">
        <v>100.887084073</v>
      </c>
      <c r="O1232">
        <v>125.910492541</v>
      </c>
      <c r="P1232"/>
      <c r="Q1232">
        <v>113.009417451</v>
      </c>
      <c r="R1232">
        <v>98.5</v>
      </c>
      <c r="S1232">
        <v>100.94350077999999</v>
      </c>
      <c r="T1232">
        <v>115.458082773</v>
      </c>
      <c r="U1232"/>
      <c r="V1232">
        <v>115.465290494</v>
      </c>
      <c r="W1232">
        <v>119.009917493</v>
      </c>
      <c r="X1232">
        <v>117.843570669</v>
      </c>
      <c r="Y1232"/>
      <c r="Z1232">
        <v>170.271621396</v>
      </c>
      <c r="AA1232"/>
      <c r="AB1232">
        <v>115.50351288100001</v>
      </c>
      <c r="AC1232">
        <v>105.691192401</v>
      </c>
      <c r="AD1232">
        <v>98.191817349000004</v>
      </c>
      <c r="AE1232">
        <v>114.7</v>
      </c>
      <c r="AF1232">
        <v>93.707808983999996</v>
      </c>
      <c r="AG1232">
        <v>125.2</v>
      </c>
      <c r="AH1232"/>
      <c r="AI1232">
        <v>105.59120073299999</v>
      </c>
      <c r="AJ1232">
        <v>103.801396431</v>
      </c>
      <c r="AK1232"/>
      <c r="AL1232">
        <v>105.46632425200001</v>
      </c>
      <c r="AM1232">
        <v>138</v>
      </c>
      <c r="AN1232">
        <v>98.649177924</v>
      </c>
      <c r="AO1232">
        <v>116.5</v>
      </c>
      <c r="AP1232">
        <v>113.20943412</v>
      </c>
      <c r="AQ1232">
        <v>128.51070922599999</v>
      </c>
      <c r="AR1232">
        <v>114.090492459</v>
      </c>
      <c r="AS1232">
        <v>133.68885926199999</v>
      </c>
      <c r="AT1232">
        <v>100.02351708099999</v>
      </c>
      <c r="AU1232"/>
    </row>
    <row r="1233" spans="1:47" x14ac:dyDescent="0.35">
      <c r="A1233" s="84">
        <v>44409</v>
      </c>
      <c r="B1233">
        <v>120.01000083300001</v>
      </c>
      <c r="C1233">
        <v>130.98908424300001</v>
      </c>
      <c r="D1233">
        <v>93.552902138999997</v>
      </c>
      <c r="E1233">
        <v>105.280786754</v>
      </c>
      <c r="F1233">
        <v>123.5</v>
      </c>
      <c r="G1233"/>
      <c r="H1233">
        <v>101.761478043</v>
      </c>
      <c r="I1233">
        <v>119.390050829</v>
      </c>
      <c r="J1233">
        <v>110.381603066</v>
      </c>
      <c r="K1233">
        <v>92.907742311999996</v>
      </c>
      <c r="L1233">
        <v>119.3</v>
      </c>
      <c r="M1233">
        <v>102.99141738199999</v>
      </c>
      <c r="N1233">
        <v>101.303084419</v>
      </c>
      <c r="O1233">
        <v>122.71022585199999</v>
      </c>
      <c r="P1233"/>
      <c r="Q1233">
        <v>114.20951746</v>
      </c>
      <c r="R1233">
        <v>98.47</v>
      </c>
      <c r="S1233">
        <v>99.810260029000005</v>
      </c>
      <c r="T1233">
        <v>116.09480014099999</v>
      </c>
      <c r="U1233"/>
      <c r="V1233">
        <v>116.763775595</v>
      </c>
      <c r="W1233">
        <v>115.809650804</v>
      </c>
      <c r="X1233">
        <v>119.632557431</v>
      </c>
      <c r="Y1233"/>
      <c r="Z1233">
        <v>139.37677053799999</v>
      </c>
      <c r="AA1233"/>
      <c r="AB1233">
        <v>110.819672131</v>
      </c>
      <c r="AC1233">
        <v>104.091325723</v>
      </c>
      <c r="AD1233">
        <v>95.792017332</v>
      </c>
      <c r="AE1233">
        <v>115.7</v>
      </c>
      <c r="AF1233">
        <v>95.707975665000006</v>
      </c>
      <c r="AG1233">
        <v>122.5</v>
      </c>
      <c r="AH1233"/>
      <c r="AI1233">
        <v>102.69144238</v>
      </c>
      <c r="AJ1233">
        <v>106.24515128</v>
      </c>
      <c r="AK1233"/>
      <c r="AL1233">
        <v>104.608498008</v>
      </c>
      <c r="AM1233">
        <v>136.80000000000001</v>
      </c>
      <c r="AN1233">
        <v>96.729193922999997</v>
      </c>
      <c r="AO1233">
        <v>115.8</v>
      </c>
      <c r="AP1233">
        <v>109.00908409</v>
      </c>
      <c r="AQ1233">
        <v>130.410867572</v>
      </c>
      <c r="AR1233">
        <v>112.890592451</v>
      </c>
      <c r="AS1233">
        <v>139.88834263800001</v>
      </c>
      <c r="AT1233">
        <v>99.988414986999999</v>
      </c>
      <c r="AU1233"/>
    </row>
    <row r="1234" spans="1:47" x14ac:dyDescent="0.35">
      <c r="A1234" s="84">
        <v>44440</v>
      </c>
      <c r="B1234">
        <v>120.110009167</v>
      </c>
      <c r="C1234">
        <v>129.389217565</v>
      </c>
      <c r="D1234">
        <v>93.430968129999997</v>
      </c>
      <c r="E1234">
        <v>105.51059555000001</v>
      </c>
      <c r="F1234">
        <v>123.9</v>
      </c>
      <c r="G1234"/>
      <c r="H1234">
        <v>99.657429730999993</v>
      </c>
      <c r="I1234">
        <v>116.59028414300001</v>
      </c>
      <c r="J1234">
        <v>107.282119647</v>
      </c>
      <c r="K1234">
        <v>92.707725644000007</v>
      </c>
      <c r="L1234">
        <v>110.2</v>
      </c>
      <c r="M1234">
        <v>102.391467378</v>
      </c>
      <c r="N1234">
        <v>102.62008551700001</v>
      </c>
      <c r="O1234">
        <v>128.910742562</v>
      </c>
      <c r="P1234"/>
      <c r="Q1234">
        <v>114.20951746</v>
      </c>
      <c r="R1234">
        <v>97.38</v>
      </c>
      <c r="S1234">
        <v>98.262866427999995</v>
      </c>
      <c r="T1234">
        <v>114.92748496599999</v>
      </c>
      <c r="U1234"/>
      <c r="V1234">
        <v>118.361911104</v>
      </c>
      <c r="W1234">
        <v>115.109592466</v>
      </c>
      <c r="X1234">
        <v>117.32450818300001</v>
      </c>
      <c r="Y1234"/>
      <c r="Z1234">
        <v>126.978836861</v>
      </c>
      <c r="AA1234"/>
      <c r="AB1234">
        <v>112.505854801</v>
      </c>
      <c r="AC1234">
        <v>105.291225731</v>
      </c>
      <c r="AD1234">
        <v>90.092492292000003</v>
      </c>
      <c r="AE1234">
        <v>112.8</v>
      </c>
      <c r="AF1234">
        <v>94.707892323999999</v>
      </c>
      <c r="AG1234">
        <v>124.8</v>
      </c>
      <c r="AH1234"/>
      <c r="AI1234">
        <v>103.691359053</v>
      </c>
      <c r="AJ1234">
        <v>109.503491078</v>
      </c>
      <c r="AK1234"/>
      <c r="AL1234">
        <v>103.22989795300001</v>
      </c>
      <c r="AM1234">
        <v>137.69999999999999</v>
      </c>
      <c r="AN1234">
        <v>98.579178506999995</v>
      </c>
      <c r="AO1234">
        <v>117.9</v>
      </c>
      <c r="AP1234">
        <v>107.908992416</v>
      </c>
      <c r="AQ1234">
        <v>131.41095091299999</v>
      </c>
      <c r="AR1234">
        <v>112.49062578100001</v>
      </c>
      <c r="AS1234">
        <v>137.48854262099999</v>
      </c>
      <c r="AT1234">
        <v>99.009522683</v>
      </c>
      <c r="AU1234"/>
    </row>
    <row r="1235" spans="1:47" x14ac:dyDescent="0.35">
      <c r="A1235" s="84">
        <v>44470</v>
      </c>
      <c r="B1235">
        <v>121.510125844</v>
      </c>
      <c r="C1235">
        <v>132.08899258400001</v>
      </c>
      <c r="D1235">
        <v>92.867946790000005</v>
      </c>
      <c r="E1235">
        <v>106.61255414199999</v>
      </c>
      <c r="F1235">
        <v>117.9</v>
      </c>
      <c r="G1235"/>
      <c r="H1235">
        <v>103.03044932100001</v>
      </c>
      <c r="I1235">
        <v>120.989917507</v>
      </c>
      <c r="J1235">
        <v>108.081986336</v>
      </c>
      <c r="K1235">
        <v>95.907992332999996</v>
      </c>
      <c r="L1235">
        <v>118.4</v>
      </c>
      <c r="M1235">
        <v>101.89150904100001</v>
      </c>
      <c r="N1235">
        <v>103.278086065</v>
      </c>
      <c r="O1235">
        <v>124.91040920099999</v>
      </c>
      <c r="P1235"/>
      <c r="Q1235">
        <v>115.70964247000001</v>
      </c>
      <c r="R1235">
        <v>98.97</v>
      </c>
      <c r="S1235">
        <v>99.846357781999998</v>
      </c>
      <c r="T1235">
        <v>113.760169791</v>
      </c>
      <c r="U1235"/>
      <c r="V1235">
        <v>120.858997836</v>
      </c>
      <c r="W1235">
        <v>117.509792483</v>
      </c>
      <c r="X1235">
        <v>121.342649286</v>
      </c>
      <c r="Y1235"/>
      <c r="Z1235">
        <v>93.184469254999996</v>
      </c>
      <c r="AA1235"/>
      <c r="AB1235">
        <v>115.50351288100001</v>
      </c>
      <c r="AC1235">
        <v>105.191234064</v>
      </c>
      <c r="AD1235">
        <v>92.192317306999996</v>
      </c>
      <c r="AE1235">
        <v>113.2</v>
      </c>
      <c r="AF1235">
        <v>95.307942328999999</v>
      </c>
      <c r="AG1235">
        <v>123.3</v>
      </c>
      <c r="AH1235"/>
      <c r="AI1235">
        <v>103.09140904900001</v>
      </c>
      <c r="AJ1235">
        <v>104.38324282400001</v>
      </c>
      <c r="AK1235"/>
      <c r="AL1235">
        <v>104.46884633800001</v>
      </c>
      <c r="AM1235">
        <v>140.30000000000001</v>
      </c>
      <c r="AN1235">
        <v>99.019174840000005</v>
      </c>
      <c r="AO1235">
        <v>119.2</v>
      </c>
      <c r="AP1235">
        <v>110.509209101</v>
      </c>
      <c r="AQ1235">
        <v>132.411034253</v>
      </c>
      <c r="AR1235">
        <v>114.290475794</v>
      </c>
      <c r="AS1235">
        <v>138.28847596</v>
      </c>
      <c r="AT1235">
        <v>100.507212043</v>
      </c>
      <c r="AU1235"/>
    </row>
    <row r="1236" spans="1:47" x14ac:dyDescent="0.35">
      <c r="A1236" s="84">
        <v>44501</v>
      </c>
      <c r="B1236">
        <v>124.210350863</v>
      </c>
      <c r="C1236">
        <v>124.989584201</v>
      </c>
      <c r="D1236">
        <v>92.975380835999999</v>
      </c>
      <c r="E1236">
        <v>105.95202106000001</v>
      </c>
      <c r="F1236">
        <v>127.1</v>
      </c>
      <c r="G1236"/>
      <c r="H1236">
        <v>102.504072159</v>
      </c>
      <c r="I1236">
        <v>123.38971752400001</v>
      </c>
      <c r="J1236">
        <v>114.680886519</v>
      </c>
      <c r="K1236">
        <v>96.608050671000001</v>
      </c>
      <c r="L1236">
        <v>120.1</v>
      </c>
      <c r="M1236">
        <v>103.691359053</v>
      </c>
      <c r="N1236">
        <v>105.90708825599999</v>
      </c>
      <c r="O1236">
        <v>128.810734228</v>
      </c>
      <c r="P1236"/>
      <c r="Q1236">
        <v>117.209767481</v>
      </c>
      <c r="R1236">
        <v>97.57</v>
      </c>
      <c r="S1236">
        <v>101.157239753</v>
      </c>
      <c r="T1236">
        <v>114.078528475</v>
      </c>
      <c r="U1236"/>
      <c r="V1236">
        <v>119.760279674</v>
      </c>
      <c r="W1236">
        <v>121.510125844</v>
      </c>
      <c r="X1236">
        <v>116.98774175699999</v>
      </c>
      <c r="Y1236"/>
      <c r="Z1236">
        <v>115.28078653599999</v>
      </c>
      <c r="AA1236"/>
      <c r="AB1236">
        <v>111.194379391</v>
      </c>
      <c r="AC1236">
        <v>107.19106741100001</v>
      </c>
      <c r="AD1236">
        <v>97.091909008000002</v>
      </c>
      <c r="AE1236">
        <v>115</v>
      </c>
      <c r="AF1236">
        <v>94.807900657999994</v>
      </c>
      <c r="AG1236">
        <v>121</v>
      </c>
      <c r="AH1236"/>
      <c r="AI1236">
        <v>104.091325723</v>
      </c>
      <c r="AJ1236">
        <v>101.706749418</v>
      </c>
      <c r="AK1236"/>
      <c r="AL1236">
        <v>106.10019332</v>
      </c>
      <c r="AM1236">
        <v>145.80000000000001</v>
      </c>
      <c r="AN1236">
        <v>101.039158007</v>
      </c>
      <c r="AO1236">
        <v>119.9</v>
      </c>
      <c r="AP1236">
        <v>120.210017501</v>
      </c>
      <c r="AQ1236">
        <v>135.21126760600001</v>
      </c>
      <c r="AR1236">
        <v>115.19040080000001</v>
      </c>
      <c r="AS1236">
        <v>142.48812598999999</v>
      </c>
      <c r="AT1236">
        <v>101.102956062</v>
      </c>
      <c r="AU1236"/>
    </row>
    <row r="1237" spans="1:47" x14ac:dyDescent="0.35">
      <c r="A1237" s="84">
        <v>44531</v>
      </c>
      <c r="B1237">
        <v>124.41036753100001</v>
      </c>
      <c r="C1237">
        <v>128.58928422599999</v>
      </c>
      <c r="D1237">
        <v>95.322415079999999</v>
      </c>
      <c r="E1237">
        <v>106.201627121</v>
      </c>
      <c r="F1237">
        <v>126.2</v>
      </c>
      <c r="G1237"/>
      <c r="H1237">
        <v>100.610100831</v>
      </c>
      <c r="I1237">
        <v>118.490125823</v>
      </c>
      <c r="J1237">
        <v>110.481586402</v>
      </c>
      <c r="K1237">
        <v>97.808150678999993</v>
      </c>
      <c r="L1237">
        <v>120.3</v>
      </c>
      <c r="M1237">
        <v>106.99108407600001</v>
      </c>
      <c r="N1237">
        <v>105.394087828</v>
      </c>
      <c r="O1237">
        <v>130.510875906</v>
      </c>
      <c r="P1237"/>
      <c r="Q1237">
        <v>120.01000083300001</v>
      </c>
      <c r="R1237">
        <v>97.92</v>
      </c>
      <c r="S1237">
        <v>101.115156103</v>
      </c>
      <c r="T1237">
        <v>114.078528475</v>
      </c>
      <c r="U1237"/>
      <c r="V1237">
        <v>120.459463959</v>
      </c>
      <c r="W1237">
        <v>120.91007584</v>
      </c>
      <c r="X1237">
        <v>118.586253902</v>
      </c>
      <c r="Y1237"/>
      <c r="Z1237">
        <v>138.57690384899999</v>
      </c>
      <c r="AA1237"/>
      <c r="AB1237">
        <v>118.59484777500001</v>
      </c>
      <c r="AC1237">
        <v>105.291225731</v>
      </c>
      <c r="AD1237">
        <v>96.991917340000001</v>
      </c>
      <c r="AE1237">
        <v>118.9</v>
      </c>
      <c r="AF1237">
        <v>97.708142344999999</v>
      </c>
      <c r="AG1237">
        <v>127</v>
      </c>
      <c r="AH1237"/>
      <c r="AI1237">
        <v>106.09115907</v>
      </c>
      <c r="AJ1237">
        <v>103.91776571</v>
      </c>
      <c r="AK1237"/>
      <c r="AL1237">
        <v>106.49747023499999</v>
      </c>
      <c r="AM1237">
        <v>145.80000000000001</v>
      </c>
      <c r="AN1237">
        <v>102.36914692400001</v>
      </c>
      <c r="AO1237">
        <v>121.7</v>
      </c>
      <c r="AP1237">
        <v>119.109925827</v>
      </c>
      <c r="AQ1237">
        <v>137.31144262000001</v>
      </c>
      <c r="AR1237">
        <v>115.39038413500001</v>
      </c>
      <c r="AS1237">
        <v>144.38796766900001</v>
      </c>
      <c r="AT1237">
        <v>100.90235850000001</v>
      </c>
      <c r="AU1237"/>
    </row>
    <row r="1238" spans="1:47" x14ac:dyDescent="0.35">
      <c r="A1238" s="84">
        <v>44562</v>
      </c>
      <c r="B1238">
        <v>127.110592549</v>
      </c>
      <c r="C1238">
        <v>129.18923423000001</v>
      </c>
      <c r="D1238">
        <v>93.657154340000005</v>
      </c>
      <c r="E1238">
        <v>105.85678016200001</v>
      </c>
      <c r="F1238">
        <v>126.7</v>
      </c>
      <c r="G1238"/>
      <c r="H1238">
        <v>99.797590421999999</v>
      </c>
      <c r="I1238">
        <v>126.789434214</v>
      </c>
      <c r="J1238">
        <v>114.080986502</v>
      </c>
      <c r="K1238">
        <v>98.108175681000006</v>
      </c>
      <c r="L1238">
        <v>120.8</v>
      </c>
      <c r="M1238">
        <v>105.191234064</v>
      </c>
      <c r="N1238">
        <v>105.12008760000001</v>
      </c>
      <c r="O1238">
        <v>123.81031752600001</v>
      </c>
      <c r="P1238"/>
      <c r="Q1238">
        <v>116.309692474</v>
      </c>
      <c r="R1238">
        <v>99.58</v>
      </c>
      <c r="S1238">
        <v>100.786154088</v>
      </c>
      <c r="T1238">
        <v>113.972408914</v>
      </c>
      <c r="U1238"/>
      <c r="V1238">
        <v>115.165640087</v>
      </c>
      <c r="W1238">
        <v>123.01025085400001</v>
      </c>
      <c r="X1238">
        <v>119.00991113400001</v>
      </c>
      <c r="Y1238"/>
      <c r="Z1238">
        <v>131.078153641</v>
      </c>
      <c r="AA1238"/>
      <c r="AB1238">
        <v>122.24824356000001</v>
      </c>
      <c r="AC1238">
        <v>101.991500708</v>
      </c>
      <c r="AD1238">
        <v>94.892092325999997</v>
      </c>
      <c r="AE1238">
        <v>119.4</v>
      </c>
      <c r="AF1238">
        <v>97.608134011000004</v>
      </c>
      <c r="AG1238">
        <v>125.3</v>
      </c>
      <c r="AH1238"/>
      <c r="AI1238">
        <v>104.891259062</v>
      </c>
      <c r="AJ1238">
        <v>104.965089216</v>
      </c>
      <c r="AK1238"/>
      <c r="AL1238">
        <v>106.221972104</v>
      </c>
      <c r="AM1238">
        <v>149.30000000000001</v>
      </c>
      <c r="AN1238">
        <v>97.139190506999995</v>
      </c>
      <c r="AO1238"/>
      <c r="AP1238">
        <v>115.90965913799999</v>
      </c>
      <c r="AQ1238">
        <v>137.71147595599999</v>
      </c>
      <c r="AR1238">
        <v>114.490459128</v>
      </c>
      <c r="AS1238">
        <v>142.188150987</v>
      </c>
      <c r="AT1238">
        <v>101.286399211</v>
      </c>
      <c r="AU1238"/>
    </row>
    <row r="1239" spans="1:47" x14ac:dyDescent="0.35">
      <c r="A1239" s="84">
        <v>44593</v>
      </c>
      <c r="B1239">
        <v>126.21051754299999</v>
      </c>
      <c r="C1239">
        <v>128.18931755700001</v>
      </c>
      <c r="D1239">
        <v>94.244441374000004</v>
      </c>
      <c r="E1239">
        <v>106.578042693</v>
      </c>
      <c r="F1239">
        <v>130</v>
      </c>
      <c r="G1239"/>
      <c r="H1239">
        <v>99.279219104000006</v>
      </c>
      <c r="I1239">
        <v>130.37827028800001</v>
      </c>
      <c r="J1239">
        <v>110.481586402</v>
      </c>
      <c r="K1239">
        <v>98.208184015</v>
      </c>
      <c r="L1239">
        <v>123.1</v>
      </c>
      <c r="M1239">
        <v>105.59120073299999</v>
      </c>
      <c r="N1239">
        <v>106.230088525</v>
      </c>
      <c r="O1239">
        <v>123.01025085400001</v>
      </c>
      <c r="P1239"/>
      <c r="Q1239">
        <v>116.70972580999999</v>
      </c>
      <c r="R1239">
        <v>98.11</v>
      </c>
      <c r="S1239">
        <v>101.766741903</v>
      </c>
      <c r="T1239">
        <v>113.547930669</v>
      </c>
      <c r="U1239"/>
      <c r="V1239">
        <v>118.26202763400001</v>
      </c>
      <c r="W1239">
        <v>125.310442537</v>
      </c>
      <c r="X1239">
        <v>117.98872404700001</v>
      </c>
      <c r="Y1239"/>
      <c r="Z1239">
        <v>134.27762039699999</v>
      </c>
      <c r="AA1239"/>
      <c r="AB1239">
        <v>126.37002341900001</v>
      </c>
      <c r="AC1239">
        <v>105.99116740300001</v>
      </c>
      <c r="AD1239">
        <v>97.091909008000002</v>
      </c>
      <c r="AE1239">
        <v>119.8</v>
      </c>
      <c r="AF1239">
        <v>97.508125676999995</v>
      </c>
      <c r="AG1239">
        <v>122.2</v>
      </c>
      <c r="AH1239"/>
      <c r="AI1239">
        <v>103.29139238400001</v>
      </c>
      <c r="AJ1239">
        <v>104.150504267</v>
      </c>
      <c r="AK1239"/>
      <c r="AL1239">
        <v>107.210104899</v>
      </c>
      <c r="AM1239">
        <v>152.19999999999999</v>
      </c>
      <c r="AN1239">
        <v>97.979183507000002</v>
      </c>
      <c r="AO1239"/>
      <c r="AP1239">
        <v>113.409450788</v>
      </c>
      <c r="AQ1239">
        <v>129.410784232</v>
      </c>
      <c r="AR1239">
        <v>114.090492459</v>
      </c>
      <c r="AS1239">
        <v>148.28764269600001</v>
      </c>
      <c r="AT1239">
        <v>102.03276493</v>
      </c>
      <c r="AU1239"/>
    </row>
    <row r="1240" spans="1:47" x14ac:dyDescent="0.35">
      <c r="A1240" s="84">
        <v>44621</v>
      </c>
      <c r="B1240">
        <v>127.710642554</v>
      </c>
      <c r="C1240">
        <v>127.989334222</v>
      </c>
      <c r="D1240">
        <v>94.793215977000003</v>
      </c>
      <c r="E1240">
        <v>107.661541672</v>
      </c>
      <c r="F1240">
        <v>129.4</v>
      </c>
      <c r="G1240"/>
      <c r="H1240">
        <v>102.36958007699999</v>
      </c>
      <c r="I1240">
        <v>125.3</v>
      </c>
      <c r="J1240">
        <v>112.78120313300001</v>
      </c>
      <c r="K1240">
        <v>93.507792316000007</v>
      </c>
      <c r="L1240">
        <v>127.4</v>
      </c>
      <c r="M1240">
        <v>104.19131738999999</v>
      </c>
      <c r="N1240">
        <v>104.023086686</v>
      </c>
      <c r="O1240">
        <v>129.310775898</v>
      </c>
      <c r="P1240"/>
      <c r="Q1240">
        <v>114.90957579800001</v>
      </c>
      <c r="R1240">
        <v>97.74</v>
      </c>
      <c r="S1240">
        <v>101.398670326</v>
      </c>
      <c r="T1240">
        <v>113.44181110700001</v>
      </c>
      <c r="U1240"/>
      <c r="V1240">
        <v>124.35491926100001</v>
      </c>
      <c r="W1240">
        <v>125.010417535</v>
      </c>
      <c r="X1240">
        <v>119.245587782</v>
      </c>
      <c r="Y1240"/>
      <c r="Z1240">
        <v>137.577070488</v>
      </c>
      <c r="AA1240"/>
      <c r="AB1240">
        <v>122.24824356000001</v>
      </c>
      <c r="AC1240">
        <v>106.09115907</v>
      </c>
      <c r="AD1240">
        <v>96.691942338000004</v>
      </c>
      <c r="AE1240">
        <v>121.2</v>
      </c>
      <c r="AF1240">
        <v>93.10775898</v>
      </c>
      <c r="AG1240">
        <v>126.2</v>
      </c>
      <c r="AH1240"/>
      <c r="AI1240">
        <v>103.791350721</v>
      </c>
      <c r="AJ1240">
        <v>106.710628394</v>
      </c>
      <c r="AK1240"/>
      <c r="AL1240">
        <v>107.062860564</v>
      </c>
      <c r="AM1240">
        <v>153.1</v>
      </c>
      <c r="AN1240">
        <v>102.989141757</v>
      </c>
      <c r="AO1240"/>
      <c r="AP1240">
        <v>107.60896741400001</v>
      </c>
      <c r="AQ1240">
        <v>131.210934245</v>
      </c>
      <c r="AR1240">
        <v>115.890342471</v>
      </c>
      <c r="AS1240">
        <v>145.087909341</v>
      </c>
      <c r="AT1240">
        <v>102.700101356</v>
      </c>
      <c r="AU1240"/>
    </row>
    <row r="1241" spans="1:47" x14ac:dyDescent="0.35">
      <c r="A1241" s="84">
        <v>44652</v>
      </c>
      <c r="B1241">
        <v>128.71072589400001</v>
      </c>
      <c r="C1241">
        <v>126.18948421</v>
      </c>
      <c r="D1241">
        <v>94.906154943999994</v>
      </c>
      <c r="E1241">
        <v>109.143393733</v>
      </c>
      <c r="F1241">
        <v>127.5</v>
      </c>
      <c r="G1241"/>
      <c r="H1241">
        <v>99.151401238999995</v>
      </c>
      <c r="I1241"/>
      <c r="J1241">
        <v>111.281453091</v>
      </c>
      <c r="K1241">
        <v>94.907908992000003</v>
      </c>
      <c r="L1241">
        <v>128.19999999999999</v>
      </c>
      <c r="M1241">
        <v>103.691359053</v>
      </c>
      <c r="N1241">
        <v>106.388088657</v>
      </c>
      <c r="O1241">
        <v>130.61088423999999</v>
      </c>
      <c r="P1241"/>
      <c r="Q1241">
        <v>118.70989249100001</v>
      </c>
      <c r="R1241">
        <v>97.48</v>
      </c>
      <c r="S1241">
        <v>101.784881498</v>
      </c>
      <c r="T1241">
        <v>112.805093739</v>
      </c>
      <c r="U1241"/>
      <c r="V1241">
        <v>114.965873148</v>
      </c>
      <c r="W1241">
        <v>123.01025085400001</v>
      </c>
      <c r="X1241">
        <v>123.88628267999999</v>
      </c>
      <c r="Y1241"/>
      <c r="Z1241">
        <v>115.480753208</v>
      </c>
      <c r="AA1241"/>
      <c r="AB1241">
        <v>121.40515222499999</v>
      </c>
      <c r="AC1241">
        <v>107.391050746</v>
      </c>
      <c r="AD1241">
        <v>95.392050662000003</v>
      </c>
      <c r="AE1241">
        <v>117.3</v>
      </c>
      <c r="AF1241">
        <v>96.108009000999999</v>
      </c>
      <c r="AG1241">
        <v>126</v>
      </c>
      <c r="AH1241"/>
      <c r="AI1241">
        <v>109.290892426</v>
      </c>
      <c r="AJ1241">
        <v>106.361520559</v>
      </c>
      <c r="AK1241"/>
      <c r="AL1241">
        <v>107.02352562900001</v>
      </c>
      <c r="AM1241">
        <v>152.5</v>
      </c>
      <c r="AN1241">
        <v>100.809159924</v>
      </c>
      <c r="AO1241"/>
      <c r="AP1241">
        <v>106.50887573999999</v>
      </c>
      <c r="AQ1241">
        <v>130.71089257400001</v>
      </c>
      <c r="AR1241">
        <v>113.890509124</v>
      </c>
      <c r="AS1241">
        <v>145.48787601000001</v>
      </c>
      <c r="AT1241">
        <v>103.3934173</v>
      </c>
      <c r="AU1241"/>
    </row>
    <row r="1242" spans="1:47" x14ac:dyDescent="0.35">
      <c r="A1242" s="84">
        <v>44682</v>
      </c>
      <c r="B1242">
        <v>129.410784232</v>
      </c>
      <c r="C1242">
        <v>126.989417549</v>
      </c>
      <c r="D1242">
        <v>95.237694340000004</v>
      </c>
      <c r="E1242">
        <v>108.63642322299999</v>
      </c>
      <c r="F1242">
        <v>129</v>
      </c>
      <c r="G1242"/>
      <c r="H1242">
        <v>100.699885056</v>
      </c>
      <c r="I1242"/>
      <c r="J1242">
        <v>113.481086486</v>
      </c>
      <c r="K1242">
        <v>95.507958997000003</v>
      </c>
      <c r="L1242">
        <v>131.30000000000001</v>
      </c>
      <c r="M1242">
        <v>105.391217399</v>
      </c>
      <c r="N1242">
        <v>106.28408856999999</v>
      </c>
      <c r="O1242">
        <v>130.01083423599999</v>
      </c>
      <c r="P1242"/>
      <c r="Q1242">
        <v>118.609884157</v>
      </c>
      <c r="R1242">
        <v>97.6</v>
      </c>
      <c r="S1242">
        <v>100.447632083</v>
      </c>
      <c r="T1242">
        <v>112.805093739</v>
      </c>
      <c r="U1242"/>
      <c r="V1242">
        <v>118.66156151200001</v>
      </c>
      <c r="W1242">
        <v>124.61038419899999</v>
      </c>
      <c r="X1242">
        <v>120.85707069</v>
      </c>
      <c r="Y1242"/>
      <c r="Z1242">
        <v>144.47592068</v>
      </c>
      <c r="AA1242"/>
      <c r="AB1242">
        <v>125.33957845400001</v>
      </c>
      <c r="AC1242">
        <v>106.09115907</v>
      </c>
      <c r="AD1242">
        <v>88.692608949000004</v>
      </c>
      <c r="AE1242">
        <v>117.6</v>
      </c>
      <c r="AF1242">
        <v>94.007833985999994</v>
      </c>
      <c r="AG1242">
        <v>126.3</v>
      </c>
      <c r="AH1242"/>
      <c r="AI1242">
        <v>107.391050746</v>
      </c>
      <c r="AJ1242">
        <v>107.17610550800001</v>
      </c>
      <c r="AK1242"/>
      <c r="AL1242">
        <v>106.26315297799999</v>
      </c>
      <c r="AM1242">
        <v>151.5</v>
      </c>
      <c r="AN1242">
        <v>100.329163924</v>
      </c>
      <c r="AO1242"/>
      <c r="AP1242">
        <v>108.60905075399999</v>
      </c>
      <c r="AQ1242">
        <v>132.311025919</v>
      </c>
      <c r="AR1242">
        <v>114.390467461</v>
      </c>
      <c r="AS1242">
        <v>145.88784268000001</v>
      </c>
      <c r="AT1242">
        <v>103.288011858</v>
      </c>
      <c r="AU1242"/>
    </row>
    <row r="1243" spans="1:47" x14ac:dyDescent="0.35">
      <c r="A1243" s="84">
        <v>44713</v>
      </c>
      <c r="B1243">
        <v>128.810734228</v>
      </c>
      <c r="C1243">
        <v>123.989667528</v>
      </c>
      <c r="D1243">
        <v>94.842903398000004</v>
      </c>
      <c r="E1243">
        <v>109.207066019</v>
      </c>
      <c r="F1243">
        <v>134</v>
      </c>
      <c r="G1243"/>
      <c r="H1243">
        <v>100.56123205599999</v>
      </c>
      <c r="I1243"/>
      <c r="J1243">
        <v>115.480753208</v>
      </c>
      <c r="K1243">
        <v>96.808067339000004</v>
      </c>
      <c r="L1243">
        <v>133.19999999999999</v>
      </c>
      <c r="M1243">
        <v>106.691109074</v>
      </c>
      <c r="N1243">
        <v>107.414089512</v>
      </c>
      <c r="O1243">
        <v>126.81056754700001</v>
      </c>
      <c r="P1243"/>
      <c r="Q1243">
        <v>119.70997583099999</v>
      </c>
      <c r="R1243">
        <v>98.89</v>
      </c>
      <c r="S1243">
        <v>101.873119934</v>
      </c>
      <c r="T1243">
        <v>111.31941988</v>
      </c>
      <c r="U1243"/>
      <c r="V1243">
        <v>122.956550691</v>
      </c>
      <c r="W1243">
        <v>125.510459205</v>
      </c>
      <c r="X1243">
        <v>125.166519424</v>
      </c>
      <c r="Y1243"/>
      <c r="Z1243">
        <v>157.673721046</v>
      </c>
      <c r="AA1243"/>
      <c r="AB1243">
        <v>126.83840749399999</v>
      </c>
      <c r="AC1243">
        <v>103.991334055</v>
      </c>
      <c r="AD1243">
        <v>96.491959003000005</v>
      </c>
      <c r="AE1243">
        <v>119.7</v>
      </c>
      <c r="AF1243">
        <v>93.507792316000007</v>
      </c>
      <c r="AG1243">
        <v>123.5</v>
      </c>
      <c r="AH1243"/>
      <c r="AI1243">
        <v>106.291142405</v>
      </c>
      <c r="AJ1243">
        <v>105.43056633</v>
      </c>
      <c r="AK1243"/>
      <c r="AL1243">
        <v>107.628145683</v>
      </c>
      <c r="AM1243">
        <v>151.19999999999999</v>
      </c>
      <c r="AN1243">
        <v>99.229173090000003</v>
      </c>
      <c r="AO1243"/>
      <c r="AP1243">
        <v>106.608884074</v>
      </c>
      <c r="AQ1243">
        <v>133.01108425699999</v>
      </c>
      <c r="AR1243">
        <v>116.39030080800001</v>
      </c>
      <c r="AS1243">
        <v>147.887676027</v>
      </c>
      <c r="AT1243">
        <v>103.07164810099999</v>
      </c>
      <c r="AU1243"/>
    </row>
    <row r="1244" spans="1:47" x14ac:dyDescent="0.35">
      <c r="A1244" s="84">
        <v>44743</v>
      </c>
      <c r="B1244">
        <v>123.610300858</v>
      </c>
      <c r="C1244">
        <v>125.989500875</v>
      </c>
      <c r="D1244">
        <v>95.329351281000001</v>
      </c>
      <c r="E1244">
        <v>109.80900989600001</v>
      </c>
      <c r="F1244">
        <v>123.8</v>
      </c>
      <c r="G1244"/>
      <c r="H1244">
        <v>98.453433903000004</v>
      </c>
      <c r="I1244"/>
      <c r="J1244">
        <v>114.78086985500001</v>
      </c>
      <c r="K1244">
        <v>96.008000667000005</v>
      </c>
      <c r="L1244">
        <v>130.19999999999999</v>
      </c>
      <c r="M1244">
        <v>103.691359053</v>
      </c>
      <c r="N1244">
        <v>106.215088513</v>
      </c>
      <c r="O1244">
        <v>117.409784149</v>
      </c>
      <c r="P1244"/>
      <c r="Q1244">
        <v>116.409700808</v>
      </c>
      <c r="R1244">
        <v>97.27</v>
      </c>
      <c r="S1244">
        <v>102.07849764300001</v>
      </c>
      <c r="T1244">
        <v>110.57658295</v>
      </c>
      <c r="U1244"/>
      <c r="V1244">
        <v>124.055268853</v>
      </c>
      <c r="W1244">
        <v>126.310525877</v>
      </c>
      <c r="X1244">
        <v>120.576078088</v>
      </c>
      <c r="Y1244"/>
      <c r="Z1244">
        <v>129.878353608</v>
      </c>
      <c r="AA1244"/>
      <c r="AB1244">
        <v>123.091334895</v>
      </c>
      <c r="AC1244">
        <v>104.39130072499999</v>
      </c>
      <c r="AD1244">
        <v>97.191900674999999</v>
      </c>
      <c r="AE1244">
        <v>118.2</v>
      </c>
      <c r="AF1244">
        <v>93.907825652</v>
      </c>
      <c r="AG1244">
        <v>121.7</v>
      </c>
      <c r="AH1244"/>
      <c r="AI1244">
        <v>106.591117407</v>
      </c>
      <c r="AJ1244">
        <v>107.641582622</v>
      </c>
      <c r="AK1244"/>
      <c r="AL1244">
        <v>107.22881693399999</v>
      </c>
      <c r="AM1244">
        <v>151.9</v>
      </c>
      <c r="AN1244">
        <v>99.119174006999998</v>
      </c>
      <c r="AO1244"/>
      <c r="AP1244">
        <v>107.908992416</v>
      </c>
      <c r="AQ1244">
        <v>132.21101758500001</v>
      </c>
      <c r="AR1244">
        <v>124.989584201</v>
      </c>
      <c r="AS1244">
        <v>138.78843429700001</v>
      </c>
      <c r="AT1244">
        <v>103.60313744</v>
      </c>
      <c r="AU1244"/>
    </row>
    <row r="1245" spans="1:47" x14ac:dyDescent="0.35">
      <c r="A1245" s="84">
        <v>44774</v>
      </c>
      <c r="B1245">
        <v>129.21076756400001</v>
      </c>
      <c r="C1245">
        <v>121.58986751099999</v>
      </c>
      <c r="D1245">
        <v>94.721949265000006</v>
      </c>
      <c r="E1245">
        <v>109.30310950800001</v>
      </c>
      <c r="F1245">
        <v>130.1</v>
      </c>
      <c r="G1245"/>
      <c r="H1245">
        <v>96.506182023999997</v>
      </c>
      <c r="I1245"/>
      <c r="J1245">
        <v>115.880686552</v>
      </c>
      <c r="K1245">
        <v>95.607967330999998</v>
      </c>
      <c r="L1245">
        <v>131.5</v>
      </c>
      <c r="M1245">
        <v>105.891175735</v>
      </c>
      <c r="N1245">
        <v>106.45708871399999</v>
      </c>
      <c r="O1245">
        <v>123.310275856</v>
      </c>
      <c r="P1245"/>
      <c r="Q1245">
        <v>116.909742479</v>
      </c>
      <c r="R1245">
        <v>99.84</v>
      </c>
      <c r="S1245">
        <v>102.610570337</v>
      </c>
      <c r="T1245">
        <v>108.878669968</v>
      </c>
      <c r="U1245"/>
      <c r="V1245">
        <v>122.856667222</v>
      </c>
      <c r="W1245">
        <v>126.710559213</v>
      </c>
      <c r="X1245">
        <v>118.469498122</v>
      </c>
      <c r="Y1245"/>
      <c r="Z1245">
        <v>150.77487085499999</v>
      </c>
      <c r="AA1245"/>
      <c r="AB1245">
        <v>127.306791569</v>
      </c>
      <c r="AC1245">
        <v>106.691109074</v>
      </c>
      <c r="AD1245">
        <v>99.691692359000001</v>
      </c>
      <c r="AE1245">
        <v>116.6</v>
      </c>
      <c r="AF1245">
        <v>94.007833985999994</v>
      </c>
      <c r="AG1245">
        <v>122.1</v>
      </c>
      <c r="AH1245"/>
      <c r="AI1245">
        <v>104.791267394</v>
      </c>
      <c r="AJ1245">
        <v>111.132660978</v>
      </c>
      <c r="AK1245"/>
      <c r="AL1245">
        <v>107.78608847700001</v>
      </c>
      <c r="AM1245">
        <v>152.30000000000001</v>
      </c>
      <c r="AN1245">
        <v>100.99915833999999</v>
      </c>
      <c r="AO1245"/>
      <c r="AP1245">
        <v>106.908909076</v>
      </c>
      <c r="AQ1245">
        <v>133.911159263</v>
      </c>
      <c r="AR1245">
        <v>115.990334139</v>
      </c>
      <c r="AS1245">
        <v>142.288142655</v>
      </c>
      <c r="AT1245">
        <v>103.491385857</v>
      </c>
      <c r="AU1245"/>
    </row>
    <row r="1246" spans="1:47" x14ac:dyDescent="0.35">
      <c r="A1246" s="84">
        <v>44805</v>
      </c>
      <c r="B1246">
        <v>127.61063421999999</v>
      </c>
      <c r="C1246">
        <v>130.78910090799999</v>
      </c>
      <c r="D1246">
        <v>94.063406529000005</v>
      </c>
      <c r="E1246">
        <v>109.759784263</v>
      </c>
      <c r="F1246">
        <v>138</v>
      </c>
      <c r="G1246"/>
      <c r="H1246">
        <v>98.729278950999998</v>
      </c>
      <c r="I1246"/>
      <c r="J1246">
        <v>115.880686552</v>
      </c>
      <c r="K1246">
        <v>96.908075672999999</v>
      </c>
      <c r="L1246">
        <v>134.30000000000001</v>
      </c>
      <c r="M1246">
        <v>106.691109074</v>
      </c>
      <c r="N1246">
        <v>106.16408847</v>
      </c>
      <c r="O1246">
        <v>118.809900825</v>
      </c>
      <c r="P1246"/>
      <c r="Q1246">
        <v>118.509875823</v>
      </c>
      <c r="R1246">
        <v>98.93</v>
      </c>
      <c r="S1246">
        <v>102.488421176</v>
      </c>
      <c r="T1246">
        <v>108.772550407</v>
      </c>
      <c r="U1246"/>
      <c r="V1246">
        <v>116.763775595</v>
      </c>
      <c r="W1246">
        <v>128.61071756000001</v>
      </c>
      <c r="X1246">
        <v>121.359598709</v>
      </c>
      <c r="Y1246"/>
      <c r="Z1246">
        <v>160.67322113</v>
      </c>
      <c r="AA1246"/>
      <c r="AB1246">
        <v>127.213114754</v>
      </c>
      <c r="AC1246">
        <v>104.891259062</v>
      </c>
      <c r="AD1246">
        <v>98.391800683</v>
      </c>
      <c r="AE1246">
        <v>114.3</v>
      </c>
      <c r="AF1246">
        <v>96.008000667000005</v>
      </c>
      <c r="AG1246">
        <v>121.1</v>
      </c>
      <c r="AH1246"/>
      <c r="AI1246">
        <v>106.49112574</v>
      </c>
      <c r="AJ1246">
        <v>108.339798293</v>
      </c>
      <c r="AK1246"/>
      <c r="AL1246">
        <v>107.677761645</v>
      </c>
      <c r="AM1246">
        <v>152</v>
      </c>
      <c r="AN1246">
        <v>98.959175340000002</v>
      </c>
      <c r="AO1246"/>
      <c r="AP1246">
        <v>106.108842404</v>
      </c>
      <c r="AQ1246">
        <v>133.411117593</v>
      </c>
      <c r="AR1246">
        <v>117.990167486</v>
      </c>
      <c r="AS1246">
        <v>139.988334305</v>
      </c>
      <c r="AT1246">
        <v>103.69396658799999</v>
      </c>
      <c r="AU1246"/>
    </row>
    <row r="1247" spans="1:47" x14ac:dyDescent="0.35">
      <c r="A1247" s="84">
        <v>44835</v>
      </c>
      <c r="B1247">
        <v>128.71072589400001</v>
      </c>
      <c r="C1247">
        <v>128.48929255900001</v>
      </c>
      <c r="D1247">
        <v>94.328446474000003</v>
      </c>
      <c r="E1247">
        <v>109.04012691699999</v>
      </c>
      <c r="F1247"/>
      <c r="G1247"/>
      <c r="H1247">
        <v>99.347375249999999</v>
      </c>
      <c r="I1247"/>
      <c r="J1247">
        <v>111.78136977200001</v>
      </c>
      <c r="K1247">
        <v>96.408034002999997</v>
      </c>
      <c r="L1247">
        <v>129.5</v>
      </c>
      <c r="M1247">
        <v>104.59128406000001</v>
      </c>
      <c r="N1247">
        <v>105.810088175</v>
      </c>
      <c r="O1247">
        <v>117.60980081700001</v>
      </c>
      <c r="P1247"/>
      <c r="Q1247">
        <v>115.809650804</v>
      </c>
      <c r="R1247">
        <v>96.31</v>
      </c>
      <c r="S1247">
        <v>101.61018409899999</v>
      </c>
      <c r="T1247">
        <v>108.98478953</v>
      </c>
      <c r="U1247"/>
      <c r="V1247">
        <v>117.263192942</v>
      </c>
      <c r="W1247">
        <v>123.91032586</v>
      </c>
      <c r="X1247">
        <v>116.170937732</v>
      </c>
      <c r="Y1247"/>
      <c r="Z1247">
        <v>146.57557073800001</v>
      </c>
      <c r="AA1247"/>
      <c r="AB1247">
        <v>120.65573770500001</v>
      </c>
      <c r="AC1247">
        <v>103.791350721</v>
      </c>
      <c r="AD1247">
        <v>95.292058995000005</v>
      </c>
      <c r="AE1247">
        <v>110.4</v>
      </c>
      <c r="AF1247">
        <v>91.607633969000005</v>
      </c>
      <c r="AG1247">
        <v>121.2</v>
      </c>
      <c r="AH1247"/>
      <c r="AI1247">
        <v>104.691275727</v>
      </c>
      <c r="AJ1247">
        <v>107.17610550800001</v>
      </c>
      <c r="AK1247"/>
      <c r="AL1247">
        <v>106.611762398</v>
      </c>
      <c r="AM1247">
        <v>151</v>
      </c>
      <c r="AN1247">
        <v>97.109190756999993</v>
      </c>
      <c r="AO1247"/>
      <c r="AP1247">
        <v>107.50895908</v>
      </c>
      <c r="AQ1247">
        <v>132.21101758500001</v>
      </c>
      <c r="AR1247">
        <v>116.69027581</v>
      </c>
      <c r="AS1247">
        <v>143.288059328</v>
      </c>
      <c r="AT1247">
        <v>103.71250922</v>
      </c>
      <c r="AU1247"/>
    </row>
    <row r="1248" spans="1:47" x14ac:dyDescent="0.35">
      <c r="A1248" s="84">
        <v>44866</v>
      </c>
      <c r="B1248">
        <v>129.01075089599999</v>
      </c>
      <c r="C1248">
        <v>129.78918423499999</v>
      </c>
      <c r="D1248">
        <v>94.237527192000002</v>
      </c>
      <c r="E1248">
        <v>109.115303019</v>
      </c>
      <c r="F1248"/>
      <c r="G1248"/>
      <c r="H1248">
        <v>97.153519770000003</v>
      </c>
      <c r="I1248"/>
      <c r="J1248">
        <v>115.180803199</v>
      </c>
      <c r="K1248">
        <v>97.108092341000003</v>
      </c>
      <c r="L1248">
        <v>132.9</v>
      </c>
      <c r="M1248">
        <v>106.09115907</v>
      </c>
      <c r="N1248">
        <v>105.18408765300001</v>
      </c>
      <c r="O1248">
        <v>113.109425785</v>
      </c>
      <c r="P1248"/>
      <c r="Q1248">
        <v>114.409534128</v>
      </c>
      <c r="R1248">
        <v>98.22</v>
      </c>
      <c r="S1248">
        <v>101.663048683</v>
      </c>
      <c r="T1248">
        <v>109.090909091</v>
      </c>
      <c r="U1248"/>
      <c r="V1248">
        <v>118.561678042</v>
      </c>
      <c r="W1248">
        <v>123.110259188</v>
      </c>
      <c r="X1248">
        <v>125.539084579</v>
      </c>
      <c r="Y1248"/>
      <c r="Z1248">
        <v>155.97400433300001</v>
      </c>
      <c r="AA1248"/>
      <c r="AB1248"/>
      <c r="AC1248">
        <v>103.691359053</v>
      </c>
      <c r="AD1248">
        <v>95.992000666999999</v>
      </c>
      <c r="AE1248">
        <v>111.1</v>
      </c>
      <c r="AF1248">
        <v>95.107925660000006</v>
      </c>
      <c r="AG1248">
        <v>124.8</v>
      </c>
      <c r="AH1248"/>
      <c r="AI1248">
        <v>103.491375719</v>
      </c>
      <c r="AJ1248">
        <v>106.24515128</v>
      </c>
      <c r="AK1248"/>
      <c r="AL1248">
        <v>106.68536664200001</v>
      </c>
      <c r="AM1248">
        <v>152.9</v>
      </c>
      <c r="AN1248">
        <v>100.829159757</v>
      </c>
      <c r="AO1248"/>
      <c r="AP1248">
        <v>106.308859072</v>
      </c>
      <c r="AQ1248">
        <v>133.01108425699999</v>
      </c>
      <c r="AR1248">
        <v>112.790600783</v>
      </c>
      <c r="AS1248">
        <v>141.888175985</v>
      </c>
      <c r="AT1248">
        <v>103.109526632</v>
      </c>
      <c r="AU1248"/>
    </row>
    <row r="1249" spans="1:47" x14ac:dyDescent="0.35">
      <c r="A1249" s="84">
        <v>44896</v>
      </c>
      <c r="B1249"/>
      <c r="C1249">
        <v>125.68952587299999</v>
      </c>
      <c r="D1249">
        <v>94.259227592000002</v>
      </c>
      <c r="E1249"/>
      <c r="F1249"/>
      <c r="G1249"/>
      <c r="H1249">
        <v>99.414691031000004</v>
      </c>
      <c r="I1249"/>
      <c r="J1249">
        <v>115.480753208</v>
      </c>
      <c r="K1249">
        <v>95.107925660000006</v>
      </c>
      <c r="L1249">
        <v>150.80000000000001</v>
      </c>
      <c r="M1249">
        <v>104.891259062</v>
      </c>
      <c r="N1249">
        <v>105.98708832299999</v>
      </c>
      <c r="O1249">
        <v>115.40961746799999</v>
      </c>
      <c r="P1249"/>
      <c r="Q1249"/>
      <c r="R1249">
        <v>99.31</v>
      </c>
      <c r="S1249">
        <v>100.98475159500001</v>
      </c>
      <c r="T1249">
        <v>109.409267775</v>
      </c>
      <c r="U1249"/>
      <c r="V1249">
        <v>118.561678042</v>
      </c>
      <c r="W1249">
        <v>127.810650888</v>
      </c>
      <c r="X1249">
        <v>123.883462216</v>
      </c>
      <c r="Y1249"/>
      <c r="Z1249"/>
      <c r="AA1249"/>
      <c r="AB1249"/>
      <c r="AC1249">
        <v>105.391217399</v>
      </c>
      <c r="AD1249">
        <v>95.592033997000001</v>
      </c>
      <c r="AE1249">
        <v>107.9</v>
      </c>
      <c r="AF1249">
        <v>90.207517292999995</v>
      </c>
      <c r="AG1249">
        <v>121.5</v>
      </c>
      <c r="AH1249"/>
      <c r="AI1249"/>
      <c r="AJ1249"/>
      <c r="AK1249"/>
      <c r="AL1249">
        <v>106.22673014999999</v>
      </c>
      <c r="AM1249">
        <v>154.4</v>
      </c>
      <c r="AN1249">
        <v>104.919125674</v>
      </c>
      <c r="AO1249"/>
      <c r="AP1249">
        <v>105.508792399</v>
      </c>
      <c r="AQ1249"/>
      <c r="AR1249"/>
      <c r="AS1249">
        <v>144.18798433500001</v>
      </c>
      <c r="AT1249">
        <v>102.059438555</v>
      </c>
      <c r="AU1249"/>
    </row>
    <row r="1250" spans="1:47" x14ac:dyDescent="0.35">
      <c r="A1250" s="84">
        <v>44927</v>
      </c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>
        <v>102.08611218</v>
      </c>
      <c r="AU1250"/>
    </row>
    <row r="1251" spans="1:47" x14ac:dyDescent="0.35">
      <c r="A1251" s="84">
        <v>44958</v>
      </c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</row>
    <row r="1252" spans="1:47" x14ac:dyDescent="0.35">
      <c r="A1252" s="84">
        <v>44986</v>
      </c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</row>
    <row r="1253" spans="1:47" x14ac:dyDescent="0.35">
      <c r="A1253" s="84">
        <v>45017</v>
      </c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</row>
    <row r="1254" spans="1:47" x14ac:dyDescent="0.35">
      <c r="A1254" s="84">
        <v>45047</v>
      </c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</row>
    <row r="1255" spans="1:47" x14ac:dyDescent="0.35">
      <c r="A1255" s="84">
        <v>45078</v>
      </c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</row>
    <row r="1256" spans="1:47" x14ac:dyDescent="0.35">
      <c r="A1256" s="84">
        <v>45108</v>
      </c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</row>
    <row r="1257" spans="1:47" x14ac:dyDescent="0.35">
      <c r="A1257" s="84">
        <v>45139</v>
      </c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</row>
    <row r="1258" spans="1:47" x14ac:dyDescent="0.35">
      <c r="A1258" s="84">
        <v>45170</v>
      </c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</row>
    <row r="1259" spans="1:47" x14ac:dyDescent="0.35">
      <c r="A1259" s="84">
        <v>45200</v>
      </c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</row>
    <row r="1260" spans="1:47" x14ac:dyDescent="0.35">
      <c r="A1260" s="84">
        <v>45231</v>
      </c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</row>
    <row r="1261" spans="1:47" x14ac:dyDescent="0.35">
      <c r="A1261" s="84">
        <v>45261</v>
      </c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</row>
    <row r="1262" spans="1:47" x14ac:dyDescent="0.35">
      <c r="A1262" s="84">
        <v>45292</v>
      </c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theme="6"/>
  </sheetPr>
  <dimension ref="A1:D182"/>
  <sheetViews>
    <sheetView zoomScale="150" zoomScaleNormal="150" workbookViewId="0">
      <selection activeCell="A4" sqref="A4"/>
    </sheetView>
  </sheetViews>
  <sheetFormatPr defaultColWidth="10.90625" defaultRowHeight="14.5" x14ac:dyDescent="0.35"/>
  <cols>
    <col min="3" max="3" width="21.1796875" customWidth="1"/>
  </cols>
  <sheetData>
    <row r="1" spans="1:4" x14ac:dyDescent="0.35">
      <c r="A1" t="s">
        <v>538</v>
      </c>
      <c r="B1" t="s">
        <v>530</v>
      </c>
      <c r="C1" t="s">
        <v>531</v>
      </c>
      <c r="D1" t="s">
        <v>524</v>
      </c>
    </row>
    <row r="2" spans="1:4" x14ac:dyDescent="0.35">
      <c r="A2" t="s">
        <v>432</v>
      </c>
      <c r="B2">
        <v>23315</v>
      </c>
      <c r="C2">
        <v>21.1043148117692</v>
      </c>
      <c r="D2" t="s">
        <v>431</v>
      </c>
    </row>
    <row r="3" spans="1:4" x14ac:dyDescent="0.35">
      <c r="A3" t="s">
        <v>95</v>
      </c>
      <c r="B3">
        <v>17734</v>
      </c>
      <c r="C3">
        <v>42.835549459778498</v>
      </c>
      <c r="D3" t="s">
        <v>94</v>
      </c>
    </row>
    <row r="4" spans="1:4" x14ac:dyDescent="0.35">
      <c r="A4" t="s">
        <v>505</v>
      </c>
      <c r="B4">
        <v>14563</v>
      </c>
    </row>
    <row r="5" spans="1:4" x14ac:dyDescent="0.35">
      <c r="A5" t="s">
        <v>231</v>
      </c>
      <c r="B5">
        <v>4941</v>
      </c>
      <c r="C5">
        <v>25.276723745751099</v>
      </c>
      <c r="D5" t="s">
        <v>230</v>
      </c>
    </row>
    <row r="6" spans="1:4" x14ac:dyDescent="0.35">
      <c r="A6" t="s">
        <v>127</v>
      </c>
      <c r="B6">
        <v>4260</v>
      </c>
      <c r="C6">
        <v>23.290317206913301</v>
      </c>
      <c r="D6" t="s">
        <v>126</v>
      </c>
    </row>
    <row r="7" spans="1:4" x14ac:dyDescent="0.35">
      <c r="A7" t="s">
        <v>211</v>
      </c>
      <c r="B7">
        <v>3176</v>
      </c>
      <c r="C7">
        <v>31.184277214324201</v>
      </c>
      <c r="D7" t="s">
        <v>210</v>
      </c>
    </row>
    <row r="8" spans="1:4" x14ac:dyDescent="0.35">
      <c r="A8" t="s">
        <v>177</v>
      </c>
      <c r="B8">
        <v>3131</v>
      </c>
      <c r="C8">
        <v>18.0920756440749</v>
      </c>
      <c r="D8" t="s">
        <v>176</v>
      </c>
    </row>
    <row r="9" spans="1:4" x14ac:dyDescent="0.35">
      <c r="A9" t="s">
        <v>159</v>
      </c>
      <c r="B9">
        <v>2958</v>
      </c>
      <c r="C9">
        <v>25.026690711632401</v>
      </c>
      <c r="D9" t="s">
        <v>158</v>
      </c>
    </row>
    <row r="10" spans="1:4" x14ac:dyDescent="0.35">
      <c r="A10" t="s">
        <v>225</v>
      </c>
      <c r="B10">
        <v>2108</v>
      </c>
      <c r="C10">
        <v>20.045145748964199</v>
      </c>
      <c r="D10" t="s">
        <v>224</v>
      </c>
    </row>
    <row r="11" spans="1:4" x14ac:dyDescent="0.35">
      <c r="A11" t="s">
        <v>87</v>
      </c>
      <c r="B11">
        <v>1988</v>
      </c>
      <c r="C11">
        <v>23.740127366052899</v>
      </c>
      <c r="D11" t="s">
        <v>86</v>
      </c>
    </row>
    <row r="12" spans="1:4" x14ac:dyDescent="0.35">
      <c r="A12" t="s">
        <v>243</v>
      </c>
      <c r="B12">
        <v>1799</v>
      </c>
      <c r="C12">
        <v>32.089982999124402</v>
      </c>
      <c r="D12" t="s">
        <v>532</v>
      </c>
    </row>
    <row r="13" spans="1:4" x14ac:dyDescent="0.35">
      <c r="A13" t="s">
        <v>456</v>
      </c>
      <c r="B13">
        <v>1776</v>
      </c>
      <c r="C13">
        <v>22.421938275509799</v>
      </c>
      <c r="D13" t="s">
        <v>535</v>
      </c>
    </row>
    <row r="14" spans="1:4" x14ac:dyDescent="0.35">
      <c r="A14" t="s">
        <v>75</v>
      </c>
      <c r="B14">
        <v>1609</v>
      </c>
      <c r="C14">
        <v>18.919750156210998</v>
      </c>
      <c r="D14" t="s">
        <v>74</v>
      </c>
    </row>
    <row r="15" spans="1:4" x14ac:dyDescent="0.35">
      <c r="A15" t="s">
        <v>49</v>
      </c>
      <c r="B15">
        <v>1553</v>
      </c>
      <c r="C15">
        <v>22.7622897118321</v>
      </c>
      <c r="D15" t="s">
        <v>48</v>
      </c>
    </row>
    <row r="16" spans="1:4" x14ac:dyDescent="0.35">
      <c r="A16" t="s">
        <v>147</v>
      </c>
      <c r="B16">
        <v>1427</v>
      </c>
      <c r="C16">
        <v>20.841336314115701</v>
      </c>
      <c r="D16" t="s">
        <v>146</v>
      </c>
    </row>
    <row r="17" spans="1:4" x14ac:dyDescent="0.35">
      <c r="A17" t="s">
        <v>277</v>
      </c>
      <c r="B17">
        <v>1273</v>
      </c>
      <c r="C17">
        <v>20.564291572059801</v>
      </c>
      <c r="D17" t="s">
        <v>276</v>
      </c>
    </row>
    <row r="18" spans="1:4" x14ac:dyDescent="0.35">
      <c r="A18" t="s">
        <v>209</v>
      </c>
      <c r="B18">
        <v>1186</v>
      </c>
      <c r="C18">
        <v>31.459921145125499</v>
      </c>
      <c r="D18" t="s">
        <v>208</v>
      </c>
    </row>
    <row r="19" spans="1:4" x14ac:dyDescent="0.35">
      <c r="A19" t="s">
        <v>315</v>
      </c>
      <c r="B19">
        <v>1013</v>
      </c>
      <c r="C19">
        <v>21.453811265408302</v>
      </c>
      <c r="D19" t="s">
        <v>314</v>
      </c>
    </row>
    <row r="20" spans="1:4" x14ac:dyDescent="0.35">
      <c r="A20" t="s">
        <v>363</v>
      </c>
      <c r="B20">
        <v>834</v>
      </c>
    </row>
    <row r="21" spans="1:4" x14ac:dyDescent="0.35">
      <c r="A21" t="s">
        <v>419</v>
      </c>
      <c r="B21">
        <v>819</v>
      </c>
    </row>
    <row r="22" spans="1:4" x14ac:dyDescent="0.35">
      <c r="A22" t="s">
        <v>91</v>
      </c>
      <c r="B22">
        <v>801</v>
      </c>
    </row>
    <row r="23" spans="1:4" x14ac:dyDescent="0.35">
      <c r="A23" t="s">
        <v>518</v>
      </c>
      <c r="B23">
        <v>775</v>
      </c>
    </row>
    <row r="24" spans="1:4" x14ac:dyDescent="0.35">
      <c r="A24" t="s">
        <v>347</v>
      </c>
      <c r="B24">
        <v>679</v>
      </c>
    </row>
    <row r="25" spans="1:4" x14ac:dyDescent="0.35">
      <c r="A25" t="s">
        <v>391</v>
      </c>
      <c r="B25">
        <v>636</v>
      </c>
    </row>
    <row r="26" spans="1:4" x14ac:dyDescent="0.35">
      <c r="A26" t="s">
        <v>55</v>
      </c>
      <c r="B26">
        <v>594</v>
      </c>
    </row>
    <row r="27" spans="1:4" x14ac:dyDescent="0.35">
      <c r="A27" t="s">
        <v>405</v>
      </c>
      <c r="B27">
        <v>506</v>
      </c>
    </row>
    <row r="28" spans="1:4" x14ac:dyDescent="0.35">
      <c r="A28" t="s">
        <v>215</v>
      </c>
      <c r="B28">
        <v>504</v>
      </c>
    </row>
    <row r="29" spans="1:4" x14ac:dyDescent="0.35">
      <c r="A29" t="s">
        <v>223</v>
      </c>
      <c r="B29">
        <v>489</v>
      </c>
    </row>
    <row r="30" spans="1:4" x14ac:dyDescent="0.35">
      <c r="A30" t="s">
        <v>38</v>
      </c>
      <c r="B30">
        <v>487</v>
      </c>
    </row>
    <row r="31" spans="1:4" x14ac:dyDescent="0.35">
      <c r="A31" t="s">
        <v>319</v>
      </c>
      <c r="B31">
        <v>482</v>
      </c>
    </row>
    <row r="32" spans="1:4" x14ac:dyDescent="0.35">
      <c r="A32" t="s">
        <v>51</v>
      </c>
      <c r="B32">
        <v>480</v>
      </c>
    </row>
    <row r="33" spans="1:2" x14ac:dyDescent="0.35">
      <c r="A33" t="s">
        <v>309</v>
      </c>
      <c r="B33">
        <v>441</v>
      </c>
    </row>
    <row r="34" spans="1:2" x14ac:dyDescent="0.35">
      <c r="A34" t="s">
        <v>484</v>
      </c>
      <c r="B34">
        <v>419</v>
      </c>
    </row>
    <row r="35" spans="1:2" x14ac:dyDescent="0.35">
      <c r="A35" t="s">
        <v>61</v>
      </c>
      <c r="B35">
        <v>416</v>
      </c>
    </row>
    <row r="36" spans="1:2" x14ac:dyDescent="0.35">
      <c r="A36" t="s">
        <v>36</v>
      </c>
      <c r="B36">
        <v>415</v>
      </c>
    </row>
    <row r="37" spans="1:2" x14ac:dyDescent="0.35">
      <c r="A37" t="s">
        <v>141</v>
      </c>
      <c r="B37">
        <v>404</v>
      </c>
    </row>
    <row r="38" spans="1:2" x14ac:dyDescent="0.35">
      <c r="A38" t="s">
        <v>133</v>
      </c>
      <c r="B38">
        <v>398</v>
      </c>
    </row>
    <row r="39" spans="1:2" x14ac:dyDescent="0.35">
      <c r="A39" t="s">
        <v>371</v>
      </c>
      <c r="B39">
        <v>397</v>
      </c>
    </row>
    <row r="40" spans="1:2" x14ac:dyDescent="0.35">
      <c r="A40" t="s">
        <v>341</v>
      </c>
      <c r="B40">
        <v>394</v>
      </c>
    </row>
    <row r="41" spans="1:2" x14ac:dyDescent="0.35">
      <c r="A41" t="s">
        <v>301</v>
      </c>
      <c r="B41">
        <v>373</v>
      </c>
    </row>
    <row r="42" spans="1:2" x14ac:dyDescent="0.35">
      <c r="A42" t="s">
        <v>201</v>
      </c>
      <c r="B42">
        <v>368</v>
      </c>
    </row>
    <row r="43" spans="1:2" x14ac:dyDescent="0.35">
      <c r="A43" t="s">
        <v>476</v>
      </c>
      <c r="B43">
        <v>366</v>
      </c>
    </row>
    <row r="44" spans="1:2" x14ac:dyDescent="0.35">
      <c r="A44" t="s">
        <v>333</v>
      </c>
      <c r="B44">
        <v>348</v>
      </c>
    </row>
    <row r="45" spans="1:2" x14ac:dyDescent="0.35">
      <c r="A45" t="s">
        <v>93</v>
      </c>
      <c r="B45">
        <v>317</v>
      </c>
    </row>
    <row r="46" spans="1:2" x14ac:dyDescent="0.35">
      <c r="A46" t="s">
        <v>107</v>
      </c>
      <c r="B46">
        <v>314</v>
      </c>
    </row>
    <row r="47" spans="1:2" x14ac:dyDescent="0.35">
      <c r="A47" t="s">
        <v>153</v>
      </c>
      <c r="B47">
        <v>297</v>
      </c>
    </row>
    <row r="48" spans="1:2" x14ac:dyDescent="0.35">
      <c r="A48" t="s">
        <v>359</v>
      </c>
      <c r="B48">
        <v>284</v>
      </c>
    </row>
    <row r="49" spans="1:2" x14ac:dyDescent="0.35">
      <c r="A49" t="s">
        <v>117</v>
      </c>
      <c r="B49">
        <v>282</v>
      </c>
    </row>
    <row r="50" spans="1:2" x14ac:dyDescent="0.35">
      <c r="A50" t="s">
        <v>351</v>
      </c>
      <c r="B50">
        <v>254</v>
      </c>
    </row>
    <row r="51" spans="1:2" x14ac:dyDescent="0.35">
      <c r="A51" t="s">
        <v>325</v>
      </c>
      <c r="B51">
        <v>250</v>
      </c>
    </row>
    <row r="52" spans="1:2" x14ac:dyDescent="0.35">
      <c r="A52" t="s">
        <v>217</v>
      </c>
      <c r="B52">
        <v>232</v>
      </c>
    </row>
    <row r="53" spans="1:2" x14ac:dyDescent="0.35">
      <c r="A53" t="s">
        <v>339</v>
      </c>
      <c r="B53">
        <v>223</v>
      </c>
    </row>
    <row r="54" spans="1:2" x14ac:dyDescent="0.35">
      <c r="A54" t="s">
        <v>191</v>
      </c>
      <c r="B54">
        <v>215</v>
      </c>
    </row>
    <row r="55" spans="1:2" x14ac:dyDescent="0.35">
      <c r="A55" t="s">
        <v>219</v>
      </c>
      <c r="B55">
        <v>208</v>
      </c>
    </row>
    <row r="56" spans="1:2" x14ac:dyDescent="0.35">
      <c r="A56" t="s">
        <v>462</v>
      </c>
      <c r="B56">
        <v>200</v>
      </c>
    </row>
    <row r="57" spans="1:2" x14ac:dyDescent="0.35">
      <c r="A57" t="s">
        <v>446</v>
      </c>
      <c r="B57">
        <v>197</v>
      </c>
    </row>
    <row r="58" spans="1:2" x14ac:dyDescent="0.35">
      <c r="A58" t="s">
        <v>207</v>
      </c>
      <c r="B58">
        <v>182</v>
      </c>
    </row>
    <row r="59" spans="1:2" x14ac:dyDescent="0.35">
      <c r="A59" t="s">
        <v>357</v>
      </c>
      <c r="B59">
        <v>180</v>
      </c>
    </row>
    <row r="60" spans="1:2" x14ac:dyDescent="0.35">
      <c r="A60" t="s">
        <v>137</v>
      </c>
      <c r="B60">
        <v>163</v>
      </c>
    </row>
    <row r="61" spans="1:2" x14ac:dyDescent="0.35">
      <c r="A61" t="s">
        <v>269</v>
      </c>
      <c r="B61">
        <v>143</v>
      </c>
    </row>
    <row r="62" spans="1:2" x14ac:dyDescent="0.35">
      <c r="A62" t="s">
        <v>517</v>
      </c>
      <c r="B62">
        <v>115</v>
      </c>
    </row>
    <row r="63" spans="1:2" x14ac:dyDescent="0.35">
      <c r="A63" t="s">
        <v>470</v>
      </c>
      <c r="B63">
        <v>112</v>
      </c>
    </row>
    <row r="64" spans="1:2" x14ac:dyDescent="0.35">
      <c r="A64" t="s">
        <v>149</v>
      </c>
      <c r="B64">
        <v>111</v>
      </c>
    </row>
    <row r="65" spans="1:2" x14ac:dyDescent="0.35">
      <c r="A65" t="s">
        <v>233</v>
      </c>
      <c r="B65">
        <v>110</v>
      </c>
    </row>
    <row r="66" spans="1:2" x14ac:dyDescent="0.35">
      <c r="A66" t="s">
        <v>349</v>
      </c>
      <c r="B66">
        <v>107</v>
      </c>
    </row>
    <row r="67" spans="1:2" x14ac:dyDescent="0.35">
      <c r="A67" t="s">
        <v>121</v>
      </c>
      <c r="B67">
        <v>107</v>
      </c>
    </row>
    <row r="68" spans="1:2" x14ac:dyDescent="0.35">
      <c r="A68" t="s">
        <v>139</v>
      </c>
      <c r="B68">
        <v>106</v>
      </c>
    </row>
    <row r="69" spans="1:2" x14ac:dyDescent="0.35">
      <c r="A69" t="s">
        <v>247</v>
      </c>
      <c r="B69">
        <v>106</v>
      </c>
    </row>
    <row r="70" spans="1:2" x14ac:dyDescent="0.35">
      <c r="A70" t="s">
        <v>135</v>
      </c>
      <c r="B70">
        <v>94</v>
      </c>
    </row>
    <row r="71" spans="1:2" x14ac:dyDescent="0.35">
      <c r="A71" t="s">
        <v>261</v>
      </c>
      <c r="B71">
        <v>89</v>
      </c>
    </row>
    <row r="72" spans="1:2" x14ac:dyDescent="0.35">
      <c r="A72" t="s">
        <v>329</v>
      </c>
      <c r="B72">
        <v>88</v>
      </c>
    </row>
    <row r="73" spans="1:2" x14ac:dyDescent="0.35">
      <c r="A73" t="s">
        <v>265</v>
      </c>
      <c r="B73">
        <v>86</v>
      </c>
    </row>
    <row r="74" spans="1:2" x14ac:dyDescent="0.35">
      <c r="A74" t="s">
        <v>195</v>
      </c>
      <c r="B74">
        <v>86</v>
      </c>
    </row>
    <row r="75" spans="1:2" x14ac:dyDescent="0.35">
      <c r="A75" t="s">
        <v>63</v>
      </c>
      <c r="B75">
        <v>84</v>
      </c>
    </row>
    <row r="76" spans="1:2" x14ac:dyDescent="0.35">
      <c r="A76" t="s">
        <v>179</v>
      </c>
      <c r="B76">
        <v>78</v>
      </c>
    </row>
    <row r="77" spans="1:2" x14ac:dyDescent="0.35">
      <c r="A77" t="s">
        <v>509</v>
      </c>
      <c r="B77">
        <v>70</v>
      </c>
    </row>
    <row r="78" spans="1:2" x14ac:dyDescent="0.35">
      <c r="A78" t="s">
        <v>167</v>
      </c>
      <c r="B78">
        <v>69</v>
      </c>
    </row>
    <row r="79" spans="1:2" x14ac:dyDescent="0.35">
      <c r="A79" t="s">
        <v>464</v>
      </c>
      <c r="B79">
        <v>69</v>
      </c>
    </row>
    <row r="80" spans="1:2" x14ac:dyDescent="0.35">
      <c r="A80" t="s">
        <v>539</v>
      </c>
      <c r="B80">
        <v>68</v>
      </c>
    </row>
    <row r="81" spans="1:2" x14ac:dyDescent="0.35">
      <c r="A81" t="s">
        <v>440</v>
      </c>
      <c r="B81">
        <v>68</v>
      </c>
    </row>
    <row r="82" spans="1:2" x14ac:dyDescent="0.35">
      <c r="A82" t="s">
        <v>21</v>
      </c>
      <c r="B82">
        <v>67</v>
      </c>
    </row>
    <row r="83" spans="1:2" x14ac:dyDescent="0.35">
      <c r="A83" t="s">
        <v>450</v>
      </c>
      <c r="B83">
        <v>66</v>
      </c>
    </row>
    <row r="84" spans="1:2" x14ac:dyDescent="0.35">
      <c r="A84" t="s">
        <v>285</v>
      </c>
      <c r="B84">
        <v>65</v>
      </c>
    </row>
    <row r="85" spans="1:2" x14ac:dyDescent="0.35">
      <c r="A85" t="s">
        <v>397</v>
      </c>
      <c r="B85">
        <v>65</v>
      </c>
    </row>
    <row r="86" spans="1:2" x14ac:dyDescent="0.35">
      <c r="A86" t="s">
        <v>335</v>
      </c>
      <c r="B86">
        <v>64</v>
      </c>
    </row>
    <row r="87" spans="1:2" x14ac:dyDescent="0.35">
      <c r="A87" t="s">
        <v>113</v>
      </c>
      <c r="B87">
        <v>64</v>
      </c>
    </row>
    <row r="88" spans="1:2" x14ac:dyDescent="0.35">
      <c r="A88" t="s">
        <v>516</v>
      </c>
      <c r="B88">
        <v>63</v>
      </c>
    </row>
    <row r="89" spans="1:2" x14ac:dyDescent="0.35">
      <c r="A89" t="s">
        <v>171</v>
      </c>
      <c r="B89">
        <v>62</v>
      </c>
    </row>
    <row r="90" spans="1:2" x14ac:dyDescent="0.35">
      <c r="A90" t="s">
        <v>430</v>
      </c>
      <c r="B90">
        <v>59</v>
      </c>
    </row>
    <row r="91" spans="1:2" x14ac:dyDescent="0.35">
      <c r="A91" t="s">
        <v>497</v>
      </c>
      <c r="B91">
        <v>55</v>
      </c>
    </row>
    <row r="92" spans="1:2" x14ac:dyDescent="0.35">
      <c r="A92" t="s">
        <v>103</v>
      </c>
      <c r="B92">
        <v>54</v>
      </c>
    </row>
    <row r="93" spans="1:2" x14ac:dyDescent="0.35">
      <c r="A93" t="s">
        <v>417</v>
      </c>
      <c r="B93">
        <v>47</v>
      </c>
    </row>
    <row r="94" spans="1:2" x14ac:dyDescent="0.35">
      <c r="A94" t="s">
        <v>229</v>
      </c>
      <c r="B94">
        <v>46</v>
      </c>
    </row>
    <row r="95" spans="1:2" x14ac:dyDescent="0.35">
      <c r="A95" t="s">
        <v>99</v>
      </c>
      <c r="B95">
        <v>45</v>
      </c>
    </row>
    <row r="96" spans="1:2" x14ac:dyDescent="0.35">
      <c r="A96" t="s">
        <v>540</v>
      </c>
      <c r="B96">
        <v>45</v>
      </c>
    </row>
    <row r="97" spans="1:2" x14ac:dyDescent="0.35">
      <c r="A97" t="s">
        <v>255</v>
      </c>
      <c r="B97">
        <v>43</v>
      </c>
    </row>
    <row r="98" spans="1:2" x14ac:dyDescent="0.35">
      <c r="A98" t="s">
        <v>541</v>
      </c>
      <c r="B98">
        <v>41</v>
      </c>
    </row>
    <row r="99" spans="1:2" x14ac:dyDescent="0.35">
      <c r="A99" t="s">
        <v>452</v>
      </c>
      <c r="B99">
        <v>40</v>
      </c>
    </row>
    <row r="100" spans="1:2" x14ac:dyDescent="0.35">
      <c r="A100" t="s">
        <v>353</v>
      </c>
      <c r="B100">
        <v>40</v>
      </c>
    </row>
    <row r="101" spans="1:2" x14ac:dyDescent="0.35">
      <c r="A101" t="s">
        <v>73</v>
      </c>
      <c r="B101">
        <v>40</v>
      </c>
    </row>
    <row r="102" spans="1:2" x14ac:dyDescent="0.35">
      <c r="A102" t="s">
        <v>65</v>
      </c>
      <c r="B102">
        <v>39</v>
      </c>
    </row>
    <row r="103" spans="1:2" x14ac:dyDescent="0.35">
      <c r="A103" t="s">
        <v>442</v>
      </c>
      <c r="B103">
        <v>37</v>
      </c>
    </row>
    <row r="104" spans="1:2" x14ac:dyDescent="0.35">
      <c r="A104" t="s">
        <v>321</v>
      </c>
      <c r="B104">
        <v>36</v>
      </c>
    </row>
    <row r="105" spans="1:2" x14ac:dyDescent="0.35">
      <c r="A105" t="s">
        <v>367</v>
      </c>
      <c r="B105">
        <v>34</v>
      </c>
    </row>
    <row r="106" spans="1:2" x14ac:dyDescent="0.35">
      <c r="A106" t="s">
        <v>267</v>
      </c>
      <c r="B106">
        <v>30</v>
      </c>
    </row>
    <row r="107" spans="1:2" x14ac:dyDescent="0.35">
      <c r="A107" t="s">
        <v>381</v>
      </c>
      <c r="B107">
        <v>29</v>
      </c>
    </row>
    <row r="108" spans="1:2" x14ac:dyDescent="0.35">
      <c r="A108" t="s">
        <v>125</v>
      </c>
      <c r="B108">
        <v>28</v>
      </c>
    </row>
    <row r="109" spans="1:2" x14ac:dyDescent="0.35">
      <c r="A109" t="s">
        <v>203</v>
      </c>
      <c r="B109">
        <v>28</v>
      </c>
    </row>
    <row r="110" spans="1:2" x14ac:dyDescent="0.35">
      <c r="A110" t="s">
        <v>369</v>
      </c>
      <c r="B110">
        <v>28</v>
      </c>
    </row>
    <row r="111" spans="1:2" x14ac:dyDescent="0.35">
      <c r="A111" t="s">
        <v>488</v>
      </c>
      <c r="B111">
        <v>28</v>
      </c>
    </row>
    <row r="112" spans="1:2" x14ac:dyDescent="0.35">
      <c r="A112" t="s">
        <v>345</v>
      </c>
      <c r="B112">
        <v>27</v>
      </c>
    </row>
    <row r="113" spans="1:2" x14ac:dyDescent="0.35">
      <c r="A113" t="s">
        <v>235</v>
      </c>
      <c r="B113">
        <v>27</v>
      </c>
    </row>
    <row r="114" spans="1:2" x14ac:dyDescent="0.35">
      <c r="A114" t="s">
        <v>221</v>
      </c>
      <c r="B114">
        <v>26</v>
      </c>
    </row>
    <row r="115" spans="1:2" x14ac:dyDescent="0.35">
      <c r="A115" t="s">
        <v>542</v>
      </c>
      <c r="B115">
        <v>24</v>
      </c>
    </row>
    <row r="116" spans="1:2" x14ac:dyDescent="0.35">
      <c r="A116" t="s">
        <v>543</v>
      </c>
      <c r="B116">
        <v>23</v>
      </c>
    </row>
    <row r="117" spans="1:2" x14ac:dyDescent="0.35">
      <c r="A117" t="s">
        <v>251</v>
      </c>
      <c r="B117">
        <v>23</v>
      </c>
    </row>
    <row r="118" spans="1:2" x14ac:dyDescent="0.35">
      <c r="A118" t="s">
        <v>486</v>
      </c>
      <c r="B118">
        <v>22</v>
      </c>
    </row>
    <row r="119" spans="1:2" x14ac:dyDescent="0.35">
      <c r="A119" t="s">
        <v>482</v>
      </c>
      <c r="B119">
        <v>21</v>
      </c>
    </row>
    <row r="120" spans="1:2" x14ac:dyDescent="0.35">
      <c r="A120" t="s">
        <v>205</v>
      </c>
      <c r="B120">
        <v>21</v>
      </c>
    </row>
    <row r="121" spans="1:2" x14ac:dyDescent="0.35">
      <c r="A121" t="s">
        <v>175</v>
      </c>
      <c r="B121">
        <v>20</v>
      </c>
    </row>
    <row r="122" spans="1:2" x14ac:dyDescent="0.35">
      <c r="A122" t="s">
        <v>59</v>
      </c>
      <c r="B122">
        <v>20</v>
      </c>
    </row>
    <row r="123" spans="1:2" x14ac:dyDescent="0.35">
      <c r="A123" t="s">
        <v>444</v>
      </c>
      <c r="B123">
        <v>19</v>
      </c>
    </row>
    <row r="124" spans="1:2" x14ac:dyDescent="0.35">
      <c r="A124" t="s">
        <v>281</v>
      </c>
      <c r="B124">
        <v>19</v>
      </c>
    </row>
    <row r="125" spans="1:2" x14ac:dyDescent="0.35">
      <c r="A125" t="s">
        <v>249</v>
      </c>
      <c r="B125">
        <v>19</v>
      </c>
    </row>
    <row r="126" spans="1:2" x14ac:dyDescent="0.35">
      <c r="A126" t="s">
        <v>515</v>
      </c>
      <c r="B126">
        <v>18</v>
      </c>
    </row>
    <row r="127" spans="1:2" x14ac:dyDescent="0.35">
      <c r="A127" t="s">
        <v>83</v>
      </c>
      <c r="B127">
        <v>18</v>
      </c>
    </row>
    <row r="128" spans="1:2" x14ac:dyDescent="0.35">
      <c r="A128" t="s">
        <v>27</v>
      </c>
      <c r="B128">
        <v>18</v>
      </c>
    </row>
    <row r="129" spans="1:2" x14ac:dyDescent="0.35">
      <c r="A129" t="s">
        <v>57</v>
      </c>
      <c r="B129">
        <v>17</v>
      </c>
    </row>
    <row r="130" spans="1:2" x14ac:dyDescent="0.35">
      <c r="A130" t="s">
        <v>283</v>
      </c>
      <c r="B130">
        <v>17</v>
      </c>
    </row>
    <row r="131" spans="1:2" x14ac:dyDescent="0.35">
      <c r="A131" t="s">
        <v>291</v>
      </c>
      <c r="B131">
        <v>16</v>
      </c>
    </row>
    <row r="132" spans="1:2" x14ac:dyDescent="0.35">
      <c r="A132" t="s">
        <v>183</v>
      </c>
      <c r="B132">
        <v>16</v>
      </c>
    </row>
    <row r="133" spans="1:2" x14ac:dyDescent="0.35">
      <c r="A133" t="s">
        <v>13</v>
      </c>
      <c r="B133">
        <v>15</v>
      </c>
    </row>
    <row r="134" spans="1:2" x14ac:dyDescent="0.35">
      <c r="A134" t="s">
        <v>287</v>
      </c>
      <c r="B134">
        <v>15</v>
      </c>
    </row>
    <row r="135" spans="1:2" x14ac:dyDescent="0.35">
      <c r="A135" t="s">
        <v>305</v>
      </c>
      <c r="B135">
        <v>15</v>
      </c>
    </row>
    <row r="136" spans="1:2" x14ac:dyDescent="0.35">
      <c r="A136" t="s">
        <v>227</v>
      </c>
      <c r="B136">
        <v>15</v>
      </c>
    </row>
    <row r="137" spans="1:2" x14ac:dyDescent="0.35">
      <c r="A137" t="s">
        <v>454</v>
      </c>
      <c r="B137">
        <v>14</v>
      </c>
    </row>
    <row r="138" spans="1:2" x14ac:dyDescent="0.35">
      <c r="A138" t="s">
        <v>169</v>
      </c>
      <c r="B138">
        <v>14</v>
      </c>
    </row>
    <row r="139" spans="1:2" x14ac:dyDescent="0.35">
      <c r="A139" t="s">
        <v>273</v>
      </c>
      <c r="B139">
        <v>14</v>
      </c>
    </row>
    <row r="140" spans="1:2" x14ac:dyDescent="0.35">
      <c r="A140" t="s">
        <v>311</v>
      </c>
      <c r="B140">
        <v>14</v>
      </c>
    </row>
    <row r="141" spans="1:2" x14ac:dyDescent="0.35">
      <c r="A141" t="s">
        <v>436</v>
      </c>
      <c r="B141">
        <v>14</v>
      </c>
    </row>
    <row r="142" spans="1:2" x14ac:dyDescent="0.35">
      <c r="A142" t="s">
        <v>544</v>
      </c>
      <c r="B142">
        <v>14</v>
      </c>
    </row>
    <row r="143" spans="1:2" x14ac:dyDescent="0.35">
      <c r="A143" t="s">
        <v>545</v>
      </c>
      <c r="B143">
        <v>13</v>
      </c>
    </row>
    <row r="144" spans="1:2" x14ac:dyDescent="0.35">
      <c r="A144" t="s">
        <v>299</v>
      </c>
      <c r="B144">
        <v>13</v>
      </c>
    </row>
    <row r="145" spans="1:2" x14ac:dyDescent="0.35">
      <c r="A145" t="s">
        <v>297</v>
      </c>
      <c r="B145">
        <v>12</v>
      </c>
    </row>
    <row r="146" spans="1:2" x14ac:dyDescent="0.35">
      <c r="A146" t="s">
        <v>303</v>
      </c>
      <c r="B146">
        <v>12</v>
      </c>
    </row>
    <row r="147" spans="1:2" x14ac:dyDescent="0.35">
      <c r="A147" t="s">
        <v>401</v>
      </c>
      <c r="B147">
        <v>12</v>
      </c>
    </row>
    <row r="148" spans="1:2" x14ac:dyDescent="0.35">
      <c r="A148" t="s">
        <v>189</v>
      </c>
      <c r="B148">
        <v>12</v>
      </c>
    </row>
    <row r="149" spans="1:2" x14ac:dyDescent="0.35">
      <c r="A149" t="s">
        <v>67</v>
      </c>
      <c r="B149">
        <v>11</v>
      </c>
    </row>
    <row r="150" spans="1:2" x14ac:dyDescent="0.35">
      <c r="A150" t="s">
        <v>361</v>
      </c>
      <c r="B150">
        <v>11</v>
      </c>
    </row>
    <row r="151" spans="1:2" x14ac:dyDescent="0.35">
      <c r="A151" t="s">
        <v>293</v>
      </c>
      <c r="B151">
        <v>10</v>
      </c>
    </row>
    <row r="152" spans="1:2" x14ac:dyDescent="0.35">
      <c r="A152" t="s">
        <v>271</v>
      </c>
      <c r="B152">
        <v>9</v>
      </c>
    </row>
    <row r="153" spans="1:2" x14ac:dyDescent="0.35">
      <c r="A153" t="s">
        <v>512</v>
      </c>
      <c r="B153">
        <v>9</v>
      </c>
    </row>
    <row r="154" spans="1:2" x14ac:dyDescent="0.35">
      <c r="A154" t="s">
        <v>510</v>
      </c>
      <c r="B154">
        <v>9</v>
      </c>
    </row>
    <row r="155" spans="1:2" x14ac:dyDescent="0.35">
      <c r="A155" t="s">
        <v>546</v>
      </c>
      <c r="B155">
        <v>9</v>
      </c>
    </row>
    <row r="156" spans="1:2" x14ac:dyDescent="0.35">
      <c r="A156" t="s">
        <v>519</v>
      </c>
      <c r="B156">
        <v>9</v>
      </c>
    </row>
    <row r="157" spans="1:2" x14ac:dyDescent="0.35">
      <c r="A157" t="s">
        <v>403</v>
      </c>
      <c r="B157">
        <v>8</v>
      </c>
    </row>
    <row r="158" spans="1:2" x14ac:dyDescent="0.35">
      <c r="A158" t="s">
        <v>385</v>
      </c>
      <c r="B158">
        <v>8</v>
      </c>
    </row>
    <row r="159" spans="1:2" x14ac:dyDescent="0.35">
      <c r="A159" t="s">
        <v>199</v>
      </c>
      <c r="B159">
        <v>8</v>
      </c>
    </row>
    <row r="160" spans="1:2" x14ac:dyDescent="0.35">
      <c r="A160" t="s">
        <v>123</v>
      </c>
      <c r="B160">
        <v>6</v>
      </c>
    </row>
    <row r="161" spans="1:2" x14ac:dyDescent="0.35">
      <c r="A161" t="s">
        <v>513</v>
      </c>
      <c r="B161">
        <v>6</v>
      </c>
    </row>
    <row r="162" spans="1:2" x14ac:dyDescent="0.35">
      <c r="A162" t="s">
        <v>259</v>
      </c>
      <c r="B162">
        <v>6</v>
      </c>
    </row>
    <row r="163" spans="1:2" x14ac:dyDescent="0.35">
      <c r="A163" t="s">
        <v>275</v>
      </c>
      <c r="B163">
        <v>5</v>
      </c>
    </row>
    <row r="164" spans="1:2" x14ac:dyDescent="0.35">
      <c r="A164" t="s">
        <v>393</v>
      </c>
      <c r="B164">
        <v>5</v>
      </c>
    </row>
    <row r="165" spans="1:2" x14ac:dyDescent="0.35">
      <c r="A165" t="s">
        <v>379</v>
      </c>
      <c r="B165">
        <v>4</v>
      </c>
    </row>
    <row r="166" spans="1:2" x14ac:dyDescent="0.35">
      <c r="A166" t="s">
        <v>253</v>
      </c>
      <c r="B166">
        <v>4</v>
      </c>
    </row>
    <row r="167" spans="1:2" x14ac:dyDescent="0.35">
      <c r="A167" t="s">
        <v>155</v>
      </c>
      <c r="B167">
        <v>4</v>
      </c>
    </row>
    <row r="168" spans="1:2" x14ac:dyDescent="0.35">
      <c r="A168" t="s">
        <v>129</v>
      </c>
      <c r="B168">
        <v>3</v>
      </c>
    </row>
    <row r="169" spans="1:2" x14ac:dyDescent="0.35">
      <c r="A169" t="s">
        <v>85</v>
      </c>
      <c r="B169">
        <v>3</v>
      </c>
    </row>
    <row r="170" spans="1:2" x14ac:dyDescent="0.35">
      <c r="A170" t="s">
        <v>53</v>
      </c>
      <c r="B170">
        <v>3</v>
      </c>
    </row>
    <row r="171" spans="1:2" x14ac:dyDescent="0.35">
      <c r="A171" t="s">
        <v>81</v>
      </c>
      <c r="B171">
        <v>3</v>
      </c>
    </row>
    <row r="172" spans="1:2" x14ac:dyDescent="0.35">
      <c r="A172" t="s">
        <v>263</v>
      </c>
      <c r="B172">
        <v>3</v>
      </c>
    </row>
    <row r="173" spans="1:2" x14ac:dyDescent="0.35">
      <c r="A173" t="s">
        <v>389</v>
      </c>
      <c r="B173">
        <v>3</v>
      </c>
    </row>
    <row r="174" spans="1:2" x14ac:dyDescent="0.35">
      <c r="A174" t="s">
        <v>111</v>
      </c>
      <c r="B174">
        <v>2</v>
      </c>
    </row>
    <row r="175" spans="1:2" x14ac:dyDescent="0.35">
      <c r="A175" t="s">
        <v>411</v>
      </c>
      <c r="B175">
        <v>2</v>
      </c>
    </row>
    <row r="176" spans="1:2" x14ac:dyDescent="0.35">
      <c r="A176" t="s">
        <v>143</v>
      </c>
      <c r="B176">
        <v>2</v>
      </c>
    </row>
    <row r="177" spans="1:2" x14ac:dyDescent="0.35">
      <c r="A177" t="s">
        <v>185</v>
      </c>
      <c r="B177">
        <v>2</v>
      </c>
    </row>
    <row r="178" spans="1:2" x14ac:dyDescent="0.35">
      <c r="A178" t="s">
        <v>507</v>
      </c>
      <c r="B178">
        <v>2</v>
      </c>
    </row>
    <row r="179" spans="1:2" x14ac:dyDescent="0.35">
      <c r="A179" t="s">
        <v>109</v>
      </c>
      <c r="B179">
        <v>1</v>
      </c>
    </row>
    <row r="180" spans="1:2" x14ac:dyDescent="0.35">
      <c r="A180" t="s">
        <v>547</v>
      </c>
      <c r="B180">
        <v>1</v>
      </c>
    </row>
    <row r="181" spans="1:2" x14ac:dyDescent="0.35">
      <c r="A181" t="s">
        <v>548</v>
      </c>
      <c r="B181">
        <v>1</v>
      </c>
    </row>
    <row r="182" spans="1:2" x14ac:dyDescent="0.35">
      <c r="A182" t="s">
        <v>395</v>
      </c>
      <c r="B182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theme="0" tint="-0.34998626667073579"/>
  </sheetPr>
  <dimension ref="A1:C384"/>
  <sheetViews>
    <sheetView zoomScale="120" zoomScaleNormal="120" workbookViewId="0">
      <pane ySplit="1" topLeftCell="A369" activePane="bottomLeft" state="frozen"/>
      <selection activeCell="E366" sqref="E366"/>
      <selection pane="bottomLeft" activeCell="E366" sqref="E366"/>
    </sheetView>
  </sheetViews>
  <sheetFormatPr defaultColWidth="10.90625" defaultRowHeight="14.5" x14ac:dyDescent="0.35"/>
  <cols>
    <col min="1" max="1" width="20.1796875" customWidth="1"/>
    <col min="2" max="2" width="19.6328125" customWidth="1"/>
  </cols>
  <sheetData>
    <row r="1" spans="1:3" x14ac:dyDescent="0.35">
      <c r="A1" t="s">
        <v>549</v>
      </c>
      <c r="B1" t="s">
        <v>550</v>
      </c>
      <c r="C1" t="s">
        <v>551</v>
      </c>
    </row>
    <row r="2" spans="1:3" x14ac:dyDescent="0.35">
      <c r="A2" s="84">
        <v>32963</v>
      </c>
      <c r="C2">
        <v>0.05</v>
      </c>
    </row>
    <row r="3" spans="1:3" x14ac:dyDescent="0.35">
      <c r="A3" s="84">
        <v>32993</v>
      </c>
      <c r="C3">
        <v>8.0000000000000002E-3</v>
      </c>
    </row>
    <row r="4" spans="1:3" x14ac:dyDescent="0.35">
      <c r="A4" s="84">
        <v>33024</v>
      </c>
      <c r="C4">
        <v>1.7000000000000001E-2</v>
      </c>
    </row>
    <row r="5" spans="1:3" x14ac:dyDescent="0.35">
      <c r="A5" s="84">
        <v>33054</v>
      </c>
      <c r="C5">
        <v>3.3000000000000002E-2</v>
      </c>
    </row>
    <row r="6" spans="1:3" x14ac:dyDescent="0.35">
      <c r="A6" s="84">
        <v>33085</v>
      </c>
      <c r="C6">
        <v>0.05</v>
      </c>
    </row>
    <row r="7" spans="1:3" x14ac:dyDescent="0.35">
      <c r="A7" s="84">
        <v>33116</v>
      </c>
      <c r="C7">
        <v>2.5000000000000001E-2</v>
      </c>
    </row>
    <row r="8" spans="1:3" x14ac:dyDescent="0.35">
      <c r="A8" s="84">
        <v>33146</v>
      </c>
      <c r="C8">
        <v>4.2000000000000003E-2</v>
      </c>
    </row>
    <row r="9" spans="1:3" x14ac:dyDescent="0.35">
      <c r="A9" s="84">
        <v>33177</v>
      </c>
      <c r="C9">
        <v>6.7000000000000004E-2</v>
      </c>
    </row>
    <row r="10" spans="1:3" x14ac:dyDescent="0.35">
      <c r="A10" s="84">
        <v>33207</v>
      </c>
      <c r="C10">
        <v>0.109</v>
      </c>
    </row>
    <row r="11" spans="1:3" x14ac:dyDescent="0.35">
      <c r="A11" s="84">
        <v>33238</v>
      </c>
      <c r="C11">
        <v>0.126</v>
      </c>
    </row>
    <row r="12" spans="1:3" x14ac:dyDescent="0.35">
      <c r="A12" s="84">
        <v>33269</v>
      </c>
      <c r="C12">
        <v>0.126</v>
      </c>
    </row>
    <row r="13" spans="1:3" x14ac:dyDescent="0.35">
      <c r="A13" s="84">
        <v>33297</v>
      </c>
      <c r="C13">
        <v>0.23499999999999999</v>
      </c>
    </row>
    <row r="14" spans="1:3" x14ac:dyDescent="0.35">
      <c r="A14" s="84">
        <v>33328</v>
      </c>
      <c r="C14">
        <v>9.1999999999999998E-2</v>
      </c>
    </row>
    <row r="15" spans="1:3" x14ac:dyDescent="0.35">
      <c r="A15" s="84">
        <v>33358</v>
      </c>
      <c r="C15">
        <v>0.109</v>
      </c>
    </row>
    <row r="16" spans="1:3" x14ac:dyDescent="0.35">
      <c r="A16" s="84">
        <v>33389</v>
      </c>
      <c r="C16">
        <v>0.109</v>
      </c>
    </row>
    <row r="17" spans="1:3" x14ac:dyDescent="0.35">
      <c r="A17" s="84">
        <v>33419</v>
      </c>
      <c r="C17">
        <v>0.109</v>
      </c>
    </row>
    <row r="18" spans="1:3" x14ac:dyDescent="0.35">
      <c r="A18" s="84">
        <v>33450</v>
      </c>
      <c r="C18">
        <v>9.1999999999999998E-2</v>
      </c>
    </row>
    <row r="19" spans="1:3" x14ac:dyDescent="0.35">
      <c r="A19" s="84">
        <v>33481</v>
      </c>
      <c r="C19">
        <v>0.109</v>
      </c>
    </row>
    <row r="20" spans="1:3" x14ac:dyDescent="0.35">
      <c r="A20" s="84">
        <v>33511</v>
      </c>
      <c r="C20">
        <v>0.11799999999999999</v>
      </c>
    </row>
    <row r="21" spans="1:3" x14ac:dyDescent="0.35">
      <c r="A21" s="84">
        <v>33542</v>
      </c>
      <c r="C21">
        <v>0.126</v>
      </c>
    </row>
    <row r="22" spans="1:3" x14ac:dyDescent="0.35">
      <c r="A22" s="84">
        <v>33572</v>
      </c>
      <c r="C22">
        <v>0.11799999999999999</v>
      </c>
    </row>
    <row r="23" spans="1:3" x14ac:dyDescent="0.35">
      <c r="A23" s="84">
        <v>33603</v>
      </c>
      <c r="C23">
        <v>7.5999999999999998E-2</v>
      </c>
    </row>
    <row r="24" spans="1:3" x14ac:dyDescent="0.35">
      <c r="A24" s="84">
        <v>33634</v>
      </c>
      <c r="C24">
        <v>0.05</v>
      </c>
    </row>
    <row r="25" spans="1:3" x14ac:dyDescent="0.35">
      <c r="A25" s="84">
        <v>33663</v>
      </c>
      <c r="C25">
        <v>0.109</v>
      </c>
    </row>
    <row r="26" spans="1:3" x14ac:dyDescent="0.35">
      <c r="A26" s="84">
        <v>33694</v>
      </c>
      <c r="C26">
        <v>0.185</v>
      </c>
    </row>
    <row r="27" spans="1:3" x14ac:dyDescent="0.35">
      <c r="A27" s="84">
        <v>33724</v>
      </c>
      <c r="C27">
        <v>0.16800000000000001</v>
      </c>
    </row>
    <row r="28" spans="1:3" x14ac:dyDescent="0.35">
      <c r="A28" s="84">
        <v>33755</v>
      </c>
      <c r="C28">
        <v>0.151</v>
      </c>
    </row>
    <row r="29" spans="1:3" x14ac:dyDescent="0.35">
      <c r="A29" s="84">
        <v>33785</v>
      </c>
      <c r="C29">
        <v>0.14299999999999999</v>
      </c>
    </row>
    <row r="30" spans="1:3" x14ac:dyDescent="0.35">
      <c r="A30" s="84">
        <v>33816</v>
      </c>
      <c r="C30">
        <v>0.16800000000000001</v>
      </c>
    </row>
    <row r="31" spans="1:3" x14ac:dyDescent="0.35">
      <c r="A31" s="84">
        <v>33847</v>
      </c>
      <c r="C31">
        <v>0.193</v>
      </c>
    </row>
    <row r="32" spans="1:3" x14ac:dyDescent="0.35">
      <c r="A32" s="84">
        <v>33877</v>
      </c>
      <c r="C32">
        <v>0.17599999999999999</v>
      </c>
    </row>
    <row r="33" spans="1:3" x14ac:dyDescent="0.35">
      <c r="A33" s="84">
        <v>33908</v>
      </c>
      <c r="C33">
        <v>0.17599999999999999</v>
      </c>
    </row>
    <row r="34" spans="1:3" x14ac:dyDescent="0.35">
      <c r="A34" s="84">
        <v>33938</v>
      </c>
      <c r="C34">
        <v>0.185</v>
      </c>
    </row>
    <row r="35" spans="1:3" x14ac:dyDescent="0.35">
      <c r="A35" s="84">
        <v>33969</v>
      </c>
      <c r="C35">
        <v>0.218</v>
      </c>
    </row>
    <row r="36" spans="1:3" x14ac:dyDescent="0.35">
      <c r="A36" s="84">
        <v>34000</v>
      </c>
      <c r="C36">
        <v>0.26900000000000002</v>
      </c>
    </row>
    <row r="37" spans="1:3" x14ac:dyDescent="0.35">
      <c r="A37" s="84">
        <v>34028</v>
      </c>
      <c r="C37">
        <v>8.4000000000000005E-2</v>
      </c>
    </row>
    <row r="38" spans="1:3" x14ac:dyDescent="0.35">
      <c r="A38" s="84">
        <v>34059</v>
      </c>
      <c r="C38">
        <v>0.27700000000000002</v>
      </c>
    </row>
    <row r="39" spans="1:3" x14ac:dyDescent="0.35">
      <c r="A39" s="84">
        <v>34089</v>
      </c>
      <c r="C39">
        <v>0.218</v>
      </c>
    </row>
    <row r="40" spans="1:3" x14ac:dyDescent="0.35">
      <c r="A40" s="84">
        <v>34120</v>
      </c>
      <c r="C40">
        <v>0.21</v>
      </c>
    </row>
    <row r="41" spans="1:3" x14ac:dyDescent="0.35">
      <c r="A41" s="84">
        <v>34150</v>
      </c>
      <c r="C41">
        <v>0.22700000000000001</v>
      </c>
    </row>
    <row r="42" spans="1:3" x14ac:dyDescent="0.35">
      <c r="A42" s="84">
        <v>34181</v>
      </c>
      <c r="C42">
        <v>0.252</v>
      </c>
    </row>
    <row r="43" spans="1:3" x14ac:dyDescent="0.35">
      <c r="A43" s="84">
        <v>34212</v>
      </c>
      <c r="C43">
        <v>0.21</v>
      </c>
    </row>
    <row r="44" spans="1:3" x14ac:dyDescent="0.35">
      <c r="A44" s="84">
        <v>34242</v>
      </c>
      <c r="C44">
        <v>0.193</v>
      </c>
    </row>
    <row r="45" spans="1:3" x14ac:dyDescent="0.35">
      <c r="A45" s="84">
        <v>34273</v>
      </c>
      <c r="C45">
        <v>0.16</v>
      </c>
    </row>
    <row r="46" spans="1:3" x14ac:dyDescent="0.35">
      <c r="A46" s="84">
        <v>34303</v>
      </c>
      <c r="C46">
        <v>0.13400000000000001</v>
      </c>
    </row>
    <row r="47" spans="1:3" x14ac:dyDescent="0.35">
      <c r="A47" s="84">
        <v>34334</v>
      </c>
      <c r="C47">
        <v>0.16</v>
      </c>
    </row>
    <row r="48" spans="1:3" x14ac:dyDescent="0.35">
      <c r="A48" s="84">
        <v>34365</v>
      </c>
      <c r="C48">
        <v>0.252</v>
      </c>
    </row>
    <row r="49" spans="1:3" x14ac:dyDescent="0.35">
      <c r="A49" s="84">
        <v>34393</v>
      </c>
      <c r="C49">
        <v>0.27700000000000002</v>
      </c>
    </row>
    <row r="50" spans="1:3" x14ac:dyDescent="0.35">
      <c r="A50" s="84">
        <v>34424</v>
      </c>
      <c r="C50">
        <v>3.4000000000000002E-2</v>
      </c>
    </row>
    <row r="51" spans="1:3" x14ac:dyDescent="0.35">
      <c r="A51" s="84">
        <v>34454</v>
      </c>
      <c r="C51">
        <v>0.16</v>
      </c>
    </row>
    <row r="52" spans="1:3" x14ac:dyDescent="0.35">
      <c r="A52" s="84">
        <v>34485</v>
      </c>
      <c r="C52">
        <v>0.16800000000000001</v>
      </c>
    </row>
    <row r="53" spans="1:3" x14ac:dyDescent="0.35">
      <c r="A53" s="84">
        <v>34515</v>
      </c>
      <c r="C53">
        <v>0.17599999999999999</v>
      </c>
    </row>
    <row r="54" spans="1:3" x14ac:dyDescent="0.35">
      <c r="A54" s="84">
        <v>34546</v>
      </c>
      <c r="C54">
        <v>0.151</v>
      </c>
    </row>
    <row r="55" spans="1:3" x14ac:dyDescent="0.35">
      <c r="A55" s="84">
        <v>34577</v>
      </c>
      <c r="C55">
        <v>0.151</v>
      </c>
    </row>
    <row r="56" spans="1:3" x14ac:dyDescent="0.35">
      <c r="A56" s="84">
        <v>34607</v>
      </c>
      <c r="C56">
        <v>0.29399999999999998</v>
      </c>
    </row>
    <row r="57" spans="1:3" x14ac:dyDescent="0.35">
      <c r="A57" s="84">
        <v>34638</v>
      </c>
      <c r="C57">
        <v>0.218</v>
      </c>
    </row>
    <row r="58" spans="1:3" x14ac:dyDescent="0.35">
      <c r="A58" s="84">
        <v>34668</v>
      </c>
      <c r="C58">
        <v>0.24399999999999999</v>
      </c>
    </row>
    <row r="59" spans="1:3" x14ac:dyDescent="0.35">
      <c r="A59" s="84">
        <v>34699</v>
      </c>
      <c r="C59">
        <v>0.23499999999999999</v>
      </c>
    </row>
    <row r="60" spans="1:3" x14ac:dyDescent="0.35">
      <c r="A60" s="84">
        <v>34730</v>
      </c>
      <c r="C60">
        <v>0.185</v>
      </c>
    </row>
    <row r="61" spans="1:3" x14ac:dyDescent="0.35">
      <c r="A61" s="84">
        <v>34758</v>
      </c>
      <c r="C61">
        <v>0.114</v>
      </c>
    </row>
    <row r="62" spans="1:3" x14ac:dyDescent="0.35">
      <c r="A62" s="84">
        <v>34789</v>
      </c>
      <c r="C62">
        <v>0.155</v>
      </c>
    </row>
    <row r="63" spans="1:3" x14ac:dyDescent="0.35">
      <c r="A63" s="84">
        <v>34819</v>
      </c>
      <c r="C63">
        <v>0.16400000000000001</v>
      </c>
    </row>
    <row r="64" spans="1:3" x14ac:dyDescent="0.35">
      <c r="A64" s="84">
        <v>34850</v>
      </c>
      <c r="C64">
        <v>0.154</v>
      </c>
    </row>
    <row r="65" spans="1:3" x14ac:dyDescent="0.35">
      <c r="A65" s="84">
        <v>34880</v>
      </c>
      <c r="C65">
        <v>0.13100000000000001</v>
      </c>
    </row>
    <row r="66" spans="1:3" x14ac:dyDescent="0.35">
      <c r="A66" s="84">
        <v>34911</v>
      </c>
      <c r="C66">
        <v>0.13900000000000001</v>
      </c>
    </row>
    <row r="67" spans="1:3" x14ac:dyDescent="0.35">
      <c r="A67" s="84">
        <v>34942</v>
      </c>
      <c r="C67">
        <v>0.13600000000000001</v>
      </c>
    </row>
    <row r="68" spans="1:3" x14ac:dyDescent="0.35">
      <c r="A68" s="84">
        <v>34972</v>
      </c>
      <c r="C68">
        <v>0.11799999999999999</v>
      </c>
    </row>
    <row r="69" spans="1:3" x14ac:dyDescent="0.35">
      <c r="A69" s="84">
        <v>35003</v>
      </c>
      <c r="C69">
        <v>0.114</v>
      </c>
    </row>
    <row r="70" spans="1:3" x14ac:dyDescent="0.35">
      <c r="A70" s="84">
        <v>35033</v>
      </c>
      <c r="C70">
        <v>0.129</v>
      </c>
    </row>
    <row r="71" spans="1:3" x14ac:dyDescent="0.35">
      <c r="A71" s="84">
        <v>35064</v>
      </c>
      <c r="C71">
        <v>0.121</v>
      </c>
    </row>
    <row r="72" spans="1:3" x14ac:dyDescent="0.35">
      <c r="A72" s="84">
        <v>35095</v>
      </c>
      <c r="C72">
        <v>0.14899999999999999</v>
      </c>
    </row>
    <row r="73" spans="1:3" x14ac:dyDescent="0.35">
      <c r="A73" s="84">
        <v>35124</v>
      </c>
      <c r="C73">
        <v>0.16900000000000001</v>
      </c>
    </row>
    <row r="74" spans="1:3" x14ac:dyDescent="0.35">
      <c r="A74" s="84">
        <v>35155</v>
      </c>
      <c r="C74">
        <v>0.122</v>
      </c>
    </row>
    <row r="75" spans="1:3" x14ac:dyDescent="0.35">
      <c r="A75" s="84">
        <v>35185</v>
      </c>
      <c r="C75">
        <v>0.122</v>
      </c>
    </row>
    <row r="76" spans="1:3" x14ac:dyDescent="0.35">
      <c r="A76" s="84">
        <v>35216</v>
      </c>
      <c r="C76">
        <v>0.13700000000000001</v>
      </c>
    </row>
    <row r="77" spans="1:3" x14ac:dyDescent="0.35">
      <c r="A77" s="84">
        <v>35246</v>
      </c>
      <c r="C77">
        <v>0.13100000000000001</v>
      </c>
    </row>
    <row r="78" spans="1:3" x14ac:dyDescent="0.35">
      <c r="A78" s="84">
        <v>35277</v>
      </c>
      <c r="C78">
        <v>0.13800000000000001</v>
      </c>
    </row>
    <row r="79" spans="1:3" x14ac:dyDescent="0.35">
      <c r="A79" s="84">
        <v>35308</v>
      </c>
      <c r="C79">
        <v>0.122</v>
      </c>
    </row>
    <row r="80" spans="1:3" x14ac:dyDescent="0.35">
      <c r="A80" s="84">
        <v>35338</v>
      </c>
      <c r="C80">
        <v>0.106</v>
      </c>
    </row>
    <row r="81" spans="1:3" x14ac:dyDescent="0.35">
      <c r="A81" s="84">
        <v>35369</v>
      </c>
      <c r="C81">
        <v>0.13700000000000001</v>
      </c>
    </row>
    <row r="82" spans="1:3" x14ac:dyDescent="0.35">
      <c r="A82" s="84">
        <v>35399</v>
      </c>
      <c r="C82">
        <v>0.13300000000000001</v>
      </c>
    </row>
    <row r="83" spans="1:3" x14ac:dyDescent="0.35">
      <c r="A83" s="84">
        <v>35430</v>
      </c>
      <c r="C83">
        <v>0.13400000000000001</v>
      </c>
    </row>
    <row r="84" spans="1:3" x14ac:dyDescent="0.35">
      <c r="A84" s="84">
        <v>35461</v>
      </c>
      <c r="C84">
        <v>0.14000000000000001</v>
      </c>
    </row>
    <row r="85" spans="1:3" x14ac:dyDescent="0.35">
      <c r="A85" s="84">
        <v>35489</v>
      </c>
      <c r="C85">
        <v>0.10299999999999999</v>
      </c>
    </row>
    <row r="86" spans="1:3" x14ac:dyDescent="0.35">
      <c r="A86" s="84">
        <v>35520</v>
      </c>
      <c r="C86">
        <v>0.104</v>
      </c>
    </row>
    <row r="87" spans="1:3" x14ac:dyDescent="0.35">
      <c r="A87" s="84">
        <v>35550</v>
      </c>
      <c r="C87">
        <v>0.13500000000000001</v>
      </c>
    </row>
    <row r="88" spans="1:3" x14ac:dyDescent="0.35">
      <c r="A88" s="84">
        <v>35581</v>
      </c>
      <c r="C88">
        <v>0.11899999999999999</v>
      </c>
    </row>
    <row r="89" spans="1:3" x14ac:dyDescent="0.35">
      <c r="A89" s="84">
        <v>35611</v>
      </c>
      <c r="C89">
        <v>0.11899999999999999</v>
      </c>
    </row>
    <row r="90" spans="1:3" x14ac:dyDescent="0.35">
      <c r="A90" s="84">
        <v>35642</v>
      </c>
      <c r="C90">
        <v>0.121</v>
      </c>
    </row>
    <row r="91" spans="1:3" x14ac:dyDescent="0.35">
      <c r="A91" s="84">
        <v>35673</v>
      </c>
      <c r="C91">
        <v>8.4000000000000005E-2</v>
      </c>
    </row>
    <row r="92" spans="1:3" x14ac:dyDescent="0.35">
      <c r="A92" s="84">
        <v>35703</v>
      </c>
      <c r="C92">
        <v>0.109</v>
      </c>
    </row>
    <row r="93" spans="1:3" x14ac:dyDescent="0.35">
      <c r="A93" s="84">
        <v>35734</v>
      </c>
      <c r="C93">
        <v>0.111</v>
      </c>
    </row>
    <row r="94" spans="1:3" x14ac:dyDescent="0.35">
      <c r="A94" s="84">
        <v>35764</v>
      </c>
      <c r="C94">
        <v>0.11799999999999999</v>
      </c>
    </row>
    <row r="95" spans="1:3" x14ac:dyDescent="0.35">
      <c r="A95" s="84">
        <v>35795</v>
      </c>
      <c r="C95">
        <v>0.11600000000000001</v>
      </c>
    </row>
    <row r="96" spans="1:3" x14ac:dyDescent="0.35">
      <c r="A96" s="84">
        <v>35826</v>
      </c>
      <c r="C96">
        <v>9.1999999999999998E-2</v>
      </c>
    </row>
    <row r="97" spans="1:3" x14ac:dyDescent="0.35">
      <c r="A97" s="84">
        <v>35854</v>
      </c>
      <c r="C97">
        <v>1.7999999999999999E-2</v>
      </c>
    </row>
    <row r="98" spans="1:3" x14ac:dyDescent="0.35">
      <c r="A98" s="84">
        <v>35885</v>
      </c>
      <c r="C98">
        <v>9.5000000000000001E-2</v>
      </c>
    </row>
    <row r="99" spans="1:3" x14ac:dyDescent="0.35">
      <c r="A99" s="84">
        <v>35915</v>
      </c>
      <c r="C99">
        <v>0.09</v>
      </c>
    </row>
    <row r="100" spans="1:3" x14ac:dyDescent="0.35">
      <c r="A100" s="84">
        <v>35946</v>
      </c>
      <c r="C100">
        <v>7.1999999999999995E-2</v>
      </c>
    </row>
    <row r="101" spans="1:3" x14ac:dyDescent="0.35">
      <c r="A101" s="84">
        <v>35976</v>
      </c>
      <c r="C101">
        <v>0.08</v>
      </c>
    </row>
    <row r="102" spans="1:3" x14ac:dyDescent="0.35">
      <c r="A102" s="84">
        <v>36007</v>
      </c>
      <c r="C102">
        <v>7.9000000000000001E-2</v>
      </c>
    </row>
    <row r="103" spans="1:3" x14ac:dyDescent="0.35">
      <c r="A103" s="84">
        <v>36038</v>
      </c>
      <c r="C103">
        <v>7.5999999999999998E-2</v>
      </c>
    </row>
    <row r="104" spans="1:3" x14ac:dyDescent="0.35">
      <c r="A104" s="84">
        <v>36068</v>
      </c>
      <c r="C104">
        <v>7.9000000000000001E-2</v>
      </c>
    </row>
    <row r="105" spans="1:3" x14ac:dyDescent="0.35">
      <c r="A105" s="84">
        <v>36099</v>
      </c>
      <c r="C105">
        <v>0.10199999999999999</v>
      </c>
    </row>
    <row r="106" spans="1:3" x14ac:dyDescent="0.35">
      <c r="A106" s="84">
        <v>36129</v>
      </c>
      <c r="C106">
        <v>0.106</v>
      </c>
    </row>
    <row r="107" spans="1:3" x14ac:dyDescent="0.35">
      <c r="A107" s="84">
        <v>36160</v>
      </c>
      <c r="C107">
        <v>0.11</v>
      </c>
    </row>
    <row r="108" spans="1:3" x14ac:dyDescent="0.35">
      <c r="A108" s="84">
        <v>36191</v>
      </c>
      <c r="C108">
        <v>0.115</v>
      </c>
    </row>
    <row r="109" spans="1:3" x14ac:dyDescent="0.35">
      <c r="A109" s="84">
        <v>36219</v>
      </c>
      <c r="C109">
        <v>0.17899999999999999</v>
      </c>
    </row>
    <row r="110" spans="1:3" x14ac:dyDescent="0.35">
      <c r="A110" s="84">
        <v>36250</v>
      </c>
      <c r="C110">
        <v>2.1000000000000001E-2</v>
      </c>
    </row>
    <row r="111" spans="1:3" x14ac:dyDescent="0.35">
      <c r="A111" s="84">
        <v>36280</v>
      </c>
      <c r="C111">
        <v>0.09</v>
      </c>
    </row>
    <row r="112" spans="1:3" x14ac:dyDescent="0.35">
      <c r="A112" s="84">
        <v>36311</v>
      </c>
      <c r="C112">
        <v>9.0999999999999998E-2</v>
      </c>
    </row>
    <row r="113" spans="1:3" x14ac:dyDescent="0.35">
      <c r="A113" s="84">
        <v>36341</v>
      </c>
      <c r="C113">
        <v>8.8999999999999996E-2</v>
      </c>
    </row>
    <row r="114" spans="1:3" x14ac:dyDescent="0.35">
      <c r="A114" s="84">
        <v>36372</v>
      </c>
      <c r="C114">
        <v>9.0999999999999998E-2</v>
      </c>
    </row>
    <row r="115" spans="1:3" x14ac:dyDescent="0.35">
      <c r="A115" s="84">
        <v>36403</v>
      </c>
      <c r="C115">
        <v>9.2999999999999999E-2</v>
      </c>
    </row>
    <row r="116" spans="1:3" x14ac:dyDescent="0.35">
      <c r="A116" s="84">
        <v>36433</v>
      </c>
      <c r="C116">
        <v>9.5000000000000001E-2</v>
      </c>
    </row>
    <row r="117" spans="1:3" x14ac:dyDescent="0.35">
      <c r="A117" s="84">
        <v>36464</v>
      </c>
      <c r="C117">
        <v>8.2000000000000003E-2</v>
      </c>
    </row>
    <row r="118" spans="1:3" x14ac:dyDescent="0.35">
      <c r="A118" s="84">
        <v>36494</v>
      </c>
      <c r="C118">
        <v>7.0000000000000007E-2</v>
      </c>
    </row>
    <row r="119" spans="1:3" x14ac:dyDescent="0.35">
      <c r="A119" s="84">
        <v>36525</v>
      </c>
      <c r="C119">
        <v>7.5999999999999998E-2</v>
      </c>
    </row>
    <row r="120" spans="1:3" x14ac:dyDescent="0.35">
      <c r="A120" s="84">
        <v>36556</v>
      </c>
      <c r="C120">
        <v>7.3999999999999996E-2</v>
      </c>
    </row>
    <row r="121" spans="1:3" x14ac:dyDescent="0.35">
      <c r="A121" s="84">
        <v>36585</v>
      </c>
      <c r="C121">
        <v>8.8999999999999996E-2</v>
      </c>
    </row>
    <row r="122" spans="1:3" x14ac:dyDescent="0.35">
      <c r="A122" s="84">
        <v>36616</v>
      </c>
      <c r="C122">
        <v>0.12</v>
      </c>
    </row>
    <row r="123" spans="1:3" x14ac:dyDescent="0.35">
      <c r="A123" s="84">
        <v>36646</v>
      </c>
      <c r="C123">
        <v>0.11899999999999999</v>
      </c>
    </row>
    <row r="124" spans="1:3" x14ac:dyDescent="0.35">
      <c r="A124" s="84">
        <v>36677</v>
      </c>
      <c r="C124">
        <v>0.114</v>
      </c>
    </row>
    <row r="125" spans="1:3" x14ac:dyDescent="0.35">
      <c r="A125" s="84">
        <v>36707</v>
      </c>
      <c r="C125">
        <v>0.115</v>
      </c>
    </row>
    <row r="126" spans="1:3" x14ac:dyDescent="0.35">
      <c r="A126" s="84">
        <v>36738</v>
      </c>
      <c r="C126">
        <v>0.122</v>
      </c>
    </row>
    <row r="127" spans="1:3" x14ac:dyDescent="0.35">
      <c r="A127" s="84">
        <v>36769</v>
      </c>
      <c r="C127">
        <v>0.128</v>
      </c>
    </row>
    <row r="128" spans="1:3" x14ac:dyDescent="0.35">
      <c r="A128" s="84">
        <v>36799</v>
      </c>
      <c r="C128">
        <v>0.128</v>
      </c>
    </row>
    <row r="129" spans="1:3" x14ac:dyDescent="0.35">
      <c r="A129" s="84">
        <v>36830</v>
      </c>
      <c r="C129">
        <v>0.12</v>
      </c>
    </row>
    <row r="130" spans="1:3" x14ac:dyDescent="0.35">
      <c r="A130" s="84">
        <v>36860</v>
      </c>
      <c r="C130">
        <v>0.114</v>
      </c>
    </row>
    <row r="131" spans="1:3" x14ac:dyDescent="0.35">
      <c r="A131" s="84">
        <v>36891</v>
      </c>
      <c r="C131">
        <v>0.106</v>
      </c>
    </row>
    <row r="132" spans="1:3" x14ac:dyDescent="0.35">
      <c r="A132" s="84">
        <v>36922</v>
      </c>
      <c r="C132">
        <v>0.104</v>
      </c>
    </row>
    <row r="133" spans="1:3" x14ac:dyDescent="0.35">
      <c r="A133" s="84">
        <v>36950</v>
      </c>
      <c r="C133">
        <v>2.3E-2</v>
      </c>
    </row>
    <row r="134" spans="1:3" x14ac:dyDescent="0.35">
      <c r="A134" s="84">
        <v>36981</v>
      </c>
      <c r="C134">
        <v>0.19</v>
      </c>
    </row>
    <row r="135" spans="1:3" x14ac:dyDescent="0.35">
      <c r="A135" s="84">
        <v>37011</v>
      </c>
      <c r="C135">
        <v>0.121</v>
      </c>
    </row>
    <row r="136" spans="1:3" x14ac:dyDescent="0.35">
      <c r="A136" s="84">
        <v>37042</v>
      </c>
      <c r="C136">
        <v>0.115</v>
      </c>
    </row>
    <row r="137" spans="1:3" x14ac:dyDescent="0.35">
      <c r="A137" s="84">
        <v>37072</v>
      </c>
      <c r="C137">
        <v>0.10199999999999999</v>
      </c>
    </row>
    <row r="138" spans="1:3" x14ac:dyDescent="0.35">
      <c r="A138" s="84">
        <v>37103</v>
      </c>
      <c r="C138">
        <v>0.10100000000000001</v>
      </c>
    </row>
    <row r="139" spans="1:3" x14ac:dyDescent="0.35">
      <c r="A139" s="84">
        <v>37134</v>
      </c>
      <c r="C139">
        <v>8.1000000000000003E-2</v>
      </c>
    </row>
    <row r="140" spans="1:3" x14ac:dyDescent="0.35">
      <c r="A140" s="84">
        <v>37164</v>
      </c>
      <c r="C140">
        <v>8.1000000000000003E-2</v>
      </c>
    </row>
    <row r="141" spans="1:3" x14ac:dyDescent="0.35">
      <c r="A141" s="84">
        <v>37195</v>
      </c>
      <c r="C141">
        <v>9.5000000000000001E-2</v>
      </c>
    </row>
    <row r="142" spans="1:3" x14ac:dyDescent="0.35">
      <c r="A142" s="84">
        <v>37225</v>
      </c>
      <c r="C142">
        <v>8.7999999999999995E-2</v>
      </c>
    </row>
    <row r="143" spans="1:3" x14ac:dyDescent="0.35">
      <c r="A143" s="84">
        <v>37256</v>
      </c>
      <c r="C143">
        <v>7.9000000000000001E-2</v>
      </c>
    </row>
    <row r="144" spans="1:3" x14ac:dyDescent="0.35">
      <c r="A144" s="84">
        <v>37287</v>
      </c>
      <c r="C144">
        <v>8.6999999999999994E-2</v>
      </c>
    </row>
    <row r="145" spans="1:3" x14ac:dyDescent="0.35">
      <c r="A145" s="84">
        <v>37315</v>
      </c>
      <c r="C145">
        <v>0.186</v>
      </c>
    </row>
    <row r="146" spans="1:3" x14ac:dyDescent="0.35">
      <c r="A146" s="84">
        <v>37346</v>
      </c>
      <c r="C146">
        <v>2.7E-2</v>
      </c>
    </row>
    <row r="147" spans="1:3" x14ac:dyDescent="0.35">
      <c r="A147" s="84">
        <v>37376</v>
      </c>
      <c r="C147">
        <v>0.109</v>
      </c>
    </row>
    <row r="148" spans="1:3" x14ac:dyDescent="0.35">
      <c r="A148" s="84">
        <v>37407</v>
      </c>
      <c r="C148">
        <v>0.121</v>
      </c>
    </row>
    <row r="149" spans="1:3" x14ac:dyDescent="0.35">
      <c r="A149" s="84">
        <v>37437</v>
      </c>
      <c r="C149">
        <v>0.129</v>
      </c>
    </row>
    <row r="150" spans="1:3" x14ac:dyDescent="0.35">
      <c r="A150" s="84">
        <v>37468</v>
      </c>
      <c r="C150">
        <v>0.124</v>
      </c>
    </row>
    <row r="151" spans="1:3" x14ac:dyDescent="0.35">
      <c r="A151" s="84">
        <v>37499</v>
      </c>
      <c r="C151">
        <v>0.128</v>
      </c>
    </row>
    <row r="152" spans="1:3" x14ac:dyDescent="0.35">
      <c r="A152" s="84">
        <v>37529</v>
      </c>
      <c r="C152">
        <v>0.127</v>
      </c>
    </row>
    <row r="153" spans="1:3" x14ac:dyDescent="0.35">
      <c r="A153" s="84">
        <v>37560</v>
      </c>
      <c r="C153">
        <v>0.13800000000000001</v>
      </c>
    </row>
    <row r="154" spans="1:3" x14ac:dyDescent="0.35">
      <c r="A154" s="84">
        <v>37590</v>
      </c>
      <c r="C154">
        <v>0.14199999999999999</v>
      </c>
    </row>
    <row r="155" spans="1:3" x14ac:dyDescent="0.35">
      <c r="A155" s="84">
        <v>37621</v>
      </c>
      <c r="C155">
        <v>0.14499999999999999</v>
      </c>
    </row>
    <row r="156" spans="1:3" x14ac:dyDescent="0.35">
      <c r="A156" s="84">
        <v>37652</v>
      </c>
      <c r="C156">
        <v>0.14899999999999999</v>
      </c>
    </row>
    <row r="157" spans="1:3" x14ac:dyDescent="0.35">
      <c r="A157" s="84">
        <v>37680</v>
      </c>
      <c r="C157">
        <v>0.14799999999999999</v>
      </c>
    </row>
    <row r="158" spans="1:3" x14ac:dyDescent="0.35">
      <c r="A158" s="84">
        <v>37711</v>
      </c>
      <c r="C158">
        <v>0.19800000000000001</v>
      </c>
    </row>
    <row r="159" spans="1:3" x14ac:dyDescent="0.35">
      <c r="A159" s="84">
        <v>37741</v>
      </c>
      <c r="C159">
        <v>0.16900000000000001</v>
      </c>
    </row>
    <row r="160" spans="1:3" x14ac:dyDescent="0.35">
      <c r="A160" s="84">
        <v>37772</v>
      </c>
      <c r="C160">
        <v>0.14899999999999999</v>
      </c>
    </row>
    <row r="161" spans="1:3" x14ac:dyDescent="0.35">
      <c r="A161" s="84">
        <v>37802</v>
      </c>
      <c r="C161">
        <v>0.13700000000000001</v>
      </c>
    </row>
    <row r="162" spans="1:3" x14ac:dyDescent="0.35">
      <c r="A162" s="84">
        <v>37833</v>
      </c>
      <c r="C162">
        <v>0.16900000000000001</v>
      </c>
    </row>
    <row r="163" spans="1:3" x14ac:dyDescent="0.35">
      <c r="A163" s="84">
        <v>37864</v>
      </c>
      <c r="C163">
        <v>0.16500000000000001</v>
      </c>
    </row>
    <row r="164" spans="1:3" x14ac:dyDescent="0.35">
      <c r="A164" s="84">
        <v>37894</v>
      </c>
      <c r="C164">
        <v>0.17100000000000001</v>
      </c>
    </row>
    <row r="165" spans="1:3" x14ac:dyDescent="0.35">
      <c r="A165" s="84">
        <v>37925</v>
      </c>
      <c r="C165">
        <v>0.16300000000000001</v>
      </c>
    </row>
    <row r="166" spans="1:3" x14ac:dyDescent="0.35">
      <c r="A166" s="84">
        <v>37955</v>
      </c>
      <c r="C166">
        <v>0.17199999999999999</v>
      </c>
    </row>
    <row r="167" spans="1:3" x14ac:dyDescent="0.35">
      <c r="A167" s="84">
        <v>37986</v>
      </c>
      <c r="C167">
        <v>0.17899999999999999</v>
      </c>
    </row>
    <row r="168" spans="1:3" x14ac:dyDescent="0.35">
      <c r="A168" s="84">
        <v>38017</v>
      </c>
      <c r="C168">
        <v>0.18099999999999999</v>
      </c>
    </row>
    <row r="169" spans="1:3" x14ac:dyDescent="0.35">
      <c r="A169" s="84">
        <v>38046</v>
      </c>
      <c r="C169">
        <v>7.1999999999999995E-2</v>
      </c>
    </row>
    <row r="170" spans="1:3" x14ac:dyDescent="0.35">
      <c r="A170" s="84">
        <v>38077</v>
      </c>
      <c r="C170">
        <v>0.23200000000000001</v>
      </c>
    </row>
    <row r="171" spans="1:3" x14ac:dyDescent="0.35">
      <c r="A171" s="84">
        <v>38107</v>
      </c>
      <c r="C171">
        <v>0.19400000000000001</v>
      </c>
    </row>
    <row r="172" spans="1:3" x14ac:dyDescent="0.35">
      <c r="A172" s="84">
        <v>38138</v>
      </c>
      <c r="C172">
        <v>0.191</v>
      </c>
    </row>
    <row r="173" spans="1:3" x14ac:dyDescent="0.35">
      <c r="A173" s="84">
        <v>38168</v>
      </c>
      <c r="C173">
        <v>0.17499999999999999</v>
      </c>
    </row>
    <row r="174" spans="1:3" x14ac:dyDescent="0.35">
      <c r="A174" s="84">
        <v>38199</v>
      </c>
      <c r="C174">
        <v>0.16200000000000001</v>
      </c>
    </row>
    <row r="175" spans="1:3" x14ac:dyDescent="0.35">
      <c r="A175" s="84">
        <v>38230</v>
      </c>
      <c r="C175">
        <v>0.155</v>
      </c>
    </row>
    <row r="176" spans="1:3" x14ac:dyDescent="0.35">
      <c r="A176" s="84">
        <v>38260</v>
      </c>
      <c r="C176">
        <v>0.159</v>
      </c>
    </row>
    <row r="177" spans="1:3" x14ac:dyDescent="0.35">
      <c r="A177" s="84">
        <v>38291</v>
      </c>
      <c r="C177">
        <v>0.161</v>
      </c>
    </row>
    <row r="178" spans="1:3" x14ac:dyDescent="0.35">
      <c r="A178" s="84">
        <v>38321</v>
      </c>
      <c r="C178">
        <v>0.157</v>
      </c>
    </row>
    <row r="179" spans="1:3" x14ac:dyDescent="0.35">
      <c r="A179" s="84">
        <v>38352</v>
      </c>
      <c r="C179">
        <v>0.14799999999999999</v>
      </c>
    </row>
    <row r="180" spans="1:3" x14ac:dyDescent="0.35">
      <c r="A180" s="84">
        <v>38383</v>
      </c>
      <c r="B180">
        <v>52.1</v>
      </c>
      <c r="C180">
        <v>0.14399999999999999</v>
      </c>
    </row>
    <row r="181" spans="1:3" x14ac:dyDescent="0.35">
      <c r="A181" s="84">
        <v>38411</v>
      </c>
      <c r="B181">
        <v>52.9</v>
      </c>
      <c r="C181">
        <v>0.20899999999999999</v>
      </c>
    </row>
    <row r="182" spans="1:3" x14ac:dyDescent="0.35">
      <c r="A182" s="84">
        <v>38442</v>
      </c>
      <c r="B182">
        <v>55.2</v>
      </c>
      <c r="C182">
        <v>7.5999999999999998E-2</v>
      </c>
    </row>
    <row r="183" spans="1:3" x14ac:dyDescent="0.35">
      <c r="A183" s="84">
        <v>38472</v>
      </c>
      <c r="B183">
        <v>54.4</v>
      </c>
      <c r="C183">
        <v>0.151</v>
      </c>
    </row>
    <row r="184" spans="1:3" x14ac:dyDescent="0.35">
      <c r="A184" s="84">
        <v>38503</v>
      </c>
      <c r="B184">
        <v>53.3</v>
      </c>
      <c r="C184">
        <v>0.16</v>
      </c>
    </row>
    <row r="185" spans="1:3" x14ac:dyDescent="0.35">
      <c r="A185" s="84">
        <v>38533</v>
      </c>
      <c r="B185">
        <v>51</v>
      </c>
      <c r="C185">
        <v>0.16600000000000001</v>
      </c>
    </row>
    <row r="186" spans="1:3" x14ac:dyDescent="0.35">
      <c r="A186" s="84">
        <v>38564</v>
      </c>
      <c r="B186">
        <v>51.5</v>
      </c>
      <c r="C186">
        <v>0.16800000000000001</v>
      </c>
    </row>
    <row r="187" spans="1:3" x14ac:dyDescent="0.35">
      <c r="A187" s="84">
        <v>38595</v>
      </c>
      <c r="B187">
        <v>50.6</v>
      </c>
      <c r="C187">
        <v>0.161</v>
      </c>
    </row>
    <row r="188" spans="1:3" x14ac:dyDescent="0.35">
      <c r="A188" s="84">
        <v>38625</v>
      </c>
      <c r="B188">
        <v>50.9</v>
      </c>
      <c r="C188">
        <v>0.16</v>
      </c>
    </row>
    <row r="189" spans="1:3" x14ac:dyDescent="0.35">
      <c r="A189" s="84">
        <v>38656</v>
      </c>
      <c r="B189">
        <v>50.1</v>
      </c>
      <c r="C189">
        <v>0.16500000000000001</v>
      </c>
    </row>
    <row r="190" spans="1:3" x14ac:dyDescent="0.35">
      <c r="A190" s="84">
        <v>38686</v>
      </c>
      <c r="B190">
        <v>49.8</v>
      </c>
      <c r="C190">
        <v>0.161</v>
      </c>
    </row>
    <row r="191" spans="1:3" x14ac:dyDescent="0.35">
      <c r="A191" s="84">
        <v>38717</v>
      </c>
      <c r="B191">
        <v>50.1</v>
      </c>
      <c r="C191">
        <v>0.16600000000000001</v>
      </c>
    </row>
    <row r="192" spans="1:3" x14ac:dyDescent="0.35">
      <c r="A192" s="84">
        <v>38776</v>
      </c>
      <c r="B192">
        <v>50.7</v>
      </c>
      <c r="C192">
        <v>0.16500000000000001</v>
      </c>
    </row>
    <row r="193" spans="1:3" x14ac:dyDescent="0.35">
      <c r="A193" s="84">
        <v>38807</v>
      </c>
      <c r="B193">
        <v>51</v>
      </c>
      <c r="C193">
        <v>0.20100000000000001</v>
      </c>
    </row>
    <row r="194" spans="1:3" x14ac:dyDescent="0.35">
      <c r="A194" s="84">
        <v>38837</v>
      </c>
      <c r="B194">
        <v>52.7</v>
      </c>
      <c r="C194">
        <v>0.17799999999999999</v>
      </c>
    </row>
    <row r="195" spans="1:3" x14ac:dyDescent="0.35">
      <c r="A195" s="84">
        <v>38868</v>
      </c>
      <c r="B195">
        <v>52.8</v>
      </c>
      <c r="C195">
        <v>0.16600000000000001</v>
      </c>
    </row>
    <row r="196" spans="1:3" x14ac:dyDescent="0.35">
      <c r="A196" s="84">
        <v>38898</v>
      </c>
      <c r="B196">
        <v>52.9</v>
      </c>
      <c r="C196">
        <v>0.17899999999999999</v>
      </c>
    </row>
    <row r="197" spans="1:3" x14ac:dyDescent="0.35">
      <c r="A197" s="84">
        <v>38929</v>
      </c>
      <c r="B197">
        <v>53</v>
      </c>
      <c r="C197">
        <v>0.19500000000000001</v>
      </c>
    </row>
    <row r="198" spans="1:3" x14ac:dyDescent="0.35">
      <c r="A198" s="84">
        <v>38960</v>
      </c>
      <c r="B198">
        <v>52.6</v>
      </c>
      <c r="C198">
        <v>0.16700000000000001</v>
      </c>
    </row>
    <row r="199" spans="1:3" x14ac:dyDescent="0.35">
      <c r="A199" s="84">
        <v>38990</v>
      </c>
      <c r="B199">
        <v>52.4</v>
      </c>
      <c r="C199">
        <v>0.157</v>
      </c>
    </row>
    <row r="200" spans="1:3" x14ac:dyDescent="0.35">
      <c r="A200" s="84">
        <v>39021</v>
      </c>
      <c r="B200">
        <v>52.1</v>
      </c>
      <c r="C200">
        <v>0.161</v>
      </c>
    </row>
    <row r="201" spans="1:3" x14ac:dyDescent="0.35">
      <c r="A201" s="84">
        <v>39051</v>
      </c>
      <c r="B201">
        <v>53</v>
      </c>
      <c r="C201">
        <v>0.14699999999999999</v>
      </c>
    </row>
    <row r="202" spans="1:3" x14ac:dyDescent="0.35">
      <c r="A202" s="84">
        <v>39082</v>
      </c>
      <c r="B202">
        <v>52.4</v>
      </c>
      <c r="C202">
        <v>0.14899999999999999</v>
      </c>
    </row>
    <row r="203" spans="1:3" x14ac:dyDescent="0.35">
      <c r="A203" s="84">
        <v>39141</v>
      </c>
      <c r="B203">
        <v>53</v>
      </c>
      <c r="C203">
        <v>0.14699999999999999</v>
      </c>
    </row>
    <row r="204" spans="1:3" x14ac:dyDescent="0.35">
      <c r="A204" s="84">
        <v>39172</v>
      </c>
      <c r="B204">
        <v>52.3</v>
      </c>
      <c r="C204">
        <v>0.126</v>
      </c>
    </row>
    <row r="205" spans="1:3" x14ac:dyDescent="0.35">
      <c r="A205" s="84">
        <v>39202</v>
      </c>
      <c r="B205">
        <v>53.3</v>
      </c>
      <c r="C205">
        <v>0.17599999999999999</v>
      </c>
    </row>
    <row r="206" spans="1:3" x14ac:dyDescent="0.35">
      <c r="A206" s="84">
        <v>39233</v>
      </c>
      <c r="B206">
        <v>54.1</v>
      </c>
      <c r="C206">
        <v>0.17399999999999999</v>
      </c>
    </row>
    <row r="207" spans="1:3" x14ac:dyDescent="0.35">
      <c r="A207" s="84">
        <v>39263</v>
      </c>
      <c r="B207">
        <v>55</v>
      </c>
      <c r="C207">
        <v>0.18099999999999999</v>
      </c>
    </row>
    <row r="208" spans="1:3" x14ac:dyDescent="0.35">
      <c r="A208" s="84">
        <v>39294</v>
      </c>
      <c r="B208">
        <v>53.2</v>
      </c>
      <c r="C208">
        <v>0.19400000000000001</v>
      </c>
    </row>
    <row r="209" spans="1:3" x14ac:dyDescent="0.35">
      <c r="A209" s="84">
        <v>39325</v>
      </c>
      <c r="B209">
        <v>53.4</v>
      </c>
      <c r="C209">
        <v>0.18</v>
      </c>
    </row>
    <row r="210" spans="1:3" x14ac:dyDescent="0.35">
      <c r="A210" s="84">
        <v>39355</v>
      </c>
      <c r="B210">
        <v>55</v>
      </c>
      <c r="C210">
        <v>0.17499999999999999</v>
      </c>
    </row>
    <row r="211" spans="1:3" x14ac:dyDescent="0.35">
      <c r="A211" s="84">
        <v>39386</v>
      </c>
      <c r="B211">
        <v>55.2</v>
      </c>
      <c r="C211">
        <v>0.189</v>
      </c>
    </row>
    <row r="212" spans="1:3" x14ac:dyDescent="0.35">
      <c r="A212" s="84">
        <v>39416</v>
      </c>
      <c r="B212">
        <v>52.8</v>
      </c>
      <c r="C212">
        <v>0.17899999999999999</v>
      </c>
    </row>
    <row r="213" spans="1:3" x14ac:dyDescent="0.35">
      <c r="A213" s="84">
        <v>39447</v>
      </c>
      <c r="B213">
        <v>53.3</v>
      </c>
      <c r="C213">
        <v>0.17299999999999999</v>
      </c>
    </row>
    <row r="214" spans="1:3" x14ac:dyDescent="0.35">
      <c r="A214" s="84">
        <v>39507</v>
      </c>
      <c r="B214">
        <v>52.8</v>
      </c>
      <c r="C214">
        <v>0.17399999999999999</v>
      </c>
    </row>
    <row r="215" spans="1:3" x14ac:dyDescent="0.35">
      <c r="A215" s="84">
        <v>39538</v>
      </c>
      <c r="B215">
        <v>54.4</v>
      </c>
      <c r="C215">
        <v>0.154</v>
      </c>
    </row>
    <row r="216" spans="1:3" x14ac:dyDescent="0.35">
      <c r="A216" s="84">
        <v>39568</v>
      </c>
      <c r="B216">
        <v>55.4</v>
      </c>
      <c r="C216">
        <v>0.17799999999999999</v>
      </c>
    </row>
    <row r="217" spans="1:3" x14ac:dyDescent="0.35">
      <c r="A217" s="84">
        <v>39599</v>
      </c>
      <c r="B217">
        <v>54.7</v>
      </c>
      <c r="C217">
        <v>0.157</v>
      </c>
    </row>
    <row r="218" spans="1:3" x14ac:dyDescent="0.35">
      <c r="A218" s="84">
        <v>39629</v>
      </c>
      <c r="B218">
        <v>53.3</v>
      </c>
      <c r="C218">
        <v>0.16</v>
      </c>
    </row>
    <row r="219" spans="1:3" x14ac:dyDescent="0.35">
      <c r="A219" s="84">
        <v>39660</v>
      </c>
      <c r="B219">
        <v>53.3</v>
      </c>
      <c r="C219">
        <v>0.16</v>
      </c>
    </row>
    <row r="220" spans="1:3" x14ac:dyDescent="0.35">
      <c r="A220" s="84">
        <v>39691</v>
      </c>
      <c r="B220">
        <v>49.2</v>
      </c>
      <c r="C220">
        <v>0.14699999999999999</v>
      </c>
    </row>
    <row r="221" spans="1:3" x14ac:dyDescent="0.35">
      <c r="A221" s="84">
        <v>39721</v>
      </c>
      <c r="B221">
        <v>47.7</v>
      </c>
      <c r="C221">
        <v>0.128</v>
      </c>
    </row>
    <row r="222" spans="1:3" x14ac:dyDescent="0.35">
      <c r="A222" s="84">
        <v>39752</v>
      </c>
      <c r="B222">
        <v>45.2</v>
      </c>
      <c r="C222">
        <v>0.114</v>
      </c>
    </row>
    <row r="223" spans="1:3" x14ac:dyDescent="0.35">
      <c r="A223" s="84">
        <v>39782</v>
      </c>
      <c r="B223">
        <v>40.9</v>
      </c>
      <c r="C223">
        <v>8.2000000000000003E-2</v>
      </c>
    </row>
    <row r="224" spans="1:3" x14ac:dyDescent="0.35">
      <c r="A224" s="84">
        <v>39813</v>
      </c>
      <c r="B224">
        <v>41.2</v>
      </c>
      <c r="C224">
        <v>5.3999999999999999E-2</v>
      </c>
    </row>
    <row r="225" spans="1:3" x14ac:dyDescent="0.35">
      <c r="A225" s="84">
        <v>39872</v>
      </c>
      <c r="B225">
        <v>45.1</v>
      </c>
      <c r="C225">
        <v>5.7000000000000002E-2</v>
      </c>
    </row>
    <row r="226" spans="1:3" x14ac:dyDescent="0.35">
      <c r="A226" s="84">
        <v>39903</v>
      </c>
      <c r="B226">
        <v>44.8</v>
      </c>
      <c r="C226">
        <v>0.11</v>
      </c>
    </row>
    <row r="227" spans="1:3" x14ac:dyDescent="0.35">
      <c r="A227" s="84">
        <v>39933</v>
      </c>
      <c r="B227">
        <v>50.1</v>
      </c>
      <c r="C227">
        <v>8.3000000000000004E-2</v>
      </c>
    </row>
    <row r="228" spans="1:3" x14ac:dyDescent="0.35">
      <c r="A228" s="84">
        <v>39964</v>
      </c>
      <c r="B228">
        <v>51.2</v>
      </c>
      <c r="C228">
        <v>7.2999999999999995E-2</v>
      </c>
    </row>
    <row r="229" spans="1:3" x14ac:dyDescent="0.35">
      <c r="A229" s="84">
        <v>39994</v>
      </c>
      <c r="B229">
        <v>51.8</v>
      </c>
      <c r="C229">
        <v>8.8999999999999996E-2</v>
      </c>
    </row>
    <row r="230" spans="1:3" x14ac:dyDescent="0.35">
      <c r="A230" s="84">
        <v>40025</v>
      </c>
      <c r="B230">
        <v>52.8</v>
      </c>
      <c r="C230">
        <v>0.107</v>
      </c>
    </row>
    <row r="231" spans="1:3" x14ac:dyDescent="0.35">
      <c r="A231" s="84">
        <v>40056</v>
      </c>
      <c r="B231">
        <v>55.1</v>
      </c>
      <c r="C231">
        <v>0.108</v>
      </c>
    </row>
    <row r="232" spans="1:3" x14ac:dyDescent="0.35">
      <c r="A232" s="84">
        <v>40086</v>
      </c>
      <c r="B232">
        <v>55</v>
      </c>
      <c r="C232">
        <v>0.123</v>
      </c>
    </row>
    <row r="233" spans="1:3" x14ac:dyDescent="0.35">
      <c r="A233" s="84">
        <v>40117</v>
      </c>
      <c r="B233">
        <v>55.4</v>
      </c>
      <c r="C233">
        <v>0.13900000000000001</v>
      </c>
    </row>
    <row r="234" spans="1:3" x14ac:dyDescent="0.35">
      <c r="A234" s="84">
        <v>40147</v>
      </c>
      <c r="B234">
        <v>55.7</v>
      </c>
      <c r="C234">
        <v>0.161</v>
      </c>
    </row>
    <row r="235" spans="1:3" x14ac:dyDescent="0.35">
      <c r="A235" s="84">
        <v>40178</v>
      </c>
      <c r="B235">
        <v>56.1</v>
      </c>
      <c r="C235">
        <v>0.192</v>
      </c>
    </row>
    <row r="236" spans="1:3" x14ac:dyDescent="0.35">
      <c r="A236" s="84">
        <v>40237</v>
      </c>
      <c r="B236">
        <v>55.8</v>
      </c>
      <c r="C236">
        <v>0.185</v>
      </c>
    </row>
    <row r="237" spans="1:3" x14ac:dyDescent="0.35">
      <c r="A237" s="84">
        <v>40268</v>
      </c>
      <c r="B237">
        <v>57</v>
      </c>
      <c r="C237">
        <v>0.128</v>
      </c>
    </row>
    <row r="238" spans="1:3" x14ac:dyDescent="0.35">
      <c r="A238" s="84">
        <v>40298</v>
      </c>
      <c r="B238">
        <v>55.4</v>
      </c>
      <c r="C238">
        <v>0.18099999999999999</v>
      </c>
    </row>
    <row r="239" spans="1:3" x14ac:dyDescent="0.35">
      <c r="A239" s="84">
        <v>40329</v>
      </c>
      <c r="B239">
        <v>52.7</v>
      </c>
      <c r="C239">
        <v>0.17799999999999999</v>
      </c>
    </row>
    <row r="240" spans="1:3" x14ac:dyDescent="0.35">
      <c r="A240" s="84">
        <v>40359</v>
      </c>
      <c r="B240">
        <v>50.4</v>
      </c>
      <c r="C240">
        <v>0.16500000000000001</v>
      </c>
    </row>
    <row r="241" spans="1:3" x14ac:dyDescent="0.35">
      <c r="A241" s="84">
        <v>40390</v>
      </c>
      <c r="B241">
        <v>49.4</v>
      </c>
      <c r="C241">
        <v>0.13700000000000001</v>
      </c>
    </row>
    <row r="242" spans="1:3" x14ac:dyDescent="0.35">
      <c r="A242" s="84">
        <v>40421</v>
      </c>
      <c r="B242">
        <v>51.9</v>
      </c>
      <c r="C242">
        <v>0.13400000000000001</v>
      </c>
    </row>
    <row r="243" spans="1:3" x14ac:dyDescent="0.35">
      <c r="A243" s="84">
        <v>40451</v>
      </c>
      <c r="B243">
        <v>52.9</v>
      </c>
      <c r="C243">
        <v>0.13900000000000001</v>
      </c>
    </row>
    <row r="244" spans="1:3" x14ac:dyDescent="0.35">
      <c r="A244" s="84">
        <v>40482</v>
      </c>
      <c r="B244">
        <v>54.8</v>
      </c>
      <c r="C244">
        <v>0.13300000000000001</v>
      </c>
    </row>
    <row r="245" spans="1:3" x14ac:dyDescent="0.35">
      <c r="A245" s="84">
        <v>40512</v>
      </c>
      <c r="B245">
        <v>55.3</v>
      </c>
      <c r="C245">
        <v>0.13100000000000001</v>
      </c>
    </row>
    <row r="246" spans="1:3" x14ac:dyDescent="0.35">
      <c r="A246" s="84">
        <v>40543</v>
      </c>
      <c r="B246">
        <v>54.4</v>
      </c>
      <c r="C246">
        <v>0.13300000000000001</v>
      </c>
    </row>
    <row r="247" spans="1:3" x14ac:dyDescent="0.35">
      <c r="A247" s="84">
        <v>40602</v>
      </c>
      <c r="B247">
        <v>51.7</v>
      </c>
      <c r="C247">
        <v>0.13500000000000001</v>
      </c>
    </row>
    <row r="248" spans="1:3" x14ac:dyDescent="0.35">
      <c r="A248" s="84">
        <v>40633</v>
      </c>
      <c r="B248">
        <v>51.8</v>
      </c>
      <c r="C248">
        <v>0.14099999999999999</v>
      </c>
    </row>
    <row r="249" spans="1:3" x14ac:dyDescent="0.35">
      <c r="A249" s="84">
        <v>40663</v>
      </c>
      <c r="B249">
        <v>51.8</v>
      </c>
      <c r="C249">
        <v>0.14799999999999999</v>
      </c>
    </row>
    <row r="250" spans="1:3" x14ac:dyDescent="0.35">
      <c r="A250" s="84">
        <v>40694</v>
      </c>
      <c r="B250">
        <v>51.6</v>
      </c>
      <c r="C250">
        <v>0.13400000000000001</v>
      </c>
    </row>
    <row r="251" spans="1:3" x14ac:dyDescent="0.35">
      <c r="A251" s="84">
        <v>40724</v>
      </c>
      <c r="B251">
        <v>50.1</v>
      </c>
      <c r="C251">
        <v>0.13300000000000001</v>
      </c>
    </row>
    <row r="252" spans="1:3" x14ac:dyDescent="0.35">
      <c r="A252" s="84">
        <v>40755</v>
      </c>
      <c r="B252">
        <v>49.3</v>
      </c>
      <c r="C252">
        <v>0.151</v>
      </c>
    </row>
    <row r="253" spans="1:3" x14ac:dyDescent="0.35">
      <c r="A253" s="84">
        <v>40786</v>
      </c>
      <c r="B253">
        <v>49.9</v>
      </c>
      <c r="C253">
        <v>0.14000000000000001</v>
      </c>
    </row>
    <row r="254" spans="1:3" x14ac:dyDescent="0.35">
      <c r="A254" s="84">
        <v>40816</v>
      </c>
      <c r="B254">
        <v>49.9</v>
      </c>
      <c r="C254">
        <v>0.13500000000000001</v>
      </c>
    </row>
    <row r="255" spans="1:3" x14ac:dyDescent="0.35">
      <c r="A255" s="84">
        <v>40847</v>
      </c>
      <c r="B255">
        <v>51</v>
      </c>
      <c r="C255">
        <v>0.13800000000000001</v>
      </c>
    </row>
    <row r="256" spans="1:3" x14ac:dyDescent="0.35">
      <c r="A256" s="84">
        <v>40877</v>
      </c>
      <c r="B256">
        <v>47.7</v>
      </c>
      <c r="C256">
        <v>0.13200000000000001</v>
      </c>
    </row>
    <row r="257" spans="1:3" x14ac:dyDescent="0.35">
      <c r="A257" s="84">
        <v>40908</v>
      </c>
      <c r="B257">
        <v>48.7</v>
      </c>
      <c r="C257">
        <v>0.124</v>
      </c>
    </row>
    <row r="258" spans="1:3" x14ac:dyDescent="0.35">
      <c r="A258" s="84">
        <v>40968</v>
      </c>
      <c r="B258">
        <v>49.6</v>
      </c>
      <c r="C258">
        <v>0.128</v>
      </c>
    </row>
    <row r="259" spans="1:3" x14ac:dyDescent="0.35">
      <c r="A259" s="84">
        <v>40999</v>
      </c>
      <c r="B259">
        <v>48.3</v>
      </c>
      <c r="C259">
        <v>0.114</v>
      </c>
    </row>
    <row r="260" spans="1:3" x14ac:dyDescent="0.35">
      <c r="A260" s="84">
        <v>41029</v>
      </c>
      <c r="B260">
        <v>49.3</v>
      </c>
      <c r="C260">
        <v>0.11899999999999999</v>
      </c>
    </row>
    <row r="261" spans="1:3" x14ac:dyDescent="0.35">
      <c r="A261" s="84">
        <v>41060</v>
      </c>
      <c r="B261">
        <v>48.4</v>
      </c>
      <c r="C261">
        <v>9.2999999999999999E-2</v>
      </c>
    </row>
    <row r="262" spans="1:3" x14ac:dyDescent="0.35">
      <c r="A262" s="84">
        <v>41090</v>
      </c>
      <c r="B262">
        <v>48.2</v>
      </c>
      <c r="C262">
        <v>9.6000000000000002E-2</v>
      </c>
    </row>
    <row r="263" spans="1:3" x14ac:dyDescent="0.35">
      <c r="A263" s="84">
        <v>41121</v>
      </c>
      <c r="B263">
        <v>49.3</v>
      </c>
      <c r="C263">
        <v>9.5000000000000001E-2</v>
      </c>
    </row>
    <row r="264" spans="1:3" x14ac:dyDescent="0.35">
      <c r="A264" s="84">
        <v>41152</v>
      </c>
      <c r="B264">
        <v>47.7</v>
      </c>
      <c r="C264">
        <v>9.1999999999999998E-2</v>
      </c>
    </row>
    <row r="265" spans="1:3" x14ac:dyDescent="0.35">
      <c r="A265" s="84">
        <v>41182</v>
      </c>
      <c r="B265">
        <v>47.9</v>
      </c>
      <c r="C265">
        <v>8.8999999999999996E-2</v>
      </c>
    </row>
    <row r="266" spans="1:3" x14ac:dyDescent="0.35">
      <c r="A266" s="84">
        <v>41213</v>
      </c>
      <c r="B266">
        <v>49.5</v>
      </c>
      <c r="C266">
        <v>9.1999999999999998E-2</v>
      </c>
    </row>
    <row r="267" spans="1:3" x14ac:dyDescent="0.35">
      <c r="A267" s="84">
        <v>41243</v>
      </c>
      <c r="B267">
        <v>50.5</v>
      </c>
      <c r="C267">
        <v>9.6000000000000002E-2</v>
      </c>
    </row>
    <row r="268" spans="1:3" x14ac:dyDescent="0.35">
      <c r="A268" s="84">
        <v>41274</v>
      </c>
      <c r="B268">
        <v>51.5</v>
      </c>
      <c r="C268">
        <v>0.10100000000000001</v>
      </c>
    </row>
    <row r="269" spans="1:3" x14ac:dyDescent="0.35">
      <c r="A269" s="84">
        <v>41333</v>
      </c>
      <c r="B269">
        <v>50.4</v>
      </c>
      <c r="C269">
        <v>0.10299999999999999</v>
      </c>
    </row>
    <row r="270" spans="1:3" x14ac:dyDescent="0.35">
      <c r="A270" s="84">
        <v>41364</v>
      </c>
      <c r="B270">
        <v>51.6</v>
      </c>
      <c r="C270">
        <v>9.9000000000000005E-2</v>
      </c>
    </row>
    <row r="271" spans="1:3" x14ac:dyDescent="0.35">
      <c r="A271" s="84">
        <v>41394</v>
      </c>
      <c r="B271">
        <v>50.4</v>
      </c>
      <c r="C271">
        <v>8.8999999999999996E-2</v>
      </c>
    </row>
    <row r="272" spans="1:3" x14ac:dyDescent="0.35">
      <c r="A272" s="84">
        <v>41425</v>
      </c>
      <c r="B272">
        <v>49.2</v>
      </c>
      <c r="C272">
        <v>9.2999999999999999E-2</v>
      </c>
    </row>
    <row r="273" spans="1:3" x14ac:dyDescent="0.35">
      <c r="A273" s="84">
        <v>41455</v>
      </c>
      <c r="B273">
        <v>48.2</v>
      </c>
      <c r="C273">
        <v>9.1999999999999998E-2</v>
      </c>
    </row>
    <row r="274" spans="1:3" x14ac:dyDescent="0.35">
      <c r="A274" s="84">
        <v>41486</v>
      </c>
      <c r="B274">
        <v>47.7</v>
      </c>
      <c r="C274">
        <v>8.8999999999999996E-2</v>
      </c>
    </row>
    <row r="275" spans="1:3" x14ac:dyDescent="0.35">
      <c r="A275" s="84">
        <v>41517</v>
      </c>
      <c r="B275">
        <v>50.1</v>
      </c>
      <c r="C275">
        <v>9.7000000000000003E-2</v>
      </c>
    </row>
    <row r="276" spans="1:3" x14ac:dyDescent="0.35">
      <c r="A276" s="84">
        <v>41547</v>
      </c>
      <c r="B276">
        <v>50.2</v>
      </c>
      <c r="C276">
        <v>0.104</v>
      </c>
    </row>
    <row r="277" spans="1:3" x14ac:dyDescent="0.35">
      <c r="A277" s="84">
        <v>41578</v>
      </c>
      <c r="B277">
        <v>50.9</v>
      </c>
      <c r="C277">
        <v>0.10199999999999999</v>
      </c>
    </row>
    <row r="278" spans="1:3" x14ac:dyDescent="0.35">
      <c r="A278" s="84">
        <v>41608</v>
      </c>
      <c r="B278">
        <v>50.8</v>
      </c>
      <c r="C278">
        <v>0.10299999999999999</v>
      </c>
    </row>
    <row r="279" spans="1:3" x14ac:dyDescent="0.35">
      <c r="A279" s="84">
        <v>41639</v>
      </c>
      <c r="B279">
        <v>50.5</v>
      </c>
      <c r="C279">
        <v>0.1</v>
      </c>
    </row>
    <row r="280" spans="1:3" x14ac:dyDescent="0.35">
      <c r="A280" s="84">
        <v>41698</v>
      </c>
      <c r="B280">
        <v>48.5</v>
      </c>
      <c r="C280">
        <v>9.7000000000000003E-2</v>
      </c>
    </row>
    <row r="281" spans="1:3" x14ac:dyDescent="0.35">
      <c r="A281" s="84">
        <v>41729</v>
      </c>
      <c r="B281">
        <v>48</v>
      </c>
      <c r="C281">
        <v>8.5999999999999993E-2</v>
      </c>
    </row>
    <row r="282" spans="1:3" x14ac:dyDescent="0.35">
      <c r="A282" s="84">
        <v>41759</v>
      </c>
      <c r="B282">
        <v>48.1</v>
      </c>
      <c r="C282">
        <v>8.7999999999999995E-2</v>
      </c>
    </row>
    <row r="283" spans="1:3" x14ac:dyDescent="0.35">
      <c r="A283" s="84">
        <v>41790</v>
      </c>
      <c r="B283">
        <v>49.4</v>
      </c>
      <c r="C283">
        <v>8.6999999999999994E-2</v>
      </c>
    </row>
    <row r="284" spans="1:3" x14ac:dyDescent="0.35">
      <c r="A284" s="84">
        <v>41820</v>
      </c>
      <c r="B284">
        <v>50.7</v>
      </c>
      <c r="C284">
        <v>8.7999999999999995E-2</v>
      </c>
    </row>
    <row r="285" spans="1:3" x14ac:dyDescent="0.35">
      <c r="A285" s="84">
        <v>41851</v>
      </c>
      <c r="B285">
        <v>51.7</v>
      </c>
      <c r="C285">
        <v>9.1999999999999998E-2</v>
      </c>
    </row>
    <row r="286" spans="1:3" x14ac:dyDescent="0.35">
      <c r="A286" s="84">
        <v>41882</v>
      </c>
      <c r="B286">
        <v>50.2</v>
      </c>
      <c r="C286">
        <v>0.09</v>
      </c>
    </row>
    <row r="287" spans="1:3" x14ac:dyDescent="0.35">
      <c r="A287" s="84">
        <v>41912</v>
      </c>
      <c r="B287">
        <v>51.1</v>
      </c>
      <c r="C287">
        <v>6.9000000000000006E-2</v>
      </c>
    </row>
    <row r="288" spans="1:3" x14ac:dyDescent="0.35">
      <c r="A288" s="84">
        <v>41943</v>
      </c>
      <c r="B288">
        <v>50.8</v>
      </c>
      <c r="C288">
        <v>0.08</v>
      </c>
    </row>
    <row r="289" spans="1:3" x14ac:dyDescent="0.35">
      <c r="A289" s="84">
        <v>41973</v>
      </c>
      <c r="B289">
        <v>50.3</v>
      </c>
      <c r="C289">
        <v>7.6999999999999999E-2</v>
      </c>
    </row>
    <row r="290" spans="1:3" x14ac:dyDescent="0.35">
      <c r="A290" s="84">
        <v>42004</v>
      </c>
      <c r="B290">
        <v>50.1</v>
      </c>
      <c r="C290">
        <v>7.1999999999999995E-2</v>
      </c>
    </row>
    <row r="291" spans="1:3" x14ac:dyDescent="0.35">
      <c r="A291" s="84">
        <v>42063</v>
      </c>
      <c r="B291">
        <v>49.9</v>
      </c>
      <c r="C291">
        <v>7.9000000000000001E-2</v>
      </c>
    </row>
    <row r="292" spans="1:3" x14ac:dyDescent="0.35">
      <c r="A292" s="84">
        <v>42094</v>
      </c>
      <c r="B292">
        <v>50.1</v>
      </c>
      <c r="C292">
        <v>6.8000000000000005E-2</v>
      </c>
    </row>
    <row r="293" spans="1:3" x14ac:dyDescent="0.35">
      <c r="A293" s="84">
        <v>42124</v>
      </c>
      <c r="B293">
        <v>50.1</v>
      </c>
      <c r="C293">
        <v>5.6000000000000001E-2</v>
      </c>
    </row>
    <row r="294" spans="1:3" x14ac:dyDescent="0.35">
      <c r="A294" s="84">
        <v>42155</v>
      </c>
      <c r="B294">
        <v>50.2</v>
      </c>
      <c r="C294">
        <v>5.8999999999999997E-2</v>
      </c>
    </row>
    <row r="295" spans="1:3" x14ac:dyDescent="0.35">
      <c r="A295" s="84">
        <v>42185</v>
      </c>
      <c r="B295">
        <v>50.2</v>
      </c>
      <c r="C295">
        <v>6.0999999999999999E-2</v>
      </c>
    </row>
    <row r="296" spans="1:3" x14ac:dyDescent="0.35">
      <c r="A296" s="84">
        <v>42216</v>
      </c>
      <c r="B296">
        <v>50</v>
      </c>
      <c r="C296">
        <v>6.8000000000000005E-2</v>
      </c>
    </row>
    <row r="297" spans="1:3" x14ac:dyDescent="0.35">
      <c r="A297" s="84">
        <v>42247</v>
      </c>
      <c r="B297">
        <v>47.3</v>
      </c>
      <c r="C297">
        <v>0.06</v>
      </c>
    </row>
    <row r="298" spans="1:3" x14ac:dyDescent="0.35">
      <c r="A298" s="84">
        <v>42277</v>
      </c>
      <c r="B298">
        <v>47.2</v>
      </c>
      <c r="C298">
        <v>6.0999999999999999E-2</v>
      </c>
    </row>
    <row r="299" spans="1:3" x14ac:dyDescent="0.35">
      <c r="A299" s="84">
        <v>42308</v>
      </c>
      <c r="B299">
        <v>48.3</v>
      </c>
      <c r="C299">
        <v>5.7000000000000002E-2</v>
      </c>
    </row>
    <row r="300" spans="1:3" x14ac:dyDescent="0.35">
      <c r="A300" s="84">
        <v>42338</v>
      </c>
      <c r="B300">
        <v>48.6</v>
      </c>
      <c r="C300">
        <v>5.6000000000000001E-2</v>
      </c>
    </row>
    <row r="301" spans="1:3" x14ac:dyDescent="0.35">
      <c r="A301" s="84">
        <v>42369</v>
      </c>
      <c r="B301">
        <v>48.2</v>
      </c>
      <c r="C301">
        <v>6.2E-2</v>
      </c>
    </row>
    <row r="302" spans="1:3" x14ac:dyDescent="0.35">
      <c r="A302" s="84">
        <v>42400</v>
      </c>
      <c r="B302">
        <v>48.4</v>
      </c>
      <c r="C302">
        <v>5.8999999999999997E-2</v>
      </c>
    </row>
    <row r="303" spans="1:3" x14ac:dyDescent="0.35">
      <c r="A303" s="84">
        <v>42460</v>
      </c>
      <c r="B303">
        <v>49.7</v>
      </c>
      <c r="C303">
        <v>5.3999999999999999E-2</v>
      </c>
    </row>
    <row r="304" spans="1:3" x14ac:dyDescent="0.35">
      <c r="A304" s="84">
        <v>42490</v>
      </c>
      <c r="B304">
        <v>49.4</v>
      </c>
      <c r="C304">
        <v>6.8000000000000005E-2</v>
      </c>
    </row>
    <row r="305" spans="1:3" x14ac:dyDescent="0.35">
      <c r="A305" s="84">
        <v>42521</v>
      </c>
      <c r="B305">
        <v>49.2</v>
      </c>
      <c r="C305">
        <v>0.06</v>
      </c>
    </row>
    <row r="306" spans="1:3" x14ac:dyDescent="0.35">
      <c r="A306" s="84">
        <v>42551</v>
      </c>
      <c r="B306">
        <v>48.6</v>
      </c>
      <c r="C306">
        <v>0.06</v>
      </c>
    </row>
    <row r="307" spans="1:3" x14ac:dyDescent="0.35">
      <c r="A307" s="84">
        <v>42582</v>
      </c>
      <c r="B307">
        <v>50.6</v>
      </c>
      <c r="C307">
        <v>6.2E-2</v>
      </c>
    </row>
    <row r="308" spans="1:3" x14ac:dyDescent="0.35">
      <c r="A308" s="84">
        <v>42613</v>
      </c>
      <c r="B308">
        <v>50</v>
      </c>
      <c r="C308">
        <v>0.06</v>
      </c>
    </row>
    <row r="309" spans="1:3" x14ac:dyDescent="0.35">
      <c r="A309" s="84">
        <v>42643</v>
      </c>
      <c r="B309">
        <v>50.1</v>
      </c>
      <c r="C309">
        <v>6.3E-2</v>
      </c>
    </row>
    <row r="310" spans="1:3" x14ac:dyDescent="0.35">
      <c r="A310" s="84">
        <v>42674</v>
      </c>
      <c r="B310">
        <v>51.2</v>
      </c>
      <c r="C310">
        <v>6.0999999999999999E-2</v>
      </c>
    </row>
    <row r="311" spans="1:3" x14ac:dyDescent="0.35">
      <c r="A311" s="84">
        <v>42704</v>
      </c>
      <c r="B311">
        <v>50.9</v>
      </c>
      <c r="C311">
        <v>6.0999999999999999E-2</v>
      </c>
    </row>
    <row r="312" spans="1:3" x14ac:dyDescent="0.35">
      <c r="A312" s="84">
        <v>42735</v>
      </c>
      <c r="B312">
        <v>51.9</v>
      </c>
      <c r="C312">
        <v>6.2E-2</v>
      </c>
    </row>
    <row r="313" spans="1:3" x14ac:dyDescent="0.35">
      <c r="A313" s="84">
        <v>42766</v>
      </c>
      <c r="B313">
        <v>51</v>
      </c>
      <c r="C313">
        <v>0.06</v>
      </c>
    </row>
    <row r="314" spans="1:3" x14ac:dyDescent="0.35">
      <c r="A314" s="84">
        <v>42825</v>
      </c>
      <c r="B314">
        <v>51.2</v>
      </c>
      <c r="C314">
        <v>6.3E-2</v>
      </c>
    </row>
    <row r="315" spans="1:3" x14ac:dyDescent="0.35">
      <c r="A315" s="84">
        <v>42855</v>
      </c>
      <c r="B315">
        <v>50.3</v>
      </c>
      <c r="C315">
        <v>7.5999999999999998E-2</v>
      </c>
    </row>
    <row r="316" spans="1:3" x14ac:dyDescent="0.35">
      <c r="A316" s="84">
        <v>42886</v>
      </c>
      <c r="B316">
        <v>49.6</v>
      </c>
      <c r="C316">
        <v>6.5000000000000002E-2</v>
      </c>
    </row>
    <row r="317" spans="1:3" x14ac:dyDescent="0.35">
      <c r="A317" s="84">
        <v>42916</v>
      </c>
      <c r="B317">
        <v>50.4</v>
      </c>
      <c r="C317">
        <v>6.5000000000000002E-2</v>
      </c>
    </row>
    <row r="318" spans="1:3" x14ac:dyDescent="0.35">
      <c r="A318" s="84">
        <v>42947</v>
      </c>
      <c r="B318">
        <v>51.1</v>
      </c>
      <c r="C318">
        <v>7.5999999999999998E-2</v>
      </c>
    </row>
    <row r="319" spans="1:3" x14ac:dyDescent="0.35">
      <c r="A319" s="84">
        <v>42978</v>
      </c>
      <c r="B319">
        <v>51.6</v>
      </c>
      <c r="C319">
        <v>6.4000000000000001E-2</v>
      </c>
    </row>
    <row r="320" spans="1:3" x14ac:dyDescent="0.35">
      <c r="A320" s="84">
        <v>43008</v>
      </c>
      <c r="B320">
        <v>51</v>
      </c>
      <c r="C320">
        <v>0.06</v>
      </c>
    </row>
    <row r="321" spans="1:3" x14ac:dyDescent="0.35">
      <c r="A321" s="84">
        <v>43039</v>
      </c>
      <c r="B321">
        <v>51</v>
      </c>
      <c r="C321">
        <v>6.6000000000000003E-2</v>
      </c>
    </row>
    <row r="322" spans="1:3" x14ac:dyDescent="0.35">
      <c r="A322" s="84">
        <v>43069</v>
      </c>
      <c r="B322">
        <v>50.8</v>
      </c>
      <c r="C322">
        <v>6.2E-2</v>
      </c>
    </row>
    <row r="323" spans="1:3" x14ac:dyDescent="0.35">
      <c r="A323" s="84">
        <v>43100</v>
      </c>
      <c r="B323">
        <v>51.5</v>
      </c>
      <c r="C323">
        <v>6.0999999999999999E-2</v>
      </c>
    </row>
    <row r="324" spans="1:3" x14ac:dyDescent="0.35">
      <c r="A324" s="84">
        <v>43159</v>
      </c>
      <c r="B324">
        <v>51.5</v>
      </c>
      <c r="C324">
        <v>6.2E-2</v>
      </c>
    </row>
    <row r="325" spans="1:3" x14ac:dyDescent="0.35">
      <c r="A325" s="84">
        <v>43190</v>
      </c>
      <c r="B325">
        <v>51</v>
      </c>
      <c r="C325">
        <v>7.1999999999999995E-2</v>
      </c>
    </row>
    <row r="326" spans="1:3" x14ac:dyDescent="0.35">
      <c r="A326" s="84">
        <v>43220</v>
      </c>
      <c r="B326">
        <v>51.1</v>
      </c>
      <c r="C326">
        <v>0.06</v>
      </c>
    </row>
    <row r="327" spans="1:3" x14ac:dyDescent="0.35">
      <c r="A327" s="84">
        <v>43251</v>
      </c>
      <c r="B327">
        <v>51.1</v>
      </c>
      <c r="C327">
        <v>7.0000000000000007E-2</v>
      </c>
    </row>
    <row r="328" spans="1:3" x14ac:dyDescent="0.35">
      <c r="A328" s="84">
        <v>43281</v>
      </c>
      <c r="B328">
        <v>51</v>
      </c>
      <c r="C328">
        <v>6.8000000000000005E-2</v>
      </c>
    </row>
    <row r="329" spans="1:3" x14ac:dyDescent="0.35">
      <c r="A329" s="84">
        <v>43312</v>
      </c>
      <c r="B329">
        <v>50.8</v>
      </c>
      <c r="C329">
        <v>0.06</v>
      </c>
    </row>
    <row r="330" spans="1:3" x14ac:dyDescent="0.35">
      <c r="A330" s="84">
        <v>43343</v>
      </c>
      <c r="B330">
        <v>50.6</v>
      </c>
      <c r="C330">
        <v>0.06</v>
      </c>
    </row>
    <row r="331" spans="1:3" x14ac:dyDescent="0.35">
      <c r="A331" s="84">
        <v>43373</v>
      </c>
      <c r="B331">
        <v>50</v>
      </c>
      <c r="C331">
        <v>6.0999999999999999E-2</v>
      </c>
    </row>
    <row r="332" spans="1:3" x14ac:dyDescent="0.35">
      <c r="A332" s="84">
        <v>43404</v>
      </c>
      <c r="B332">
        <v>50.1</v>
      </c>
      <c r="C332">
        <v>5.8000000000000003E-2</v>
      </c>
    </row>
    <row r="333" spans="1:3" x14ac:dyDescent="0.35">
      <c r="A333" s="84">
        <v>43434</v>
      </c>
      <c r="B333">
        <v>50.2</v>
      </c>
      <c r="C333">
        <v>5.8999999999999997E-2</v>
      </c>
    </row>
    <row r="334" spans="1:3" x14ac:dyDescent="0.35">
      <c r="A334" s="84">
        <v>43465</v>
      </c>
      <c r="B334">
        <v>49.7</v>
      </c>
      <c r="C334">
        <v>5.3999999999999999E-2</v>
      </c>
    </row>
    <row r="335" spans="1:3" x14ac:dyDescent="0.35">
      <c r="A335" s="84">
        <v>43496</v>
      </c>
      <c r="B335">
        <v>48.3</v>
      </c>
      <c r="C335">
        <v>5.7000000000000002E-2</v>
      </c>
    </row>
    <row r="336" spans="1:3" x14ac:dyDescent="0.35">
      <c r="A336" s="84">
        <v>43524</v>
      </c>
      <c r="B336">
        <v>49.9</v>
      </c>
      <c r="C336">
        <v>5.2999999999999999E-2</v>
      </c>
    </row>
    <row r="337" spans="1:3" x14ac:dyDescent="0.35">
      <c r="A337" s="84">
        <v>43555</v>
      </c>
      <c r="B337">
        <v>50.8</v>
      </c>
      <c r="C337">
        <v>8.5000000000000006E-2</v>
      </c>
    </row>
    <row r="338" spans="1:3" x14ac:dyDescent="0.35">
      <c r="A338" s="84">
        <v>43585</v>
      </c>
      <c r="B338">
        <v>50.2</v>
      </c>
      <c r="C338">
        <v>5.3999999999999999E-2</v>
      </c>
    </row>
    <row r="339" spans="1:3" x14ac:dyDescent="0.35">
      <c r="A339" s="84">
        <v>43616</v>
      </c>
      <c r="B339">
        <v>50.2</v>
      </c>
      <c r="C339">
        <v>5.3999999999999999E-2</v>
      </c>
    </row>
    <row r="340" spans="1:3" x14ac:dyDescent="0.35">
      <c r="A340" s="84">
        <v>43646</v>
      </c>
      <c r="B340">
        <v>49.4</v>
      </c>
      <c r="C340">
        <v>0.05</v>
      </c>
    </row>
    <row r="341" spans="1:3" x14ac:dyDescent="0.35">
      <c r="A341" s="84">
        <v>43677</v>
      </c>
      <c r="B341">
        <v>49.9</v>
      </c>
      <c r="C341">
        <v>6.3E-2</v>
      </c>
    </row>
    <row r="342" spans="1:3" x14ac:dyDescent="0.35">
      <c r="A342" s="84">
        <v>43708</v>
      </c>
      <c r="B342">
        <v>50.4</v>
      </c>
      <c r="C342">
        <v>4.8000000000000001E-2</v>
      </c>
    </row>
    <row r="343" spans="1:3" x14ac:dyDescent="0.35">
      <c r="A343" s="84">
        <v>43738</v>
      </c>
      <c r="B343">
        <v>51.4</v>
      </c>
      <c r="C343">
        <v>4.3999999999999997E-2</v>
      </c>
    </row>
    <row r="344" spans="1:3" x14ac:dyDescent="0.35">
      <c r="A344" s="84">
        <v>43769</v>
      </c>
      <c r="B344">
        <v>51.7</v>
      </c>
      <c r="C344">
        <v>5.8000000000000003E-2</v>
      </c>
    </row>
    <row r="345" spans="1:3" x14ac:dyDescent="0.35">
      <c r="A345" s="84">
        <v>43799</v>
      </c>
      <c r="B345">
        <v>51.8</v>
      </c>
      <c r="C345">
        <v>4.7E-2</v>
      </c>
    </row>
    <row r="346" spans="1:3" x14ac:dyDescent="0.35">
      <c r="A346" s="84">
        <v>43830</v>
      </c>
      <c r="B346">
        <v>51.5</v>
      </c>
      <c r="C346">
        <v>6.2E-2</v>
      </c>
    </row>
    <row r="347" spans="1:3" x14ac:dyDescent="0.35">
      <c r="A347" s="84">
        <v>43890</v>
      </c>
      <c r="B347">
        <v>51.1</v>
      </c>
      <c r="C347">
        <v>6.9000000000000006E-2</v>
      </c>
    </row>
    <row r="348" spans="1:3" x14ac:dyDescent="0.35">
      <c r="A348" s="84">
        <v>43921</v>
      </c>
      <c r="B348">
        <v>40.299999999999997</v>
      </c>
      <c r="C348">
        <v>-0.13500000000000001</v>
      </c>
    </row>
    <row r="349" spans="1:3" x14ac:dyDescent="0.35">
      <c r="A349" s="84">
        <v>43951</v>
      </c>
      <c r="B349">
        <v>50.1</v>
      </c>
      <c r="C349">
        <v>-1.0999999999999999E-2</v>
      </c>
    </row>
    <row r="350" spans="1:3" ht="16" customHeight="1" x14ac:dyDescent="0.35">
      <c r="A350" s="84">
        <v>43982</v>
      </c>
      <c r="B350">
        <v>49.4</v>
      </c>
      <c r="C350">
        <v>3.9E-2</v>
      </c>
    </row>
    <row r="351" spans="1:3" ht="16" customHeight="1" x14ac:dyDescent="0.35">
      <c r="A351" s="84">
        <v>44012</v>
      </c>
      <c r="B351">
        <v>50.7</v>
      </c>
      <c r="C351">
        <v>4.3999999999999997E-2</v>
      </c>
    </row>
    <row r="352" spans="1:3" ht="16" customHeight="1" x14ac:dyDescent="0.35">
      <c r="A352" s="84">
        <v>44043</v>
      </c>
      <c r="B352">
        <v>51.2</v>
      </c>
      <c r="C352">
        <v>4.8000000000000001E-2</v>
      </c>
    </row>
    <row r="353" spans="1:3" ht="16" customHeight="1" x14ac:dyDescent="0.35">
      <c r="A353" s="84">
        <v>44074</v>
      </c>
      <c r="B353">
        <v>52.8</v>
      </c>
      <c r="C353">
        <v>4.8000000000000001E-2</v>
      </c>
    </row>
    <row r="354" spans="1:3" ht="16" customHeight="1" x14ac:dyDescent="0.35">
      <c r="A354" s="84">
        <v>44104</v>
      </c>
      <c r="B354">
        <v>53.1</v>
      </c>
      <c r="C354">
        <v>5.6000000000000001E-2</v>
      </c>
    </row>
    <row r="355" spans="1:3" ht="16" customHeight="1" x14ac:dyDescent="0.35">
      <c r="A355" s="84">
        <v>44135</v>
      </c>
      <c r="B355">
        <v>53</v>
      </c>
      <c r="C355">
        <v>6.9000000000000006E-2</v>
      </c>
    </row>
    <row r="356" spans="1:3" ht="16" customHeight="1" x14ac:dyDescent="0.35">
      <c r="A356" s="84">
        <v>44165</v>
      </c>
      <c r="B356">
        <v>53.6</v>
      </c>
      <c r="C356">
        <v>6.9000000000000006E-2</v>
      </c>
    </row>
    <row r="357" spans="1:3" ht="16" customHeight="1" x14ac:dyDescent="0.35">
      <c r="A357" s="84">
        <v>44196</v>
      </c>
      <c r="B357">
        <v>49.9</v>
      </c>
      <c r="C357">
        <v>7.0000000000000007E-2</v>
      </c>
    </row>
    <row r="358" spans="1:3" ht="16" customHeight="1" x14ac:dyDescent="0.35">
      <c r="A358" s="84">
        <v>44227</v>
      </c>
      <c r="B358">
        <v>51.5</v>
      </c>
      <c r="C358">
        <v>3.7999999999999999E-2</v>
      </c>
    </row>
    <row r="359" spans="1:3" ht="16" customHeight="1" x14ac:dyDescent="0.35">
      <c r="A359" s="84">
        <v>44255</v>
      </c>
      <c r="B359">
        <v>50.9</v>
      </c>
      <c r="C359">
        <v>0.35099999999999998</v>
      </c>
    </row>
    <row r="360" spans="1:3" ht="16" customHeight="1" x14ac:dyDescent="0.35">
      <c r="A360" s="84">
        <v>44286</v>
      </c>
      <c r="B360">
        <v>50.6</v>
      </c>
      <c r="C360">
        <v>0.14099999999999999</v>
      </c>
    </row>
    <row r="361" spans="1:3" x14ac:dyDescent="0.35">
      <c r="A361" s="84">
        <v>44316</v>
      </c>
      <c r="B361">
        <v>51.9</v>
      </c>
      <c r="C361">
        <v>9.8000000000000004E-2</v>
      </c>
    </row>
    <row r="362" spans="1:3" x14ac:dyDescent="0.35">
      <c r="A362" s="84">
        <v>44347</v>
      </c>
      <c r="B362">
        <v>52</v>
      </c>
      <c r="C362">
        <v>8.7999999999999995E-2</v>
      </c>
    </row>
    <row r="363" spans="1:3" x14ac:dyDescent="0.35">
      <c r="A363" s="84">
        <v>44377</v>
      </c>
      <c r="B363">
        <v>51.3</v>
      </c>
      <c r="C363">
        <v>8.3000000000000004E-2</v>
      </c>
    </row>
    <row r="364" spans="1:3" x14ac:dyDescent="0.35">
      <c r="A364" s="84">
        <v>44408</v>
      </c>
      <c r="B364">
        <v>50.3</v>
      </c>
      <c r="C364">
        <v>6.4000000000000001E-2</v>
      </c>
    </row>
    <row r="365" spans="1:3" x14ac:dyDescent="0.35">
      <c r="A365" s="84">
        <v>44439</v>
      </c>
      <c r="B365">
        <v>49.2</v>
      </c>
      <c r="C365">
        <v>5.2999999999999999E-2</v>
      </c>
    </row>
    <row r="366" spans="1:3" x14ac:dyDescent="0.35">
      <c r="A366" s="84">
        <v>44468</v>
      </c>
      <c r="B366">
        <v>50</v>
      </c>
      <c r="C366">
        <v>5.2999999999999999E-2</v>
      </c>
    </row>
    <row r="367" spans="1:3" x14ac:dyDescent="0.35">
      <c r="A367" s="84">
        <v>44469</v>
      </c>
      <c r="B367">
        <v>50</v>
      </c>
      <c r="C367">
        <v>3.1E-2</v>
      </c>
    </row>
    <row r="368" spans="1:3" x14ac:dyDescent="0.35">
      <c r="A368" s="84">
        <v>44500</v>
      </c>
      <c r="B368">
        <v>50.6</v>
      </c>
      <c r="C368">
        <v>3.5000000000000003E-2</v>
      </c>
    </row>
    <row r="369" spans="1:3" x14ac:dyDescent="0.35">
      <c r="A369" s="84">
        <v>44530</v>
      </c>
      <c r="B369">
        <v>49.9</v>
      </c>
      <c r="C369">
        <v>3.7999999999999999E-2</v>
      </c>
    </row>
    <row r="370" spans="1:3" x14ac:dyDescent="0.35">
      <c r="A370" s="84">
        <v>44561</v>
      </c>
      <c r="B370">
        <v>50.9</v>
      </c>
      <c r="C370">
        <v>4.2999999999999997E-2</v>
      </c>
    </row>
    <row r="371" spans="1:3" x14ac:dyDescent="0.35">
      <c r="A371" s="84">
        <v>44590</v>
      </c>
      <c r="B371">
        <v>49.1</v>
      </c>
      <c r="C371">
        <v>7.4999999999999997E-2</v>
      </c>
    </row>
    <row r="372" spans="1:3" x14ac:dyDescent="0.35">
      <c r="A372" s="84">
        <v>44620</v>
      </c>
      <c r="B372">
        <v>50.4</v>
      </c>
      <c r="C372">
        <v>7.4999999999999997E-2</v>
      </c>
    </row>
    <row r="373" spans="1:3" x14ac:dyDescent="0.35">
      <c r="A373" s="84">
        <v>44651</v>
      </c>
      <c r="B373">
        <v>48.1</v>
      </c>
      <c r="C373">
        <v>0.05</v>
      </c>
    </row>
    <row r="374" spans="1:3" x14ac:dyDescent="0.35">
      <c r="A374" s="84">
        <v>44680</v>
      </c>
      <c r="B374">
        <v>46</v>
      </c>
      <c r="C374">
        <v>-2.9000000000000001E-2</v>
      </c>
    </row>
    <row r="375" spans="1:3" x14ac:dyDescent="0.35">
      <c r="A375" s="84">
        <v>44712</v>
      </c>
      <c r="B375">
        <v>48.1</v>
      </c>
      <c r="C375">
        <v>6.9999999999999993E-3</v>
      </c>
    </row>
    <row r="376" spans="1:3" x14ac:dyDescent="0.35">
      <c r="A376" s="84">
        <v>44742</v>
      </c>
      <c r="B376">
        <v>51.7</v>
      </c>
      <c r="C376">
        <v>3.9E-2</v>
      </c>
    </row>
    <row r="377" spans="1:3" x14ac:dyDescent="0.35">
      <c r="A377" s="84">
        <v>44773</v>
      </c>
      <c r="B377">
        <v>50.4</v>
      </c>
      <c r="C377">
        <v>3.7999999999999999E-2</v>
      </c>
    </row>
    <row r="378" spans="1:3" x14ac:dyDescent="0.35">
      <c r="A378" s="84">
        <v>44804</v>
      </c>
      <c r="B378">
        <v>49.5</v>
      </c>
      <c r="C378">
        <v>4.2000000000000003E-2</v>
      </c>
    </row>
    <row r="379" spans="1:3" x14ac:dyDescent="0.35">
      <c r="A379" s="84">
        <v>44833</v>
      </c>
      <c r="B379">
        <v>48.1</v>
      </c>
      <c r="C379">
        <v>6.3E-2</v>
      </c>
    </row>
    <row r="380" spans="1:3" x14ac:dyDescent="0.35">
      <c r="A380" s="84">
        <v>44834</v>
      </c>
      <c r="B380">
        <v>48.1</v>
      </c>
      <c r="C380">
        <v>6.3E-2</v>
      </c>
    </row>
    <row r="381" spans="1:3" x14ac:dyDescent="0.35">
      <c r="A381" s="84">
        <v>44865</v>
      </c>
      <c r="B381">
        <v>49.2</v>
      </c>
      <c r="C381">
        <v>0.05</v>
      </c>
    </row>
    <row r="382" spans="1:3" x14ac:dyDescent="0.35">
      <c r="A382" s="84">
        <v>44895</v>
      </c>
      <c r="B382">
        <v>49.4</v>
      </c>
      <c r="C382">
        <v>2.1999999999999999E-2</v>
      </c>
    </row>
    <row r="383" spans="1:3" x14ac:dyDescent="0.35">
      <c r="A383" s="84">
        <v>44926</v>
      </c>
      <c r="B383">
        <v>49</v>
      </c>
      <c r="C383">
        <v>1.2999999999999999E-2</v>
      </c>
    </row>
    <row r="384" spans="1:3" x14ac:dyDescent="0.35">
      <c r="A384" s="84">
        <v>44957</v>
      </c>
      <c r="B384">
        <v>49.2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4" tint="0.59999389629810485"/>
  </sheetPr>
  <dimension ref="B1:M221"/>
  <sheetViews>
    <sheetView showGridLines="0" zoomScaleNormal="100" workbookViewId="0">
      <selection activeCell="H22" sqref="H22"/>
    </sheetView>
  </sheetViews>
  <sheetFormatPr defaultColWidth="9.1796875" defaultRowHeight="14.5" x14ac:dyDescent="0.35"/>
  <cols>
    <col min="1" max="1" width="9.1796875" style="80" customWidth="1"/>
    <col min="2" max="2" width="2.1796875" style="80" customWidth="1"/>
    <col min="3" max="3" width="27.36328125" style="80" customWidth="1"/>
    <col min="4" max="6" width="32.6328125" style="82" customWidth="1"/>
    <col min="7" max="64" width="9.1796875" style="80" customWidth="1"/>
    <col min="65" max="16384" width="9.1796875" style="80"/>
  </cols>
  <sheetData>
    <row r="1" spans="2:6" x14ac:dyDescent="0.35">
      <c r="B1" s="100" t="s">
        <v>45</v>
      </c>
      <c r="C1" s="85"/>
      <c r="D1" s="101"/>
      <c r="E1" s="101"/>
      <c r="F1" s="101"/>
    </row>
    <row r="2" spans="2:6" ht="16" customHeight="1" thickBot="1" x14ac:dyDescent="0.4">
      <c r="B2" s="92"/>
      <c r="C2" s="92"/>
      <c r="D2" s="92"/>
      <c r="E2" s="92"/>
      <c r="F2" s="92"/>
    </row>
    <row r="3" spans="2:6" ht="16" customHeight="1" thickBot="1" x14ac:dyDescent="0.4">
      <c r="B3" s="93" t="s">
        <v>0</v>
      </c>
      <c r="C3" s="94"/>
      <c r="D3" s="94"/>
      <c r="E3" s="94"/>
      <c r="F3" s="95"/>
    </row>
    <row r="7" spans="2:6" ht="20" customHeight="1" x14ac:dyDescent="0.35">
      <c r="D7" s="65" t="s">
        <v>552</v>
      </c>
      <c r="E7" s="65" t="s">
        <v>553</v>
      </c>
      <c r="F7" s="65" t="s">
        <v>554</v>
      </c>
    </row>
    <row r="8" spans="2:6" ht="19" customHeight="1" x14ac:dyDescent="0.45">
      <c r="C8" s="66" t="s">
        <v>432</v>
      </c>
      <c r="D8" s="11">
        <f>VLOOKUP(C8,'Data World GDP'!A:D,2,FALSE)/$D$28</f>
        <v>0.2107951720084987</v>
      </c>
      <c r="E8" s="12">
        <f>VLOOKUP(C8,'Data World GDP'!A:D,3,FALSE)</f>
        <v>21.1043148117692</v>
      </c>
      <c r="F8" s="12">
        <f>VLOOKUP(C8,'World Production data'!$A$2:$C$115,2,)</f>
        <v>0.79</v>
      </c>
    </row>
    <row r="9" spans="2:6" ht="19" customHeight="1" x14ac:dyDescent="0.45">
      <c r="C9" s="66" t="s">
        <v>505</v>
      </c>
      <c r="D9" s="11">
        <f>VLOOKUP(C9,'Data World GDP'!A:D,2,FALSE)/$D$28</f>
        <v>0.1316667420098549</v>
      </c>
      <c r="E9" s="12">
        <f>VLOOKUP(C9,'Data World GDP'!A:D,3,FALSE)</f>
        <v>0</v>
      </c>
      <c r="F9" s="12">
        <f>VLOOKUP(C9,'World Production data'!$A$2:$C$115,2,)</f>
        <v>-1.7</v>
      </c>
    </row>
    <row r="10" spans="2:6" ht="19" customHeight="1" x14ac:dyDescent="0.45">
      <c r="C10" s="66" t="s">
        <v>95</v>
      </c>
      <c r="D10" s="11">
        <f>VLOOKUP(C10,'Data World GDP'!A:D,2,FALSE)/$D$28</f>
        <v>0.16033633199222458</v>
      </c>
      <c r="E10" s="12">
        <f>VLOOKUP(C10,'Data World GDP'!A:D,3,FALSE)</f>
        <v>42.835549459778498</v>
      </c>
      <c r="F10" s="12">
        <f>VLOOKUP(C10,'World Production data'!$A$2:$C$115,2,)</f>
        <v>1.3</v>
      </c>
    </row>
    <row r="11" spans="2:6" ht="19" customHeight="1" x14ac:dyDescent="0.45">
      <c r="C11" s="66" t="s">
        <v>231</v>
      </c>
      <c r="D11" s="11">
        <f>VLOOKUP(C11,'Data World GDP'!A:D,2,FALSE)/$D$28</f>
        <v>4.467248316079743E-2</v>
      </c>
      <c r="E11" s="12">
        <f>VLOOKUP(C11,'Data World GDP'!A:D,3,FALSE)</f>
        <v>25.276723745751099</v>
      </c>
      <c r="F11" s="12">
        <f>VLOOKUP(C11,'World Production data'!$A$2:$C$115,2,)</f>
        <v>-2.4</v>
      </c>
    </row>
    <row r="12" spans="2:6" ht="19" customHeight="1" x14ac:dyDescent="0.45">
      <c r="C12" s="66" t="s">
        <v>127</v>
      </c>
      <c r="D12" s="11">
        <f>VLOOKUP(C12,'Data World GDP'!A:D,2,FALSE)/$D$28</f>
        <v>3.8515437819266758E-2</v>
      </c>
      <c r="E12" s="12">
        <f>VLOOKUP(C12,'Data World GDP'!A:D,3,FALSE)</f>
        <v>23.290317206913301</v>
      </c>
      <c r="F12" s="12">
        <f>VLOOKUP(C12,'World Production data'!$A$2:$C$115,2,)</f>
        <v>-3.94</v>
      </c>
    </row>
    <row r="13" spans="2:6" ht="19" customHeight="1" x14ac:dyDescent="0.45">
      <c r="C13" s="66" t="s">
        <v>177</v>
      </c>
      <c r="D13" s="11">
        <f>VLOOKUP(C13,'Data World GDP'!A:D,2,FALSE)/$D$28</f>
        <v>2.8307942678902399E-2</v>
      </c>
      <c r="E13" s="12">
        <f>VLOOKUP(C13,'Data World GDP'!A:D,3,FALSE)</f>
        <v>18.0920756440749</v>
      </c>
      <c r="F13" s="12">
        <f>VLOOKUP(C13,'World Production data'!$A$2:$C$115,2,)</f>
        <v>-4</v>
      </c>
    </row>
    <row r="14" spans="2:6" ht="19" customHeight="1" x14ac:dyDescent="0.45">
      <c r="C14" s="66" t="s">
        <v>211</v>
      </c>
      <c r="D14" s="11">
        <f>VLOOKUP(C14,'Data World GDP'!A:D,2,FALSE)/$D$28</f>
        <v>2.8714795895303107E-2</v>
      </c>
      <c r="E14" s="12">
        <f>VLOOKUP(C14,'Data World GDP'!A:D,3,FALSE)</f>
        <v>31.184277214324201</v>
      </c>
      <c r="F14" s="12">
        <f>VLOOKUP(C14,'World Production data'!$A$2:$C$115,2,)</f>
        <v>4.3</v>
      </c>
    </row>
    <row r="15" spans="2:6" ht="19" customHeight="1" x14ac:dyDescent="0.45">
      <c r="C15" s="66" t="s">
        <v>159</v>
      </c>
      <c r="D15" s="11">
        <f>VLOOKUP(C15,'Data World GDP'!A:D,2,FALSE)/$D$28</f>
        <v>2.6743818091406357E-2</v>
      </c>
      <c r="E15" s="12">
        <f>VLOOKUP(C15,'Data World GDP'!A:D,3,FALSE)</f>
        <v>25.026690711632401</v>
      </c>
      <c r="F15" s="12">
        <f>VLOOKUP(C15,'World Production data'!$A$2:$C$115,2,)</f>
        <v>1.42</v>
      </c>
    </row>
    <row r="16" spans="2:6" ht="19" customHeight="1" x14ac:dyDescent="0.45">
      <c r="C16" s="66" t="s">
        <v>75</v>
      </c>
      <c r="D16" s="11">
        <f>VLOOKUP(C16,'Data World GDP'!A:D,2,FALSE)/$D$28</f>
        <v>1.4547262781971881E-2</v>
      </c>
      <c r="E16" s="12">
        <f>VLOOKUP(C16,'Data World GDP'!A:D,3,FALSE)</f>
        <v>18.919750156210998</v>
      </c>
      <c r="F16" s="12">
        <f>VLOOKUP(C16,'World Production data'!$A$2:$C$115,2,)</f>
        <v>-1.3</v>
      </c>
    </row>
    <row r="17" spans="3:13" ht="19" customHeight="1" x14ac:dyDescent="0.45">
      <c r="C17" s="66" t="s">
        <v>225</v>
      </c>
      <c r="D17" s="11">
        <f>VLOOKUP(C17,'Data World GDP'!A:D,2,FALSE)/$D$28</f>
        <v>1.905881289272637E-2</v>
      </c>
      <c r="E17" s="12">
        <f>VLOOKUP(C17,'Data World GDP'!A:D,3,FALSE)</f>
        <v>20.045145748964199</v>
      </c>
      <c r="F17" s="12">
        <f>VLOOKUP(C17,'World Production data'!$A$2:$C$115,2,)</f>
        <v>0.1</v>
      </c>
    </row>
    <row r="18" spans="3:13" ht="19" customHeight="1" x14ac:dyDescent="0.45">
      <c r="C18" s="66" t="s">
        <v>87</v>
      </c>
      <c r="D18" s="11">
        <f>VLOOKUP(C18,'Data World GDP'!A:D,2,FALSE)/$D$28</f>
        <v>1.7973870982324489E-2</v>
      </c>
      <c r="E18" s="12">
        <f>VLOOKUP(C18,'Data World GDP'!A:D,3,FALSE)</f>
        <v>23.740127366052899</v>
      </c>
      <c r="F18" s="12">
        <f>VLOOKUP(C18,'World Production data'!$A$2:$C$115,2,)</f>
        <v>2.59</v>
      </c>
    </row>
    <row r="19" spans="3:13" ht="19" customHeight="1" x14ac:dyDescent="0.45">
      <c r="C19" s="66" t="s">
        <v>456</v>
      </c>
      <c r="D19" s="11">
        <f>VLOOKUP(C19,'Data World GDP'!A:D,2,FALSE)/$D$28</f>
        <v>1.6057140273947831E-2</v>
      </c>
      <c r="E19" s="12">
        <f>VLOOKUP(C19,'Data World GDP'!A:D,3,FALSE)</f>
        <v>22.421938275509799</v>
      </c>
      <c r="F19" s="12">
        <f>VLOOKUP(C19,'World Production data'!$A$2:$C$115,2,)</f>
        <v>-4.3</v>
      </c>
    </row>
    <row r="20" spans="3:13" ht="19" customHeight="1" x14ac:dyDescent="0.45">
      <c r="C20" s="66" t="s">
        <v>243</v>
      </c>
      <c r="D20" s="11">
        <f>VLOOKUP(C20,'Data World GDP'!A:D,2,FALSE)/$D$28</f>
        <v>1.6265087473441527E-2</v>
      </c>
      <c r="E20" s="12">
        <f>VLOOKUP(C20,'Data World GDP'!A:D,3,FALSE)</f>
        <v>32.089982999124402</v>
      </c>
      <c r="F20" s="12">
        <f>VLOOKUP(C20,'World Production data'!$A$2:$C$115,2,)</f>
        <v>-7.3</v>
      </c>
    </row>
    <row r="21" spans="3:13" ht="19" customHeight="1" x14ac:dyDescent="0.45">
      <c r="C21" s="66" t="s">
        <v>49</v>
      </c>
      <c r="D21" s="11">
        <f>VLOOKUP(C21,'Data World GDP'!A:D,2,FALSE)/$D$28</f>
        <v>1.4040956557117672E-2</v>
      </c>
      <c r="E21" s="12">
        <f>VLOOKUP(C21,'Data World GDP'!A:D,3,FALSE)</f>
        <v>22.7622897118321</v>
      </c>
      <c r="F21" s="12">
        <f>VLOOKUP(C21,'World Production data'!$A$2:$C$115,2,)</f>
        <v>0.49</v>
      </c>
    </row>
    <row r="22" spans="3:13" ht="19" customHeight="1" x14ac:dyDescent="0.45">
      <c r="C22" s="66" t="s">
        <v>147</v>
      </c>
      <c r="D22" s="11">
        <f>VLOOKUP(C22,'Data World GDP'!A:D,2,FALSE)/$D$28</f>
        <v>1.2901767551195696E-2</v>
      </c>
      <c r="E22" s="12">
        <f>VLOOKUP(C22,'Data World GDP'!A:D,3,FALSE)</f>
        <v>20.841336314115701</v>
      </c>
      <c r="F22" s="12">
        <f>VLOOKUP(C22,'World Production data'!$A$2:$C$115,2,)</f>
        <v>0.6</v>
      </c>
    </row>
    <row r="23" spans="3:13" ht="19" customHeight="1" x14ac:dyDescent="0.45">
      <c r="C23" s="66" t="s">
        <v>277</v>
      </c>
      <c r="D23" s="11">
        <f>VLOOKUP(C23,'Data World GDP'!A:D,2,FALSE)/$D$28</f>
        <v>1.1509425432846616E-2</v>
      </c>
      <c r="E23" s="12">
        <f>VLOOKUP(C23,'Data World GDP'!A:D,3,FALSE)</f>
        <v>20.564291572059801</v>
      </c>
      <c r="F23" s="12">
        <f>VLOOKUP(C23,'World Production data'!$A$2:$C$115,2,)</f>
        <v>3</v>
      </c>
    </row>
    <row r="24" spans="3:13" ht="19" customHeight="1" x14ac:dyDescent="0.45">
      <c r="C24" s="66" t="s">
        <v>209</v>
      </c>
      <c r="D24" s="11">
        <f>VLOOKUP(C24,'Data World GDP'!A:D,2,FALSE)/$D$28</f>
        <v>1.0722842547805252E-2</v>
      </c>
      <c r="E24" s="12">
        <f>VLOOKUP(C24,'Data World GDP'!A:D,3,FALSE)</f>
        <v>31.459921145125499</v>
      </c>
      <c r="F24" s="12">
        <f>VLOOKUP(C24,'World Production data'!$A$2:$C$115,2,)</f>
        <v>1.6</v>
      </c>
    </row>
    <row r="25" spans="3:13" ht="19" customHeight="1" x14ac:dyDescent="0.45">
      <c r="C25" s="66" t="s">
        <v>419</v>
      </c>
      <c r="D25" s="11">
        <f>VLOOKUP(C25,'Data World GDP'!A:D,2,FALSE)/$D$28</f>
        <v>7.4047285384928347E-3</v>
      </c>
      <c r="E25" s="12">
        <f>VLOOKUP(C25,'Data World GDP'!A:D,3,FALSE)</f>
        <v>0</v>
      </c>
      <c r="F25" s="12">
        <f>VLOOKUP(C25,'World Production data'!$A$2:$C$115,2,)</f>
        <v>-0.2</v>
      </c>
    </row>
    <row r="26" spans="3:13" ht="19" customHeight="1" x14ac:dyDescent="0.45">
      <c r="C26" s="66" t="s">
        <v>315</v>
      </c>
      <c r="D26" s="11">
        <f>VLOOKUP(C26,'Data World GDP'!A:D,2,FALSE)/$D$28</f>
        <v>9.1587179603092091E-3</v>
      </c>
      <c r="E26" s="12">
        <f>VLOOKUP(C26,'Data World GDP'!A:D,3,FALSE)</f>
        <v>21.453811265408302</v>
      </c>
      <c r="F26" s="12">
        <f>VLOOKUP(C26,'World Production data'!$A$2:$C$115,2,)</f>
        <v>-1.1000000000000001</v>
      </c>
    </row>
    <row r="28" spans="3:13" x14ac:dyDescent="0.35">
      <c r="C28" s="63" t="s">
        <v>555</v>
      </c>
      <c r="D28" s="83">
        <f>SUM('Data World GDP'!B2:B178)</f>
        <v>110605</v>
      </c>
      <c r="E28" s="69"/>
      <c r="F28" s="69"/>
    </row>
    <row r="29" spans="3:13" x14ac:dyDescent="0.35">
      <c r="C29" s="63" t="s">
        <v>556</v>
      </c>
      <c r="D29" s="80">
        <f>D28-VLOOKUP("Euro Area",'Data World GDP'!$A:$D,2,)</f>
        <v>96042</v>
      </c>
    </row>
    <row r="30" spans="3:13" x14ac:dyDescent="0.35">
      <c r="C30" s="102"/>
      <c r="D30" s="103"/>
      <c r="E30" s="101"/>
      <c r="F30" s="101"/>
      <c r="G30" s="85"/>
      <c r="H30" s="85"/>
      <c r="I30" s="85"/>
      <c r="J30" s="85"/>
      <c r="K30" s="85"/>
      <c r="L30" s="85"/>
      <c r="M30" s="85"/>
    </row>
    <row r="31" spans="3:13" x14ac:dyDescent="0.35">
      <c r="C31" s="85"/>
      <c r="D31" s="101"/>
      <c r="E31" s="101"/>
      <c r="F31" s="101"/>
      <c r="G31" s="85"/>
      <c r="H31" s="85"/>
      <c r="I31" s="85"/>
      <c r="J31" s="85"/>
      <c r="K31" s="85"/>
      <c r="L31" s="85"/>
      <c r="M31" s="85"/>
    </row>
    <row r="92" spans="6:6" x14ac:dyDescent="0.35">
      <c r="F92" s="70"/>
    </row>
    <row r="94" spans="6:6" x14ac:dyDescent="0.35">
      <c r="F94" s="71"/>
    </row>
    <row r="96" spans="6:6" x14ac:dyDescent="0.35">
      <c r="F96" s="71"/>
    </row>
    <row r="97" spans="6:12" x14ac:dyDescent="0.35">
      <c r="F97" s="71"/>
      <c r="G97" s="71"/>
      <c r="J97" s="71"/>
      <c r="K97" s="71"/>
      <c r="L97" s="71"/>
    </row>
    <row r="101" spans="6:12" x14ac:dyDescent="0.35">
      <c r="F101" s="70"/>
    </row>
    <row r="103" spans="6:12" x14ac:dyDescent="0.35">
      <c r="F103" s="71"/>
    </row>
    <row r="104" spans="6:12" x14ac:dyDescent="0.35">
      <c r="F104" s="71"/>
    </row>
    <row r="108" spans="6:12" x14ac:dyDescent="0.35">
      <c r="F108" s="71"/>
      <c r="G108" s="71"/>
    </row>
    <row r="111" spans="6:12" x14ac:dyDescent="0.35">
      <c r="F111" s="70"/>
    </row>
    <row r="112" spans="6:12" x14ac:dyDescent="0.35">
      <c r="F112" s="71"/>
    </row>
    <row r="113" spans="6:7" x14ac:dyDescent="0.35">
      <c r="F113" s="71"/>
    </row>
    <row r="120" spans="6:7" x14ac:dyDescent="0.35">
      <c r="F120" s="71"/>
    </row>
    <row r="123" spans="6:7" x14ac:dyDescent="0.35">
      <c r="F123" s="71"/>
      <c r="G123" s="71"/>
    </row>
    <row r="124" spans="6:7" x14ac:dyDescent="0.35">
      <c r="F124" s="71"/>
    </row>
    <row r="126" spans="6:7" x14ac:dyDescent="0.35">
      <c r="F126" s="70"/>
    </row>
    <row r="132" spans="6:6" x14ac:dyDescent="0.35">
      <c r="F132" s="71"/>
    </row>
    <row r="134" spans="6:6" x14ac:dyDescent="0.35">
      <c r="F134" s="71"/>
    </row>
    <row r="139" spans="6:6" x14ac:dyDescent="0.35">
      <c r="F139" s="71"/>
    </row>
    <row r="141" spans="6:6" x14ac:dyDescent="0.35">
      <c r="F141" s="71"/>
    </row>
    <row r="144" spans="6:6" x14ac:dyDescent="0.35">
      <c r="F144" s="71"/>
    </row>
    <row r="145" spans="6:11" x14ac:dyDescent="0.35">
      <c r="F145" s="70"/>
    </row>
    <row r="147" spans="6:11" x14ac:dyDescent="0.35">
      <c r="F147" s="70"/>
    </row>
    <row r="148" spans="6:11" x14ac:dyDescent="0.35">
      <c r="F148" s="71"/>
    </row>
    <row r="149" spans="6:11" x14ac:dyDescent="0.35">
      <c r="F149" s="71"/>
    </row>
    <row r="150" spans="6:11" x14ac:dyDescent="0.35">
      <c r="F150" s="71"/>
    </row>
    <row r="151" spans="6:11" x14ac:dyDescent="0.35">
      <c r="F151" s="71"/>
    </row>
    <row r="152" spans="6:11" x14ac:dyDescent="0.35">
      <c r="F152" s="71"/>
      <c r="K152" s="71"/>
    </row>
    <row r="153" spans="6:11" x14ac:dyDescent="0.35">
      <c r="F153" s="71"/>
    </row>
    <row r="155" spans="6:11" x14ac:dyDescent="0.35">
      <c r="F155" s="71"/>
    </row>
    <row r="156" spans="6:11" x14ac:dyDescent="0.35">
      <c r="F156" s="71"/>
    </row>
    <row r="157" spans="6:11" x14ac:dyDescent="0.35">
      <c r="F157" s="71"/>
    </row>
    <row r="159" spans="6:11" x14ac:dyDescent="0.35">
      <c r="F159" s="71"/>
      <c r="G159" s="71"/>
    </row>
    <row r="162" spans="6:7" x14ac:dyDescent="0.35">
      <c r="F162" s="71"/>
    </row>
    <row r="167" spans="6:7" x14ac:dyDescent="0.35">
      <c r="F167" s="71"/>
      <c r="G167" s="70"/>
    </row>
    <row r="169" spans="6:7" x14ac:dyDescent="0.35">
      <c r="F169" s="71"/>
    </row>
    <row r="170" spans="6:7" x14ac:dyDescent="0.35">
      <c r="F170" s="71"/>
    </row>
    <row r="176" spans="6:7" x14ac:dyDescent="0.35">
      <c r="F176" s="71"/>
    </row>
    <row r="177" spans="5:12" x14ac:dyDescent="0.35">
      <c r="F177" s="71"/>
    </row>
    <row r="178" spans="5:12" x14ac:dyDescent="0.35">
      <c r="F178" s="71"/>
    </row>
    <row r="179" spans="5:12" x14ac:dyDescent="0.35">
      <c r="F179" s="71"/>
    </row>
    <row r="181" spans="5:12" x14ac:dyDescent="0.35">
      <c r="E181" s="70"/>
      <c r="F181" s="71"/>
      <c r="J181" s="71"/>
      <c r="K181" s="71"/>
      <c r="L181" s="71"/>
    </row>
    <row r="182" spans="5:12" x14ac:dyDescent="0.35">
      <c r="F182" s="71"/>
    </row>
    <row r="183" spans="5:12" x14ac:dyDescent="0.35">
      <c r="F183" s="71"/>
    </row>
    <row r="184" spans="5:12" x14ac:dyDescent="0.35">
      <c r="F184" s="71"/>
      <c r="G184" s="71"/>
      <c r="K184" s="70"/>
    </row>
    <row r="185" spans="5:12" x14ac:dyDescent="0.35">
      <c r="F185" s="71"/>
    </row>
    <row r="186" spans="5:12" x14ac:dyDescent="0.35">
      <c r="F186" s="71"/>
    </row>
    <row r="187" spans="5:12" x14ac:dyDescent="0.35">
      <c r="F187" s="71"/>
      <c r="G187" s="71"/>
      <c r="H187" s="71"/>
      <c r="I187" s="71"/>
      <c r="J187" s="71"/>
      <c r="K187" s="71"/>
      <c r="L187" s="71"/>
    </row>
    <row r="188" spans="5:12" x14ac:dyDescent="0.35">
      <c r="F188" s="71"/>
      <c r="G188" s="71"/>
      <c r="I188" s="70"/>
      <c r="J188" s="71"/>
      <c r="K188" s="71"/>
      <c r="L188" s="71"/>
    </row>
    <row r="189" spans="5:12" x14ac:dyDescent="0.35">
      <c r="F189" s="71"/>
      <c r="G189" s="71"/>
    </row>
    <row r="190" spans="5:12" x14ac:dyDescent="0.35">
      <c r="F190" s="71"/>
      <c r="G190" s="71"/>
    </row>
    <row r="191" spans="5:12" x14ac:dyDescent="0.35">
      <c r="F191" s="71"/>
      <c r="J191" s="70"/>
      <c r="K191" s="70"/>
    </row>
    <row r="192" spans="5:12" x14ac:dyDescent="0.35">
      <c r="F192" s="71"/>
      <c r="G192" s="71"/>
    </row>
    <row r="193" spans="6:12" x14ac:dyDescent="0.35">
      <c r="F193" s="71"/>
      <c r="G193" s="71"/>
      <c r="I193" s="71"/>
      <c r="J193" s="71"/>
      <c r="K193" s="71"/>
      <c r="L193" s="71"/>
    </row>
    <row r="194" spans="6:12" x14ac:dyDescent="0.35">
      <c r="F194" s="71"/>
    </row>
    <row r="195" spans="6:12" x14ac:dyDescent="0.35">
      <c r="F195" s="71"/>
    </row>
    <row r="196" spans="6:12" x14ac:dyDescent="0.35">
      <c r="F196" s="71"/>
    </row>
    <row r="197" spans="6:12" x14ac:dyDescent="0.35">
      <c r="F197" s="71"/>
    </row>
    <row r="198" spans="6:12" x14ac:dyDescent="0.35">
      <c r="F198" s="71"/>
    </row>
    <row r="199" spans="6:12" x14ac:dyDescent="0.35">
      <c r="F199" s="71"/>
    </row>
    <row r="200" spans="6:12" x14ac:dyDescent="0.35">
      <c r="F200" s="71"/>
    </row>
    <row r="201" spans="6:12" x14ac:dyDescent="0.35">
      <c r="F201" s="71"/>
    </row>
    <row r="202" spans="6:12" x14ac:dyDescent="0.35">
      <c r="F202" s="71"/>
    </row>
    <row r="203" spans="6:12" x14ac:dyDescent="0.35">
      <c r="F203" s="70"/>
    </row>
    <row r="204" spans="6:12" x14ac:dyDescent="0.35">
      <c r="F204" s="71"/>
    </row>
    <row r="205" spans="6:12" x14ac:dyDescent="0.35">
      <c r="F205" s="71"/>
    </row>
    <row r="206" spans="6:12" x14ac:dyDescent="0.35">
      <c r="F206" s="71"/>
      <c r="G206" s="71"/>
      <c r="K206" s="71"/>
    </row>
    <row r="207" spans="6:12" x14ac:dyDescent="0.35">
      <c r="F207" s="71"/>
    </row>
    <row r="208" spans="6:12" x14ac:dyDescent="0.35">
      <c r="F208" s="71"/>
    </row>
    <row r="209" spans="5:12" x14ac:dyDescent="0.35">
      <c r="F209" s="71"/>
    </row>
    <row r="211" spans="5:12" x14ac:dyDescent="0.35">
      <c r="F211" s="71"/>
      <c r="G211" s="70"/>
      <c r="J211" s="71"/>
      <c r="K211" s="71"/>
      <c r="L211" s="71"/>
    </row>
    <row r="212" spans="5:12" x14ac:dyDescent="0.35">
      <c r="F212" s="71"/>
    </row>
    <row r="213" spans="5:12" x14ac:dyDescent="0.35">
      <c r="E213" s="69"/>
      <c r="F213" s="69"/>
    </row>
    <row r="214" spans="5:12" x14ac:dyDescent="0.35">
      <c r="E214" s="69"/>
      <c r="F214" s="69"/>
    </row>
    <row r="215" spans="5:12" x14ac:dyDescent="0.35">
      <c r="E215" s="69"/>
      <c r="F215" s="69"/>
    </row>
    <row r="216" spans="5:12" x14ac:dyDescent="0.35">
      <c r="E216" s="69"/>
      <c r="F216" s="69"/>
    </row>
    <row r="217" spans="5:12" x14ac:dyDescent="0.35">
      <c r="E217" s="69"/>
      <c r="F217" s="69"/>
    </row>
    <row r="218" spans="5:12" x14ac:dyDescent="0.35">
      <c r="E218" s="69"/>
      <c r="F218" s="69"/>
    </row>
    <row r="219" spans="5:12" x14ac:dyDescent="0.35">
      <c r="E219" s="69"/>
      <c r="F219" s="69"/>
    </row>
    <row r="220" spans="5:12" x14ac:dyDescent="0.35">
      <c r="E220" s="69"/>
      <c r="F220" s="69"/>
    </row>
    <row r="221" spans="5:12" x14ac:dyDescent="0.35">
      <c r="E221" s="69"/>
      <c r="F221" s="69"/>
    </row>
  </sheetData>
  <mergeCells count="13">
    <mergeCell ref="L30:L31"/>
    <mergeCell ref="M30:M31"/>
    <mergeCell ref="G30:G31"/>
    <mergeCell ref="H30:H31"/>
    <mergeCell ref="I30:I31"/>
    <mergeCell ref="J30:J31"/>
    <mergeCell ref="K30:K31"/>
    <mergeCell ref="B1:F2"/>
    <mergeCell ref="B3:F3"/>
    <mergeCell ref="C30:C31"/>
    <mergeCell ref="D30:D31"/>
    <mergeCell ref="E30:E31"/>
    <mergeCell ref="F30:F31"/>
  </mergeCells>
  <conditionalFormatting sqref="D8:D26">
    <cfRule type="dataBar" priority="3">
      <dataBar>
        <cfvo type="min"/>
        <cfvo type="max"/>
        <color rgb="FF638EC6"/>
      </dataBar>
    </cfRule>
  </conditionalFormatting>
  <conditionalFormatting sqref="E8:E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B1" r:id="rId1" xr:uid="{00000000-0004-0000-0500-000000000000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theme="4" tint="0.59999389629810485"/>
  </sheetPr>
  <dimension ref="A1:BO825"/>
  <sheetViews>
    <sheetView zoomScale="110" zoomScaleNormal="110" workbookViewId="0">
      <pane xSplit="2" ySplit="9" topLeftCell="C413" activePane="bottomRight" state="frozen"/>
      <selection activeCell="H30" sqref="H30:H31"/>
      <selection pane="topRight" activeCell="H30" sqref="H30:H31"/>
      <selection pane="bottomLeft" activeCell="H30" sqref="H30:H31"/>
      <selection pane="bottomRight" activeCell="P425" sqref="P425"/>
    </sheetView>
  </sheetViews>
  <sheetFormatPr defaultColWidth="8.81640625" defaultRowHeight="14.5" x14ac:dyDescent="0.35"/>
  <cols>
    <col min="1" max="1" width="10.6328125" style="80" bestFit="1" customWidth="1"/>
    <col min="2" max="2" width="13.6328125" customWidth="1"/>
    <col min="3" max="3" width="7.1796875" customWidth="1"/>
    <col min="4" max="4" width="7" customWidth="1"/>
    <col min="5" max="6" width="6.1796875" customWidth="1"/>
    <col min="7" max="11" width="6.81640625" bestFit="1" customWidth="1"/>
    <col min="12" max="13" width="6.36328125" hidden="1" customWidth="1"/>
    <col min="14" max="14" width="8.1796875" customWidth="1"/>
    <col min="15" max="15" width="7.6328125" customWidth="1"/>
    <col min="16" max="16" width="6.1796875" customWidth="1"/>
    <col min="17" max="17" width="7" customWidth="1"/>
    <col min="18" max="20" width="6.1796875" customWidth="1"/>
    <col min="21" max="21" width="6.6328125" customWidth="1"/>
    <col min="22" max="22" width="6.1796875" customWidth="1"/>
    <col min="23" max="23" width="6.1796875" style="80" customWidth="1"/>
    <col min="24" max="25" width="15.36328125" style="80" customWidth="1"/>
    <col min="26" max="26" width="10.6328125" style="80" bestFit="1" customWidth="1"/>
    <col min="27" max="67" width="9.1796875" style="80" customWidth="1"/>
  </cols>
  <sheetData>
    <row r="1" spans="2:26" x14ac:dyDescent="0.35">
      <c r="C1" t="s">
        <v>431</v>
      </c>
      <c r="D1" t="s">
        <v>526</v>
      </c>
      <c r="E1" t="s">
        <v>230</v>
      </c>
      <c r="F1" t="s">
        <v>126</v>
      </c>
      <c r="G1" t="s">
        <v>158</v>
      </c>
      <c r="H1" t="s">
        <v>176</v>
      </c>
      <c r="I1" t="s">
        <v>224</v>
      </c>
      <c r="J1" t="s">
        <v>146</v>
      </c>
      <c r="K1" t="s">
        <v>390</v>
      </c>
      <c r="L1" t="s">
        <v>276</v>
      </c>
      <c r="M1" t="s">
        <v>535</v>
      </c>
      <c r="N1" t="s">
        <v>210</v>
      </c>
      <c r="O1" t="s">
        <v>86</v>
      </c>
      <c r="P1" t="s">
        <v>532</v>
      </c>
      <c r="Q1" t="s">
        <v>74</v>
      </c>
      <c r="R1" t="s">
        <v>190</v>
      </c>
      <c r="S1" t="s">
        <v>214</v>
      </c>
      <c r="T1" t="s">
        <v>418</v>
      </c>
      <c r="U1" t="s">
        <v>525</v>
      </c>
      <c r="V1" t="s">
        <v>346</v>
      </c>
      <c r="Z1" s="15" t="s">
        <v>557</v>
      </c>
    </row>
    <row r="2" spans="2:26" s="80" customFormat="1" ht="16" customHeight="1" thickBot="1" x14ac:dyDescent="0.4">
      <c r="Y2" s="80" t="s">
        <v>558</v>
      </c>
      <c r="Z2" s="14">
        <v>44866</v>
      </c>
    </row>
    <row r="3" spans="2:26" ht="75.75" customHeight="1" x14ac:dyDescent="0.35">
      <c r="B3" s="49"/>
      <c r="C3" s="50" t="s">
        <v>559</v>
      </c>
      <c r="D3" s="51" t="s">
        <v>560</v>
      </c>
      <c r="E3" s="52" t="s">
        <v>561</v>
      </c>
      <c r="F3" s="53" t="s">
        <v>127</v>
      </c>
      <c r="G3" s="53" t="s">
        <v>159</v>
      </c>
      <c r="H3" s="53" t="s">
        <v>562</v>
      </c>
      <c r="I3" s="53" t="s">
        <v>563</v>
      </c>
      <c r="J3" s="53" t="s">
        <v>147</v>
      </c>
      <c r="K3" s="53" t="s">
        <v>391</v>
      </c>
      <c r="L3" s="53" t="s">
        <v>277</v>
      </c>
      <c r="M3" s="53" t="s">
        <v>456</v>
      </c>
      <c r="N3" s="53" t="s">
        <v>211</v>
      </c>
      <c r="O3" s="53" t="s">
        <v>87</v>
      </c>
      <c r="P3" s="53" t="s">
        <v>564</v>
      </c>
      <c r="Q3" s="53" t="s">
        <v>75</v>
      </c>
      <c r="R3" s="53" t="s">
        <v>191</v>
      </c>
      <c r="S3" s="53" t="s">
        <v>215</v>
      </c>
      <c r="T3" s="53" t="s">
        <v>419</v>
      </c>
      <c r="U3" s="53" t="s">
        <v>565</v>
      </c>
      <c r="V3" s="54" t="s">
        <v>347</v>
      </c>
      <c r="Z3" s="16">
        <f>EDATE(Z2,-1)</f>
        <v>44835</v>
      </c>
    </row>
    <row r="4" spans="2:26" x14ac:dyDescent="0.35">
      <c r="B4" s="55" t="s">
        <v>566</v>
      </c>
      <c r="C4" s="3">
        <f t="shared" ref="C4:V4" ca="1" si="0">MAX(OFFSET(C$24,COUNT(C$24:C$435),0,-13,1))</f>
        <v>6.9376272442768269E-2</v>
      </c>
      <c r="D4" s="3">
        <f t="shared" ca="1" si="0"/>
        <v>4.19921874947543E-2</v>
      </c>
      <c r="E4" s="3">
        <f t="shared" ca="1" si="0"/>
        <v>9.2119866815327911E-2</v>
      </c>
      <c r="F4" s="3">
        <f t="shared" ca="1" si="0"/>
        <v>4.5307443363775762E-2</v>
      </c>
      <c r="G4" s="3">
        <f t="shared" ca="1" si="0"/>
        <v>1.8901235850036276E-2</v>
      </c>
      <c r="H4" s="3">
        <f t="shared" ca="1" si="0"/>
        <v>-1.0138248847093769E-2</v>
      </c>
      <c r="I4" s="3">
        <f t="shared" ca="1" si="0"/>
        <v>3.3138401566655575E-2</v>
      </c>
      <c r="J4" s="3">
        <f t="shared" ca="1" si="0"/>
        <v>6.8508957790435226E-2</v>
      </c>
      <c r="K4" s="3">
        <f t="shared" ca="1" si="0"/>
        <v>9.5530236631389209E-2</v>
      </c>
      <c r="L4" s="3">
        <f t="shared" ca="1" si="0"/>
        <v>6.5659898365097013E-3</v>
      </c>
      <c r="M4" s="3">
        <f t="shared" ca="1" si="0"/>
        <v>0.12070874861572543</v>
      </c>
      <c r="N4" s="3">
        <f t="shared" ca="1" si="0"/>
        <v>4.90094331884455E-2</v>
      </c>
      <c r="O4" s="3">
        <f t="shared" ca="1" si="0"/>
        <v>6.2898620206013903E-2</v>
      </c>
      <c r="P4" s="3">
        <f t="shared" ca="1" si="0"/>
        <v>6.7978533094812249E-2</v>
      </c>
      <c r="Q4" s="3">
        <f t="shared" ca="1" si="0"/>
        <v>1.8397727538029932E-2</v>
      </c>
      <c r="R4" s="3">
        <f t="shared" ca="1" si="0"/>
        <v>9.4222222219200513E-2</v>
      </c>
      <c r="S4" s="3">
        <f t="shared" ca="1" si="0"/>
        <v>0.57296137339039688</v>
      </c>
      <c r="T4" s="3">
        <f t="shared" ca="1" si="0"/>
        <v>0.1123853211005668</v>
      </c>
      <c r="U4" s="3">
        <f t="shared" ca="1" si="0"/>
        <v>0.53377483442599716</v>
      </c>
      <c r="V4" s="3">
        <f t="shared" ca="1" si="0"/>
        <v>0.17347725520431767</v>
      </c>
      <c r="Z4" s="16">
        <f>EDATE(Z2,-12)</f>
        <v>44501</v>
      </c>
    </row>
    <row r="5" spans="2:26" x14ac:dyDescent="0.35">
      <c r="B5" s="55" t="s">
        <v>567</v>
      </c>
      <c r="C5" s="3">
        <f t="shared" ref="C5:V5" ca="1" si="1">MIN(OFFSET(C$24,COUNT(C$24:C$435),0,-13,1))</f>
        <v>7.895561252345782E-3</v>
      </c>
      <c r="D5" s="3">
        <f t="shared" ca="1" si="1"/>
        <v>-2.354048964203383E-2</v>
      </c>
      <c r="E5" s="3">
        <f t="shared" ca="1" si="1"/>
        <v>-4.2116630668823332E-2</v>
      </c>
      <c r="F5" s="3">
        <f t="shared" ca="1" si="1"/>
        <v>-5.0761421316035171E-2</v>
      </c>
      <c r="G5" s="3">
        <f t="shared" ca="1" si="1"/>
        <v>-2.6876831363039269E-2</v>
      </c>
      <c r="H5" s="3">
        <f t="shared" ca="1" si="1"/>
        <v>-6.2157221204014554E-2</v>
      </c>
      <c r="I5" s="3">
        <f t="shared" ca="1" si="1"/>
        <v>-3.2649253734746038E-2</v>
      </c>
      <c r="J5" s="3">
        <f t="shared" ca="1" si="1"/>
        <v>-6.8267442236948483E-3</v>
      </c>
      <c r="K5" s="3">
        <f t="shared" ca="1" si="1"/>
        <v>-2.0833333336227125E-2</v>
      </c>
      <c r="L5" s="3">
        <f t="shared" ca="1" si="1"/>
        <v>-1</v>
      </c>
      <c r="M5" s="3">
        <f t="shared" ca="1" si="1"/>
        <v>-2.1231422505308159E-3</v>
      </c>
      <c r="N5" s="3">
        <f t="shared" ca="1" si="1"/>
        <v>-2.8306952653541365E-3</v>
      </c>
      <c r="O5" s="3">
        <f t="shared" ca="1" si="1"/>
        <v>1.1376939397633016E-2</v>
      </c>
      <c r="P5" s="3">
        <f t="shared" ca="1" si="1"/>
        <v>-9.2514718250630776E-2</v>
      </c>
      <c r="Q5" s="3">
        <f t="shared" ca="1" si="1"/>
        <v>-6.8616475290527487E-2</v>
      </c>
      <c r="R5" s="3">
        <f t="shared" ca="1" si="1"/>
        <v>-4.4019933553629403E-2</v>
      </c>
      <c r="S5" s="3">
        <f t="shared" ca="1" si="1"/>
        <v>-0.28171641790954272</v>
      </c>
      <c r="T5" s="3">
        <f t="shared" ca="1" si="1"/>
        <v>-4.2105263216254789E-3</v>
      </c>
      <c r="U5" s="3">
        <f t="shared" ca="1" si="1"/>
        <v>-5.4243219590246888E-2</v>
      </c>
      <c r="V5" s="3">
        <f t="shared" ca="1" si="1"/>
        <v>4.8696844993141246E-2</v>
      </c>
    </row>
    <row r="6" spans="2:26" x14ac:dyDescent="0.35">
      <c r="B6" s="55" t="s">
        <v>568</v>
      </c>
      <c r="C6" s="3">
        <f t="shared" ref="C6:V6" ca="1" si="2">AVERAGE(OFFSET(C$24,COUNT(C$24:C$435),0,-13,1))</f>
        <v>3.6721412492889696E-2</v>
      </c>
      <c r="D6" s="3">
        <f t="shared" ca="1" si="2"/>
        <v>7.3849349246754327E-3</v>
      </c>
      <c r="E6" s="3">
        <f t="shared" ca="1" si="2"/>
        <v>2.1128968100051111E-3</v>
      </c>
      <c r="F6" s="3">
        <f t="shared" ca="1" si="2"/>
        <v>-3.2953630738000277E-3</v>
      </c>
      <c r="G6" s="3">
        <f t="shared" ca="1" si="2"/>
        <v>1.1203825916629708E-3</v>
      </c>
      <c r="H6" s="3">
        <f t="shared" ca="1" si="2"/>
        <v>-3.5917706238472541E-2</v>
      </c>
      <c r="I6" s="3">
        <f t="shared" ca="1" si="2"/>
        <v>5.4294392354328749E-3</v>
      </c>
      <c r="J6" s="3">
        <f t="shared" ca="1" si="2"/>
        <v>2.883486028135394E-2</v>
      </c>
      <c r="K6" s="3">
        <f t="shared" ca="1" si="2"/>
        <v>2.3291471893952951E-2</v>
      </c>
      <c r="L6" s="3">
        <f t="shared" ca="1" si="2"/>
        <v>-0.58499918752834246</v>
      </c>
      <c r="M6" s="3">
        <f t="shared" ca="1" si="2"/>
        <v>4.6072916528376036E-2</v>
      </c>
      <c r="N6" s="3">
        <f t="shared" ca="1" si="2"/>
        <v>3.5003098322406792E-2</v>
      </c>
      <c r="O6" s="3">
        <f t="shared" ca="1" si="2"/>
        <v>3.6247868890119314E-2</v>
      </c>
      <c r="P6" s="3">
        <f t="shared" ca="1" si="2"/>
        <v>1.599825506333934E-2</v>
      </c>
      <c r="Q6" s="3">
        <f t="shared" ca="1" si="2"/>
        <v>-6.1252050793279165E-3</v>
      </c>
      <c r="R6" s="3">
        <f t="shared" ca="1" si="2"/>
        <v>2.5097184372401885E-2</v>
      </c>
      <c r="S6" s="3">
        <f t="shared" ca="1" si="2"/>
        <v>3.4480451930610431E-2</v>
      </c>
      <c r="T6" s="3">
        <f t="shared" ca="1" si="2"/>
        <v>5.7895951331239377E-2</v>
      </c>
      <c r="U6" s="3">
        <f t="shared" ca="1" si="2"/>
        <v>7.4462738068161269E-2</v>
      </c>
      <c r="V6" s="3">
        <f t="shared" ca="1" si="2"/>
        <v>0.1137692994030139</v>
      </c>
    </row>
    <row r="7" spans="2:26" x14ac:dyDescent="0.35">
      <c r="B7" s="55" t="s">
        <v>569</v>
      </c>
      <c r="C7" s="4" t="str">
        <f t="shared" ref="C7:V7" ca="1" si="3">IF((VLOOKUP($Z$2,$B:$V,MATCH(C3,$B$3:$V$3,),))&gt;C6,"above","below")</f>
        <v>below</v>
      </c>
      <c r="D7" s="4" t="str">
        <f t="shared" ca="1" si="3"/>
        <v>above</v>
      </c>
      <c r="E7" s="4" t="str">
        <f t="shared" ca="1" si="3"/>
        <v>below</v>
      </c>
      <c r="F7" s="4" t="str">
        <f t="shared" ca="1" si="3"/>
        <v>above</v>
      </c>
      <c r="G7" s="4" t="str">
        <f t="shared" ca="1" si="3"/>
        <v>above</v>
      </c>
      <c r="H7" s="4" t="str">
        <f t="shared" ca="1" si="3"/>
        <v>below</v>
      </c>
      <c r="I7" s="4" t="str">
        <f t="shared" ca="1" si="3"/>
        <v>below</v>
      </c>
      <c r="J7" s="4" t="str">
        <f t="shared" ca="1" si="3"/>
        <v>below</v>
      </c>
      <c r="K7" s="4" t="str">
        <f t="shared" ca="1" si="3"/>
        <v>below</v>
      </c>
      <c r="L7" s="4" t="str">
        <f t="shared" ca="1" si="3"/>
        <v>above</v>
      </c>
      <c r="M7" s="4" t="str">
        <f t="shared" ca="1" si="3"/>
        <v>below</v>
      </c>
      <c r="N7" s="4" t="str">
        <f t="shared" ca="1" si="3"/>
        <v>above</v>
      </c>
      <c r="O7" s="4" t="str">
        <f t="shared" ca="1" si="3"/>
        <v>below</v>
      </c>
      <c r="P7" s="4" t="str">
        <f t="shared" ca="1" si="3"/>
        <v>below</v>
      </c>
      <c r="Q7" s="4" t="str">
        <f t="shared" ca="1" si="3"/>
        <v>above</v>
      </c>
      <c r="R7" s="4" t="str">
        <f t="shared" ca="1" si="3"/>
        <v>below</v>
      </c>
      <c r="S7" s="4" t="str">
        <f t="shared" ca="1" si="3"/>
        <v>above</v>
      </c>
      <c r="T7" s="4" t="str">
        <f t="shared" ca="1" si="3"/>
        <v>below</v>
      </c>
      <c r="U7" s="4" t="str">
        <f t="shared" ca="1" si="3"/>
        <v>below</v>
      </c>
      <c r="V7" s="56" t="str">
        <f t="shared" ca="1" si="3"/>
        <v>below</v>
      </c>
    </row>
    <row r="8" spans="2:26" x14ac:dyDescent="0.35">
      <c r="B8" s="55" t="s">
        <v>570</v>
      </c>
      <c r="C8" s="17">
        <f t="shared" ref="C8:V8" si="4">VLOOKUP($Z$2,$B:$V,MATCH(C3,$B$3:$V$3,),)-VLOOKUP($Z$4,$B:$V,MATCH(C3,$B$3:$V$3,),)</f>
        <v>-3.0017124657830747E-2</v>
      </c>
      <c r="D8" s="17">
        <f t="shared" si="4"/>
        <v>3.3639866912725989E-2</v>
      </c>
      <c r="E8" s="17">
        <f t="shared" si="4"/>
        <v>-4.4307250704677795E-2</v>
      </c>
      <c r="F8" s="17">
        <f t="shared" si="4"/>
        <v>2.5459959089081597E-2</v>
      </c>
      <c r="G8" s="17">
        <f t="shared" si="4"/>
        <v>1.2571206241364785E-2</v>
      </c>
      <c r="H8" s="17">
        <f t="shared" si="4"/>
        <v>-2.7252494727085942E-2</v>
      </c>
      <c r="I8" s="17">
        <f t="shared" si="4"/>
        <v>-0.10144287287828274</v>
      </c>
      <c r="J8" s="17">
        <f t="shared" si="4"/>
        <v>-4.1448629081009943E-2</v>
      </c>
      <c r="K8" s="17">
        <f t="shared" si="4"/>
        <v>-6.1483739837941885E-2</v>
      </c>
      <c r="L8" s="17">
        <f t="shared" si="4"/>
        <v>0</v>
      </c>
      <c r="M8" s="17">
        <f t="shared" si="4"/>
        <v>0</v>
      </c>
      <c r="N8" s="17">
        <f t="shared" si="4"/>
        <v>6.554339996741991E-2</v>
      </c>
      <c r="O8" s="17">
        <f t="shared" si="4"/>
        <v>-1.9204646369940549E-3</v>
      </c>
      <c r="P8" s="17">
        <f t="shared" si="4"/>
        <v>-8.5101343295445511E-2</v>
      </c>
      <c r="Q8" s="17">
        <f t="shared" si="4"/>
        <v>7.831460119736379E-2</v>
      </c>
      <c r="R8" s="17">
        <f t="shared" si="4"/>
        <v>-9.9018331205306315E-2</v>
      </c>
      <c r="S8" s="17">
        <f t="shared" si="4"/>
        <v>0.65924971533106547</v>
      </c>
      <c r="T8" s="17">
        <f t="shared" si="4"/>
        <v>-0.12273485913543104</v>
      </c>
      <c r="U8" s="17">
        <f t="shared" si="4"/>
        <v>-1.2484773727512673E-2</v>
      </c>
      <c r="V8" s="57">
        <f t="shared" si="4"/>
        <v>-9.843140048286203E-2</v>
      </c>
    </row>
    <row r="9" spans="2:26" ht="16" customHeight="1" thickBot="1" x14ac:dyDescent="0.4">
      <c r="B9" s="58" t="s">
        <v>571</v>
      </c>
      <c r="C9" s="59">
        <f t="shared" ref="C9:V9" si="5">VLOOKUP($Z$2,$B:$V,MATCH(C3,$B$3:$V$3,),)-VLOOKUP($Z$3,$B:$V,MATCH(C3,$B$3:$V$3,),)</f>
        <v>-1.2044411513104321E-2</v>
      </c>
      <c r="D9" s="59">
        <f t="shared" si="5"/>
        <v>-3.3528815561957512E-3</v>
      </c>
      <c r="E9" s="59">
        <f t="shared" si="5"/>
        <v>-4.4951086942495236E-2</v>
      </c>
      <c r="F9" s="59">
        <f t="shared" si="5"/>
        <v>-3.7780900977732804E-5</v>
      </c>
      <c r="G9" s="59">
        <f t="shared" si="5"/>
        <v>3.3538715138790073E-2</v>
      </c>
      <c r="H9" s="59">
        <f t="shared" si="5"/>
        <v>-1.7433182945632633E-3</v>
      </c>
      <c r="I9" s="59">
        <f t="shared" si="5"/>
        <v>-1.9341268944413716E-2</v>
      </c>
      <c r="J9" s="59">
        <f t="shared" si="5"/>
        <v>-3.1343098142244855E-2</v>
      </c>
      <c r="K9" s="59">
        <f t="shared" si="5"/>
        <v>-4.1830708658432095E-2</v>
      </c>
      <c r="L9" s="59">
        <f t="shared" si="5"/>
        <v>0</v>
      </c>
      <c r="M9" s="59">
        <f t="shared" si="5"/>
        <v>0</v>
      </c>
      <c r="N9" s="59">
        <f t="shared" si="5"/>
        <v>0.1157167824699299</v>
      </c>
      <c r="O9" s="59">
        <f t="shared" si="5"/>
        <v>7.085750184199914E-3</v>
      </c>
      <c r="P9" s="59">
        <f t="shared" si="5"/>
        <v>-9.1780611461054692E-3</v>
      </c>
      <c r="Q9" s="59">
        <f t="shared" si="5"/>
        <v>-2.1515685282915212E-3</v>
      </c>
      <c r="R9" s="59">
        <f t="shared" si="5"/>
        <v>1.9743725824962775E-2</v>
      </c>
      <c r="S9" s="59">
        <f t="shared" si="5"/>
        <v>-0.21996917911618191</v>
      </c>
      <c r="T9" s="59">
        <f t="shared" si="5"/>
        <v>-4.0363816270718098E-2</v>
      </c>
      <c r="U9" s="59">
        <f t="shared" si="5"/>
        <v>-2.9868369163779745E-2</v>
      </c>
      <c r="V9" s="60">
        <f t="shared" si="5"/>
        <v>-2.7568301122325521E-2</v>
      </c>
    </row>
    <row r="10" spans="2:26" x14ac:dyDescent="0.35">
      <c r="B10" s="47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</row>
    <row r="11" spans="2:26" hidden="1" x14ac:dyDescent="0.35">
      <c r="B11" s="18">
        <v>42064</v>
      </c>
      <c r="C11" s="5">
        <v>55.3</v>
      </c>
      <c r="D11" s="5">
        <v>52.2</v>
      </c>
      <c r="E11" s="5">
        <v>50.3</v>
      </c>
      <c r="F11" s="5">
        <v>52.8</v>
      </c>
      <c r="G11" s="5">
        <v>48.8</v>
      </c>
      <c r="H11" s="5">
        <v>54.4</v>
      </c>
      <c r="I11" s="5">
        <v>53.3</v>
      </c>
      <c r="J11" s="5">
        <v>54.3</v>
      </c>
      <c r="K11" s="5">
        <v>9.9999999999994316E-2</v>
      </c>
      <c r="L11" s="5">
        <v>53.8</v>
      </c>
      <c r="M11" s="5">
        <v>48.1</v>
      </c>
      <c r="N11" s="5">
        <v>52.1</v>
      </c>
      <c r="O11" s="5">
        <v>48.9</v>
      </c>
      <c r="P11" s="5">
        <v>49.2</v>
      </c>
      <c r="Q11" s="5">
        <v>51</v>
      </c>
      <c r="R11" s="5">
        <v>48.9</v>
      </c>
      <c r="S11" s="5">
        <v>56.8</v>
      </c>
      <c r="T11" s="5">
        <v>48</v>
      </c>
      <c r="U11" s="5">
        <v>56.1</v>
      </c>
      <c r="V11" s="5">
        <v>54.8</v>
      </c>
    </row>
    <row r="12" spans="2:26" hidden="1" x14ac:dyDescent="0.35">
      <c r="B12" s="18">
        <v>42095</v>
      </c>
      <c r="C12" s="5">
        <v>54.1</v>
      </c>
      <c r="D12" s="5">
        <v>52</v>
      </c>
      <c r="E12" s="5">
        <v>49.9</v>
      </c>
      <c r="F12" s="5">
        <v>52.1</v>
      </c>
      <c r="G12" s="5">
        <v>48</v>
      </c>
      <c r="H12" s="5">
        <v>51.9</v>
      </c>
      <c r="I12" s="5">
        <v>53.8</v>
      </c>
      <c r="J12" s="5">
        <v>54.2</v>
      </c>
      <c r="K12" s="5">
        <v>-9.9999999999994316E-2</v>
      </c>
      <c r="L12" s="5">
        <v>53.8</v>
      </c>
      <c r="M12" s="5">
        <v>48.9</v>
      </c>
      <c r="N12" s="5">
        <v>51.3</v>
      </c>
      <c r="O12" s="5">
        <v>49</v>
      </c>
      <c r="P12" s="5">
        <v>48.8</v>
      </c>
      <c r="Q12" s="5">
        <v>49.2</v>
      </c>
      <c r="R12" s="5">
        <v>46.5</v>
      </c>
      <c r="S12" s="5">
        <v>55.8</v>
      </c>
      <c r="T12" s="5">
        <v>48.5</v>
      </c>
      <c r="U12" s="5">
        <v>54.7</v>
      </c>
      <c r="V12" s="5">
        <v>54</v>
      </c>
    </row>
    <row r="13" spans="2:26" hidden="1" x14ac:dyDescent="0.35">
      <c r="B13" s="18">
        <v>42125</v>
      </c>
      <c r="C13" s="5">
        <v>53.8</v>
      </c>
      <c r="D13" s="5">
        <v>52.2</v>
      </c>
      <c r="E13" s="5">
        <v>50.9</v>
      </c>
      <c r="F13" s="5">
        <v>51.1</v>
      </c>
      <c r="G13" s="5">
        <v>49.4</v>
      </c>
      <c r="H13" s="5">
        <v>52.2</v>
      </c>
      <c r="I13" s="5">
        <v>54.8</v>
      </c>
      <c r="J13" s="5">
        <v>55.8</v>
      </c>
      <c r="K13" s="5">
        <v>1.5999999999999941</v>
      </c>
      <c r="L13" s="5">
        <v>53.3</v>
      </c>
      <c r="M13" s="5">
        <v>47.6</v>
      </c>
      <c r="N13" s="5">
        <v>52.6</v>
      </c>
      <c r="O13" s="5">
        <v>49.8</v>
      </c>
      <c r="P13" s="5">
        <v>47.8</v>
      </c>
      <c r="Q13" s="5">
        <v>49.3</v>
      </c>
      <c r="R13" s="5">
        <v>48</v>
      </c>
      <c r="S13" s="5">
        <v>57.1</v>
      </c>
      <c r="T13" s="5">
        <v>50.2</v>
      </c>
      <c r="U13" s="5">
        <v>55.5</v>
      </c>
      <c r="V13" s="5">
        <v>52.4</v>
      </c>
    </row>
    <row r="14" spans="2:26" hidden="1" x14ac:dyDescent="0.35">
      <c r="B14" s="18">
        <v>42156</v>
      </c>
      <c r="C14" s="5">
        <v>53.6</v>
      </c>
      <c r="D14" s="5">
        <v>52.5</v>
      </c>
      <c r="E14" s="5">
        <v>50.1</v>
      </c>
      <c r="F14" s="5">
        <v>51.9</v>
      </c>
      <c r="G14" s="5">
        <v>50.7</v>
      </c>
      <c r="H14" s="5">
        <v>51.9</v>
      </c>
      <c r="I14" s="5">
        <v>54.1</v>
      </c>
      <c r="J14" s="5">
        <v>54.5</v>
      </c>
      <c r="K14" s="5">
        <v>-1.2999999999999969</v>
      </c>
      <c r="L14" s="5">
        <v>52</v>
      </c>
      <c r="M14" s="5">
        <v>48.7</v>
      </c>
      <c r="N14" s="5">
        <v>51.3</v>
      </c>
      <c r="O14" s="5">
        <v>51.3</v>
      </c>
      <c r="P14" s="5">
        <v>46.1</v>
      </c>
      <c r="Q14" s="5">
        <v>46.3</v>
      </c>
      <c r="R14" s="5">
        <v>46.9</v>
      </c>
      <c r="S14" s="5">
        <v>54.6</v>
      </c>
      <c r="T14" s="5">
        <v>49</v>
      </c>
      <c r="U14" s="5">
        <v>56.9</v>
      </c>
      <c r="V14" s="5">
        <v>54.3</v>
      </c>
    </row>
    <row r="15" spans="2:26" hidden="1" x14ac:dyDescent="0.35">
      <c r="B15" s="18">
        <v>42186</v>
      </c>
      <c r="C15" s="5">
        <v>53.8</v>
      </c>
      <c r="D15" s="5">
        <v>52.4</v>
      </c>
      <c r="E15" s="5">
        <v>51.2</v>
      </c>
      <c r="F15" s="5">
        <v>51.8</v>
      </c>
      <c r="G15" s="5">
        <v>49.6</v>
      </c>
      <c r="H15" s="5">
        <v>52.5</v>
      </c>
      <c r="I15" s="5">
        <v>55.3</v>
      </c>
      <c r="J15" s="5">
        <v>53.6</v>
      </c>
      <c r="K15" s="5">
        <v>-0.89999999999999858</v>
      </c>
      <c r="L15" s="5">
        <v>52.9</v>
      </c>
      <c r="M15" s="5">
        <v>48.3</v>
      </c>
      <c r="N15" s="5">
        <v>52.7</v>
      </c>
      <c r="O15" s="5">
        <v>50.8</v>
      </c>
      <c r="P15" s="5">
        <v>47.6</v>
      </c>
      <c r="Q15" s="5">
        <v>47.1</v>
      </c>
      <c r="R15" s="5">
        <v>30.2</v>
      </c>
      <c r="S15" s="5">
        <v>56.7</v>
      </c>
      <c r="T15" s="5">
        <v>50.1</v>
      </c>
      <c r="U15" s="5">
        <v>57.5</v>
      </c>
      <c r="V15" s="5">
        <v>54.5</v>
      </c>
    </row>
    <row r="16" spans="2:26" hidden="1" x14ac:dyDescent="0.35">
      <c r="B16" s="18">
        <v>42217</v>
      </c>
      <c r="C16" s="5">
        <v>53</v>
      </c>
      <c r="D16" s="5">
        <v>52.3</v>
      </c>
      <c r="E16" s="5">
        <v>51.7</v>
      </c>
      <c r="F16" s="5">
        <v>53.3</v>
      </c>
      <c r="G16" s="5">
        <v>48.3</v>
      </c>
      <c r="H16" s="5">
        <v>51.6</v>
      </c>
      <c r="I16" s="5">
        <v>53.8</v>
      </c>
      <c r="J16" s="5">
        <v>53.2</v>
      </c>
      <c r="K16" s="5">
        <v>-0.39999999999999858</v>
      </c>
      <c r="L16" s="5">
        <v>52.4</v>
      </c>
      <c r="M16" s="5">
        <v>47.9</v>
      </c>
      <c r="N16" s="5">
        <v>52.3</v>
      </c>
      <c r="O16" s="5">
        <v>49.4</v>
      </c>
      <c r="P16" s="5">
        <v>47.9</v>
      </c>
      <c r="Q16" s="5">
        <v>46.1</v>
      </c>
      <c r="R16" s="5">
        <v>39.1</v>
      </c>
      <c r="S16" s="5">
        <v>53.6</v>
      </c>
      <c r="T16" s="5">
        <v>49.3</v>
      </c>
      <c r="U16" s="5">
        <v>56.6</v>
      </c>
      <c r="V16" s="5">
        <v>51.1</v>
      </c>
    </row>
    <row r="17" spans="1:24" hidden="1" x14ac:dyDescent="0.35">
      <c r="B17" s="18">
        <v>42248</v>
      </c>
      <c r="C17" s="5">
        <v>53.1</v>
      </c>
      <c r="D17" s="5">
        <v>52</v>
      </c>
      <c r="E17" s="5">
        <v>51</v>
      </c>
      <c r="F17" s="5">
        <v>52.3</v>
      </c>
      <c r="G17" s="5">
        <v>50.6</v>
      </c>
      <c r="H17" s="5">
        <v>51.6</v>
      </c>
      <c r="I17" s="5">
        <v>52.7</v>
      </c>
      <c r="J17" s="5">
        <v>51.7</v>
      </c>
      <c r="K17" s="5">
        <v>-1.5</v>
      </c>
      <c r="L17" s="5">
        <v>52.1</v>
      </c>
      <c r="M17" s="5">
        <v>49.1</v>
      </c>
      <c r="N17" s="5">
        <v>51.2</v>
      </c>
      <c r="O17" s="5">
        <v>48.6</v>
      </c>
      <c r="P17" s="5">
        <v>49.2</v>
      </c>
      <c r="Q17" s="5">
        <v>46.9</v>
      </c>
      <c r="R17" s="5">
        <v>43.3</v>
      </c>
      <c r="S17" s="5">
        <v>53.8</v>
      </c>
      <c r="T17" s="5">
        <v>48.8</v>
      </c>
      <c r="U17" s="5">
        <v>55.5</v>
      </c>
      <c r="V17" s="5">
        <v>50.9</v>
      </c>
    </row>
    <row r="18" spans="1:24" hidden="1" x14ac:dyDescent="0.35">
      <c r="B18" s="18">
        <v>42278</v>
      </c>
      <c r="C18" s="5">
        <v>54.1</v>
      </c>
      <c r="D18" s="5">
        <v>52.3</v>
      </c>
      <c r="E18" s="5">
        <v>52.4</v>
      </c>
      <c r="F18" s="5">
        <v>52.1</v>
      </c>
      <c r="G18" s="5">
        <v>50.6</v>
      </c>
      <c r="H18" s="5">
        <v>54.3</v>
      </c>
      <c r="I18" s="5">
        <v>54.1</v>
      </c>
      <c r="J18" s="5">
        <v>51.3</v>
      </c>
      <c r="K18" s="5">
        <v>-0.40000000000000568</v>
      </c>
      <c r="L18" s="5">
        <v>53</v>
      </c>
      <c r="M18" s="5">
        <v>50.2</v>
      </c>
      <c r="N18" s="5">
        <v>50.7</v>
      </c>
      <c r="O18" s="5">
        <v>48</v>
      </c>
      <c r="P18" s="5">
        <v>49.1</v>
      </c>
      <c r="Q18" s="5">
        <v>47.8</v>
      </c>
      <c r="R18" s="5">
        <v>47.3</v>
      </c>
      <c r="S18" s="5">
        <v>53.6</v>
      </c>
      <c r="T18" s="5">
        <v>49.5</v>
      </c>
      <c r="U18" s="5">
        <v>54</v>
      </c>
      <c r="V18" s="5">
        <v>52.2</v>
      </c>
    </row>
    <row r="19" spans="1:24" hidden="1" x14ac:dyDescent="0.35">
      <c r="B19" s="18">
        <v>42309</v>
      </c>
      <c r="C19" s="5">
        <v>52.8</v>
      </c>
      <c r="D19" s="5">
        <v>52.8</v>
      </c>
      <c r="E19" s="5">
        <v>52.6</v>
      </c>
      <c r="F19" s="5">
        <v>52.9</v>
      </c>
      <c r="G19" s="5">
        <v>50.6</v>
      </c>
      <c r="H19" s="5">
        <v>52.3</v>
      </c>
      <c r="I19" s="5">
        <v>54.9</v>
      </c>
      <c r="J19" s="5">
        <v>53.1</v>
      </c>
      <c r="K19" s="5">
        <v>1.800000000000004</v>
      </c>
      <c r="L19" s="5">
        <v>53</v>
      </c>
      <c r="M19" s="5">
        <v>50.1</v>
      </c>
      <c r="N19" s="5">
        <v>50.3</v>
      </c>
      <c r="O19" s="5">
        <v>48.6</v>
      </c>
      <c r="P19" s="5">
        <v>49.1</v>
      </c>
      <c r="Q19" s="5">
        <v>49.5</v>
      </c>
      <c r="R19" s="5">
        <v>48.1</v>
      </c>
      <c r="S19" s="5">
        <v>53.3</v>
      </c>
      <c r="T19" s="5">
        <v>50.9</v>
      </c>
      <c r="U19" s="5">
        <v>54.2</v>
      </c>
      <c r="V19" s="5">
        <v>52.1</v>
      </c>
    </row>
    <row r="20" spans="1:24" hidden="1" x14ac:dyDescent="0.35">
      <c r="B20" s="18">
        <v>42339</v>
      </c>
      <c r="C20" s="5">
        <v>51.2</v>
      </c>
      <c r="D20" s="5">
        <v>53.2</v>
      </c>
      <c r="E20" s="5">
        <v>52.6</v>
      </c>
      <c r="F20" s="5">
        <v>53.2</v>
      </c>
      <c r="G20" s="5">
        <v>51.4</v>
      </c>
      <c r="H20" s="5">
        <v>51</v>
      </c>
      <c r="I20" s="5">
        <v>55.6</v>
      </c>
      <c r="J20" s="5">
        <v>53</v>
      </c>
      <c r="K20" s="5">
        <v>-0.10000000000000139</v>
      </c>
      <c r="L20" s="5">
        <v>52.4</v>
      </c>
      <c r="M20" s="5">
        <v>48.7</v>
      </c>
      <c r="N20" s="5">
        <v>49.1</v>
      </c>
      <c r="O20" s="5">
        <v>47.5</v>
      </c>
      <c r="P20" s="5">
        <v>50.7</v>
      </c>
      <c r="Q20" s="5">
        <v>51.7</v>
      </c>
      <c r="R20" s="5">
        <v>50.2</v>
      </c>
      <c r="S20" s="5">
        <v>54.2</v>
      </c>
      <c r="T20" s="5">
        <v>52.2</v>
      </c>
      <c r="U20" s="5">
        <v>55.6</v>
      </c>
      <c r="V20" s="5">
        <v>52.1</v>
      </c>
    </row>
    <row r="21" spans="1:24" hidden="1" x14ac:dyDescent="0.35">
      <c r="B21" s="18">
        <v>42370</v>
      </c>
      <c r="C21" s="5">
        <v>52.4</v>
      </c>
      <c r="D21" s="5">
        <v>52.3</v>
      </c>
      <c r="E21" s="5">
        <v>52.3</v>
      </c>
      <c r="F21" s="5">
        <v>52.3</v>
      </c>
      <c r="G21" s="5">
        <v>50</v>
      </c>
      <c r="H21" s="5">
        <v>52.2</v>
      </c>
      <c r="I21" s="5">
        <v>53.2</v>
      </c>
      <c r="J21" s="5">
        <v>55.4</v>
      </c>
      <c r="K21" s="5">
        <v>2.399999999999999</v>
      </c>
      <c r="L21" s="5">
        <v>52.2</v>
      </c>
      <c r="M21" s="5">
        <v>49.8</v>
      </c>
      <c r="N21" s="5">
        <v>51.1</v>
      </c>
      <c r="O21" s="5">
        <v>49.3</v>
      </c>
      <c r="P21" s="5">
        <v>49.5</v>
      </c>
      <c r="Q21" s="5">
        <v>50.6</v>
      </c>
      <c r="R21" s="5">
        <v>50</v>
      </c>
      <c r="S21" s="5">
        <v>54.3</v>
      </c>
      <c r="T21" s="5">
        <v>50.9</v>
      </c>
      <c r="U21" s="5">
        <v>56.9</v>
      </c>
      <c r="V21" s="5">
        <v>50.9</v>
      </c>
    </row>
    <row r="22" spans="1:24" hidden="1" x14ac:dyDescent="0.35">
      <c r="B22" s="18">
        <v>42401</v>
      </c>
      <c r="C22" s="5">
        <v>51.3</v>
      </c>
      <c r="D22" s="5">
        <v>51.2</v>
      </c>
      <c r="E22" s="5">
        <v>50.1</v>
      </c>
      <c r="F22" s="5">
        <v>50.5</v>
      </c>
      <c r="G22" s="5">
        <v>50.2</v>
      </c>
      <c r="H22" s="5">
        <v>50.8</v>
      </c>
      <c r="I22" s="5">
        <v>52.2</v>
      </c>
      <c r="J22" s="5">
        <v>54.1</v>
      </c>
      <c r="K22" s="5">
        <v>-1.2999999999999969</v>
      </c>
      <c r="L22" s="5">
        <v>53.1</v>
      </c>
      <c r="M22" s="5">
        <v>49.3</v>
      </c>
      <c r="N22" s="5">
        <v>51.1</v>
      </c>
      <c r="O22" s="5">
        <v>49.4</v>
      </c>
      <c r="P22" s="5">
        <v>48.7</v>
      </c>
      <c r="Q22" s="5">
        <v>49.4</v>
      </c>
      <c r="R22" s="5">
        <v>48.4</v>
      </c>
      <c r="S22" s="5">
        <v>52.9</v>
      </c>
      <c r="T22" s="5">
        <v>50.3</v>
      </c>
      <c r="U22" s="5">
        <v>55.5</v>
      </c>
      <c r="V22" s="5">
        <v>52.8</v>
      </c>
    </row>
    <row r="23" spans="1:24" hidden="1" x14ac:dyDescent="0.35">
      <c r="B23" s="18">
        <v>42430</v>
      </c>
      <c r="C23" s="5">
        <v>51.5</v>
      </c>
      <c r="D23" s="5">
        <v>51.6</v>
      </c>
      <c r="E23" s="5">
        <v>49.1</v>
      </c>
      <c r="F23" s="5">
        <v>50.7</v>
      </c>
      <c r="G23" s="5">
        <v>49.6</v>
      </c>
      <c r="H23" s="5">
        <v>51.1</v>
      </c>
      <c r="I23" s="5">
        <v>53.5</v>
      </c>
      <c r="J23" s="5">
        <v>53.4</v>
      </c>
      <c r="K23" s="5">
        <v>-0.70000000000000284</v>
      </c>
      <c r="L23" s="5">
        <v>53.2</v>
      </c>
      <c r="M23" s="5">
        <v>48.3</v>
      </c>
      <c r="N23" s="5">
        <v>52.4</v>
      </c>
      <c r="O23" s="5">
        <v>51.5</v>
      </c>
      <c r="P23" s="5">
        <v>49.5</v>
      </c>
      <c r="Q23" s="5">
        <v>51.1</v>
      </c>
      <c r="R23" s="5">
        <v>49</v>
      </c>
      <c r="S23" s="5">
        <v>54.9</v>
      </c>
      <c r="T23" s="5">
        <v>49.2</v>
      </c>
      <c r="U23" s="5">
        <v>54.3</v>
      </c>
      <c r="V23" s="5">
        <v>53.8</v>
      </c>
    </row>
    <row r="24" spans="1:24" s="80" customFormat="1" x14ac:dyDescent="0.35">
      <c r="A24" s="43"/>
      <c r="B24" s="75">
        <v>32874</v>
      </c>
      <c r="C24" s="13">
        <f>IF(VLOOKUP(B24,Database!$A:$AU,MATCH($C$1,Database!$A$1:$AU$1,),)=0,"#N/A",((((VLOOKUP(B24,Database!$A:$AU,MATCH($C$1,Database!$A$1:$AU$1,),))))-(((VLOOKUP(EDATE(B24,-12),Database!$A:$AU,MATCH($C$1,Database!$A$1:$AU$1,),)))))/(((VLOOKUP(EDATE(B24,-12),Database!$A:$AU,MATCH($C$1,Database!$A$1:$AU$1,),)))))</f>
        <v>-8.5411240335651027E-3</v>
      </c>
      <c r="D24" s="13">
        <f>IF(VLOOKUP(B24,Database!$A:$AV,MATCH($D$1,Database!$A$1:$AV$1,),)=0,"#N/A",((((VLOOKUP(B24,Database!$A:$AS,MATCH($D$1,Database!$A$1:$AS$1,),))))-(((VLOOKUP(EDATE(B24,-12),Database!$A:$AS,MATCH($D$1,Database!$A$1:$AS$1,),)))))/(((VLOOKUP(EDATE(B24,-12),Database!$A:$AS,MATCH($D$1,Database!$A$1:$AS$1,),)))))</f>
        <v>3.719939879803829E-2</v>
      </c>
      <c r="E24" s="13">
        <f>IF(VLOOKUP(B24,Database!$A:$AV,MATCH($E$1,Database!$A$1:$AV$1,),)=0,"#N/A",((((VLOOKUP(B24,Database!$A:$AS,MATCH($E$1,Database!$A$1:$AS$1,),))))-(((VLOOKUP(EDATE(B24,-12),Database!$A:$AS,MATCH($E$1,Database!$A$1:$AS$1,),)))))/(((VLOOKUP(EDATE(B24,-12),Database!$A:$AS,MATCH($E$1,Database!$A$1:$AS$1,),)))))</f>
        <v>2.0512820513287185E-2</v>
      </c>
      <c r="F24" s="13">
        <f>IF(VLOOKUP(B24,Database!$A:$AV,MATCH($F$1,Database!$A$1:$AV$1,),)=0,"#N/A",((((VLOOKUP(B24,Database!$A:$AS,MATCH($F$1,Database!$A$1:$AS$1,),))))-(((VLOOKUP(EDATE(B24,-12),Database!$A:$AS,MATCH($F$1,Database!$A$1:$AS$1,),)))))/(((VLOOKUP(EDATE(B24,-12),Database!$A:$AS,MATCH($F$1,Database!$A$1:$AS$1,),)))))</f>
        <v>5.5045871564269162E-2</v>
      </c>
      <c r="G24" s="13">
        <f>IF(VLOOKUP(B24,Database!$A:$AV,MATCH($G$1,Database!$A$1:$AV$1,),)=0,"#N/A",((((VLOOKUP(B24,Database!$A:$AS,MATCH($G$1,Database!$A$1:$AS$1,),))))-(((VLOOKUP(EDATE(B24,-12),Database!$A:$AS,MATCH($G$1,Database!$A$1:$AS$1,),)))))/(((VLOOKUP(EDATE(B24,-12),Database!$A:$AS,MATCH($G$1,Database!$A$1:$AS$1,),)))))</f>
        <v>1.9952005562651171E-2</v>
      </c>
      <c r="H24" s="13">
        <f>IF(VLOOKUP(B24,Database!$A:$AV,MATCH($H$1,Database!$A$1:$AV$1,),)=0,"#N/A",((((VLOOKUP(B24,Database!$A:$AS,MATCH($H$1,Database!$A$1:$AS$1,),))))-(((VLOOKUP(EDATE(B24,-12),Database!$A:$AS,MATCH($H$1,Database!$A$1:$AS$1,),)))))/(((VLOOKUP(EDATE(B24,-12),Database!$A:$AS,MATCH($H$1,Database!$A$1:$AS$1,),)))))</f>
        <v>-2.59740260051779E-3</v>
      </c>
      <c r="I24" s="13">
        <f>IF(VLOOKUP(B24,Database!$A:$AV,MATCH($I$1,Database!$A$1:$AV$1,),)=0,"#N/A",((((VLOOKUP(B24,Database!$A:$AS,MATCH($I$1,Database!$A$1:$AS$1,),))))-(((VLOOKUP(EDATE(B24,-12),Database!$A:$AS,MATCH($I$1,Database!$A$1:$AS$1,),)))))/(((VLOOKUP(EDATE(B24,-12),Database!$A:$AS,MATCH($I$1,Database!$A$1:$AS$1,),)))))</f>
        <v>1.6197963286391883E-3</v>
      </c>
      <c r="J24" s="13">
        <f>IF(VLOOKUP(B24,Database!$A:$AV,MATCH($J$1,Database!$A$1:$AV$1,),)=0,"#N/A",((((VLOOKUP(B24,Database!$A:$AS,MATCH($J$1,Database!$A$1:$AS$1,),))))-(((VLOOKUP(EDATE(B24,-12),Database!$A:$AS,MATCH($J$1,Database!$A$1:$AS$1,),)))))/(((VLOOKUP(EDATE(B24,-12),Database!$A:$AS,MATCH($J$1,Database!$A$1:$AS$1,),)))))</f>
        <v>2.048390801154875E-2</v>
      </c>
      <c r="K24" s="13">
        <f>IF(VLOOKUP(B24,Database!$A:$AV,MATCH($K$1,Database!$A$1:$AV$1,),)=0,"#N/A",((((VLOOKUP(B24,Database!$A:$AS,MATCH($K$1,Database!$A$1:$AS$1,),))))-(((VLOOKUP(EDATE(B24,-12),Database!$A:$AS,MATCH($K$1,Database!$A$1:$AS$1,),)))))/(((VLOOKUP(EDATE(B24,-12),Database!$A:$AS,MATCH($K$1,Database!$A$1:$AS$1,),)))))</f>
        <v>-1.1019748814367694E-2</v>
      </c>
      <c r="L24" s="13">
        <f>((((VLOOKUP(B24,Database!$A:$AS,MATCH($L$1,Database!$A$1:$AS$1,),))))-(((VLOOKUP(EDATE(B24,-12),Database!$A:$AS,MATCH($L$1,Database!$A$1:$AS$1,),)))))/(((VLOOKUP(EDATE(B24,-12),Database!$A:$AS,MATCH($L$1,Database!$A$1:$AS$1,),))))</f>
        <v>4.534883720765668E-2</v>
      </c>
      <c r="M24" s="13" t="e">
        <f>((((VLOOKUP(B24,Database!$A:$AS,MATCH($M$1,Database!$A$1:$AS$1,),))))-(((VLOOKUP(EDATE(B24,-12),Database!$A:$AS,MATCH($M$1,Database!$A$1:$AS$1,),)))))/(((VLOOKUP(EDATE(B24,-12),Database!$A:$AS,MATCH($M$1,Database!$A$1:$AS$1,),))))</f>
        <v>#DIV/0!</v>
      </c>
      <c r="N24" s="13" t="e">
        <f>((((VLOOKUP(B24,Database!$A:$AS,MATCH($N$1,Database!$A$1:$AS$1,),))))-(((VLOOKUP(EDATE(B24,-12),Database!$A:$AS,MATCH($N$1,Database!$A$1:$AS$1,),)))))/(((VLOOKUP(EDATE(B24,-12),Database!$A:$AS,MATCH($N$1,Database!$A$1:$AS$1,),))))</f>
        <v>#DIV/0!</v>
      </c>
      <c r="O24" s="13">
        <f>IF(VLOOKUP(B24,Database!$A:$AV,MATCH($O$1,Database!$A$1:$AV$1,),)=0,"#N/A",((((VLOOKUP(B24,Database!$A:$AS,MATCH($O$1,Database!$A$1:$AS$1,),))))-(((VLOOKUP(EDATE(B24,-12),Database!$A:$AS,MATCH($O$1,Database!$A$1:$AS$1,),)))))/(((VLOOKUP(EDATE(B24,-12),Database!$A:$AS,MATCH($O$1,Database!$A$1:$AS$1,),)))))</f>
        <v>-2.3794972634911031E-2</v>
      </c>
      <c r="P24" s="13">
        <f>IF(VLOOKUP(B24,Database!$A:$AV,MATCH($P$1,Database!$A$1:$AV$1,),)=0,"#N/A",((((VLOOKUP(B24,Database!$A:$AS,MATCH($P$1,Database!$A$1:$AS$1,),))))-(((VLOOKUP(EDATE(B24,-12),Database!$A:$AS,MATCH($P$1,Database!$A$1:$AS$1,),)))))/(((VLOOKUP(EDATE(B24,-12),Database!$A:$AS,MATCH($P$1,Database!$A$1:$AS$1,),)))))</f>
        <v>4.1408998571147874E-2</v>
      </c>
      <c r="Q24" s="13">
        <f>IF(VLOOKUP(B24,Database!$A:$AV,MATCH($Q$1,Database!$A$1:$AV$1,),)=0,"#N/A",((((VLOOKUP(B24,Database!$A:$AS,MATCH($Q$1,Database!$A$1:$AS$1,),))))-(((VLOOKUP(EDATE(B24,-12),Database!$A:$AS,MATCH($Q$1,Database!$A$1:$AS$1,),)))))/(((VLOOKUP(EDATE(B24,-12),Database!$A:$AS,MATCH($Q$1,Database!$A$1:$AS$1,),)))))</f>
        <v>4.9674720732358811E-2</v>
      </c>
      <c r="R24" s="13">
        <f>IF(VLOOKUP(B24,Database!$A:$AV,MATCH($R$1,Database!$A$1:$AV$1,),)=0,"#N/A",((((VLOOKUP(B24,Database!$A:$AS,MATCH($R$1,Database!$A$1:$AS$1,),))))-(((VLOOKUP(EDATE(B24,-12),Database!$A:$AS,MATCH($R$1,Database!$A$1:$AS$1,),)))))/(((VLOOKUP(EDATE(B24,-12),Database!$A:$AS,MATCH($R$1,Database!$A$1:$AS$1,),)))))</f>
        <v>-7.2925937715710371E-3</v>
      </c>
      <c r="S24" s="13">
        <f>IF(VLOOKUP(B24,Database!$A:$AV,MATCH($S$1,Database!$A$1:$AV$1,),)=0,"#N/A",((((VLOOKUP(B24,Database!$A:$AS,MATCH($S$1,Database!$A$1:$AS$1,),))))-(((VLOOKUP(EDATE(B24,-12),Database!$A:$AS,MATCH($S$1,Database!$A$1:$AS$1,),)))))/(((VLOOKUP(EDATE(B24,-12),Database!$A:$AS,MATCH($S$1,Database!$A$1:$AS$1,),)))))</f>
        <v>2.9625929161195004E-2</v>
      </c>
      <c r="T24" s="13">
        <f>IF(VLOOKUP(B24,Database!$A:$AV,MATCH($T$1,Database!$A$1:$AV$1,),)=0,"#N/A",((((VLOOKUP(B24,Database!$A:$AS,MATCH($T$1,Database!$A$1:$AS$1,),))))-(((VLOOKUP(EDATE(B24,-12),Database!$A:$AS,MATCH($T$1,Database!$A$1:$AS$1,),)))))/(((VLOOKUP(EDATE(B24,-12),Database!$A:$AS,MATCH($T$1,Database!$A$1:$AS$1,),)))))</f>
        <v>0.10740740742894553</v>
      </c>
      <c r="U24" s="13" t="e">
        <f>IF(VLOOKUP(B24,Database!$A:$AV,MATCH($U$1,Database!$A$1:$AV$1,),)=0,"#N/A",((((VLOOKUP(B24,Database!$A:$AS,MATCH($U$1,Database!$A$1:$AS$1,),))))-(((VLOOKUP(EDATE(B24,-12),Database!$A:$AS,MATCH($U$1,Database!$A$1:$AS$1,),)))))/(((VLOOKUP(EDATE(B24,-12),Database!$A:$AS,MATCH($U$1,Database!$A$1:$AS$1,),)))))</f>
        <v>#DIV/0!</v>
      </c>
      <c r="V24" s="13">
        <f>IF(VLOOKUP(B24,Database!$A:$AV,MATCH($V$1,Database!$A$1:$AV$1,),)=0,"#N/A",((((VLOOKUP(B24,Database!$A:$AS,MATCH($V$1,Database!$A$1:$AS$1,),))))-(((VLOOKUP(EDATE(B24,-12),Database!$A:$AS,MATCH($V$1,Database!$A$1:$AS$1,),)))))/(((VLOOKUP(EDATE(B24,-12),Database!$A:$AS,MATCH($V$1,Database!$A$1:$AS$1,),)))))</f>
        <v>-0.29985886979297194</v>
      </c>
      <c r="X24" s="43"/>
    </row>
    <row r="25" spans="1:24" s="80" customFormat="1" x14ac:dyDescent="0.35">
      <c r="A25" s="43"/>
      <c r="B25" s="75">
        <v>32905</v>
      </c>
      <c r="C25" s="13">
        <f>IF(VLOOKUP(B25,Database!$A:$AU,MATCH($C$1,Database!$A$1:$AU$1,),)=0,"#N/A",((((VLOOKUP(B25,Database!$A:$AU,MATCH($C$1,Database!$A$1:$AU$1,),))))-(((VLOOKUP(EDATE(B25,-12),Database!$A:$AU,MATCH($C$1,Database!$A$1:$AU$1,),)))))/(((VLOOKUP(EDATE(B25,-12),Database!$A:$AU,MATCH($C$1,Database!$A$1:$AU$1,),)))))</f>
        <v>4.9536312463708872E-3</v>
      </c>
      <c r="D25" s="13">
        <f>IF(VLOOKUP(B25,Database!$A:$AV,MATCH($D$1,Database!$A$1:$AV$1,),)=0,"#N/A",((((VLOOKUP(B25,Database!$A:$AS,MATCH($D$1,Database!$A$1:$AS$1,),))))-(((VLOOKUP(EDATE(B25,-12),Database!$A:$AS,MATCH($D$1,Database!$A$1:$AS$1,),)))))/(((VLOOKUP(EDATE(B25,-12),Database!$A:$AS,MATCH($D$1,Database!$A$1:$AS$1,),)))))</f>
        <v>5.1983927668328204E-2</v>
      </c>
      <c r="E25" s="13">
        <f>IF(VLOOKUP(B25,Database!$A:$AV,MATCH($E$1,Database!$A$1:$AV$1,),)=0,"#N/A",((((VLOOKUP(B25,Database!$A:$AS,MATCH($E$1,Database!$A$1:$AS$1,),))))-(((VLOOKUP(EDATE(B25,-12),Database!$A:$AS,MATCH($E$1,Database!$A$1:$AS$1,),)))))/(((VLOOKUP(EDATE(B25,-12),Database!$A:$AS,MATCH($E$1,Database!$A$1:$AS$1,),)))))</f>
        <v>3.199174406827384E-2</v>
      </c>
      <c r="F25" s="13">
        <f>IF(VLOOKUP(B25,Database!$A:$AV,MATCH($F$1,Database!$A$1:$AV$1,),)=0,"#N/A",((((VLOOKUP(B25,Database!$A:$AS,MATCH($F$1,Database!$A$1:$AS$1,),))))-(((VLOOKUP(EDATE(B25,-12),Database!$A:$AS,MATCH($F$1,Database!$A$1:$AS$1,),)))))/(((VLOOKUP(EDATE(B25,-12),Database!$A:$AS,MATCH($F$1,Database!$A$1:$AS$1,),)))))</f>
        <v>5.4327808478803606E-2</v>
      </c>
      <c r="G25" s="13">
        <f>IF(VLOOKUP(B25,Database!$A:$AV,MATCH($G$1,Database!$A$1:$AV$1,),)=0,"#N/A",((((VLOOKUP(B25,Database!$A:$AS,MATCH($G$1,Database!$A$1:$AS$1,),))))-(((VLOOKUP(EDATE(B25,-12),Database!$A:$AS,MATCH($G$1,Database!$A$1:$AS$1,),)))))/(((VLOOKUP(EDATE(B25,-12),Database!$A:$AS,MATCH($G$1,Database!$A$1:$AS$1,),)))))</f>
        <v>3.8417832294117431E-2</v>
      </c>
      <c r="H25" s="13">
        <f>IF(VLOOKUP(B25,Database!$A:$AV,MATCH($H$1,Database!$A$1:$AV$1,),)=0,"#N/A",((((VLOOKUP(B25,Database!$A:$AS,MATCH($H$1,Database!$A$1:$AS$1,),))))-(((VLOOKUP(EDATE(B25,-12),Database!$A:$AS,MATCH($H$1,Database!$A$1:$AS$1,),)))))/(((VLOOKUP(EDATE(B25,-12),Database!$A:$AS,MATCH($H$1,Database!$A$1:$AS$1,),)))))</f>
        <v>-1.1658031095925338E-2</v>
      </c>
      <c r="I25" s="13">
        <f>IF(VLOOKUP(B25,Database!$A:$AV,MATCH($I$1,Database!$A$1:$AV$1,),)=0,"#N/A",((((VLOOKUP(B25,Database!$A:$AS,MATCH($I$1,Database!$A$1:$AS$1,),))))-(((VLOOKUP(EDATE(B25,-12),Database!$A:$AS,MATCH($I$1,Database!$A$1:$AS$1,),)))))/(((VLOOKUP(EDATE(B25,-12),Database!$A:$AS,MATCH($I$1,Database!$A$1:$AS$1,),)))))</f>
        <v>4.916787852796917E-3</v>
      </c>
      <c r="J25" s="13">
        <f>IF(VLOOKUP(B25,Database!$A:$AV,MATCH($J$1,Database!$A$1:$AV$1,),)=0,"#N/A",((((VLOOKUP(B25,Database!$A:$AS,MATCH($J$1,Database!$A$1:$AS$1,),))))-(((VLOOKUP(EDATE(B25,-12),Database!$A:$AS,MATCH($J$1,Database!$A$1:$AS$1,),)))))/(((VLOOKUP(EDATE(B25,-12),Database!$A:$AS,MATCH($J$1,Database!$A$1:$AS$1,),)))))</f>
        <v>-5.0230550799909169E-3</v>
      </c>
      <c r="K25" s="13">
        <f>IF(VLOOKUP(B25,Database!$A:$AV,MATCH($K$1,Database!$A$1:$AV$1,),)=0,"#N/A",((((VLOOKUP(B25,Database!$A:$AS,MATCH($K$1,Database!$A$1:$AS$1,),))))-(((VLOOKUP(EDATE(B25,-12),Database!$A:$AS,MATCH($K$1,Database!$A$1:$AS$1,),)))))/(((VLOOKUP(EDATE(B25,-12),Database!$A:$AS,MATCH($K$1,Database!$A$1:$AS$1,),)))))</f>
        <v>-3.7120129675420176E-3</v>
      </c>
      <c r="L25" s="13">
        <f>((((VLOOKUP(B25,Database!$A:$AS,MATCH($L$1,Database!$A$1:$AS$1,),))))-(((VLOOKUP(EDATE(B25,-12),Database!$A:$AS,MATCH($L$1,Database!$A$1:$AS$1,),)))))/(((VLOOKUP(EDATE(B25,-12),Database!$A:$AS,MATCH($L$1,Database!$A$1:$AS$1,),))))</f>
        <v>3.72093023258806E-2</v>
      </c>
      <c r="M25" s="13" t="e">
        <f>((((VLOOKUP(B25,Database!$A:$AS,MATCH($M$1,Database!$A$1:$AS$1,),))))-(((VLOOKUP(EDATE(B25,-12),Database!$A:$AS,MATCH($M$1,Database!$A$1:$AS$1,),)))))/(((VLOOKUP(EDATE(B25,-12),Database!$A:$AS,MATCH($M$1,Database!$A$1:$AS$1,),))))</f>
        <v>#DIV/0!</v>
      </c>
      <c r="N25" s="13" t="e">
        <f>((((VLOOKUP(B25,Database!$A:$AS,MATCH($N$1,Database!$A$1:$AS$1,),))))-(((VLOOKUP(EDATE(B25,-12),Database!$A:$AS,MATCH($N$1,Database!$A$1:$AS$1,),)))))/(((VLOOKUP(EDATE(B25,-12),Database!$A:$AS,MATCH($N$1,Database!$A$1:$AS$1,),))))</f>
        <v>#DIV/0!</v>
      </c>
      <c r="O25" s="13">
        <f>IF(VLOOKUP(B25,Database!$A:$AV,MATCH($O$1,Database!$A$1:$AV$1,),)=0,"#N/A",((((VLOOKUP(B25,Database!$A:$AS,MATCH($O$1,Database!$A$1:$AS$1,),))))-(((VLOOKUP(EDATE(B25,-12),Database!$A:$AS,MATCH($O$1,Database!$A$1:$AS$1,),)))))/(((VLOOKUP(EDATE(B25,-12),Database!$A:$AS,MATCH($O$1,Database!$A$1:$AS$1,),)))))</f>
        <v>-2.8694857404120876E-2</v>
      </c>
      <c r="P25" s="13">
        <f>IF(VLOOKUP(B25,Database!$A:$AV,MATCH($P$1,Database!$A$1:$AV$1,),)=0,"#N/A",((((VLOOKUP(B25,Database!$A:$AS,MATCH($P$1,Database!$A$1:$AS$1,),))))-(((VLOOKUP(EDATE(B25,-12),Database!$A:$AS,MATCH($P$1,Database!$A$1:$AS$1,),)))))/(((VLOOKUP(EDATE(B25,-12),Database!$A:$AS,MATCH($P$1,Database!$A$1:$AS$1,),)))))</f>
        <v>7.0525779188444326E-2</v>
      </c>
      <c r="Q25" s="13">
        <f>IF(VLOOKUP(B25,Database!$A:$AV,MATCH($Q$1,Database!$A$1:$AV$1,),)=0,"#N/A",((((VLOOKUP(B25,Database!$A:$AS,MATCH($Q$1,Database!$A$1:$AS$1,),))))-(((VLOOKUP(EDATE(B25,-12),Database!$A:$AS,MATCH($Q$1,Database!$A$1:$AS$1,),)))))/(((VLOOKUP(EDATE(B25,-12),Database!$A:$AS,MATCH($Q$1,Database!$A$1:$AS$1,),)))))</f>
        <v>8.787099697162E-2</v>
      </c>
      <c r="R25" s="13">
        <f>IF(VLOOKUP(B25,Database!$A:$AV,MATCH($R$1,Database!$A$1:$AV$1,),)=0,"#N/A",((((VLOOKUP(B25,Database!$A:$AS,MATCH($R$1,Database!$A$1:$AS$1,),))))-(((VLOOKUP(EDATE(B25,-12),Database!$A:$AS,MATCH($R$1,Database!$A$1:$AS$1,),)))))/(((VLOOKUP(EDATE(B25,-12),Database!$A:$AS,MATCH($R$1,Database!$A$1:$AS$1,),)))))</f>
        <v>4.0103640437143394E-2</v>
      </c>
      <c r="S25" s="13">
        <f>IF(VLOOKUP(B25,Database!$A:$AV,MATCH($S$1,Database!$A$1:$AV$1,),)=0,"#N/A",((((VLOOKUP(B25,Database!$A:$AS,MATCH($S$1,Database!$A$1:$AS$1,),))))-(((VLOOKUP(EDATE(B25,-12),Database!$A:$AS,MATCH($S$1,Database!$A$1:$AS$1,),)))))/(((VLOOKUP(EDATE(B25,-12),Database!$A:$AS,MATCH($S$1,Database!$A$1:$AS$1,),)))))</f>
        <v>7.3767933174820263E-2</v>
      </c>
      <c r="T25" s="13">
        <f>IF(VLOOKUP(B25,Database!$A:$AV,MATCH($T$1,Database!$A$1:$AV$1,),)=0,"#N/A",((((VLOOKUP(B25,Database!$A:$AS,MATCH($T$1,Database!$A$1:$AS$1,),))))-(((VLOOKUP(EDATE(B25,-12),Database!$A:$AS,MATCH($T$1,Database!$A$1:$AS$1,),)))))/(((VLOOKUP(EDATE(B25,-12),Database!$A:$AS,MATCH($T$1,Database!$A$1:$AS$1,),)))))</f>
        <v>8.771929824438271E-2</v>
      </c>
      <c r="U25" s="13" t="e">
        <f>IF(VLOOKUP(B25,Database!$A:$AV,MATCH($U$1,Database!$A$1:$AV$1,),)=0,"#N/A",((((VLOOKUP(B25,Database!$A:$AS,MATCH($U$1,Database!$A$1:$AS$1,),))))-(((VLOOKUP(EDATE(B25,-12),Database!$A:$AS,MATCH($U$1,Database!$A$1:$AS$1,),)))))/(((VLOOKUP(EDATE(B25,-12),Database!$A:$AS,MATCH($U$1,Database!$A$1:$AS$1,),)))))</f>
        <v>#DIV/0!</v>
      </c>
      <c r="V25" s="13">
        <f>IF(VLOOKUP(B25,Database!$A:$AV,MATCH($V$1,Database!$A$1:$AV$1,),)=0,"#N/A",((((VLOOKUP(B25,Database!$A:$AS,MATCH($V$1,Database!$A$1:$AS$1,),))))-(((VLOOKUP(EDATE(B25,-12),Database!$A:$AS,MATCH($V$1,Database!$A$1:$AS$1,),)))))/(((VLOOKUP(EDATE(B25,-12),Database!$A:$AS,MATCH($V$1,Database!$A$1:$AS$1,),)))))</f>
        <v>-0.30311369806285021</v>
      </c>
      <c r="X25" s="43"/>
    </row>
    <row r="26" spans="1:24" s="80" customFormat="1" x14ac:dyDescent="0.35">
      <c r="A26" s="43"/>
      <c r="B26" s="75">
        <v>32933</v>
      </c>
      <c r="C26" s="13">
        <f>IF(VLOOKUP(B26,Database!$A:$AU,MATCH($C$1,Database!$A$1:$AU$1,),)=0,"#N/A",((((VLOOKUP(B26,Database!$A:$AU,MATCH($C$1,Database!$A$1:$AU$1,),))))-(((VLOOKUP(EDATE(B26,-12),Database!$A:$AU,MATCH($C$1,Database!$A$1:$AU$1,),)))))/(((VLOOKUP(EDATE(B26,-12),Database!$A:$AU,MATCH($C$1,Database!$A$1:$AU$1,),)))))</f>
        <v>7.2288769151305932E-3</v>
      </c>
      <c r="D26" s="13">
        <f>IF(VLOOKUP(B26,Database!$A:$AV,MATCH($D$1,Database!$A$1:$AV$1,),)=0,"#N/A",((((VLOOKUP(B26,Database!$A:$AS,MATCH($D$1,Database!$A$1:$AS$1,),))))-(((VLOOKUP(EDATE(B26,-12),Database!$A:$AS,MATCH($D$1,Database!$A$1:$AS$1,),)))))/(((VLOOKUP(EDATE(B26,-12),Database!$A:$AS,MATCH($D$1,Database!$A$1:$AS$1,),)))))</f>
        <v>4.9365657583250261E-2</v>
      </c>
      <c r="E26" s="13">
        <f>IF(VLOOKUP(B26,Database!$A:$AV,MATCH($E$1,Database!$A$1:$AV$1,),)=0,"#N/A",((((VLOOKUP(B26,Database!$A:$AS,MATCH($E$1,Database!$A$1:$AS$1,),))))-(((VLOOKUP(EDATE(B26,-12),Database!$A:$AS,MATCH($E$1,Database!$A$1:$AS$1,),)))))/(((VLOOKUP(EDATE(B26,-12),Database!$A:$AS,MATCH($E$1,Database!$A$1:$AS$1,),)))))</f>
        <v>1.3944223108880587E-2</v>
      </c>
      <c r="F26" s="13">
        <f>IF(VLOOKUP(B26,Database!$A:$AV,MATCH($F$1,Database!$A$1:$AV$1,),)=0,"#N/A",((((VLOOKUP(B26,Database!$A:$AS,MATCH($F$1,Database!$A$1:$AS$1,),))))-(((VLOOKUP(EDATE(B26,-12),Database!$A:$AS,MATCH($F$1,Database!$A$1:$AS$1,),)))))/(((VLOOKUP(EDATE(B26,-12),Database!$A:$AS,MATCH($F$1,Database!$A$1:$AS$1,),)))))</f>
        <v>5.6672760511422761E-2</v>
      </c>
      <c r="G26" s="13">
        <f>IF(VLOOKUP(B26,Database!$A:$AV,MATCH($G$1,Database!$A$1:$AV$1,),)=0,"#N/A",((((VLOOKUP(B26,Database!$A:$AS,MATCH($G$1,Database!$A$1:$AS$1,),))))-(((VLOOKUP(EDATE(B26,-12),Database!$A:$AS,MATCH($G$1,Database!$A$1:$AS$1,),)))))/(((VLOOKUP(EDATE(B26,-12),Database!$A:$AS,MATCH($G$1,Database!$A$1:$AS$1,),)))))</f>
        <v>3.275906569057558E-2</v>
      </c>
      <c r="H26" s="13">
        <f>IF(VLOOKUP(B26,Database!$A:$AV,MATCH($H$1,Database!$A$1:$AV$1,),)=0,"#N/A",((((VLOOKUP(B26,Database!$A:$AS,MATCH($H$1,Database!$A$1:$AS$1,),))))-(((VLOOKUP(EDATE(B26,-12),Database!$A:$AS,MATCH($H$1,Database!$A$1:$AS$1,),)))))/(((VLOOKUP(EDATE(B26,-12),Database!$A:$AS,MATCH($H$1,Database!$A$1:$AS$1,),)))))</f>
        <v>1.5748031490220495E-2</v>
      </c>
      <c r="I26" s="13">
        <f>IF(VLOOKUP(B26,Database!$A:$AV,MATCH($I$1,Database!$A$1:$AV$1,),)=0,"#N/A",((((VLOOKUP(B26,Database!$A:$AS,MATCH($I$1,Database!$A$1:$AS$1,),))))-(((VLOOKUP(EDATE(B26,-12),Database!$A:$AS,MATCH($I$1,Database!$A$1:$AS$1,),)))))/(((VLOOKUP(EDATE(B26,-12),Database!$A:$AS,MATCH($I$1,Database!$A$1:$AS$1,),)))))</f>
        <v>2.2780347054878539E-2</v>
      </c>
      <c r="J26" s="13">
        <f>IF(VLOOKUP(B26,Database!$A:$AV,MATCH($J$1,Database!$A$1:$AV$1,),)=0,"#N/A",((((VLOOKUP(B26,Database!$A:$AS,MATCH($J$1,Database!$A$1:$AS$1,),))))-(((VLOOKUP(EDATE(B26,-12),Database!$A:$AS,MATCH($J$1,Database!$A$1:$AS$1,),)))))/(((VLOOKUP(EDATE(B26,-12),Database!$A:$AS,MATCH($J$1,Database!$A$1:$AS$1,),)))))</f>
        <v>-2.1937017684579167E-2</v>
      </c>
      <c r="K26" s="13">
        <f>IF(VLOOKUP(B26,Database!$A:$AV,MATCH($K$1,Database!$A$1:$AV$1,),)=0,"#N/A",((((VLOOKUP(B26,Database!$A:$AS,MATCH($K$1,Database!$A$1:$AS$1,),))))-(((VLOOKUP(EDATE(B26,-12),Database!$A:$AS,MATCH($K$1,Database!$A$1:$AS$1,),)))))/(((VLOOKUP(EDATE(B26,-12),Database!$A:$AS,MATCH($K$1,Database!$A$1:$AS$1,),)))))</f>
        <v>5.7897061679957349E-3</v>
      </c>
      <c r="L26" s="13">
        <f>((((VLOOKUP(B26,Database!$A:$AS,MATCH($L$1,Database!$A$1:$AS$1,),))))-(((VLOOKUP(EDATE(B26,-12),Database!$A:$AS,MATCH($L$1,Database!$A$1:$AS$1,),)))))/(((VLOOKUP(EDATE(B26,-12),Database!$A:$AS,MATCH($L$1,Database!$A$1:$AS$1,),))))</f>
        <v>7.3684210524442628E-2</v>
      </c>
      <c r="M26" s="13" t="e">
        <f>((((VLOOKUP(B26,Database!$A:$AS,MATCH($M$1,Database!$A$1:$AS$1,),))))-(((VLOOKUP(EDATE(B26,-12),Database!$A:$AS,MATCH($M$1,Database!$A$1:$AS$1,),)))))/(((VLOOKUP(EDATE(B26,-12),Database!$A:$AS,MATCH($M$1,Database!$A$1:$AS$1,),))))</f>
        <v>#DIV/0!</v>
      </c>
      <c r="N26" s="13" t="e">
        <f>((((VLOOKUP(B26,Database!$A:$AS,MATCH($N$1,Database!$A$1:$AS$1,),))))-(((VLOOKUP(EDATE(B26,-12),Database!$A:$AS,MATCH($N$1,Database!$A$1:$AS$1,),)))))/(((VLOOKUP(EDATE(B26,-12),Database!$A:$AS,MATCH($N$1,Database!$A$1:$AS$1,),))))</f>
        <v>#DIV/0!</v>
      </c>
      <c r="O26" s="13">
        <f>IF(VLOOKUP(B26,Database!$A:$AV,MATCH($O$1,Database!$A$1:$AV$1,),)=0,"#N/A",((((VLOOKUP(B26,Database!$A:$AS,MATCH($O$1,Database!$A$1:$AS$1,),))))-(((VLOOKUP(EDATE(B26,-12),Database!$A:$AS,MATCH($O$1,Database!$A$1:$AS$1,),)))))/(((VLOOKUP(EDATE(B26,-12),Database!$A:$AS,MATCH($O$1,Database!$A$1:$AS$1,),)))))</f>
        <v>-1.8416267154316809E-2</v>
      </c>
      <c r="P26" s="13">
        <f>IF(VLOOKUP(B26,Database!$A:$AV,MATCH($P$1,Database!$A$1:$AV$1,),)=0,"#N/A",((((VLOOKUP(B26,Database!$A:$AS,MATCH($P$1,Database!$A$1:$AS$1,),))))-(((VLOOKUP(EDATE(B26,-12),Database!$A:$AS,MATCH($P$1,Database!$A$1:$AS$1,),)))))/(((VLOOKUP(EDATE(B26,-12),Database!$A:$AS,MATCH($P$1,Database!$A$1:$AS$1,),)))))</f>
        <v>8.9120387290240591E-2</v>
      </c>
      <c r="Q26" s="13">
        <f>IF(VLOOKUP(B26,Database!$A:$AV,MATCH($Q$1,Database!$A$1:$AV$1,),)=0,"#N/A",((((VLOOKUP(B26,Database!$A:$AS,MATCH($Q$1,Database!$A$1:$AS$1,),))))-(((VLOOKUP(EDATE(B26,-12),Database!$A:$AS,MATCH($Q$1,Database!$A$1:$AS$1,),)))))/(((VLOOKUP(EDATE(B26,-12),Database!$A:$AS,MATCH($Q$1,Database!$A$1:$AS$1,),)))))</f>
        <v>-3.1360095549356759E-2</v>
      </c>
      <c r="R26" s="13">
        <f>IF(VLOOKUP(B26,Database!$A:$AV,MATCH($R$1,Database!$A$1:$AV$1,),)=0,"#N/A",((((VLOOKUP(B26,Database!$A:$AS,MATCH($R$1,Database!$A$1:$AS$1,),))))-(((VLOOKUP(EDATE(B26,-12),Database!$A:$AS,MATCH($R$1,Database!$A$1:$AS$1,),)))))/(((VLOOKUP(EDATE(B26,-12),Database!$A:$AS,MATCH($R$1,Database!$A$1:$AS$1,),)))))</f>
        <v>-1.1774711424963913E-2</v>
      </c>
      <c r="S26" s="13">
        <f>IF(VLOOKUP(B26,Database!$A:$AV,MATCH($S$1,Database!$A$1:$AV$1,),)=0,"#N/A",((((VLOOKUP(B26,Database!$A:$AS,MATCH($S$1,Database!$A$1:$AS$1,),))))-(((VLOOKUP(EDATE(B26,-12),Database!$A:$AS,MATCH($S$1,Database!$A$1:$AS$1,),)))))/(((VLOOKUP(EDATE(B26,-12),Database!$A:$AS,MATCH($S$1,Database!$A$1:$AS$1,),)))))</f>
        <v>8.8048222864281697E-2</v>
      </c>
      <c r="T26" s="13">
        <f>IF(VLOOKUP(B26,Database!$A:$AV,MATCH($T$1,Database!$A$1:$AV$1,),)=0,"#N/A",((((VLOOKUP(B26,Database!$A:$AS,MATCH($T$1,Database!$A$1:$AS$1,),))))-(((VLOOKUP(EDATE(B26,-12),Database!$A:$AS,MATCH($T$1,Database!$A$1:$AS$1,),)))))/(((VLOOKUP(EDATE(B26,-12),Database!$A:$AS,MATCH($T$1,Database!$A$1:$AS$1,),)))))</f>
        <v>0.13475177305869998</v>
      </c>
      <c r="U26" s="13" t="e">
        <f>IF(VLOOKUP(B26,Database!$A:$AV,MATCH($U$1,Database!$A$1:$AV$1,),)=0,"#N/A",((((VLOOKUP(B26,Database!$A:$AS,MATCH($U$1,Database!$A$1:$AS$1,),))))-(((VLOOKUP(EDATE(B26,-12),Database!$A:$AS,MATCH($U$1,Database!$A$1:$AS$1,),)))))/(((VLOOKUP(EDATE(B26,-12),Database!$A:$AS,MATCH($U$1,Database!$A$1:$AS$1,),)))))</f>
        <v>#DIV/0!</v>
      </c>
      <c r="V26" s="13">
        <f>IF(VLOOKUP(B26,Database!$A:$AV,MATCH($V$1,Database!$A$1:$AV$1,),)=0,"#N/A",((((VLOOKUP(B26,Database!$A:$AS,MATCH($V$1,Database!$A$1:$AS$1,),))))-(((VLOOKUP(EDATE(B26,-12),Database!$A:$AS,MATCH($V$1,Database!$A$1:$AS$1,),)))))/(((VLOOKUP(EDATE(B26,-12),Database!$A:$AS,MATCH($V$1,Database!$A$1:$AS$1,),)))))</f>
        <v>-0.28965126205100389</v>
      </c>
    </row>
    <row r="27" spans="1:24" s="80" customFormat="1" x14ac:dyDescent="0.35">
      <c r="A27" s="43"/>
      <c r="B27" s="75">
        <v>32964</v>
      </c>
      <c r="C27" s="13">
        <f>IF(VLOOKUP(B27,Database!$A:$AU,MATCH($C$1,Database!$A$1:$AU$1,),)=0,"#N/A",((((VLOOKUP(B27,Database!$A:$AU,MATCH($C$1,Database!$A$1:$AU$1,),))))-(((VLOOKUP(EDATE(B27,-12),Database!$A:$AU,MATCH($C$1,Database!$A$1:$AU$1,),)))))/(((VLOOKUP(EDATE(B27,-12),Database!$A:$AU,MATCH($C$1,Database!$A$1:$AU$1,),)))))</f>
        <v>5.3896000492068804E-3</v>
      </c>
      <c r="D27" s="13">
        <f>IF(VLOOKUP(B27,Database!$A:$AV,MATCH($D$1,Database!$A$1:$AV$1,),)=0,"#N/A",((((VLOOKUP(B27,Database!$A:$AS,MATCH($D$1,Database!$A$1:$AS$1,),))))-(((VLOOKUP(EDATE(B27,-12),Database!$A:$AS,MATCH($D$1,Database!$A$1:$AS$1,),)))))/(((VLOOKUP(EDATE(B27,-12),Database!$A:$AS,MATCH($D$1,Database!$A$1:$AS$1,),)))))</f>
        <v>3.1480570582052406E-2</v>
      </c>
      <c r="E27" s="13">
        <f>IF(VLOOKUP(B27,Database!$A:$AV,MATCH($E$1,Database!$A$1:$AV$1,),)=0,"#N/A",((((VLOOKUP(B27,Database!$A:$AS,MATCH($E$1,Database!$A$1:$AS$1,),))))-(((VLOOKUP(EDATE(B27,-12),Database!$A:$AS,MATCH($E$1,Database!$A$1:$AS$1,),)))))/(((VLOOKUP(EDATE(B27,-12),Database!$A:$AS,MATCH($E$1,Database!$A$1:$AS$1,),)))))</f>
        <v>3.2388663966197134E-2</v>
      </c>
      <c r="F27" s="13">
        <f>IF(VLOOKUP(B27,Database!$A:$AV,MATCH($F$1,Database!$A$1:$AV$1,),)=0,"#N/A",((((VLOOKUP(B27,Database!$A:$AS,MATCH($F$1,Database!$A$1:$AS$1,),))))-(((VLOOKUP(EDATE(B27,-12),Database!$A:$AS,MATCH($F$1,Database!$A$1:$AS$1,),)))))/(((VLOOKUP(EDATE(B27,-12),Database!$A:$AS,MATCH($F$1,Database!$A$1:$AS$1,),)))))</f>
        <v>7.9858030247157291E-3</v>
      </c>
      <c r="G27" s="13">
        <f>IF(VLOOKUP(B27,Database!$A:$AV,MATCH($G$1,Database!$A$1:$AV$1,),)=0,"#N/A",((((VLOOKUP(B27,Database!$A:$AS,MATCH($G$1,Database!$A$1:$AS$1,),))))-(((VLOOKUP(EDATE(B27,-12),Database!$A:$AS,MATCH($G$1,Database!$A$1:$AS$1,),)))))/(((VLOOKUP(EDATE(B27,-12),Database!$A:$AS,MATCH($G$1,Database!$A$1:$AS$1,),)))))</f>
        <v>1.8948529465682349E-2</v>
      </c>
      <c r="H27" s="13">
        <f>IF(VLOOKUP(B27,Database!$A:$AV,MATCH($H$1,Database!$A$1:$AV$1,),)=0,"#N/A",((((VLOOKUP(B27,Database!$A:$AS,MATCH($H$1,Database!$A$1:$AS$1,),))))-(((VLOOKUP(EDATE(B27,-12),Database!$A:$AS,MATCH($H$1,Database!$A$1:$AS$1,),)))))/(((VLOOKUP(EDATE(B27,-12),Database!$A:$AS,MATCH($H$1,Database!$A$1:$AS$1,),)))))</f>
        <v>-2.5608194653023194E-3</v>
      </c>
      <c r="I27" s="13">
        <f>IF(VLOOKUP(B27,Database!$A:$AV,MATCH($I$1,Database!$A$1:$AV$1,),)=0,"#N/A",((((VLOOKUP(B27,Database!$A:$AS,MATCH($I$1,Database!$A$1:$AS$1,),))))-(((VLOOKUP(EDATE(B27,-12),Database!$A:$AS,MATCH($I$1,Database!$A$1:$AS$1,),)))))/(((VLOOKUP(EDATE(B27,-12),Database!$A:$AS,MATCH($I$1,Database!$A$1:$AS$1,),)))))</f>
        <v>2.3280866540853144E-2</v>
      </c>
      <c r="J27" s="13">
        <f>IF(VLOOKUP(B27,Database!$A:$AV,MATCH($J$1,Database!$A$1:$AV$1,),)=0,"#N/A",((((VLOOKUP(B27,Database!$A:$AS,MATCH($J$1,Database!$A$1:$AS$1,),))))-(((VLOOKUP(EDATE(B27,-12),Database!$A:$AS,MATCH($J$1,Database!$A$1:$AS$1,),)))))/(((VLOOKUP(EDATE(B27,-12),Database!$A:$AS,MATCH($J$1,Database!$A$1:$AS$1,),)))))</f>
        <v>1.4678472907471823E-2</v>
      </c>
      <c r="K27" s="13">
        <f>IF(VLOOKUP(B27,Database!$A:$AV,MATCH($K$1,Database!$A$1:$AV$1,),)=0,"#N/A",((((VLOOKUP(B27,Database!$A:$AS,MATCH($K$1,Database!$A$1:$AS$1,),))))-(((VLOOKUP(EDATE(B27,-12),Database!$A:$AS,MATCH($K$1,Database!$A$1:$AS$1,),)))))/(((VLOOKUP(EDATE(B27,-12),Database!$A:$AS,MATCH($K$1,Database!$A$1:$AS$1,),)))))</f>
        <v>2.895347299247428E-3</v>
      </c>
      <c r="L27" s="13">
        <f>((((VLOOKUP(B27,Database!$A:$AS,MATCH($L$1,Database!$A$1:$AS$1,),))))-(((VLOOKUP(EDATE(B27,-12),Database!$A:$AS,MATCH($L$1,Database!$A$1:$AS$1,),)))))/(((VLOOKUP(EDATE(B27,-12),Database!$A:$AS,MATCH($L$1,Database!$A$1:$AS$1,),))))</f>
        <v>5.5684454756603968E-2</v>
      </c>
      <c r="M27" s="13" t="e">
        <f>((((VLOOKUP(B27,Database!$A:$AS,MATCH($M$1,Database!$A$1:$AS$1,),))))-(((VLOOKUP(EDATE(B27,-12),Database!$A:$AS,MATCH($M$1,Database!$A$1:$AS$1,),)))))/(((VLOOKUP(EDATE(B27,-12),Database!$A:$AS,MATCH($M$1,Database!$A$1:$AS$1,),))))</f>
        <v>#DIV/0!</v>
      </c>
      <c r="N27" s="13" t="e">
        <f>((((VLOOKUP(B27,Database!$A:$AS,MATCH($N$1,Database!$A$1:$AS$1,),))))-(((VLOOKUP(EDATE(B27,-12),Database!$A:$AS,MATCH($N$1,Database!$A$1:$AS$1,),)))))/(((VLOOKUP(EDATE(B27,-12),Database!$A:$AS,MATCH($N$1,Database!$A$1:$AS$1,),))))</f>
        <v>#DIV/0!</v>
      </c>
      <c r="O27" s="13">
        <f>IF(VLOOKUP(B27,Database!$A:$AV,MATCH($O$1,Database!$A$1:$AV$1,),)=0,"#N/A",((((VLOOKUP(B27,Database!$A:$AS,MATCH($O$1,Database!$A$1:$AS$1,),))))-(((VLOOKUP(EDATE(B27,-12),Database!$A:$AS,MATCH($O$1,Database!$A$1:$AS$1,),)))))/(((VLOOKUP(EDATE(B27,-12),Database!$A:$AS,MATCH($O$1,Database!$A$1:$AS$1,),)))))</f>
        <v>-3.1767837781119301E-2</v>
      </c>
      <c r="P27" s="13">
        <f>IF(VLOOKUP(B27,Database!$A:$AV,MATCH($P$1,Database!$A$1:$AV$1,),)=0,"#N/A",((((VLOOKUP(B27,Database!$A:$AS,MATCH($P$1,Database!$A$1:$AS$1,),))))-(((VLOOKUP(EDATE(B27,-12),Database!$A:$AS,MATCH($P$1,Database!$A$1:$AS$1,),)))))/(((VLOOKUP(EDATE(B27,-12),Database!$A:$AS,MATCH($P$1,Database!$A$1:$AS$1,),)))))</f>
        <v>0.14553379829701016</v>
      </c>
      <c r="Q27" s="13">
        <f>IF(VLOOKUP(B27,Database!$A:$AV,MATCH($Q$1,Database!$A$1:$AV$1,),)=0,"#N/A",((((VLOOKUP(B27,Database!$A:$AS,MATCH($Q$1,Database!$A$1:$AS$1,),))))-(((VLOOKUP(EDATE(B27,-12),Database!$A:$AS,MATCH($Q$1,Database!$A$1:$AS$1,),)))))/(((VLOOKUP(EDATE(B27,-12),Database!$A:$AS,MATCH($Q$1,Database!$A$1:$AS$1,),)))))</f>
        <v>-0.28242005273845289</v>
      </c>
      <c r="R27" s="13">
        <f>IF(VLOOKUP(B27,Database!$A:$AV,MATCH($R$1,Database!$A$1:$AV$1,),)=0,"#N/A",((((VLOOKUP(B27,Database!$A:$AS,MATCH($R$1,Database!$A$1:$AS$1,),))))-(((VLOOKUP(EDATE(B27,-12),Database!$A:$AS,MATCH($R$1,Database!$A$1:$AS$1,),)))))/(((VLOOKUP(EDATE(B27,-12),Database!$A:$AS,MATCH($R$1,Database!$A$1:$AS$1,),)))))</f>
        <v>-4.52651057868763E-2</v>
      </c>
      <c r="S27" s="13">
        <f>IF(VLOOKUP(B27,Database!$A:$AV,MATCH($S$1,Database!$A$1:$AV$1,),)=0,"#N/A",((((VLOOKUP(B27,Database!$A:$AS,MATCH($S$1,Database!$A$1:$AS$1,),))))-(((VLOOKUP(EDATE(B27,-12),Database!$A:$AS,MATCH($S$1,Database!$A$1:$AS$1,),)))))/(((VLOOKUP(EDATE(B27,-12),Database!$A:$AS,MATCH($S$1,Database!$A$1:$AS$1,),)))))</f>
        <v>3.2188604211984453E-2</v>
      </c>
      <c r="T27" s="13">
        <f>IF(VLOOKUP(B27,Database!$A:$AV,MATCH($T$1,Database!$A$1:$AV$1,),)=0,"#N/A",((((VLOOKUP(B27,Database!$A:$AS,MATCH($T$1,Database!$A$1:$AS$1,),))))-(((VLOOKUP(EDATE(B27,-12),Database!$A:$AS,MATCH($T$1,Database!$A$1:$AS$1,),)))))/(((VLOOKUP(EDATE(B27,-12),Database!$A:$AS,MATCH($T$1,Database!$A$1:$AS$1,),)))))</f>
        <v>0.2059925093717131</v>
      </c>
      <c r="U27" s="13" t="e">
        <f>IF(VLOOKUP(B27,Database!$A:$AV,MATCH($U$1,Database!$A$1:$AV$1,),)=0,"#N/A",((((VLOOKUP(B27,Database!$A:$AS,MATCH($U$1,Database!$A$1:$AS$1,),))))-(((VLOOKUP(EDATE(B27,-12),Database!$A:$AS,MATCH($U$1,Database!$A$1:$AS$1,),)))))/(((VLOOKUP(EDATE(B27,-12),Database!$A:$AS,MATCH($U$1,Database!$A$1:$AS$1,),)))))</f>
        <v>#DIV/0!</v>
      </c>
      <c r="V27" s="13">
        <f>IF(VLOOKUP(B27,Database!$A:$AV,MATCH($V$1,Database!$A$1:$AV$1,),)=0,"#N/A",((((VLOOKUP(B27,Database!$A:$AS,MATCH($V$1,Database!$A$1:$AS$1,),))))-(((VLOOKUP(EDATE(B27,-12),Database!$A:$AS,MATCH($V$1,Database!$A$1:$AS$1,),)))))/(((VLOOKUP(EDATE(B27,-12),Database!$A:$AS,MATCH($V$1,Database!$A$1:$AS$1,),)))))</f>
        <v>-0.32810406430605016</v>
      </c>
    </row>
    <row r="28" spans="1:24" s="80" customFormat="1" x14ac:dyDescent="0.35">
      <c r="A28" s="43"/>
      <c r="B28" s="75">
        <v>32994</v>
      </c>
      <c r="C28" s="13">
        <f>IF(VLOOKUP(B28,Database!$A:$AU,MATCH($C$1,Database!$A$1:$AU$1,),)=0,"#N/A",((((VLOOKUP(B28,Database!$A:$AU,MATCH($C$1,Database!$A$1:$AU$1,),))))-(((VLOOKUP(EDATE(B28,-12),Database!$A:$AU,MATCH($C$1,Database!$A$1:$AU$1,),)))))/(((VLOOKUP(EDATE(B28,-12),Database!$A:$AU,MATCH($C$1,Database!$A$1:$AU$1,),)))))</f>
        <v>1.3871435707949801E-2</v>
      </c>
      <c r="D28" s="13">
        <f>IF(VLOOKUP(B28,Database!$A:$AV,MATCH($D$1,Database!$A$1:$AV$1,),)=0,"#N/A",((((VLOOKUP(B28,Database!$A:$AS,MATCH($D$1,Database!$A$1:$AS$1,),))))-(((VLOOKUP(EDATE(B28,-12),Database!$A:$AS,MATCH($D$1,Database!$A$1:$AS$1,),)))))/(((VLOOKUP(EDATE(B28,-12),Database!$A:$AS,MATCH($D$1,Database!$A$1:$AS$1,),)))))</f>
        <v>6.2864385299744266E-2</v>
      </c>
      <c r="E28" s="13">
        <f>IF(VLOOKUP(B28,Database!$A:$AV,MATCH($E$1,Database!$A$1:$AV$1,),)=0,"#N/A",((((VLOOKUP(B28,Database!$A:$AS,MATCH($E$1,Database!$A$1:$AS$1,),))))-(((VLOOKUP(EDATE(B28,-12),Database!$A:$AS,MATCH($E$1,Database!$A$1:$AS$1,),)))))/(((VLOOKUP(EDATE(B28,-12),Database!$A:$AS,MATCH($E$1,Database!$A$1:$AS$1,),)))))</f>
        <v>3.8422649138378416E-2</v>
      </c>
      <c r="F28" s="13">
        <f>IF(VLOOKUP(B28,Database!$A:$AV,MATCH($F$1,Database!$A$1:$AV$1,),)=0,"#N/A",((((VLOOKUP(B28,Database!$A:$AS,MATCH($F$1,Database!$A$1:$AS$1,),))))-(((VLOOKUP(EDATE(B28,-12),Database!$A:$AS,MATCH($F$1,Database!$A$1:$AS$1,),)))))/(((VLOOKUP(EDATE(B28,-12),Database!$A:$AS,MATCH($F$1,Database!$A$1:$AS$1,),)))))</f>
        <v>8.5740913329638943E-2</v>
      </c>
      <c r="G28" s="13">
        <f>IF(VLOOKUP(B28,Database!$A:$AV,MATCH($G$1,Database!$A$1:$AV$1,),)=0,"#N/A",((((VLOOKUP(B28,Database!$A:$AS,MATCH($G$1,Database!$A$1:$AS$1,),))))-(((VLOOKUP(EDATE(B28,-12),Database!$A:$AS,MATCH($G$1,Database!$A$1:$AS$1,),)))))/(((VLOOKUP(EDATE(B28,-12),Database!$A:$AS,MATCH($G$1,Database!$A$1:$AS$1,),)))))</f>
        <v>3.3054235700086969E-2</v>
      </c>
      <c r="H28" s="13">
        <f>IF(VLOOKUP(B28,Database!$A:$AV,MATCH($H$1,Database!$A$1:$AV$1,),)=0,"#N/A",((((VLOOKUP(B28,Database!$A:$AS,MATCH($H$1,Database!$A$1:$AS$1,),))))-(((VLOOKUP(EDATE(B28,-12),Database!$A:$AS,MATCH($H$1,Database!$A$1:$AS$1,),)))))/(((VLOOKUP(EDATE(B28,-12),Database!$A:$AS,MATCH($H$1,Database!$A$1:$AS$1,),)))))</f>
        <v>1.7082785810197447E-2</v>
      </c>
      <c r="I28" s="13">
        <f>IF(VLOOKUP(B28,Database!$A:$AV,MATCH($I$1,Database!$A$1:$AV$1,),)=0,"#N/A",((((VLOOKUP(B28,Database!$A:$AS,MATCH($I$1,Database!$A$1:$AS$1,),))))-(((VLOOKUP(EDATE(B28,-12),Database!$A:$AS,MATCH($I$1,Database!$A$1:$AS$1,),)))))/(((VLOOKUP(EDATE(B28,-12),Database!$A:$AS,MATCH($I$1,Database!$A$1:$AS$1,),)))))</f>
        <v>2.0208999844275235E-2</v>
      </c>
      <c r="J28" s="13">
        <f>IF(VLOOKUP(B28,Database!$A:$AV,MATCH($J$1,Database!$A$1:$AV$1,),)=0,"#N/A",((((VLOOKUP(B28,Database!$A:$AS,MATCH($J$1,Database!$A$1:$AS$1,),))))-(((VLOOKUP(EDATE(B28,-12),Database!$A:$AS,MATCH($J$1,Database!$A$1:$AS$1,),)))))/(((VLOOKUP(EDATE(B28,-12),Database!$A:$AS,MATCH($J$1,Database!$A$1:$AS$1,),)))))</f>
        <v>9.1176690174792497E-4</v>
      </c>
      <c r="K28" s="13">
        <f>IF(VLOOKUP(B28,Database!$A:$AV,MATCH($K$1,Database!$A$1:$AV$1,),)=0,"#N/A",((((VLOOKUP(B28,Database!$A:$AS,MATCH($K$1,Database!$A$1:$AS$1,),))))-(((VLOOKUP(EDATE(B28,-12),Database!$A:$AS,MATCH($K$1,Database!$A$1:$AS$1,),)))))/(((VLOOKUP(EDATE(B28,-12),Database!$A:$AS,MATCH($K$1,Database!$A$1:$AS$1,),)))))</f>
        <v>3.4696595448127927E-2</v>
      </c>
      <c r="L28" s="13">
        <f>((((VLOOKUP(B28,Database!$A:$AS,MATCH($L$1,Database!$A$1:$AS$1,),))))-(((VLOOKUP(EDATE(B28,-12),Database!$A:$AS,MATCH($L$1,Database!$A$1:$AS$1,),)))))/(((VLOOKUP(EDATE(B28,-12),Database!$A:$AS,MATCH($L$1,Database!$A$1:$AS$1,),))))</f>
        <v>6.9524913085984047E-2</v>
      </c>
      <c r="M28" s="13" t="e">
        <f>((((VLOOKUP(B28,Database!$A:$AS,MATCH($M$1,Database!$A$1:$AS$1,),))))-(((VLOOKUP(EDATE(B28,-12),Database!$A:$AS,MATCH($M$1,Database!$A$1:$AS$1,),)))))/(((VLOOKUP(EDATE(B28,-12),Database!$A:$AS,MATCH($M$1,Database!$A$1:$AS$1,),))))</f>
        <v>#DIV/0!</v>
      </c>
      <c r="N28" s="13" t="e">
        <f>((((VLOOKUP(B28,Database!$A:$AS,MATCH($N$1,Database!$A$1:$AS$1,),))))-(((VLOOKUP(EDATE(B28,-12),Database!$A:$AS,MATCH($N$1,Database!$A$1:$AS$1,),)))))/(((VLOOKUP(EDATE(B28,-12),Database!$A:$AS,MATCH($N$1,Database!$A$1:$AS$1,),))))</f>
        <v>#DIV/0!</v>
      </c>
      <c r="O28" s="13">
        <f>IF(VLOOKUP(B28,Database!$A:$AV,MATCH($O$1,Database!$A$1:$AV$1,),)=0,"#N/A",((((VLOOKUP(B28,Database!$A:$AS,MATCH($O$1,Database!$A$1:$AS$1,),))))-(((VLOOKUP(EDATE(B28,-12),Database!$A:$AS,MATCH($O$1,Database!$A$1:$AS$1,),)))))/(((VLOOKUP(EDATE(B28,-12),Database!$A:$AS,MATCH($O$1,Database!$A$1:$AS$1,),)))))</f>
        <v>-2.030861124523551E-2</v>
      </c>
      <c r="P28" s="13">
        <f>IF(VLOOKUP(B28,Database!$A:$AV,MATCH($P$1,Database!$A$1:$AV$1,),)=0,"#N/A",((((VLOOKUP(B28,Database!$A:$AS,MATCH($P$1,Database!$A$1:$AS$1,),))))-(((VLOOKUP(EDATE(B28,-12),Database!$A:$AS,MATCH($P$1,Database!$A$1:$AS$1,),)))))/(((VLOOKUP(EDATE(B28,-12),Database!$A:$AS,MATCH($P$1,Database!$A$1:$AS$1,),)))))</f>
        <v>5.5400477333450326E-2</v>
      </c>
      <c r="Q28" s="13">
        <f>IF(VLOOKUP(B28,Database!$A:$AV,MATCH($Q$1,Database!$A$1:$AV$1,),)=0,"#N/A",((((VLOOKUP(B28,Database!$A:$AS,MATCH($Q$1,Database!$A$1:$AS$1,),))))-(((VLOOKUP(EDATE(B28,-12),Database!$A:$AS,MATCH($Q$1,Database!$A$1:$AS$1,),)))))/(((VLOOKUP(EDATE(B28,-12),Database!$A:$AS,MATCH($Q$1,Database!$A$1:$AS$1,),)))))</f>
        <v>-0.12449212467526564</v>
      </c>
      <c r="R28" s="13">
        <f>IF(VLOOKUP(B28,Database!$A:$AV,MATCH($R$1,Database!$A$1:$AV$1,),)=0,"#N/A",((((VLOOKUP(B28,Database!$A:$AS,MATCH($R$1,Database!$A$1:$AS$1,),))))-(((VLOOKUP(EDATE(B28,-12),Database!$A:$AS,MATCH($R$1,Database!$A$1:$AS$1,),)))))/(((VLOOKUP(EDATE(B28,-12),Database!$A:$AS,MATCH($R$1,Database!$A$1:$AS$1,),)))))</f>
        <v>1.9027830949610251E-3</v>
      </c>
      <c r="S28" s="13">
        <f>IF(VLOOKUP(B28,Database!$A:$AV,MATCH($S$1,Database!$A$1:$AV$1,),)=0,"#N/A",((((VLOOKUP(B28,Database!$A:$AS,MATCH($S$1,Database!$A$1:$AS$1,),))))-(((VLOOKUP(EDATE(B28,-12),Database!$A:$AS,MATCH($S$1,Database!$A$1:$AS$1,),)))))/(((VLOOKUP(EDATE(B28,-12),Database!$A:$AS,MATCH($S$1,Database!$A$1:$AS$1,),)))))</f>
        <v>2.1729093061695161E-2</v>
      </c>
      <c r="T28" s="13">
        <f>IF(VLOOKUP(B28,Database!$A:$AV,MATCH($T$1,Database!$A$1:$AV$1,),)=0,"#N/A",((((VLOOKUP(B28,Database!$A:$AS,MATCH($T$1,Database!$A$1:$AS$1,),))))-(((VLOOKUP(EDATE(B28,-12),Database!$A:$AS,MATCH($T$1,Database!$A$1:$AS$1,),)))))/(((VLOOKUP(EDATE(B28,-12),Database!$A:$AS,MATCH($T$1,Database!$A$1:$AS$1,),)))))</f>
        <v>8.5714285726531655E-2</v>
      </c>
      <c r="U28" s="13" t="e">
        <f>IF(VLOOKUP(B28,Database!$A:$AV,MATCH($U$1,Database!$A$1:$AV$1,),)=0,"#N/A",((((VLOOKUP(B28,Database!$A:$AS,MATCH($U$1,Database!$A$1:$AS$1,),))))-(((VLOOKUP(EDATE(B28,-12),Database!$A:$AS,MATCH($U$1,Database!$A$1:$AS$1,),)))))/(((VLOOKUP(EDATE(B28,-12),Database!$A:$AS,MATCH($U$1,Database!$A$1:$AS$1,),)))))</f>
        <v>#DIV/0!</v>
      </c>
      <c r="V28" s="13">
        <f>IF(VLOOKUP(B28,Database!$A:$AV,MATCH($V$1,Database!$A$1:$AV$1,),)=0,"#N/A",((((VLOOKUP(B28,Database!$A:$AS,MATCH($V$1,Database!$A$1:$AS$1,),))))-(((VLOOKUP(EDATE(B28,-12),Database!$A:$AS,MATCH($V$1,Database!$A$1:$AS$1,),)))))/(((VLOOKUP(EDATE(B28,-12),Database!$A:$AS,MATCH($V$1,Database!$A$1:$AS$1,),)))))</f>
        <v>-0.2776016782914455</v>
      </c>
    </row>
    <row r="29" spans="1:24" s="80" customFormat="1" x14ac:dyDescent="0.35">
      <c r="A29" s="43"/>
      <c r="B29" s="75">
        <v>33025</v>
      </c>
      <c r="C29" s="13">
        <f>IF(VLOOKUP(B29,Database!$A:$AU,MATCH($C$1,Database!$A$1:$AU$1,),)=0,"#N/A",((((VLOOKUP(B29,Database!$A:$AU,MATCH($C$1,Database!$A$1:$AU$1,),))))-(((VLOOKUP(EDATE(B29,-12),Database!$A:$AU,MATCH($C$1,Database!$A$1:$AU$1,),)))))/(((VLOOKUP(EDATE(B29,-12),Database!$A:$AU,MATCH($C$1,Database!$A$1:$AU$1,),)))))</f>
        <v>1.7269824626202163E-2</v>
      </c>
      <c r="D29" s="13">
        <f>IF(VLOOKUP(B29,Database!$A:$AV,MATCH($D$1,Database!$A$1:$AV$1,),)=0,"#N/A",((((VLOOKUP(B29,Database!$A:$AS,MATCH($D$1,Database!$A$1:$AS$1,),))))-(((VLOOKUP(EDATE(B29,-12),Database!$A:$AS,MATCH($D$1,Database!$A$1:$AS$1,),)))))/(((VLOOKUP(EDATE(B29,-12),Database!$A:$AS,MATCH($D$1,Database!$A$1:$AS$1,),)))))</f>
        <v>2.3335789725993979E-2</v>
      </c>
      <c r="E29" s="13">
        <f>IF(VLOOKUP(B29,Database!$A:$AV,MATCH($E$1,Database!$A$1:$AV$1,),)=0,"#N/A",((((VLOOKUP(B29,Database!$A:$AS,MATCH($E$1,Database!$A$1:$AS$1,),))))-(((VLOOKUP(EDATE(B29,-12),Database!$A:$AS,MATCH($E$1,Database!$A$1:$AS$1,),)))))/(((VLOOKUP(EDATE(B29,-12),Database!$A:$AS,MATCH($E$1,Database!$A$1:$AS$1,),)))))</f>
        <v>2.8971028970221975E-2</v>
      </c>
      <c r="F29" s="13">
        <f>IF(VLOOKUP(B29,Database!$A:$AV,MATCH($F$1,Database!$A$1:$AV$1,),)=0,"#N/A",((((VLOOKUP(B29,Database!$A:$AS,MATCH($F$1,Database!$A$1:$AS$1,),))))-(((VLOOKUP(EDATE(B29,-12),Database!$A:$AS,MATCH($F$1,Database!$A$1:$AS$1,),)))))/(((VLOOKUP(EDATE(B29,-12),Database!$A:$AS,MATCH($F$1,Database!$A$1:$AS$1,),)))))</f>
        <v>4.3906810037247036E-2</v>
      </c>
      <c r="G29" s="13">
        <f>IF(VLOOKUP(B29,Database!$A:$AV,MATCH($G$1,Database!$A$1:$AV$1,),)=0,"#N/A",((((VLOOKUP(B29,Database!$A:$AS,MATCH($G$1,Database!$A$1:$AS$1,),))))-(((VLOOKUP(EDATE(B29,-12),Database!$A:$AS,MATCH($G$1,Database!$A$1:$AS$1,),)))))/(((VLOOKUP(EDATE(B29,-12),Database!$A:$AS,MATCH($G$1,Database!$A$1:$AS$1,),)))))</f>
        <v>4.6061638457750966E-3</v>
      </c>
      <c r="H29" s="13">
        <f>IF(VLOOKUP(B29,Database!$A:$AV,MATCH($H$1,Database!$A$1:$AV$1,),)=0,"#N/A",((((VLOOKUP(B29,Database!$A:$AS,MATCH($H$1,Database!$A$1:$AS$1,),))))-(((VLOOKUP(EDATE(B29,-12),Database!$A:$AS,MATCH($H$1,Database!$A$1:$AS$1,),)))))/(((VLOOKUP(EDATE(B29,-12),Database!$A:$AS,MATCH($H$1,Database!$A$1:$AS$1,),)))))</f>
        <v>3.2851511178219259E-2</v>
      </c>
      <c r="I29" s="13">
        <f>IF(VLOOKUP(B29,Database!$A:$AV,MATCH($I$1,Database!$A$1:$AV$1,),)=0,"#N/A",((((VLOOKUP(B29,Database!$A:$AS,MATCH($I$1,Database!$A$1:$AS$1,),))))-(((VLOOKUP(EDATE(B29,-12),Database!$A:$AS,MATCH($I$1,Database!$A$1:$AS$1,),)))))/(((VLOOKUP(EDATE(B29,-12),Database!$A:$AS,MATCH($I$1,Database!$A$1:$AS$1,),)))))</f>
        <v>-1.4555540350578483E-2</v>
      </c>
      <c r="J29" s="13">
        <f>IF(VLOOKUP(B29,Database!$A:$AV,MATCH($J$1,Database!$A$1:$AV$1,),)=0,"#N/A",((((VLOOKUP(B29,Database!$A:$AS,MATCH($J$1,Database!$A$1:$AS$1,),))))-(((VLOOKUP(EDATE(B29,-12),Database!$A:$AS,MATCH($J$1,Database!$A$1:$AS$1,),)))))/(((VLOOKUP(EDATE(B29,-12),Database!$A:$AS,MATCH($J$1,Database!$A$1:$AS$1,),)))))</f>
        <v>1.8326184939688312E-2</v>
      </c>
      <c r="K29" s="13">
        <f>IF(VLOOKUP(B29,Database!$A:$AV,MATCH($K$1,Database!$A$1:$AV$1,),)=0,"#N/A",((((VLOOKUP(B29,Database!$A:$AS,MATCH($K$1,Database!$A$1:$AS$1,),))))-(((VLOOKUP(EDATE(B29,-12),Database!$A:$AS,MATCH($K$1,Database!$A$1:$AS$1,),)))))/(((VLOOKUP(EDATE(B29,-12),Database!$A:$AS,MATCH($K$1,Database!$A$1:$AS$1,),)))))</f>
        <v>2.150607483329986E-2</v>
      </c>
      <c r="L29" s="13">
        <f>((((VLOOKUP(B29,Database!$A:$AS,MATCH($L$1,Database!$A$1:$AS$1,),))))-(((VLOOKUP(EDATE(B29,-12),Database!$A:$AS,MATCH($L$1,Database!$A$1:$AS$1,),)))))/(((VLOOKUP(EDATE(B29,-12),Database!$A:$AS,MATCH($L$1,Database!$A$1:$AS$1,),))))</f>
        <v>5.2332195673074559E-2</v>
      </c>
      <c r="M29" s="13" t="e">
        <f>((((VLOOKUP(B29,Database!$A:$AS,MATCH($M$1,Database!$A$1:$AS$1,),))))-(((VLOOKUP(EDATE(B29,-12),Database!$A:$AS,MATCH($M$1,Database!$A$1:$AS$1,),)))))/(((VLOOKUP(EDATE(B29,-12),Database!$A:$AS,MATCH($M$1,Database!$A$1:$AS$1,),))))</f>
        <v>#DIV/0!</v>
      </c>
      <c r="N29" s="13" t="e">
        <f>((((VLOOKUP(B29,Database!$A:$AS,MATCH($N$1,Database!$A$1:$AS$1,),))))-(((VLOOKUP(EDATE(B29,-12),Database!$A:$AS,MATCH($N$1,Database!$A$1:$AS$1,),)))))/(((VLOOKUP(EDATE(B29,-12),Database!$A:$AS,MATCH($N$1,Database!$A$1:$AS$1,),))))</f>
        <v>#DIV/0!</v>
      </c>
      <c r="O29" s="13">
        <f>IF(VLOOKUP(B29,Database!$A:$AV,MATCH($O$1,Database!$A$1:$AV$1,),)=0,"#N/A",((((VLOOKUP(B29,Database!$A:$AS,MATCH($O$1,Database!$A$1:$AS$1,),))))-(((VLOOKUP(EDATE(B29,-12),Database!$A:$AS,MATCH($O$1,Database!$A$1:$AS$1,),)))))/(((VLOOKUP(EDATE(B29,-12),Database!$A:$AS,MATCH($O$1,Database!$A$1:$AS$1,),)))))</f>
        <v>-1.1348893195363868E-2</v>
      </c>
      <c r="P29" s="13">
        <f>IF(VLOOKUP(B29,Database!$A:$AV,MATCH($P$1,Database!$A$1:$AV$1,),)=0,"#N/A",((((VLOOKUP(B29,Database!$A:$AS,MATCH($P$1,Database!$A$1:$AS$1,),))))-(((VLOOKUP(EDATE(B29,-12),Database!$A:$AS,MATCH($P$1,Database!$A$1:$AS$1,),)))))/(((VLOOKUP(EDATE(B29,-12),Database!$A:$AS,MATCH($P$1,Database!$A$1:$AS$1,),)))))</f>
        <v>6.0831546089378824E-2</v>
      </c>
      <c r="Q29" s="13">
        <f>IF(VLOOKUP(B29,Database!$A:$AV,MATCH($Q$1,Database!$A$1:$AV$1,),)=0,"#N/A",((((VLOOKUP(B29,Database!$A:$AS,MATCH($Q$1,Database!$A$1:$AS$1,),))))-(((VLOOKUP(EDATE(B29,-12),Database!$A:$AS,MATCH($Q$1,Database!$A$1:$AS$1,),)))))/(((VLOOKUP(EDATE(B29,-12),Database!$A:$AS,MATCH($Q$1,Database!$A$1:$AS$1,),)))))</f>
        <v>-0.15742882560917576</v>
      </c>
      <c r="R29" s="13">
        <f>IF(VLOOKUP(B29,Database!$A:$AV,MATCH($R$1,Database!$A$1:$AV$1,),)=0,"#N/A",((((VLOOKUP(B29,Database!$A:$AS,MATCH($R$1,Database!$A$1:$AS$1,),))))-(((VLOOKUP(EDATE(B29,-12),Database!$A:$AS,MATCH($R$1,Database!$A$1:$AS$1,),)))))/(((VLOOKUP(EDATE(B29,-12),Database!$A:$AS,MATCH($R$1,Database!$A$1:$AS$1,),)))))</f>
        <v>-9.5330700375425485E-4</v>
      </c>
      <c r="S29" s="13">
        <f>IF(VLOOKUP(B29,Database!$A:$AV,MATCH($S$1,Database!$A$1:$AV$1,),)=0,"#N/A",((((VLOOKUP(B29,Database!$A:$AS,MATCH($S$1,Database!$A$1:$AS$1,),))))-(((VLOOKUP(EDATE(B29,-12),Database!$A:$AS,MATCH($S$1,Database!$A$1:$AS$1,),)))))/(((VLOOKUP(EDATE(B29,-12),Database!$A:$AS,MATCH($S$1,Database!$A$1:$AS$1,),)))))</f>
        <v>6.3189016223254013E-2</v>
      </c>
      <c r="T29" s="13">
        <f>IF(VLOOKUP(B29,Database!$A:$AV,MATCH($T$1,Database!$A$1:$AV$1,),)=0,"#N/A",((((VLOOKUP(B29,Database!$A:$AS,MATCH($T$1,Database!$A$1:$AS$1,),))))-(((VLOOKUP(EDATE(B29,-12),Database!$A:$AS,MATCH($T$1,Database!$A$1:$AS$1,),)))))/(((VLOOKUP(EDATE(B29,-12),Database!$A:$AS,MATCH($T$1,Database!$A$1:$AS$1,),)))))</f>
        <v>7.5862068966706331E-2</v>
      </c>
      <c r="U29" s="13" t="e">
        <f>IF(VLOOKUP(B29,Database!$A:$AV,MATCH($U$1,Database!$A$1:$AV$1,),)=0,"#N/A",((((VLOOKUP(B29,Database!$A:$AS,MATCH($U$1,Database!$A$1:$AS$1,),))))-(((VLOOKUP(EDATE(B29,-12),Database!$A:$AS,MATCH($U$1,Database!$A$1:$AS$1,),)))))/(((VLOOKUP(EDATE(B29,-12),Database!$A:$AS,MATCH($U$1,Database!$A$1:$AS$1,),)))))</f>
        <v>#DIV/0!</v>
      </c>
      <c r="V29" s="13">
        <f>IF(VLOOKUP(B29,Database!$A:$AV,MATCH($V$1,Database!$A$1:$AV$1,),)=0,"#N/A",((((VLOOKUP(B29,Database!$A:$AS,MATCH($V$1,Database!$A$1:$AS$1,),))))-(((VLOOKUP(EDATE(B29,-12),Database!$A:$AS,MATCH($V$1,Database!$A$1:$AS$1,),)))))/(((VLOOKUP(EDATE(B29,-12),Database!$A:$AS,MATCH($V$1,Database!$A$1:$AS$1,),)))))</f>
        <v>-0.305930142102814</v>
      </c>
    </row>
    <row r="30" spans="1:24" s="80" customFormat="1" x14ac:dyDescent="0.35">
      <c r="A30" s="43"/>
      <c r="B30" s="75">
        <v>33055</v>
      </c>
      <c r="C30" s="13">
        <f>IF(VLOOKUP(B30,Database!$A:$AU,MATCH($C$1,Database!$A$1:$AU$1,),)=0,"#N/A",((((VLOOKUP(B30,Database!$A:$AU,MATCH($C$1,Database!$A$1:$AU$1,),))))-(((VLOOKUP(EDATE(B30,-12),Database!$A:$AU,MATCH($C$1,Database!$A$1:$AU$1,),)))))/(((VLOOKUP(EDATE(B30,-12),Database!$A:$AU,MATCH($C$1,Database!$A$1:$AU$1,),)))))</f>
        <v>2.5556726042188699E-2</v>
      </c>
      <c r="D30" s="13">
        <f>IF(VLOOKUP(B30,Database!$A:$AV,MATCH($D$1,Database!$A$1:$AV$1,),)=0,"#N/A",((((VLOOKUP(B30,Database!$A:$AS,MATCH($D$1,Database!$A$1:$AS$1,),))))-(((VLOOKUP(EDATE(B30,-12),Database!$A:$AS,MATCH($D$1,Database!$A$1:$AS$1,),)))))/(((VLOOKUP(EDATE(B30,-12),Database!$A:$AS,MATCH($D$1,Database!$A$1:$AS$1,),)))))</f>
        <v>3.6302812544694918E-2</v>
      </c>
      <c r="E30" s="13">
        <f>IF(VLOOKUP(B30,Database!$A:$AV,MATCH($E$1,Database!$A$1:$AV$1,),)=0,"#N/A",((((VLOOKUP(B30,Database!$A:$AS,MATCH($E$1,Database!$A$1:$AS$1,),))))-(((VLOOKUP(EDATE(B30,-12),Database!$A:$AS,MATCH($E$1,Database!$A$1:$AS$1,),)))))/(((VLOOKUP(EDATE(B30,-12),Database!$A:$AS,MATCH($E$1,Database!$A$1:$AS$1,),)))))</f>
        <v>6.0204081627324289E-2</v>
      </c>
      <c r="F30" s="13">
        <f>IF(VLOOKUP(B30,Database!$A:$AV,MATCH($F$1,Database!$A$1:$AV$1,),)=0,"#N/A",((((VLOOKUP(B30,Database!$A:$AS,MATCH($F$1,Database!$A$1:$AS$1,),))))-(((VLOOKUP(EDATE(B30,-12),Database!$A:$AS,MATCH($F$1,Database!$A$1:$AS$1,),)))))/(((VLOOKUP(EDATE(B30,-12),Database!$A:$AS,MATCH($F$1,Database!$A$1:$AS$1,),)))))</f>
        <v>4.8128342250158607E-2</v>
      </c>
      <c r="G30" s="13">
        <f>IF(VLOOKUP(B30,Database!$A:$AV,MATCH($G$1,Database!$A$1:$AV$1,),)=0,"#N/A",((((VLOOKUP(B30,Database!$A:$AS,MATCH($G$1,Database!$A$1:$AS$1,),))))-(((VLOOKUP(EDATE(B30,-12),Database!$A:$AS,MATCH($G$1,Database!$A$1:$AS$1,),)))))/(((VLOOKUP(EDATE(B30,-12),Database!$A:$AS,MATCH($G$1,Database!$A$1:$AS$1,),)))))</f>
        <v>1.6192276461512427E-2</v>
      </c>
      <c r="H30" s="13">
        <f>IF(VLOOKUP(B30,Database!$A:$AV,MATCH($H$1,Database!$A$1:$AV$1,),)=0,"#N/A",((((VLOOKUP(B30,Database!$A:$AS,MATCH($H$1,Database!$A$1:$AS$1,),))))-(((VLOOKUP(EDATE(B30,-12),Database!$A:$AS,MATCH($H$1,Database!$A$1:$AS$1,),)))))/(((VLOOKUP(EDATE(B30,-12),Database!$A:$AS,MATCH($H$1,Database!$A$1:$AS$1,),)))))</f>
        <v>5.2424639643729671E-3</v>
      </c>
      <c r="I30" s="13">
        <f>IF(VLOOKUP(B30,Database!$A:$AV,MATCH($I$1,Database!$A$1:$AV$1,),)=0,"#N/A",((((VLOOKUP(B30,Database!$A:$AS,MATCH($I$1,Database!$A$1:$AS$1,),))))-(((VLOOKUP(EDATE(B30,-12),Database!$A:$AS,MATCH($I$1,Database!$A$1:$AS$1,),)))))/(((VLOOKUP(EDATE(B30,-12),Database!$A:$AS,MATCH($I$1,Database!$A$1:$AS$1,),)))))</f>
        <v>-1.9802544580615301E-4</v>
      </c>
      <c r="J30" s="13">
        <f>IF(VLOOKUP(B30,Database!$A:$AV,MATCH($J$1,Database!$A$1:$AV$1,),)=0,"#N/A",((((VLOOKUP(B30,Database!$A:$AS,MATCH($J$1,Database!$A$1:$AS$1,),))))-(((VLOOKUP(EDATE(B30,-12),Database!$A:$AS,MATCH($J$1,Database!$A$1:$AS$1,),)))))/(((VLOOKUP(EDATE(B30,-12),Database!$A:$AS,MATCH($J$1,Database!$A$1:$AS$1,),)))))</f>
        <v>-2.156309468108971E-2</v>
      </c>
      <c r="K30" s="13">
        <f>IF(VLOOKUP(B30,Database!$A:$AV,MATCH($K$1,Database!$A$1:$AV$1,),)=0,"#N/A",((((VLOOKUP(B30,Database!$A:$AS,MATCH($K$1,Database!$A$1:$AS$1,),))))-(((VLOOKUP(EDATE(B30,-12),Database!$A:$AS,MATCH($K$1,Database!$A$1:$AS$1,),)))))/(((VLOOKUP(EDATE(B30,-12),Database!$A:$AS,MATCH($K$1,Database!$A$1:$AS$1,),)))))</f>
        <v>2.0602886436139271E-2</v>
      </c>
      <c r="L30" s="13">
        <f>((((VLOOKUP(B30,Database!$A:$AS,MATCH($L$1,Database!$A$1:$AS$1,),))))-(((VLOOKUP(EDATE(B30,-12),Database!$A:$AS,MATCH($L$1,Database!$A$1:$AS$1,),)))))/(((VLOOKUP(EDATE(B30,-12),Database!$A:$AS,MATCH($L$1,Database!$A$1:$AS$1,),))))</f>
        <v>7.4455899200000383E-2</v>
      </c>
      <c r="M30" s="13" t="e">
        <f>((((VLOOKUP(B30,Database!$A:$AS,MATCH($M$1,Database!$A$1:$AS$1,),))))-(((VLOOKUP(EDATE(B30,-12),Database!$A:$AS,MATCH($M$1,Database!$A$1:$AS$1,),)))))/(((VLOOKUP(EDATE(B30,-12),Database!$A:$AS,MATCH($M$1,Database!$A$1:$AS$1,),))))</f>
        <v>#DIV/0!</v>
      </c>
      <c r="N30" s="13" t="e">
        <f>((((VLOOKUP(B30,Database!$A:$AS,MATCH($N$1,Database!$A$1:$AS$1,),))))-(((VLOOKUP(EDATE(B30,-12),Database!$A:$AS,MATCH($N$1,Database!$A$1:$AS$1,),)))))/(((VLOOKUP(EDATE(B30,-12),Database!$A:$AS,MATCH($N$1,Database!$A$1:$AS$1,),))))</f>
        <v>#DIV/0!</v>
      </c>
      <c r="O30" s="13">
        <f>IF(VLOOKUP(B30,Database!$A:$AV,MATCH($O$1,Database!$A$1:$AV$1,),)=0,"#N/A",((((VLOOKUP(B30,Database!$A:$AS,MATCH($O$1,Database!$A$1:$AS$1,),))))-(((VLOOKUP(EDATE(B30,-12),Database!$A:$AS,MATCH($O$1,Database!$A$1:$AS$1,),)))))/(((VLOOKUP(EDATE(B30,-12),Database!$A:$AS,MATCH($O$1,Database!$A$1:$AS$1,),)))))</f>
        <v>-2.4674046334606159E-3</v>
      </c>
      <c r="P30" s="13">
        <f>IF(VLOOKUP(B30,Database!$A:$AV,MATCH($P$1,Database!$A$1:$AV$1,),)=0,"#N/A",((((VLOOKUP(B30,Database!$A:$AS,MATCH($P$1,Database!$A$1:$AS$1,),))))-(((VLOOKUP(EDATE(B30,-12),Database!$A:$AS,MATCH($P$1,Database!$A$1:$AS$1,),)))))/(((VLOOKUP(EDATE(B30,-12),Database!$A:$AS,MATCH($P$1,Database!$A$1:$AS$1,),)))))</f>
        <v>8.7788967031271231E-2</v>
      </c>
      <c r="Q30" s="13">
        <f>IF(VLOOKUP(B30,Database!$A:$AV,MATCH($Q$1,Database!$A$1:$AV$1,),)=0,"#N/A",((((VLOOKUP(B30,Database!$A:$AS,MATCH($Q$1,Database!$A$1:$AS$1,),))))-(((VLOOKUP(EDATE(B30,-12),Database!$A:$AS,MATCH($Q$1,Database!$A$1:$AS$1,),)))))/(((VLOOKUP(EDATE(B30,-12),Database!$A:$AS,MATCH($Q$1,Database!$A$1:$AS$1,),)))))</f>
        <v>-0.10034120182005574</v>
      </c>
      <c r="R30" s="13">
        <f>IF(VLOOKUP(B30,Database!$A:$AV,MATCH($R$1,Database!$A$1:$AV$1,),)=0,"#N/A",((((VLOOKUP(B30,Database!$A:$AS,MATCH($R$1,Database!$A$1:$AS$1,),))))-(((VLOOKUP(EDATE(B30,-12),Database!$A:$AS,MATCH($R$1,Database!$A$1:$AS$1,),)))))/(((VLOOKUP(EDATE(B30,-12),Database!$A:$AS,MATCH($R$1,Database!$A$1:$AS$1,),)))))</f>
        <v>-1.174862472765704E-3</v>
      </c>
      <c r="S30" s="13">
        <f>IF(VLOOKUP(B30,Database!$A:$AV,MATCH($S$1,Database!$A$1:$AV$1,),)=0,"#N/A",((((VLOOKUP(B30,Database!$A:$AS,MATCH($S$1,Database!$A$1:$AS$1,),))))-(((VLOOKUP(EDATE(B30,-12),Database!$A:$AS,MATCH($S$1,Database!$A$1:$AS$1,),)))))/(((VLOOKUP(EDATE(B30,-12),Database!$A:$AS,MATCH($S$1,Database!$A$1:$AS$1,),)))))</f>
        <v>-3.7668166243025714E-2</v>
      </c>
      <c r="T30" s="13">
        <f>IF(VLOOKUP(B30,Database!$A:$AV,MATCH($T$1,Database!$A$1:$AV$1,),)=0,"#N/A",((((VLOOKUP(B30,Database!$A:$AS,MATCH($T$1,Database!$A$1:$AS$1,),))))-(((VLOOKUP(EDATE(B30,-12),Database!$A:$AS,MATCH($T$1,Database!$A$1:$AS$1,),)))))/(((VLOOKUP(EDATE(B30,-12),Database!$A:$AS,MATCH($T$1,Database!$A$1:$AS$1,),)))))</f>
        <v>3.0303030294867073E-2</v>
      </c>
      <c r="U30" s="13" t="e">
        <f>IF(VLOOKUP(B30,Database!$A:$AV,MATCH($U$1,Database!$A$1:$AV$1,),)=0,"#N/A",((((VLOOKUP(B30,Database!$A:$AS,MATCH($U$1,Database!$A$1:$AS$1,),))))-(((VLOOKUP(EDATE(B30,-12),Database!$A:$AS,MATCH($U$1,Database!$A$1:$AS$1,),)))))/(((VLOOKUP(EDATE(B30,-12),Database!$A:$AS,MATCH($U$1,Database!$A$1:$AS$1,),)))))</f>
        <v>#DIV/0!</v>
      </c>
      <c r="V30" s="13">
        <f>IF(VLOOKUP(B30,Database!$A:$AV,MATCH($V$1,Database!$A$1:$AV$1,),)=0,"#N/A",((((VLOOKUP(B30,Database!$A:$AS,MATCH($V$1,Database!$A$1:$AS$1,),))))-(((VLOOKUP(EDATE(B30,-12),Database!$A:$AS,MATCH($V$1,Database!$A$1:$AS$1,),)))))/(((VLOOKUP(EDATE(B30,-12),Database!$A:$AS,MATCH($V$1,Database!$A$1:$AS$1,),)))))</f>
        <v>-0.21841690099565206</v>
      </c>
    </row>
    <row r="31" spans="1:24" s="80" customFormat="1" x14ac:dyDescent="0.35">
      <c r="A31" s="43"/>
      <c r="B31" s="75">
        <v>33086</v>
      </c>
      <c r="C31" s="13">
        <f>IF(VLOOKUP(B31,Database!$A:$AU,MATCH($C$1,Database!$A$1:$AU$1,),)=0,"#N/A",((((VLOOKUP(B31,Database!$A:$AU,MATCH($C$1,Database!$A$1:$AU$1,),))))-(((VLOOKUP(EDATE(B31,-12),Database!$A:$AU,MATCH($C$1,Database!$A$1:$AU$1,),)))))/(((VLOOKUP(EDATE(B31,-12),Database!$A:$AU,MATCH($C$1,Database!$A$1:$AU$1,),)))))</f>
        <v>1.9256583018447834E-2</v>
      </c>
      <c r="D31" s="13">
        <f>IF(VLOOKUP(B31,Database!$A:$AV,MATCH($D$1,Database!$A$1:$AV$1,),)=0,"#N/A",((((VLOOKUP(B31,Database!$A:$AS,MATCH($D$1,Database!$A$1:$AS$1,),))))-(((VLOOKUP(EDATE(B31,-12),Database!$A:$AS,MATCH($D$1,Database!$A$1:$AS$1,),)))))/(((VLOOKUP(EDATE(B31,-12),Database!$A:$AS,MATCH($D$1,Database!$A$1:$AS$1,),)))))</f>
        <v>1.2993262751759407E-2</v>
      </c>
      <c r="E31" s="13">
        <f>IF(VLOOKUP(B31,Database!$A:$AV,MATCH($E$1,Database!$A$1:$AV$1,),)=0,"#N/A",((((VLOOKUP(B31,Database!$A:$AS,MATCH($E$1,Database!$A$1:$AS$1,),))))-(((VLOOKUP(EDATE(B31,-12),Database!$A:$AS,MATCH($E$1,Database!$A$1:$AS$1,),)))))/(((VLOOKUP(EDATE(B31,-12),Database!$A:$AS,MATCH($E$1,Database!$A$1:$AS$1,),)))))</f>
        <v>5.1153460383613583E-2</v>
      </c>
      <c r="F31" s="13">
        <f>IF(VLOOKUP(B31,Database!$A:$AV,MATCH($F$1,Database!$A$1:$AV$1,),)=0,"#N/A",((((VLOOKUP(B31,Database!$A:$AS,MATCH($F$1,Database!$A$1:$AS$1,),))))-(((VLOOKUP(EDATE(B31,-12),Database!$A:$AS,MATCH($F$1,Database!$A$1:$AS$1,),)))))/(((VLOOKUP(EDATE(B31,-12),Database!$A:$AS,MATCH($F$1,Database!$A$1:$AS$1,),)))))</f>
        <v>5.7193923140568134E-2</v>
      </c>
      <c r="G31" s="13">
        <f>IF(VLOOKUP(B31,Database!$A:$AV,MATCH($G$1,Database!$A$1:$AV$1,),)=0,"#N/A",((((VLOOKUP(B31,Database!$A:$AS,MATCH($G$1,Database!$A$1:$AS$1,),))))-(((VLOOKUP(EDATE(B31,-12),Database!$A:$AS,MATCH($G$1,Database!$A$1:$AS$1,),)))))/(((VLOOKUP(EDATE(B31,-12),Database!$A:$AS,MATCH($G$1,Database!$A$1:$AS$1,),)))))</f>
        <v>9.8674282677686485E-3</v>
      </c>
      <c r="H31" s="13">
        <f>IF(VLOOKUP(B31,Database!$A:$AV,MATCH($H$1,Database!$A$1:$AV$1,),)=0,"#N/A",((((VLOOKUP(B31,Database!$A:$AS,MATCH($H$1,Database!$A$1:$AS$1,),))))-(((VLOOKUP(EDATE(B31,-12),Database!$A:$AS,MATCH($H$1,Database!$A$1:$AS$1,),)))))/(((VLOOKUP(EDATE(B31,-12),Database!$A:$AS,MATCH($H$1,Database!$A$1:$AS$1,),)))))</f>
        <v>-1.4120667521315576E-2</v>
      </c>
      <c r="I31" s="13">
        <f>IF(VLOOKUP(B31,Database!$A:$AV,MATCH($I$1,Database!$A$1:$AV$1,),)=0,"#N/A",((((VLOOKUP(B31,Database!$A:$AS,MATCH($I$1,Database!$A$1:$AS$1,),))))-(((VLOOKUP(EDATE(B31,-12),Database!$A:$AS,MATCH($I$1,Database!$A$1:$AS$1,),)))))/(((VLOOKUP(EDATE(B31,-12),Database!$A:$AS,MATCH($I$1,Database!$A$1:$AS$1,),)))))</f>
        <v>1.5065409086324259E-2</v>
      </c>
      <c r="J31" s="13">
        <f>IF(VLOOKUP(B31,Database!$A:$AV,MATCH($J$1,Database!$A$1:$AV$1,),)=0,"#N/A",((((VLOOKUP(B31,Database!$A:$AS,MATCH($J$1,Database!$A$1:$AS$1,),))))-(((VLOOKUP(EDATE(B31,-12),Database!$A:$AS,MATCH($J$1,Database!$A$1:$AS$1,),)))))/(((VLOOKUP(EDATE(B31,-12),Database!$A:$AS,MATCH($J$1,Database!$A$1:$AS$1,),)))))</f>
        <v>-1.4897810227663327E-2</v>
      </c>
      <c r="K31" s="13">
        <f>IF(VLOOKUP(B31,Database!$A:$AV,MATCH($K$1,Database!$A$1:$AV$1,),)=0,"#N/A",((((VLOOKUP(B31,Database!$A:$AS,MATCH($K$1,Database!$A$1:$AS$1,),))))-(((VLOOKUP(EDATE(B31,-12),Database!$A:$AS,MATCH($K$1,Database!$A$1:$AS$1,),)))))/(((VLOOKUP(EDATE(B31,-12),Database!$A:$AS,MATCH($K$1,Database!$A$1:$AS$1,),)))))</f>
        <v>2.972607838742531E-2</v>
      </c>
      <c r="L31" s="13">
        <f>((((VLOOKUP(B31,Database!$A:$AS,MATCH($L$1,Database!$A$1:$AS$1,),))))-(((VLOOKUP(EDATE(B31,-12),Database!$A:$AS,MATCH($L$1,Database!$A$1:$AS$1,),)))))/(((VLOOKUP(EDATE(B31,-12),Database!$A:$AS,MATCH($L$1,Database!$A$1:$AS$1,),))))</f>
        <v>6.5909090913020482E-2</v>
      </c>
      <c r="M31" s="13" t="e">
        <f>((((VLOOKUP(B31,Database!$A:$AS,MATCH($M$1,Database!$A$1:$AS$1,),))))-(((VLOOKUP(EDATE(B31,-12),Database!$A:$AS,MATCH($M$1,Database!$A$1:$AS$1,),)))))/(((VLOOKUP(EDATE(B31,-12),Database!$A:$AS,MATCH($M$1,Database!$A$1:$AS$1,),))))</f>
        <v>#DIV/0!</v>
      </c>
      <c r="N31" s="13" t="e">
        <f>((((VLOOKUP(B31,Database!$A:$AS,MATCH($N$1,Database!$A$1:$AS$1,),))))-(((VLOOKUP(EDATE(B31,-12),Database!$A:$AS,MATCH($N$1,Database!$A$1:$AS$1,),)))))/(((VLOOKUP(EDATE(B31,-12),Database!$A:$AS,MATCH($N$1,Database!$A$1:$AS$1,),))))</f>
        <v>#DIV/0!</v>
      </c>
      <c r="O31" s="13">
        <f>IF(VLOOKUP(B31,Database!$A:$AV,MATCH($O$1,Database!$A$1:$AV$1,),)=0,"#N/A",((((VLOOKUP(B31,Database!$A:$AS,MATCH($O$1,Database!$A$1:$AS$1,),))))-(((VLOOKUP(EDATE(B31,-12),Database!$A:$AS,MATCH($O$1,Database!$A$1:$AS$1,),)))))/(((VLOOKUP(EDATE(B31,-12),Database!$A:$AS,MATCH($O$1,Database!$A$1:$AS$1,),)))))</f>
        <v>-1.9321753294762743E-2</v>
      </c>
      <c r="P31" s="13">
        <f>IF(VLOOKUP(B31,Database!$A:$AV,MATCH($P$1,Database!$A$1:$AV$1,),)=0,"#N/A",((((VLOOKUP(B31,Database!$A:$AS,MATCH($P$1,Database!$A$1:$AS$1,),))))-(((VLOOKUP(EDATE(B31,-12),Database!$A:$AS,MATCH($P$1,Database!$A$1:$AS$1,),)))))/(((VLOOKUP(EDATE(B31,-12),Database!$A:$AS,MATCH($P$1,Database!$A$1:$AS$1,),)))))</f>
        <v>7.5667108817863329E-2</v>
      </c>
      <c r="Q31" s="13">
        <f>IF(VLOOKUP(B31,Database!$A:$AV,MATCH($Q$1,Database!$A$1:$AV$1,),)=0,"#N/A",((((VLOOKUP(B31,Database!$A:$AS,MATCH($Q$1,Database!$A$1:$AS$1,),))))-(((VLOOKUP(EDATE(B31,-12),Database!$A:$AS,MATCH($Q$1,Database!$A$1:$AS$1,),)))))/(((VLOOKUP(EDATE(B31,-12),Database!$A:$AS,MATCH($Q$1,Database!$A$1:$AS$1,),)))))</f>
        <v>-7.7913918078483926E-2</v>
      </c>
      <c r="R31" s="13">
        <f>IF(VLOOKUP(B31,Database!$A:$AV,MATCH($R$1,Database!$A$1:$AV$1,),)=0,"#N/A",((((VLOOKUP(B31,Database!$A:$AS,MATCH($R$1,Database!$A$1:$AS$1,),))))-(((VLOOKUP(EDATE(B31,-12),Database!$A:$AS,MATCH($R$1,Database!$A$1:$AS$1,),)))))/(((VLOOKUP(EDATE(B31,-12),Database!$A:$AS,MATCH($R$1,Database!$A$1:$AS$1,),)))))</f>
        <v>-4.8721749642934749E-2</v>
      </c>
      <c r="S31" s="13">
        <f>IF(VLOOKUP(B31,Database!$A:$AV,MATCH($S$1,Database!$A$1:$AV$1,),)=0,"#N/A",((((VLOOKUP(B31,Database!$A:$AS,MATCH($S$1,Database!$A$1:$AS$1,),))))-(((VLOOKUP(EDATE(B31,-12),Database!$A:$AS,MATCH($S$1,Database!$A$1:$AS$1,),)))))/(((VLOOKUP(EDATE(B31,-12),Database!$A:$AS,MATCH($S$1,Database!$A$1:$AS$1,),)))))</f>
        <v>0.11775977983908492</v>
      </c>
      <c r="T31" s="13">
        <f>IF(VLOOKUP(B31,Database!$A:$AV,MATCH($T$1,Database!$A$1:$AV$1,),)=0,"#N/A",((((VLOOKUP(B31,Database!$A:$AS,MATCH($T$1,Database!$A$1:$AS$1,),))))-(((VLOOKUP(EDATE(B31,-12),Database!$A:$AS,MATCH($T$1,Database!$A$1:$AS$1,),)))))/(((VLOOKUP(EDATE(B31,-12),Database!$A:$AS,MATCH($T$1,Database!$A$1:$AS$1,),)))))</f>
        <v>4.123711339072425E-2</v>
      </c>
      <c r="U31" s="13" t="e">
        <f>IF(VLOOKUP(B31,Database!$A:$AV,MATCH($U$1,Database!$A$1:$AV$1,),)=0,"#N/A",((((VLOOKUP(B31,Database!$A:$AS,MATCH($U$1,Database!$A$1:$AS$1,),))))-(((VLOOKUP(EDATE(B31,-12),Database!$A:$AS,MATCH($U$1,Database!$A$1:$AS$1,),)))))/(((VLOOKUP(EDATE(B31,-12),Database!$A:$AS,MATCH($U$1,Database!$A$1:$AS$1,),)))))</f>
        <v>#DIV/0!</v>
      </c>
      <c r="V31" s="13">
        <f>IF(VLOOKUP(B31,Database!$A:$AV,MATCH($V$1,Database!$A$1:$AV$1,),)=0,"#N/A",((((VLOOKUP(B31,Database!$A:$AS,MATCH($V$1,Database!$A$1:$AS$1,),))))-(((VLOOKUP(EDATE(B31,-12),Database!$A:$AS,MATCH($V$1,Database!$A$1:$AS$1,),)))))/(((VLOOKUP(EDATE(B31,-12),Database!$A:$AS,MATCH($V$1,Database!$A$1:$AS$1,),)))))</f>
        <v>-0.18977272814434099</v>
      </c>
    </row>
    <row r="32" spans="1:24" s="80" customFormat="1" x14ac:dyDescent="0.35">
      <c r="A32" s="43"/>
      <c r="B32" s="75">
        <v>33117</v>
      </c>
      <c r="C32" s="13">
        <f>IF(VLOOKUP(B32,Database!$A:$AU,MATCH($C$1,Database!$A$1:$AU$1,),)=0,"#N/A",((((VLOOKUP(B32,Database!$A:$AU,MATCH($C$1,Database!$A$1:$AU$1,),))))-(((VLOOKUP(EDATE(B32,-12),Database!$A:$AU,MATCH($C$1,Database!$A$1:$AU$1,),)))))/(((VLOOKUP(EDATE(B32,-12),Database!$A:$AU,MATCH($C$1,Database!$A$1:$AU$1,),)))))</f>
        <v>2.2892760881160216E-2</v>
      </c>
      <c r="D32" s="13">
        <f>IF(VLOOKUP(B32,Database!$A:$AV,MATCH($D$1,Database!$A$1:$AV$1,),)=0,"#N/A",((((VLOOKUP(B32,Database!$A:$AS,MATCH($D$1,Database!$A$1:$AS$1,),))))-(((VLOOKUP(EDATE(B32,-12),Database!$A:$AS,MATCH($D$1,Database!$A$1:$AS$1,),)))))/(((VLOOKUP(EDATE(B32,-12),Database!$A:$AS,MATCH($D$1,Database!$A$1:$AS$1,),)))))</f>
        <v>3.9047151282113834E-2</v>
      </c>
      <c r="E32" s="13">
        <f>IF(VLOOKUP(B32,Database!$A:$AV,MATCH($E$1,Database!$A$1:$AV$1,),)=0,"#N/A",((((VLOOKUP(B32,Database!$A:$AS,MATCH($E$1,Database!$A$1:$AS$1,),))))-(((VLOOKUP(EDATE(B32,-12),Database!$A:$AS,MATCH($E$1,Database!$A$1:$AS$1,),)))))/(((VLOOKUP(EDATE(B32,-12),Database!$A:$AS,MATCH($E$1,Database!$A$1:$AS$1,),)))))</f>
        <v>4.527162977208507E-2</v>
      </c>
      <c r="F32" s="13">
        <f>IF(VLOOKUP(B32,Database!$A:$AV,MATCH($F$1,Database!$A$1:$AV$1,),)=0,"#N/A",((((VLOOKUP(B32,Database!$A:$AS,MATCH($F$1,Database!$A$1:$AS$1,),))))-(((VLOOKUP(EDATE(B32,-12),Database!$A:$AS,MATCH($F$1,Database!$A$1:$AS$1,),)))))/(((VLOOKUP(EDATE(B32,-12),Database!$A:$AS,MATCH($F$1,Database!$A$1:$AS$1,),)))))</f>
        <v>6.1333333330990877E-2</v>
      </c>
      <c r="G32" s="13">
        <f>IF(VLOOKUP(B32,Database!$A:$AV,MATCH($G$1,Database!$A$1:$AV$1,),)=0,"#N/A",((((VLOOKUP(B32,Database!$A:$AS,MATCH($G$1,Database!$A$1:$AS$1,),))))-(((VLOOKUP(EDATE(B32,-12),Database!$A:$AS,MATCH($G$1,Database!$A$1:$AS$1,),)))))/(((VLOOKUP(EDATE(B32,-12),Database!$A:$AS,MATCH($G$1,Database!$A$1:$AS$1,),)))))</f>
        <v>2.0116109714687063E-2</v>
      </c>
      <c r="H32" s="13">
        <f>IF(VLOOKUP(B32,Database!$A:$AV,MATCH($H$1,Database!$A$1:$AV$1,),)=0,"#N/A",((((VLOOKUP(B32,Database!$A:$AS,MATCH($H$1,Database!$A$1:$AS$1,),))))-(((VLOOKUP(EDATE(B32,-12),Database!$A:$AS,MATCH($H$1,Database!$A$1:$AS$1,),)))))/(((VLOOKUP(EDATE(B32,-12),Database!$A:$AS,MATCH($H$1,Database!$A$1:$AS$1,),)))))</f>
        <v>-1.4193548385857483E-2</v>
      </c>
      <c r="I32" s="13">
        <f>IF(VLOOKUP(B32,Database!$A:$AV,MATCH($I$1,Database!$A$1:$AV$1,),)=0,"#N/A",((((VLOOKUP(B32,Database!$A:$AS,MATCH($I$1,Database!$A$1:$AS$1,),))))-(((VLOOKUP(EDATE(B32,-12),Database!$A:$AS,MATCH($I$1,Database!$A$1:$AS$1,),)))))/(((VLOOKUP(EDATE(B32,-12),Database!$A:$AS,MATCH($I$1,Database!$A$1:$AS$1,),)))))</f>
        <v>-1.1116437054419774E-2</v>
      </c>
      <c r="J32" s="13">
        <f>IF(VLOOKUP(B32,Database!$A:$AV,MATCH($J$1,Database!$A$1:$AV$1,),)=0,"#N/A",((((VLOOKUP(B32,Database!$A:$AS,MATCH($J$1,Database!$A$1:$AS$1,),))))-(((VLOOKUP(EDATE(B32,-12),Database!$A:$AS,MATCH($J$1,Database!$A$1:$AS$1,),)))))/(((VLOOKUP(EDATE(B32,-12),Database!$A:$AS,MATCH($J$1,Database!$A$1:$AS$1,),)))))</f>
        <v>4.7829541163483386E-4</v>
      </c>
      <c r="K32" s="13">
        <f>IF(VLOOKUP(B32,Database!$A:$AV,MATCH($K$1,Database!$A$1:$AV$1,),)=0,"#N/A",((((VLOOKUP(B32,Database!$A:$AS,MATCH($K$1,Database!$A$1:$AS$1,),))))-(((VLOOKUP(EDATE(B32,-12),Database!$A:$AS,MATCH($K$1,Database!$A$1:$AS$1,),)))))/(((VLOOKUP(EDATE(B32,-12),Database!$A:$AS,MATCH($K$1,Database!$A$1:$AS$1,),)))))</f>
        <v>2.1741295837944718E-2</v>
      </c>
      <c r="L32" s="13">
        <f>((((VLOOKUP(B32,Database!$A:$AS,MATCH($L$1,Database!$A$1:$AS$1,),))))-(((VLOOKUP(EDATE(B32,-12),Database!$A:$AS,MATCH($L$1,Database!$A$1:$AS$1,),)))))/(((VLOOKUP(EDATE(B32,-12),Database!$A:$AS,MATCH($L$1,Database!$A$1:$AS$1,),))))</f>
        <v>8.6505190318263966E-2</v>
      </c>
      <c r="M32" s="13" t="e">
        <f>((((VLOOKUP(B32,Database!$A:$AS,MATCH($M$1,Database!$A$1:$AS$1,),))))-(((VLOOKUP(EDATE(B32,-12),Database!$A:$AS,MATCH($M$1,Database!$A$1:$AS$1,),)))))/(((VLOOKUP(EDATE(B32,-12),Database!$A:$AS,MATCH($M$1,Database!$A$1:$AS$1,),))))</f>
        <v>#DIV/0!</v>
      </c>
      <c r="N32" s="13" t="e">
        <f>((((VLOOKUP(B32,Database!$A:$AS,MATCH($N$1,Database!$A$1:$AS$1,),))))-(((VLOOKUP(EDATE(B32,-12),Database!$A:$AS,MATCH($N$1,Database!$A$1:$AS$1,),)))))/(((VLOOKUP(EDATE(B32,-12),Database!$A:$AS,MATCH($N$1,Database!$A$1:$AS$1,),))))</f>
        <v>#DIV/0!</v>
      </c>
      <c r="O32" s="13">
        <f>IF(VLOOKUP(B32,Database!$A:$AV,MATCH($O$1,Database!$A$1:$AV$1,),)=0,"#N/A",((((VLOOKUP(B32,Database!$A:$AS,MATCH($O$1,Database!$A$1:$AS$1,),))))-(((VLOOKUP(EDATE(B32,-12),Database!$A:$AS,MATCH($O$1,Database!$A$1:$AS$1,),)))))/(((VLOOKUP(EDATE(B32,-12),Database!$A:$AS,MATCH($O$1,Database!$A$1:$AS$1,),)))))</f>
        <v>-3.9042888776682258E-2</v>
      </c>
      <c r="P32" s="13">
        <f>IF(VLOOKUP(B32,Database!$A:$AV,MATCH($P$1,Database!$A$1:$AV$1,),)=0,"#N/A",((((VLOOKUP(B32,Database!$A:$AS,MATCH($P$1,Database!$A$1:$AS$1,),))))-(((VLOOKUP(EDATE(B32,-12),Database!$A:$AS,MATCH($P$1,Database!$A$1:$AS$1,),)))))/(((VLOOKUP(EDATE(B32,-12),Database!$A:$AS,MATCH($P$1,Database!$A$1:$AS$1,),)))))</f>
        <v>9.8698272328918424E-2</v>
      </c>
      <c r="Q32" s="13">
        <f>IF(VLOOKUP(B32,Database!$A:$AV,MATCH($Q$1,Database!$A$1:$AV$1,),)=0,"#N/A",((((VLOOKUP(B32,Database!$A:$AS,MATCH($Q$1,Database!$A$1:$AS$1,),))))-(((VLOOKUP(EDATE(B32,-12),Database!$A:$AS,MATCH($Q$1,Database!$A$1:$AS$1,),)))))/(((VLOOKUP(EDATE(B32,-12),Database!$A:$AS,MATCH($Q$1,Database!$A$1:$AS$1,),)))))</f>
        <v>-5.622952312918935E-2</v>
      </c>
      <c r="R32" s="13">
        <f>IF(VLOOKUP(B32,Database!$A:$AV,MATCH($R$1,Database!$A$1:$AV$1,),)=0,"#N/A",((((VLOOKUP(B32,Database!$A:$AS,MATCH($R$1,Database!$A$1:$AS$1,),))))-(((VLOOKUP(EDATE(B32,-12),Database!$A:$AS,MATCH($R$1,Database!$A$1:$AS$1,),)))))/(((VLOOKUP(EDATE(B32,-12),Database!$A:$AS,MATCH($R$1,Database!$A$1:$AS$1,),)))))</f>
        <v>-0.16769610535637308</v>
      </c>
      <c r="S32" s="13">
        <f>IF(VLOOKUP(B32,Database!$A:$AV,MATCH($S$1,Database!$A$1:$AV$1,),)=0,"#N/A",((((VLOOKUP(B32,Database!$A:$AS,MATCH($S$1,Database!$A$1:$AS$1,),))))-(((VLOOKUP(EDATE(B32,-12),Database!$A:$AS,MATCH($S$1,Database!$A$1:$AS$1,),)))))/(((VLOOKUP(EDATE(B32,-12),Database!$A:$AS,MATCH($S$1,Database!$A$1:$AS$1,),)))))</f>
        <v>9.8731072362003541E-2</v>
      </c>
      <c r="T32" s="13">
        <f>IF(VLOOKUP(B32,Database!$A:$AV,MATCH($T$1,Database!$A$1:$AV$1,),)=0,"#N/A",((((VLOOKUP(B32,Database!$A:$AS,MATCH($T$1,Database!$A$1:$AS$1,),))))-(((VLOOKUP(EDATE(B32,-12),Database!$A:$AS,MATCH($T$1,Database!$A$1:$AS$1,),)))))/(((VLOOKUP(EDATE(B32,-12),Database!$A:$AS,MATCH($T$1,Database!$A$1:$AS$1,),)))))</f>
        <v>0.11864406777305186</v>
      </c>
      <c r="U32" s="13" t="e">
        <f>IF(VLOOKUP(B32,Database!$A:$AV,MATCH($U$1,Database!$A$1:$AV$1,),)=0,"#N/A",((((VLOOKUP(B32,Database!$A:$AS,MATCH($U$1,Database!$A$1:$AS$1,),))))-(((VLOOKUP(EDATE(B32,-12),Database!$A:$AS,MATCH($U$1,Database!$A$1:$AS$1,),)))))/(((VLOOKUP(EDATE(B32,-12),Database!$A:$AS,MATCH($U$1,Database!$A$1:$AS$1,),)))))</f>
        <v>#DIV/0!</v>
      </c>
      <c r="V32" s="13">
        <f>IF(VLOOKUP(B32,Database!$A:$AV,MATCH($V$1,Database!$A$1:$AV$1,),)=0,"#N/A",((((VLOOKUP(B32,Database!$A:$AS,MATCH($V$1,Database!$A$1:$AS$1,),))))-(((VLOOKUP(EDATE(B32,-12),Database!$A:$AS,MATCH($V$1,Database!$A$1:$AS$1,),)))))/(((VLOOKUP(EDATE(B32,-12),Database!$A:$AS,MATCH($V$1,Database!$A$1:$AS$1,),)))))</f>
        <v>-0.22884220181095913</v>
      </c>
    </row>
    <row r="33" spans="1:22" s="80" customFormat="1" x14ac:dyDescent="0.35">
      <c r="A33" s="43"/>
      <c r="B33" s="75">
        <v>33147</v>
      </c>
      <c r="C33" s="13">
        <f>IF(VLOOKUP(B33,Database!$A:$AU,MATCH($C$1,Database!$A$1:$AU$1,),)=0,"#N/A",((((VLOOKUP(B33,Database!$A:$AU,MATCH($C$1,Database!$A$1:$AU$1,),))))-(((VLOOKUP(EDATE(B33,-12),Database!$A:$AU,MATCH($C$1,Database!$A$1:$AU$1,),)))))/(((VLOOKUP(EDATE(B33,-12),Database!$A:$AU,MATCH($C$1,Database!$A$1:$AU$1,),)))))</f>
        <v>1.7755228361684659E-2</v>
      </c>
      <c r="D33" s="13">
        <f>IF(VLOOKUP(B33,Database!$A:$AV,MATCH($D$1,Database!$A$1:$AV$1,),)=0,"#N/A",((((VLOOKUP(B33,Database!$A:$AS,MATCH($D$1,Database!$A$1:$AS$1,),))))-(((VLOOKUP(EDATE(B33,-12),Database!$A:$AS,MATCH($D$1,Database!$A$1:$AS$1,),)))))/(((VLOOKUP(EDATE(B33,-12),Database!$A:$AS,MATCH($D$1,Database!$A$1:$AS$1,),)))))</f>
        <v>3.3520234036139823E-2</v>
      </c>
      <c r="E33" s="13">
        <f>IF(VLOOKUP(B33,Database!$A:$AV,MATCH($E$1,Database!$A$1:$AV$1,),)=0,"#N/A",((((VLOOKUP(B33,Database!$A:$AS,MATCH($E$1,Database!$A$1:$AS$1,),))))-(((VLOOKUP(EDATE(B33,-12),Database!$A:$AS,MATCH($E$1,Database!$A$1:$AS$1,),)))))/(((VLOOKUP(EDATE(B33,-12),Database!$A:$AS,MATCH($E$1,Database!$A$1:$AS$1,),)))))</f>
        <v>7.2874493926438702E-2</v>
      </c>
      <c r="F33" s="13">
        <f>IF(VLOOKUP(B33,Database!$A:$AV,MATCH($F$1,Database!$A$1:$AV$1,),)=0,"#N/A",((((VLOOKUP(B33,Database!$A:$AS,MATCH($F$1,Database!$A$1:$AS$1,),))))-(((VLOOKUP(EDATE(B33,-12),Database!$A:$AS,MATCH($F$1,Database!$A$1:$AS$1,),)))))/(((VLOOKUP(EDATE(B33,-12),Database!$A:$AS,MATCH($F$1,Database!$A$1:$AS$1,),)))))</f>
        <v>6.0283687943669874E-2</v>
      </c>
      <c r="G33" s="13">
        <f>IF(VLOOKUP(B33,Database!$A:$AV,MATCH($G$1,Database!$A$1:$AV$1,),)=0,"#N/A",((((VLOOKUP(B33,Database!$A:$AS,MATCH($G$1,Database!$A$1:$AS$1,),))))-(((VLOOKUP(EDATE(B33,-12),Database!$A:$AS,MATCH($G$1,Database!$A$1:$AS$1,),)))))/(((VLOOKUP(EDATE(B33,-12),Database!$A:$AS,MATCH($G$1,Database!$A$1:$AS$1,),)))))</f>
        <v>7.3202282044928938E-3</v>
      </c>
      <c r="H33" s="13">
        <f>IF(VLOOKUP(B33,Database!$A:$AV,MATCH($H$1,Database!$A$1:$AV$1,),)=0,"#N/A",((((VLOOKUP(B33,Database!$A:$AS,MATCH($H$1,Database!$A$1:$AS$1,),))))-(((VLOOKUP(EDATE(B33,-12),Database!$A:$AS,MATCH($H$1,Database!$A$1:$AS$1,),)))))/(((VLOOKUP(EDATE(B33,-12),Database!$A:$AS,MATCH($H$1,Database!$A$1:$AS$1,),)))))</f>
        <v>-1.0376134890023004E-2</v>
      </c>
      <c r="I33" s="13">
        <f>IF(VLOOKUP(B33,Database!$A:$AV,MATCH($I$1,Database!$A$1:$AV$1,),)=0,"#N/A",((((VLOOKUP(B33,Database!$A:$AS,MATCH($I$1,Database!$A$1:$AS$1,),))))-(((VLOOKUP(EDATE(B33,-12),Database!$A:$AS,MATCH($I$1,Database!$A$1:$AS$1,),)))))/(((VLOOKUP(EDATE(B33,-12),Database!$A:$AS,MATCH($I$1,Database!$A$1:$AS$1,),)))))</f>
        <v>-2.0590403434381122E-2</v>
      </c>
      <c r="J33" s="13">
        <f>IF(VLOOKUP(B33,Database!$A:$AV,MATCH($J$1,Database!$A$1:$AV$1,),)=0,"#N/A",((((VLOOKUP(B33,Database!$A:$AS,MATCH($J$1,Database!$A$1:$AS$1,),))))-(((VLOOKUP(EDATE(B33,-12),Database!$A:$AS,MATCH($J$1,Database!$A$1:$AS$1,),)))))/(((VLOOKUP(EDATE(B33,-12),Database!$A:$AS,MATCH($J$1,Database!$A$1:$AS$1,),)))))</f>
        <v>-2.8374174056581773E-2</v>
      </c>
      <c r="K33" s="13">
        <f>IF(VLOOKUP(B33,Database!$A:$AV,MATCH($K$1,Database!$A$1:$AV$1,),)=0,"#N/A",((((VLOOKUP(B33,Database!$A:$AS,MATCH($K$1,Database!$A$1:$AS$1,),))))-(((VLOOKUP(EDATE(B33,-12),Database!$A:$AS,MATCH($K$1,Database!$A$1:$AS$1,),)))))/(((VLOOKUP(EDATE(B33,-12),Database!$A:$AS,MATCH($K$1,Database!$A$1:$AS$1,),)))))</f>
        <v>5.7897061679957349E-3</v>
      </c>
      <c r="L33" s="13">
        <f>((((VLOOKUP(B33,Database!$A:$AS,MATCH($L$1,Database!$A$1:$AS$1,),))))-(((VLOOKUP(EDATE(B33,-12),Database!$A:$AS,MATCH($L$1,Database!$A$1:$AS$1,),)))))/(((VLOOKUP(EDATE(B33,-12),Database!$A:$AS,MATCH($L$1,Database!$A$1:$AS$1,),))))</f>
        <v>8.6505190318263966E-2</v>
      </c>
      <c r="M33" s="13" t="e">
        <f>((((VLOOKUP(B33,Database!$A:$AS,MATCH($M$1,Database!$A$1:$AS$1,),))))-(((VLOOKUP(EDATE(B33,-12),Database!$A:$AS,MATCH($M$1,Database!$A$1:$AS$1,),)))))/(((VLOOKUP(EDATE(B33,-12),Database!$A:$AS,MATCH($M$1,Database!$A$1:$AS$1,),))))</f>
        <v>#DIV/0!</v>
      </c>
      <c r="N33" s="13" t="e">
        <f>((((VLOOKUP(B33,Database!$A:$AS,MATCH($N$1,Database!$A$1:$AS$1,),))))-(((VLOOKUP(EDATE(B33,-12),Database!$A:$AS,MATCH($N$1,Database!$A$1:$AS$1,),)))))/(((VLOOKUP(EDATE(B33,-12),Database!$A:$AS,MATCH($N$1,Database!$A$1:$AS$1,),))))</f>
        <v>#DIV/0!</v>
      </c>
      <c r="O33" s="13">
        <f>IF(VLOOKUP(B33,Database!$A:$AV,MATCH($O$1,Database!$A$1:$AV$1,),)=0,"#N/A",((((VLOOKUP(B33,Database!$A:$AS,MATCH($O$1,Database!$A$1:$AS$1,),))))-(((VLOOKUP(EDATE(B33,-12),Database!$A:$AS,MATCH($O$1,Database!$A$1:$AS$1,),)))))/(((VLOOKUP(EDATE(B33,-12),Database!$A:$AS,MATCH($O$1,Database!$A$1:$AS$1,),)))))</f>
        <v>-2.6822656595149003E-2</v>
      </c>
      <c r="P33" s="13">
        <f>IF(VLOOKUP(B33,Database!$A:$AV,MATCH($P$1,Database!$A$1:$AV$1,),)=0,"#N/A",((((VLOOKUP(B33,Database!$A:$AS,MATCH($P$1,Database!$A$1:$AS$1,),))))-(((VLOOKUP(EDATE(B33,-12),Database!$A:$AS,MATCH($P$1,Database!$A$1:$AS$1,),)))))/(((VLOOKUP(EDATE(B33,-12),Database!$A:$AS,MATCH($P$1,Database!$A$1:$AS$1,),)))))</f>
        <v>0.10811905066477905</v>
      </c>
      <c r="Q33" s="13">
        <f>IF(VLOOKUP(B33,Database!$A:$AV,MATCH($Q$1,Database!$A$1:$AV$1,),)=0,"#N/A",((((VLOOKUP(B33,Database!$A:$AS,MATCH($Q$1,Database!$A$1:$AS$1,),))))-(((VLOOKUP(EDATE(B33,-12),Database!$A:$AS,MATCH($Q$1,Database!$A$1:$AS$1,),)))))/(((VLOOKUP(EDATE(B33,-12),Database!$A:$AS,MATCH($Q$1,Database!$A$1:$AS$1,),)))))</f>
        <v>-8.2878565172320645E-2</v>
      </c>
      <c r="R33" s="13">
        <f>IF(VLOOKUP(B33,Database!$A:$AV,MATCH($R$1,Database!$A$1:$AV$1,),)=0,"#N/A",((((VLOOKUP(B33,Database!$A:$AS,MATCH($R$1,Database!$A$1:$AS$1,),))))-(((VLOOKUP(EDATE(B33,-12),Database!$A:$AS,MATCH($R$1,Database!$A$1:$AS$1,),)))))/(((VLOOKUP(EDATE(B33,-12),Database!$A:$AS,MATCH($R$1,Database!$A$1:$AS$1,),)))))</f>
        <v>-1.6973885810885538E-3</v>
      </c>
      <c r="S33" s="13">
        <f>IF(VLOOKUP(B33,Database!$A:$AV,MATCH($S$1,Database!$A$1:$AV$1,),)=0,"#N/A",((((VLOOKUP(B33,Database!$A:$AS,MATCH($S$1,Database!$A$1:$AS$1,),))))-(((VLOOKUP(EDATE(B33,-12),Database!$A:$AS,MATCH($S$1,Database!$A$1:$AS$1,),)))))/(((VLOOKUP(EDATE(B33,-12),Database!$A:$AS,MATCH($S$1,Database!$A$1:$AS$1,),)))))</f>
        <v>5.075414422100534E-2</v>
      </c>
      <c r="T33" s="13">
        <f>IF(VLOOKUP(B33,Database!$A:$AV,MATCH($T$1,Database!$A$1:$AV$1,),)=0,"#N/A",((((VLOOKUP(B33,Database!$A:$AS,MATCH($T$1,Database!$A$1:$AS$1,),))))-(((VLOOKUP(EDATE(B33,-12),Database!$A:$AS,MATCH($T$1,Database!$A$1:$AS$1,),)))))/(((VLOOKUP(EDATE(B33,-12),Database!$A:$AS,MATCH($T$1,Database!$A$1:$AS$1,),)))))</f>
        <v>0.15492957743106256</v>
      </c>
      <c r="U33" s="13" t="e">
        <f>IF(VLOOKUP(B33,Database!$A:$AV,MATCH($U$1,Database!$A$1:$AV$1,),)=0,"#N/A",((((VLOOKUP(B33,Database!$A:$AS,MATCH($U$1,Database!$A$1:$AS$1,),))))-(((VLOOKUP(EDATE(B33,-12),Database!$A:$AS,MATCH($U$1,Database!$A$1:$AS$1,),)))))/(((VLOOKUP(EDATE(B33,-12),Database!$A:$AS,MATCH($U$1,Database!$A$1:$AS$1,),)))))</f>
        <v>#DIV/0!</v>
      </c>
      <c r="V33" s="13">
        <f>IF(VLOOKUP(B33,Database!$A:$AV,MATCH($V$1,Database!$A$1:$AV$1,),)=0,"#N/A",((((VLOOKUP(B33,Database!$A:$AS,MATCH($V$1,Database!$A$1:$AS$1,),))))-(((VLOOKUP(EDATE(B33,-12),Database!$A:$AS,MATCH($V$1,Database!$A$1:$AS$1,),)))))/(((VLOOKUP(EDATE(B33,-12),Database!$A:$AS,MATCH($V$1,Database!$A$1:$AS$1,),)))))</f>
        <v>-0.19323411500408061</v>
      </c>
    </row>
    <row r="34" spans="1:22" s="80" customFormat="1" x14ac:dyDescent="0.35">
      <c r="A34" s="43"/>
      <c r="B34" s="75">
        <v>33178</v>
      </c>
      <c r="C34" s="13">
        <f>IF(VLOOKUP(B34,Database!$A:$AU,MATCH($C$1,Database!$A$1:$AU$1,),)=0,"#N/A",((((VLOOKUP(B34,Database!$A:$AU,MATCH($C$1,Database!$A$1:$AU$1,),))))-(((VLOOKUP(EDATE(B34,-12),Database!$A:$AU,MATCH($C$1,Database!$A$1:$AU$1,),)))))/(((VLOOKUP(EDATE(B34,-12),Database!$A:$AU,MATCH($C$1,Database!$A$1:$AU$1,),)))))</f>
        <v>1.790875597115922E-3</v>
      </c>
      <c r="D34" s="13">
        <f>IF(VLOOKUP(B34,Database!$A:$AV,MATCH($D$1,Database!$A$1:$AV$1,),)=0,"#N/A",((((VLOOKUP(B34,Database!$A:$AS,MATCH($D$1,Database!$A$1:$AS$1,),))))-(((VLOOKUP(EDATE(B34,-12),Database!$A:$AS,MATCH($D$1,Database!$A$1:$AS$1,),)))))/(((VLOOKUP(EDATE(B34,-12),Database!$A:$AS,MATCH($D$1,Database!$A$1:$AS$1,),)))))</f>
        <v>2.4643162136168722E-2</v>
      </c>
      <c r="E34" s="13">
        <f>IF(VLOOKUP(B34,Database!$A:$AV,MATCH($E$1,Database!$A$1:$AV$1,),)=0,"#N/A",((((VLOOKUP(B34,Database!$A:$AS,MATCH($E$1,Database!$A$1:$AS$1,),))))-(((VLOOKUP(EDATE(B34,-12),Database!$A:$AS,MATCH($E$1,Database!$A$1:$AS$1,),)))))/(((VLOOKUP(EDATE(B34,-12),Database!$A:$AS,MATCH($E$1,Database!$A$1:$AS$1,),)))))</f>
        <v>5.8291457284758944E-2</v>
      </c>
      <c r="F34" s="13">
        <f>IF(VLOOKUP(B34,Database!$A:$AV,MATCH($F$1,Database!$A$1:$AV$1,),)=0,"#N/A",((((VLOOKUP(B34,Database!$A:$AS,MATCH($F$1,Database!$A$1:$AS$1,),))))-(((VLOOKUP(EDATE(B34,-12),Database!$A:$AS,MATCH($F$1,Database!$A$1:$AS$1,),)))))/(((VLOOKUP(EDATE(B34,-12),Database!$A:$AS,MATCH($F$1,Database!$A$1:$AS$1,),)))))</f>
        <v>5.5604589582660638E-2</v>
      </c>
      <c r="G34" s="13">
        <f>IF(VLOOKUP(B34,Database!$A:$AV,MATCH($G$1,Database!$A$1:$AV$1,),)=0,"#N/A",((((VLOOKUP(B34,Database!$A:$AS,MATCH($G$1,Database!$A$1:$AS$1,),))))-(((VLOOKUP(EDATE(B34,-12),Database!$A:$AS,MATCH($G$1,Database!$A$1:$AS$1,),)))))/(((VLOOKUP(EDATE(B34,-12),Database!$A:$AS,MATCH($G$1,Database!$A$1:$AS$1,),)))))</f>
        <v>-1.5070256389297829E-2</v>
      </c>
      <c r="H34" s="13">
        <f>IF(VLOOKUP(B34,Database!$A:$AV,MATCH($H$1,Database!$A$1:$AV$1,),)=0,"#N/A",((((VLOOKUP(B34,Database!$A:$AS,MATCH($H$1,Database!$A$1:$AS$1,),))))-(((VLOOKUP(EDATE(B34,-12),Database!$A:$AS,MATCH($H$1,Database!$A$1:$AS$1,),)))))/(((VLOOKUP(EDATE(B34,-12),Database!$A:$AS,MATCH($H$1,Database!$A$1:$AS$1,),)))))</f>
        <v>-2.3166023157594612E-2</v>
      </c>
      <c r="I34" s="13">
        <f>IF(VLOOKUP(B34,Database!$A:$AV,MATCH($I$1,Database!$A$1:$AV$1,),)=0,"#N/A",((((VLOOKUP(B34,Database!$A:$AS,MATCH($I$1,Database!$A$1:$AS$1,),))))-(((VLOOKUP(EDATE(B34,-12),Database!$A:$AS,MATCH($I$1,Database!$A$1:$AS$1,),)))))/(((VLOOKUP(EDATE(B34,-12),Database!$A:$AS,MATCH($I$1,Database!$A$1:$AS$1,),)))))</f>
        <v>-3.5808297390741324E-2</v>
      </c>
      <c r="J34" s="13">
        <f>IF(VLOOKUP(B34,Database!$A:$AV,MATCH($J$1,Database!$A$1:$AV$1,),)=0,"#N/A",((((VLOOKUP(B34,Database!$A:$AS,MATCH($J$1,Database!$A$1:$AS$1,),))))-(((VLOOKUP(EDATE(B34,-12),Database!$A:$AS,MATCH($J$1,Database!$A$1:$AS$1,),)))))/(((VLOOKUP(EDATE(B34,-12),Database!$A:$AS,MATCH($J$1,Database!$A$1:$AS$1,),)))))</f>
        <v>1.448771185626635E-4</v>
      </c>
      <c r="K34" s="13">
        <f>IF(VLOOKUP(B34,Database!$A:$AV,MATCH($K$1,Database!$A$1:$AV$1,),)=0,"#N/A",((((VLOOKUP(B34,Database!$A:$AS,MATCH($K$1,Database!$A$1:$AS$1,),))))-(((VLOOKUP(EDATE(B34,-12),Database!$A:$AS,MATCH($K$1,Database!$A$1:$AS$1,),)))))/(((VLOOKUP(EDATE(B34,-12),Database!$A:$AS,MATCH($K$1,Database!$A$1:$AS$1,),)))))</f>
        <v>2.895347299247428E-3</v>
      </c>
      <c r="L34" s="13">
        <f>((((VLOOKUP(B34,Database!$A:$AS,MATCH($L$1,Database!$A$1:$AS$1,),))))-(((VLOOKUP(EDATE(B34,-12),Database!$A:$AS,MATCH($L$1,Database!$A$1:$AS$1,),)))))/(((VLOOKUP(EDATE(B34,-12),Database!$A:$AS,MATCH($L$1,Database!$A$1:$AS$1,),))))</f>
        <v>8.0645161302916754E-2</v>
      </c>
      <c r="M34" s="13" t="e">
        <f>((((VLOOKUP(B34,Database!$A:$AS,MATCH($M$1,Database!$A$1:$AS$1,),))))-(((VLOOKUP(EDATE(B34,-12),Database!$A:$AS,MATCH($M$1,Database!$A$1:$AS$1,),)))))/(((VLOOKUP(EDATE(B34,-12),Database!$A:$AS,MATCH($M$1,Database!$A$1:$AS$1,),))))</f>
        <v>#DIV/0!</v>
      </c>
      <c r="N34" s="13" t="e">
        <f>((((VLOOKUP(B34,Database!$A:$AS,MATCH($N$1,Database!$A$1:$AS$1,),))))-(((VLOOKUP(EDATE(B34,-12),Database!$A:$AS,MATCH($N$1,Database!$A$1:$AS$1,),)))))/(((VLOOKUP(EDATE(B34,-12),Database!$A:$AS,MATCH($N$1,Database!$A$1:$AS$1,),))))</f>
        <v>#DIV/0!</v>
      </c>
      <c r="O34" s="13">
        <f>IF(VLOOKUP(B34,Database!$A:$AV,MATCH($O$1,Database!$A$1:$AV$1,),)=0,"#N/A",((((VLOOKUP(B34,Database!$A:$AS,MATCH($O$1,Database!$A$1:$AS$1,),))))-(((VLOOKUP(EDATE(B34,-12),Database!$A:$AS,MATCH($O$1,Database!$A$1:$AS$1,),)))))/(((VLOOKUP(EDATE(B34,-12),Database!$A:$AS,MATCH($O$1,Database!$A$1:$AS$1,),)))))</f>
        <v>-4.7666442496008356E-2</v>
      </c>
      <c r="P34" s="13">
        <f>IF(VLOOKUP(B34,Database!$A:$AV,MATCH($P$1,Database!$A$1:$AV$1,),)=0,"#N/A",((((VLOOKUP(B34,Database!$A:$AS,MATCH($P$1,Database!$A$1:$AS$1,),))))-(((VLOOKUP(EDATE(B34,-12),Database!$A:$AS,MATCH($P$1,Database!$A$1:$AS$1,),)))))/(((VLOOKUP(EDATE(B34,-12),Database!$A:$AS,MATCH($P$1,Database!$A$1:$AS$1,),)))))</f>
        <v>9.4976866801437076E-2</v>
      </c>
      <c r="Q34" s="13">
        <f>IF(VLOOKUP(B34,Database!$A:$AV,MATCH($Q$1,Database!$A$1:$AV$1,),)=0,"#N/A",((((VLOOKUP(B34,Database!$A:$AS,MATCH($Q$1,Database!$A$1:$AS$1,),))))-(((VLOOKUP(EDATE(B34,-12),Database!$A:$AS,MATCH($Q$1,Database!$A$1:$AS$1,),)))))/(((VLOOKUP(EDATE(B34,-12),Database!$A:$AS,MATCH($Q$1,Database!$A$1:$AS$1,),)))))</f>
        <v>-9.4595439861525979E-2</v>
      </c>
      <c r="R34" s="13">
        <f>IF(VLOOKUP(B34,Database!$A:$AV,MATCH($R$1,Database!$A$1:$AV$1,),)=0,"#N/A",((((VLOOKUP(B34,Database!$A:$AS,MATCH($R$1,Database!$A$1:$AS$1,),))))-(((VLOOKUP(EDATE(B34,-12),Database!$A:$AS,MATCH($R$1,Database!$A$1:$AS$1,),)))))/(((VLOOKUP(EDATE(B34,-12),Database!$A:$AS,MATCH($R$1,Database!$A$1:$AS$1,),)))))</f>
        <v>-3.576873188141251E-2</v>
      </c>
      <c r="S34" s="13">
        <f>IF(VLOOKUP(B34,Database!$A:$AV,MATCH($S$1,Database!$A$1:$AV$1,),)=0,"#N/A",((((VLOOKUP(B34,Database!$A:$AS,MATCH($S$1,Database!$A$1:$AS$1,),))))-(((VLOOKUP(EDATE(B34,-12),Database!$A:$AS,MATCH($S$1,Database!$A$1:$AS$1,),)))))/(((VLOOKUP(EDATE(B34,-12),Database!$A:$AS,MATCH($S$1,Database!$A$1:$AS$1,),)))))</f>
        <v>1.4991037198383583E-2</v>
      </c>
      <c r="T34" s="13">
        <f>IF(VLOOKUP(B34,Database!$A:$AV,MATCH($T$1,Database!$A$1:$AV$1,),)=0,"#N/A",((((VLOOKUP(B34,Database!$A:$AS,MATCH($T$1,Database!$A$1:$AS$1,),))))-(((VLOOKUP(EDATE(B34,-12),Database!$A:$AS,MATCH($T$1,Database!$A$1:$AS$1,),)))))/(((VLOOKUP(EDATE(B34,-12),Database!$A:$AS,MATCH($T$1,Database!$A$1:$AS$1,),)))))</f>
        <v>0.14089347079746398</v>
      </c>
      <c r="U34" s="13" t="e">
        <f>IF(VLOOKUP(B34,Database!$A:$AV,MATCH($U$1,Database!$A$1:$AV$1,),)=0,"#N/A",((((VLOOKUP(B34,Database!$A:$AS,MATCH($U$1,Database!$A$1:$AS$1,),))))-(((VLOOKUP(EDATE(B34,-12),Database!$A:$AS,MATCH($U$1,Database!$A$1:$AS$1,),)))))/(((VLOOKUP(EDATE(B34,-12),Database!$A:$AS,MATCH($U$1,Database!$A$1:$AS$1,),)))))</f>
        <v>#DIV/0!</v>
      </c>
      <c r="V34" s="13">
        <f>IF(VLOOKUP(B34,Database!$A:$AV,MATCH($V$1,Database!$A$1:$AV$1,),)=0,"#N/A",((((VLOOKUP(B34,Database!$A:$AS,MATCH($V$1,Database!$A$1:$AS$1,),))))-(((VLOOKUP(EDATE(B34,-12),Database!$A:$AS,MATCH($V$1,Database!$A$1:$AS$1,),)))))/(((VLOOKUP(EDATE(B34,-12),Database!$A:$AS,MATCH($V$1,Database!$A$1:$AS$1,),)))))</f>
        <v>-0.15617033687912124</v>
      </c>
    </row>
    <row r="35" spans="1:22" s="80" customFormat="1" x14ac:dyDescent="0.35">
      <c r="A35" s="43"/>
      <c r="B35" s="75">
        <v>33208</v>
      </c>
      <c r="C35" s="13">
        <f>IF(VLOOKUP(B35,Database!$A:$AU,MATCH($C$1,Database!$A$1:$AU$1,),)=0,"#N/A",((((VLOOKUP(B35,Database!$A:$AU,MATCH($C$1,Database!$A$1:$AU$1,),))))-(((VLOOKUP(EDATE(B35,-12),Database!$A:$AU,MATCH($C$1,Database!$A$1:$AU$1,),)))))/(((VLOOKUP(EDATE(B35,-12),Database!$A:$AU,MATCH($C$1,Database!$A$1:$AU$1,),)))))</f>
        <v>-1.0893382994716923E-2</v>
      </c>
      <c r="D35" s="13">
        <f>IF(VLOOKUP(B35,Database!$A:$AV,MATCH($D$1,Database!$A$1:$AV$1,),)=0,"#N/A",((((VLOOKUP(B35,Database!$A:$AS,MATCH($D$1,Database!$A$1:$AS$1,),))))-(((VLOOKUP(EDATE(B35,-12),Database!$A:$AS,MATCH($D$1,Database!$A$1:$AS$1,),)))))/(((VLOOKUP(EDATE(B35,-12),Database!$A:$AS,MATCH($D$1,Database!$A$1:$AS$1,),)))))</f>
        <v>2.5991295943934716E-2</v>
      </c>
      <c r="E35" s="13">
        <f>IF(VLOOKUP(B35,Database!$A:$AV,MATCH($E$1,Database!$A$1:$AV$1,),)=0,"#N/A",((((VLOOKUP(B35,Database!$A:$AS,MATCH($E$1,Database!$A$1:$AS$1,),))))-(((VLOOKUP(EDATE(B35,-12),Database!$A:$AS,MATCH($E$1,Database!$A$1:$AS$1,),)))))/(((VLOOKUP(EDATE(B35,-12),Database!$A:$AS,MATCH($E$1,Database!$A$1:$AS$1,),)))))</f>
        <v>5.2947052952711758E-2</v>
      </c>
      <c r="F35" s="13">
        <f>IF(VLOOKUP(B35,Database!$A:$AV,MATCH($F$1,Database!$A$1:$AV$1,),)=0,"#N/A",((((VLOOKUP(B35,Database!$A:$AS,MATCH($F$1,Database!$A$1:$AS$1,),))))-(((VLOOKUP(EDATE(B35,-12),Database!$A:$AS,MATCH($F$1,Database!$A$1:$AS$1,),)))))/(((VLOOKUP(EDATE(B35,-12),Database!$A:$AS,MATCH($F$1,Database!$A$1:$AS$1,),)))))</f>
        <v>4.2534722223467498E-2</v>
      </c>
      <c r="G35" s="13">
        <f>IF(VLOOKUP(B35,Database!$A:$AV,MATCH($G$1,Database!$A$1:$AV$1,),)=0,"#N/A",((((VLOOKUP(B35,Database!$A:$AS,MATCH($G$1,Database!$A$1:$AS$1,),))))-(((VLOOKUP(EDATE(B35,-12),Database!$A:$AS,MATCH($G$1,Database!$A$1:$AS$1,),)))))/(((VLOOKUP(EDATE(B35,-12),Database!$A:$AS,MATCH($G$1,Database!$A$1:$AS$1,),)))))</f>
        <v>-5.8578233657704832E-3</v>
      </c>
      <c r="H35" s="13">
        <f>IF(VLOOKUP(B35,Database!$A:$AV,MATCH($H$1,Database!$A$1:$AV$1,),)=0,"#N/A",((((VLOOKUP(B35,Database!$A:$AS,MATCH($H$1,Database!$A$1:$AS$1,),))))-(((VLOOKUP(EDATE(B35,-12),Database!$A:$AS,MATCH($H$1,Database!$A$1:$AS$1,),)))))/(((VLOOKUP(EDATE(B35,-12),Database!$A:$AS,MATCH($H$1,Database!$A$1:$AS$1,),)))))</f>
        <v>-2.706185567227842E-2</v>
      </c>
      <c r="I35" s="13">
        <f>IF(VLOOKUP(B35,Database!$A:$AV,MATCH($I$1,Database!$A$1:$AV$1,),)=0,"#N/A",((((VLOOKUP(B35,Database!$A:$AS,MATCH($I$1,Database!$A$1:$AS$1,),))))-(((VLOOKUP(EDATE(B35,-12),Database!$A:$AS,MATCH($I$1,Database!$A$1:$AS$1,),)))))/(((VLOOKUP(EDATE(B35,-12),Database!$A:$AS,MATCH($I$1,Database!$A$1:$AS$1,),)))))</f>
        <v>-2.6974048833605532E-2</v>
      </c>
      <c r="J35" s="13">
        <f>IF(VLOOKUP(B35,Database!$A:$AV,MATCH($J$1,Database!$A$1:$AV$1,),)=0,"#N/A",((((VLOOKUP(B35,Database!$A:$AS,MATCH($J$1,Database!$A$1:$AS$1,),))))-(((VLOOKUP(EDATE(B35,-12),Database!$A:$AS,MATCH($J$1,Database!$A$1:$AS$1,),)))))/(((VLOOKUP(EDATE(B35,-12),Database!$A:$AS,MATCH($J$1,Database!$A$1:$AS$1,),)))))</f>
        <v>-5.711970227096152E-3</v>
      </c>
      <c r="K35" s="13">
        <f>IF(VLOOKUP(B35,Database!$A:$AV,MATCH($K$1,Database!$A$1:$AV$1,),)=0,"#N/A",((((VLOOKUP(B35,Database!$A:$AS,MATCH($K$1,Database!$A$1:$AS$1,),))))-(((VLOOKUP(EDATE(B35,-12),Database!$A:$AS,MATCH($K$1,Database!$A$1:$AS$1,),)))))/(((VLOOKUP(EDATE(B35,-12),Database!$A:$AS,MATCH($K$1,Database!$A$1:$AS$1,),)))))</f>
        <v>3.7507127210574033E-3</v>
      </c>
      <c r="L35" s="13">
        <f>((((VLOOKUP(B35,Database!$A:$AS,MATCH($L$1,Database!$A$1:$AS$1,),))))-(((VLOOKUP(EDATE(B35,-12),Database!$A:$AS,MATCH($L$1,Database!$A$1:$AS$1,),)))))/(((VLOOKUP(EDATE(B35,-12),Database!$A:$AS,MATCH($L$1,Database!$A$1:$AS$1,),))))</f>
        <v>6.5592635215269438E-2</v>
      </c>
      <c r="M35" s="13" t="e">
        <f>((((VLOOKUP(B35,Database!$A:$AS,MATCH($M$1,Database!$A$1:$AS$1,),))))-(((VLOOKUP(EDATE(B35,-12),Database!$A:$AS,MATCH($M$1,Database!$A$1:$AS$1,),)))))/(((VLOOKUP(EDATE(B35,-12),Database!$A:$AS,MATCH($M$1,Database!$A$1:$AS$1,),))))</f>
        <v>#DIV/0!</v>
      </c>
      <c r="N35" s="13" t="e">
        <f>((((VLOOKUP(B35,Database!$A:$AS,MATCH($N$1,Database!$A$1:$AS$1,),))))-(((VLOOKUP(EDATE(B35,-12),Database!$A:$AS,MATCH($N$1,Database!$A$1:$AS$1,),)))))/(((VLOOKUP(EDATE(B35,-12),Database!$A:$AS,MATCH($N$1,Database!$A$1:$AS$1,),))))</f>
        <v>#DIV/0!</v>
      </c>
      <c r="O35" s="13">
        <f>IF(VLOOKUP(B35,Database!$A:$AV,MATCH($O$1,Database!$A$1:$AV$1,),)=0,"#N/A",((((VLOOKUP(B35,Database!$A:$AS,MATCH($O$1,Database!$A$1:$AS$1,),))))-(((VLOOKUP(EDATE(B35,-12),Database!$A:$AS,MATCH($O$1,Database!$A$1:$AS$1,),)))))/(((VLOOKUP(EDATE(B35,-12),Database!$A:$AS,MATCH($O$1,Database!$A$1:$AS$1,),)))))</f>
        <v>-6.5567336729446049E-2</v>
      </c>
      <c r="P35" s="13">
        <f>IF(VLOOKUP(B35,Database!$A:$AV,MATCH($P$1,Database!$A$1:$AV$1,),)=0,"#N/A",((((VLOOKUP(B35,Database!$A:$AS,MATCH($P$1,Database!$A$1:$AS$1,),))))-(((VLOOKUP(EDATE(B35,-12),Database!$A:$AS,MATCH($P$1,Database!$A$1:$AS$1,),)))))/(((VLOOKUP(EDATE(B35,-12),Database!$A:$AS,MATCH($P$1,Database!$A$1:$AS$1,),)))))</f>
        <v>0.12068111104456833</v>
      </c>
      <c r="Q35" s="13">
        <f>IF(VLOOKUP(B35,Database!$A:$AV,MATCH($Q$1,Database!$A$1:$AV$1,),)=0,"#N/A",((((VLOOKUP(B35,Database!$A:$AS,MATCH($Q$1,Database!$A$1:$AS$1,),))))-(((VLOOKUP(EDATE(B35,-12),Database!$A:$AS,MATCH($Q$1,Database!$A$1:$AS$1,),)))))/(((VLOOKUP(EDATE(B35,-12),Database!$A:$AS,MATCH($Q$1,Database!$A$1:$AS$1,),)))))</f>
        <v>-0.16569787082569232</v>
      </c>
      <c r="R35" s="13">
        <f>IF(VLOOKUP(B35,Database!$A:$AV,MATCH($R$1,Database!$A$1:$AV$1,),)=0,"#N/A",((((VLOOKUP(B35,Database!$A:$AS,MATCH($R$1,Database!$A$1:$AS$1,),))))-(((VLOOKUP(EDATE(B35,-12),Database!$A:$AS,MATCH($R$1,Database!$A$1:$AS$1,),)))))/(((VLOOKUP(EDATE(B35,-12),Database!$A:$AS,MATCH($R$1,Database!$A$1:$AS$1,),)))))</f>
        <v>4.8532080366050874E-3</v>
      </c>
      <c r="S35" s="13">
        <f>IF(VLOOKUP(B35,Database!$A:$AV,MATCH($S$1,Database!$A$1:$AV$1,),)=0,"#N/A",((((VLOOKUP(B35,Database!$A:$AS,MATCH($S$1,Database!$A$1:$AS$1,),))))-(((VLOOKUP(EDATE(B35,-12),Database!$A:$AS,MATCH($S$1,Database!$A$1:$AS$1,),)))))/(((VLOOKUP(EDATE(B35,-12),Database!$A:$AS,MATCH($S$1,Database!$A$1:$AS$1,),)))))</f>
        <v>2.7601099326171354E-2</v>
      </c>
      <c r="T35" s="13">
        <f>IF(VLOOKUP(B35,Database!$A:$AV,MATCH($T$1,Database!$A$1:$AV$1,),)=0,"#N/A",((((VLOOKUP(B35,Database!$A:$AS,MATCH($T$1,Database!$A$1:$AS$1,),))))-(((VLOOKUP(EDATE(B35,-12),Database!$A:$AS,MATCH($T$1,Database!$A$1:$AS$1,),)))))/(((VLOOKUP(EDATE(B35,-12),Database!$A:$AS,MATCH($T$1,Database!$A$1:$AS$1,),)))))</f>
        <v>7.7966101683308406E-2</v>
      </c>
      <c r="U35" s="13" t="e">
        <f>IF(VLOOKUP(B35,Database!$A:$AV,MATCH($U$1,Database!$A$1:$AV$1,),)=0,"#N/A",((((VLOOKUP(B35,Database!$A:$AS,MATCH($U$1,Database!$A$1:$AS$1,),))))-(((VLOOKUP(EDATE(B35,-12),Database!$A:$AS,MATCH($U$1,Database!$A$1:$AS$1,),)))))/(((VLOOKUP(EDATE(B35,-12),Database!$A:$AS,MATCH($U$1,Database!$A$1:$AS$1,),)))))</f>
        <v>#DIV/0!</v>
      </c>
      <c r="V35" s="13">
        <f>IF(VLOOKUP(B35,Database!$A:$AV,MATCH($V$1,Database!$A$1:$AV$1,),)=0,"#N/A",((((VLOOKUP(B35,Database!$A:$AS,MATCH($V$1,Database!$A$1:$AS$1,),))))-(((VLOOKUP(EDATE(B35,-12),Database!$A:$AS,MATCH($V$1,Database!$A$1:$AS$1,),)))))/(((VLOOKUP(EDATE(B35,-12),Database!$A:$AS,MATCH($V$1,Database!$A$1:$AS$1,),)))))</f>
        <v>-0.23296006246547962</v>
      </c>
    </row>
    <row r="36" spans="1:22" s="80" customFormat="1" x14ac:dyDescent="0.35">
      <c r="A36" s="43"/>
      <c r="B36" s="75">
        <v>33239</v>
      </c>
      <c r="C36" s="13">
        <f>IF(VLOOKUP(B36,Database!$A:$AU,MATCH($C$1,Database!$A$1:$AU$1,),)=0,"#N/A",((((VLOOKUP(B36,Database!$A:$AU,MATCH($C$1,Database!$A$1:$AU$1,),))))-(((VLOOKUP(EDATE(B36,-12),Database!$A:$AU,MATCH($C$1,Database!$A$1:$AU$1,),)))))/(((VLOOKUP(EDATE(B36,-12),Database!$A:$AU,MATCH($C$1,Database!$A$1:$AU$1,),)))))</f>
        <v>-8.9675791238963774E-3</v>
      </c>
      <c r="D36" s="13">
        <f>IF(VLOOKUP(B36,Database!$A:$AV,MATCH($D$1,Database!$A$1:$AV$1,),)=0,"#N/A",((((VLOOKUP(B36,Database!$A:$AS,MATCH($D$1,Database!$A$1:$AS$1,),))))-(((VLOOKUP(EDATE(B36,-12),Database!$A:$AS,MATCH($D$1,Database!$A$1:$AS$1,),)))))/(((VLOOKUP(EDATE(B36,-12),Database!$A:$AS,MATCH($D$1,Database!$A$1:$AS$1,),)))))</f>
        <v>4.5833784720587162E-2</v>
      </c>
      <c r="E36" s="13">
        <f>IF(VLOOKUP(B36,Database!$A:$AV,MATCH($E$1,Database!$A$1:$AV$1,),)=0,"#N/A",((((VLOOKUP(B36,Database!$A:$AS,MATCH($E$1,Database!$A$1:$AS$1,),))))-(((VLOOKUP(EDATE(B36,-12),Database!$A:$AS,MATCH($E$1,Database!$A$1:$AS$1,),)))))/(((VLOOKUP(EDATE(B36,-12),Database!$A:$AS,MATCH($E$1,Database!$A$1:$AS$1,),)))))</f>
        <v>6.6331658291945442E-2</v>
      </c>
      <c r="F36" s="13">
        <f>IF(VLOOKUP(B36,Database!$A:$AV,MATCH($F$1,Database!$A$1:$AV$1,),)=0,"#N/A",((((VLOOKUP(B36,Database!$A:$AS,MATCH($F$1,Database!$A$1:$AS$1,),))))-(((VLOOKUP(EDATE(B36,-12),Database!$A:$AS,MATCH($F$1,Database!$A$1:$AS$1,),)))))/(((VLOOKUP(EDATE(B36,-12),Database!$A:$AS,MATCH($F$1,Database!$A$1:$AS$1,),)))))</f>
        <v>7.6343022711997735E-2</v>
      </c>
      <c r="G36" s="13">
        <f>IF(VLOOKUP(B36,Database!$A:$AV,MATCH($G$1,Database!$A$1:$AV$1,),)=0,"#N/A",((((VLOOKUP(B36,Database!$A:$AS,MATCH($G$1,Database!$A$1:$AS$1,),))))-(((VLOOKUP(EDATE(B36,-12),Database!$A:$AS,MATCH($G$1,Database!$A$1:$AS$1,),)))))/(((VLOOKUP(EDATE(B36,-12),Database!$A:$AS,MATCH($G$1,Database!$A$1:$AS$1,),)))))</f>
        <v>1.7769002961500541E-2</v>
      </c>
      <c r="H36" s="13">
        <f>IF(VLOOKUP(B36,Database!$A:$AV,MATCH($H$1,Database!$A$1:$AV$1,),)=0,"#N/A",((((VLOOKUP(B36,Database!$A:$AS,MATCH($H$1,Database!$A$1:$AS$1,),))))-(((VLOOKUP(EDATE(B36,-12),Database!$A:$AS,MATCH($H$1,Database!$A$1:$AS$1,),)))))/(((VLOOKUP(EDATE(B36,-12),Database!$A:$AS,MATCH($H$1,Database!$A$1:$AS$1,),)))))</f>
        <v>-1.9531250005080426E-2</v>
      </c>
      <c r="I36" s="13">
        <f>IF(VLOOKUP(B36,Database!$A:$AV,MATCH($I$1,Database!$A$1:$AV$1,),)=0,"#N/A",((((VLOOKUP(B36,Database!$A:$AS,MATCH($I$1,Database!$A$1:$AS$1,),))))-(((VLOOKUP(EDATE(B36,-12),Database!$A:$AS,MATCH($I$1,Database!$A$1:$AS$1,),)))))/(((VLOOKUP(EDATE(B36,-12),Database!$A:$AS,MATCH($I$1,Database!$A$1:$AS$1,),)))))</f>
        <v>8.1669691447325693E-3</v>
      </c>
      <c r="J36" s="13">
        <f>IF(VLOOKUP(B36,Database!$A:$AV,MATCH($J$1,Database!$A$1:$AV$1,),)=0,"#N/A",((((VLOOKUP(B36,Database!$A:$AS,MATCH($J$1,Database!$A$1:$AS$1,),))))-(((VLOOKUP(EDATE(B36,-12),Database!$A:$AS,MATCH($J$1,Database!$A$1:$AS$1,),)))))/(((VLOOKUP(EDATE(B36,-12),Database!$A:$AS,MATCH($J$1,Database!$A$1:$AS$1,),)))))</f>
        <v>-8.178748577780743E-3</v>
      </c>
      <c r="K36" s="13">
        <f>IF(VLOOKUP(B36,Database!$A:$AV,MATCH($K$1,Database!$A$1:$AV$1,),)=0,"#N/A",((((VLOOKUP(B36,Database!$A:$AS,MATCH($K$1,Database!$A$1:$AS$1,),))))-(((VLOOKUP(EDATE(B36,-12),Database!$A:$AS,MATCH($K$1,Database!$A$1:$AS$1,),)))))/(((VLOOKUP(EDATE(B36,-12),Database!$A:$AS,MATCH($K$1,Database!$A$1:$AS$1,),)))))</f>
        <v>4.3541364255288324E-3</v>
      </c>
      <c r="L36" s="13">
        <f>((((VLOOKUP(B36,Database!$A:$AS,MATCH($L$1,Database!$A$1:$AS$1,),))))-(((VLOOKUP(EDATE(B36,-12),Database!$A:$AS,MATCH($L$1,Database!$A$1:$AS$1,),)))))/(((VLOOKUP(EDATE(B36,-12),Database!$A:$AS,MATCH($L$1,Database!$A$1:$AS$1,),))))</f>
        <v>5.6729699672611135E-2</v>
      </c>
      <c r="M36" s="13" t="e">
        <f>((((VLOOKUP(B36,Database!$A:$AS,MATCH($M$1,Database!$A$1:$AS$1,),))))-(((VLOOKUP(EDATE(B36,-12),Database!$A:$AS,MATCH($M$1,Database!$A$1:$AS$1,),)))))/(((VLOOKUP(EDATE(B36,-12),Database!$A:$AS,MATCH($M$1,Database!$A$1:$AS$1,),))))</f>
        <v>#DIV/0!</v>
      </c>
      <c r="N36" s="13" t="e">
        <f>((((VLOOKUP(B36,Database!$A:$AS,MATCH($N$1,Database!$A$1:$AS$1,),))))-(((VLOOKUP(EDATE(B36,-12),Database!$A:$AS,MATCH($N$1,Database!$A$1:$AS$1,),)))))/(((VLOOKUP(EDATE(B36,-12),Database!$A:$AS,MATCH($N$1,Database!$A$1:$AS$1,),))))</f>
        <v>#DIV/0!</v>
      </c>
      <c r="O36" s="13">
        <f>IF(VLOOKUP(B36,Database!$A:$AV,MATCH($O$1,Database!$A$1:$AV$1,),)=0,"#N/A",((((VLOOKUP(B36,Database!$A:$AS,MATCH($O$1,Database!$A$1:$AS$1,),))))-(((VLOOKUP(EDATE(B36,-12),Database!$A:$AS,MATCH($O$1,Database!$A$1:$AS$1,),)))))/(((VLOOKUP(EDATE(B36,-12),Database!$A:$AS,MATCH($O$1,Database!$A$1:$AS$1,),)))))</f>
        <v>-3.9189134013711768E-2</v>
      </c>
      <c r="P36" s="13">
        <f>IF(VLOOKUP(B36,Database!$A:$AV,MATCH($P$1,Database!$A$1:$AV$1,),)=0,"#N/A",((((VLOOKUP(B36,Database!$A:$AS,MATCH($P$1,Database!$A$1:$AS$1,),))))-(((VLOOKUP(EDATE(B36,-12),Database!$A:$AS,MATCH($P$1,Database!$A$1:$AS$1,),)))))/(((VLOOKUP(EDATE(B36,-12),Database!$A:$AS,MATCH($P$1,Database!$A$1:$AS$1,),)))))</f>
        <v>0.12807931610096618</v>
      </c>
      <c r="Q36" s="13">
        <f>IF(VLOOKUP(B36,Database!$A:$AV,MATCH($Q$1,Database!$A$1:$AV$1,),)=0,"#N/A",((((VLOOKUP(B36,Database!$A:$AS,MATCH($Q$1,Database!$A$1:$AS$1,),))))-(((VLOOKUP(EDATE(B36,-12),Database!$A:$AS,MATCH($Q$1,Database!$A$1:$AS$1,),)))))/(((VLOOKUP(EDATE(B36,-12),Database!$A:$AS,MATCH($Q$1,Database!$A$1:$AS$1,),)))))</f>
        <v>-0.16299841662239473</v>
      </c>
      <c r="R36" s="13">
        <f>IF(VLOOKUP(B36,Database!$A:$AV,MATCH($R$1,Database!$A$1:$AV$1,),)=0,"#N/A",((((VLOOKUP(B36,Database!$A:$AS,MATCH($R$1,Database!$A$1:$AS$1,),))))-(((VLOOKUP(EDATE(B36,-12),Database!$A:$AS,MATCH($R$1,Database!$A$1:$AS$1,),)))))/(((VLOOKUP(EDATE(B36,-12),Database!$A:$AS,MATCH($R$1,Database!$A$1:$AS$1,),)))))</f>
        <v>-2.9807638467347984E-2</v>
      </c>
      <c r="S36" s="13">
        <f>IF(VLOOKUP(B36,Database!$A:$AV,MATCH($S$1,Database!$A$1:$AV$1,),)=0,"#N/A",((((VLOOKUP(B36,Database!$A:$AS,MATCH($S$1,Database!$A$1:$AS$1,),))))-(((VLOOKUP(EDATE(B36,-12),Database!$A:$AS,MATCH($S$1,Database!$A$1:$AS$1,),)))))/(((VLOOKUP(EDATE(B36,-12),Database!$A:$AS,MATCH($S$1,Database!$A$1:$AS$1,),)))))</f>
        <v>7.0796460171719422E-2</v>
      </c>
      <c r="T36" s="13">
        <f>IF(VLOOKUP(B36,Database!$A:$AV,MATCH($T$1,Database!$A$1:$AV$1,),)=0,"#N/A",((((VLOOKUP(B36,Database!$A:$AS,MATCH($T$1,Database!$A$1:$AS$1,),))))-(((VLOOKUP(EDATE(B36,-12),Database!$A:$AS,MATCH($T$1,Database!$A$1:$AS$1,),)))))/(((VLOOKUP(EDATE(B36,-12),Database!$A:$AS,MATCH($T$1,Database!$A$1:$AS$1,),)))))</f>
        <v>-7.6923076912785326E-2</v>
      </c>
      <c r="U36" s="13">
        <f>IF(VLOOKUP(B36,Database!$A:$AV,MATCH($U$1,Database!$A$1:$AV$1,),)=0,"#N/A",((((VLOOKUP(B36,Database!$A:$AS,MATCH($U$1,Database!$A$1:$AS$1,),))))-(((VLOOKUP(EDATE(B36,-12),Database!$A:$AS,MATCH($U$1,Database!$A$1:$AS$1,),)))))/(((VLOOKUP(EDATE(B36,-12),Database!$A:$AS,MATCH($U$1,Database!$A$1:$AS$1,),)))))</f>
        <v>9.1571216792994941E-3</v>
      </c>
      <c r="V36" s="13">
        <f>IF(VLOOKUP(B36,Database!$A:$AV,MATCH($V$1,Database!$A$1:$AV$1,),)=0,"#N/A",((((VLOOKUP(B36,Database!$A:$AS,MATCH($V$1,Database!$A$1:$AS$1,),))))-(((VLOOKUP(EDATE(B36,-12),Database!$A:$AS,MATCH($V$1,Database!$A$1:$AS$1,),)))))/(((VLOOKUP(EDATE(B36,-12),Database!$A:$AS,MATCH($V$1,Database!$A$1:$AS$1,),)))))</f>
        <v>-7.9822366713229245E-2</v>
      </c>
    </row>
    <row r="37" spans="1:22" s="80" customFormat="1" x14ac:dyDescent="0.35">
      <c r="A37" s="43"/>
      <c r="B37" s="75">
        <v>33270</v>
      </c>
      <c r="C37" s="13">
        <f>IF(VLOOKUP(B37,Database!$A:$AU,MATCH($C$1,Database!$A$1:$AU$1,),)=0,"#N/A",((((VLOOKUP(B37,Database!$A:$AU,MATCH($C$1,Database!$A$1:$AU$1,),))))-(((VLOOKUP(EDATE(B37,-12),Database!$A:$AU,MATCH($C$1,Database!$A$1:$AU$1,),)))))/(((VLOOKUP(EDATE(B37,-12),Database!$A:$AU,MATCH($C$1,Database!$A$1:$AU$1,),)))))</f>
        <v>-2.5080763393805793E-2</v>
      </c>
      <c r="D37" s="13">
        <f>IF(VLOOKUP(B37,Database!$A:$AV,MATCH($D$1,Database!$A$1:$AV$1,),)=0,"#N/A",((((VLOOKUP(B37,Database!$A:$AS,MATCH($D$1,Database!$A$1:$AS$1,),))))-(((VLOOKUP(EDATE(B37,-12),Database!$A:$AS,MATCH($D$1,Database!$A$1:$AS$1,),)))))/(((VLOOKUP(EDATE(B37,-12),Database!$A:$AS,MATCH($D$1,Database!$A$1:$AS$1,),)))))</f>
        <v>2.1195179379222499E-2</v>
      </c>
      <c r="E37" s="13">
        <f>IF(VLOOKUP(B37,Database!$A:$AV,MATCH($E$1,Database!$A$1:$AV$1,),)=0,"#N/A",((((VLOOKUP(B37,Database!$A:$AS,MATCH($E$1,Database!$A$1:$AS$1,),))))-(((VLOOKUP(EDATE(B37,-12),Database!$A:$AS,MATCH($E$1,Database!$A$1:$AS$1,),)))))/(((VLOOKUP(EDATE(B37,-12),Database!$A:$AS,MATCH($E$1,Database!$A$1:$AS$1,),)))))</f>
        <v>6.4999999993886171E-2</v>
      </c>
      <c r="F37" s="13">
        <f>IF(VLOOKUP(B37,Database!$A:$AV,MATCH($F$1,Database!$A$1:$AV$1,),)=0,"#N/A",((((VLOOKUP(B37,Database!$A:$AS,MATCH($F$1,Database!$A$1:$AS$1,),))))-(((VLOOKUP(EDATE(B37,-12),Database!$A:$AS,MATCH($F$1,Database!$A$1:$AS$1,),)))))/(((VLOOKUP(EDATE(B37,-12),Database!$A:$AS,MATCH($F$1,Database!$A$1:$AS$1,),)))))</f>
        <v>6.830840837157176E-2</v>
      </c>
      <c r="G37" s="13">
        <f>IF(VLOOKUP(B37,Database!$A:$AV,MATCH($G$1,Database!$A$1:$AV$1,),)=0,"#N/A",((((VLOOKUP(B37,Database!$A:$AS,MATCH($G$1,Database!$A$1:$AS$1,),))))-(((VLOOKUP(EDATE(B37,-12),Database!$A:$AS,MATCH($G$1,Database!$A$1:$AS$1,),)))))/(((VLOOKUP(EDATE(B37,-12),Database!$A:$AS,MATCH($G$1,Database!$A$1:$AS$1,),)))))</f>
        <v>-2.9148224117456121E-3</v>
      </c>
      <c r="H37" s="13">
        <f>IF(VLOOKUP(B37,Database!$A:$AV,MATCH($H$1,Database!$A$1:$AV$1,),)=0,"#N/A",((((VLOOKUP(B37,Database!$A:$AS,MATCH($H$1,Database!$A$1:$AS$1,),))))-(((VLOOKUP(EDATE(B37,-12),Database!$A:$AS,MATCH($H$1,Database!$A$1:$AS$1,),)))))/(((VLOOKUP(EDATE(B37,-12),Database!$A:$AS,MATCH($H$1,Database!$A$1:$AS$1,),)))))</f>
        <v>-1.3106159898582265E-2</v>
      </c>
      <c r="I37" s="13">
        <f>IF(VLOOKUP(B37,Database!$A:$AV,MATCH($I$1,Database!$A$1:$AV$1,),)=0,"#N/A",((((VLOOKUP(B37,Database!$A:$AS,MATCH($I$1,Database!$A$1:$AS$1,),))))-(((VLOOKUP(EDATE(B37,-12),Database!$A:$AS,MATCH($I$1,Database!$A$1:$AS$1,),)))))/(((VLOOKUP(EDATE(B37,-12),Database!$A:$AS,MATCH($I$1,Database!$A$1:$AS$1,),)))))</f>
        <v>-1.6245487360124159E-2</v>
      </c>
      <c r="J37" s="13">
        <f>IF(VLOOKUP(B37,Database!$A:$AV,MATCH($J$1,Database!$A$1:$AV$1,),)=0,"#N/A",((((VLOOKUP(B37,Database!$A:$AS,MATCH($J$1,Database!$A$1:$AS$1,),))))-(((VLOOKUP(EDATE(B37,-12),Database!$A:$AS,MATCH($J$1,Database!$A$1:$AS$1,),)))))/(((VLOOKUP(EDATE(B37,-12),Database!$A:$AS,MATCH($J$1,Database!$A$1:$AS$1,),)))))</f>
        <v>1.1082869452177879E-3</v>
      </c>
      <c r="K37" s="13">
        <f>IF(VLOOKUP(B37,Database!$A:$AV,MATCH($K$1,Database!$A$1:$AV$1,),)=0,"#N/A",((((VLOOKUP(B37,Database!$A:$AS,MATCH($K$1,Database!$A$1:$AS$1,),))))-(((VLOOKUP(EDATE(B37,-12),Database!$A:$AS,MATCH($K$1,Database!$A$1:$AS$1,),)))))/(((VLOOKUP(EDATE(B37,-12),Database!$A:$AS,MATCH($K$1,Database!$A$1:$AS$1,),)))))</f>
        <v>5.805515229258343E-3</v>
      </c>
      <c r="L37" s="13">
        <f>((((VLOOKUP(B37,Database!$A:$AS,MATCH($L$1,Database!$A$1:$AS$1,),))))-(((VLOOKUP(EDATE(B37,-12),Database!$A:$AS,MATCH($L$1,Database!$A$1:$AS$1,),)))))/(((VLOOKUP(EDATE(B37,-12),Database!$A:$AS,MATCH($L$1,Database!$A$1:$AS$1,),))))</f>
        <v>6.6143497764175427E-2</v>
      </c>
      <c r="M37" s="13" t="e">
        <f>((((VLOOKUP(B37,Database!$A:$AS,MATCH($M$1,Database!$A$1:$AS$1,),))))-(((VLOOKUP(EDATE(B37,-12),Database!$A:$AS,MATCH($M$1,Database!$A$1:$AS$1,),)))))/(((VLOOKUP(EDATE(B37,-12),Database!$A:$AS,MATCH($M$1,Database!$A$1:$AS$1,),))))</f>
        <v>#DIV/0!</v>
      </c>
      <c r="N37" s="13" t="e">
        <f>((((VLOOKUP(B37,Database!$A:$AS,MATCH($N$1,Database!$A$1:$AS$1,),))))-(((VLOOKUP(EDATE(B37,-12),Database!$A:$AS,MATCH($N$1,Database!$A$1:$AS$1,),)))))/(((VLOOKUP(EDATE(B37,-12),Database!$A:$AS,MATCH($N$1,Database!$A$1:$AS$1,),))))</f>
        <v>#DIV/0!</v>
      </c>
      <c r="O37" s="13">
        <f>IF(VLOOKUP(B37,Database!$A:$AV,MATCH($O$1,Database!$A$1:$AV$1,),)=0,"#N/A",((((VLOOKUP(B37,Database!$A:$AS,MATCH($O$1,Database!$A$1:$AS$1,),))))-(((VLOOKUP(EDATE(B37,-12),Database!$A:$AS,MATCH($O$1,Database!$A$1:$AS$1,),)))))/(((VLOOKUP(EDATE(B37,-12),Database!$A:$AS,MATCH($O$1,Database!$A$1:$AS$1,),)))))</f>
        <v>-6.0770787783819398E-2</v>
      </c>
      <c r="P37" s="13">
        <f>IF(VLOOKUP(B37,Database!$A:$AV,MATCH($P$1,Database!$A$1:$AV$1,),)=0,"#N/A",((((VLOOKUP(B37,Database!$A:$AS,MATCH($P$1,Database!$A$1:$AS$1,),))))-(((VLOOKUP(EDATE(B37,-12),Database!$A:$AS,MATCH($P$1,Database!$A$1:$AS$1,),)))))/(((VLOOKUP(EDATE(B37,-12),Database!$A:$AS,MATCH($P$1,Database!$A$1:$AS$1,),)))))</f>
        <v>0.10553111561465067</v>
      </c>
      <c r="Q37" s="13">
        <f>IF(VLOOKUP(B37,Database!$A:$AV,MATCH($Q$1,Database!$A$1:$AV$1,),)=0,"#N/A",((((VLOOKUP(B37,Database!$A:$AS,MATCH($Q$1,Database!$A$1:$AS$1,),))))-(((VLOOKUP(EDATE(B37,-12),Database!$A:$AS,MATCH($Q$1,Database!$A$1:$AS$1,),)))))/(((VLOOKUP(EDATE(B37,-12),Database!$A:$AS,MATCH($Q$1,Database!$A$1:$AS$1,),)))))</f>
        <v>-0.16877299192224421</v>
      </c>
      <c r="R37" s="13">
        <f>IF(VLOOKUP(B37,Database!$A:$AV,MATCH($R$1,Database!$A$1:$AV$1,),)=0,"#N/A",((((VLOOKUP(B37,Database!$A:$AS,MATCH($R$1,Database!$A$1:$AS$1,),))))-(((VLOOKUP(EDATE(B37,-12),Database!$A:$AS,MATCH($R$1,Database!$A$1:$AS$1,),)))))/(((VLOOKUP(EDATE(B37,-12),Database!$A:$AS,MATCH($R$1,Database!$A$1:$AS$1,),)))))</f>
        <v>-5.7331795973846411E-2</v>
      </c>
      <c r="S37" s="13">
        <f>IF(VLOOKUP(B37,Database!$A:$AV,MATCH($S$1,Database!$A$1:$AV$1,),)=0,"#N/A",((((VLOOKUP(B37,Database!$A:$AS,MATCH($S$1,Database!$A$1:$AS$1,),))))-(((VLOOKUP(EDATE(B37,-12),Database!$A:$AS,MATCH($S$1,Database!$A$1:$AS$1,),)))))/(((VLOOKUP(EDATE(B37,-12),Database!$A:$AS,MATCH($S$1,Database!$A$1:$AS$1,),)))))</f>
        <v>6.0869565212937654E-2</v>
      </c>
      <c r="T37" s="13">
        <f>IF(VLOOKUP(B37,Database!$A:$AV,MATCH($T$1,Database!$A$1:$AV$1,),)=0,"#N/A",((((VLOOKUP(B37,Database!$A:$AS,MATCH($T$1,Database!$A$1:$AS$1,),))))-(((VLOOKUP(EDATE(B37,-12),Database!$A:$AS,MATCH($T$1,Database!$A$1:$AS$1,),)))))/(((VLOOKUP(EDATE(B37,-12),Database!$A:$AS,MATCH($T$1,Database!$A$1:$AS$1,),)))))</f>
        <v>3.8709677408531998E-2</v>
      </c>
      <c r="U37" s="13">
        <f>IF(VLOOKUP(B37,Database!$A:$AV,MATCH($U$1,Database!$A$1:$AV$1,),)=0,"#N/A",((((VLOOKUP(B37,Database!$A:$AS,MATCH($U$1,Database!$A$1:$AS$1,),))))-(((VLOOKUP(EDATE(B37,-12),Database!$A:$AS,MATCH($U$1,Database!$A$1:$AS$1,),)))))/(((VLOOKUP(EDATE(B37,-12),Database!$A:$AS,MATCH($U$1,Database!$A$1:$AS$1,),)))))</f>
        <v>-2.9179602386282383E-2</v>
      </c>
      <c r="V37" s="13">
        <f>IF(VLOOKUP(B37,Database!$A:$AV,MATCH($V$1,Database!$A$1:$AV$1,),)=0,"#N/A",((((VLOOKUP(B37,Database!$A:$AS,MATCH($V$1,Database!$A$1:$AS$1,),))))-(((VLOOKUP(EDATE(B37,-12),Database!$A:$AS,MATCH($V$1,Database!$A$1:$AS$1,),)))))/(((VLOOKUP(EDATE(B37,-12),Database!$A:$AS,MATCH($V$1,Database!$A$1:$AS$1,),)))))</f>
        <v>-5.6862256216402736E-2</v>
      </c>
    </row>
    <row r="38" spans="1:22" s="80" customFormat="1" x14ac:dyDescent="0.35">
      <c r="A38" s="43"/>
      <c r="B38" s="75">
        <v>33298</v>
      </c>
      <c r="C38" s="13">
        <f>IF(VLOOKUP(B38,Database!$A:$AU,MATCH($C$1,Database!$A$1:$AU$1,),)=0,"#N/A",((((VLOOKUP(B38,Database!$A:$AU,MATCH($C$1,Database!$A$1:$AU$1,),))))-(((VLOOKUP(EDATE(B38,-12),Database!$A:$AU,MATCH($C$1,Database!$A$1:$AU$1,),)))))/(((VLOOKUP(EDATE(B38,-12),Database!$A:$AU,MATCH($C$1,Database!$A$1:$AU$1,),)))))</f>
        <v>-3.5228894433449717E-2</v>
      </c>
      <c r="D38" s="13">
        <f>IF(VLOOKUP(B38,Database!$A:$AV,MATCH($D$1,Database!$A$1:$AV$1,),)=0,"#N/A",((((VLOOKUP(B38,Database!$A:$AS,MATCH($D$1,Database!$A$1:$AS$1,),))))-(((VLOOKUP(EDATE(B38,-12),Database!$A:$AS,MATCH($D$1,Database!$A$1:$AS$1,),)))))/(((VLOOKUP(EDATE(B38,-12),Database!$A:$AS,MATCH($D$1,Database!$A$1:$AS$1,),)))))</f>
        <v>1.4076146280380796E-2</v>
      </c>
      <c r="E38" s="13">
        <f>IF(VLOOKUP(B38,Database!$A:$AV,MATCH($E$1,Database!$A$1:$AV$1,),)=0,"#N/A",((((VLOOKUP(B38,Database!$A:$AS,MATCH($E$1,Database!$A$1:$AS$1,),))))-(((VLOOKUP(EDATE(B38,-12),Database!$A:$AS,MATCH($E$1,Database!$A$1:$AS$1,),)))))/(((VLOOKUP(EDATE(B38,-12),Database!$A:$AS,MATCH($E$1,Database!$A$1:$AS$1,),)))))</f>
        <v>3.634577603272824E-2</v>
      </c>
      <c r="F38" s="13">
        <f>IF(VLOOKUP(B38,Database!$A:$AV,MATCH($F$1,Database!$A$1:$AV$1,),)=0,"#N/A",((((VLOOKUP(B38,Database!$A:$AS,MATCH($F$1,Database!$A$1:$AS$1,),))))-(((VLOOKUP(EDATE(B38,-12),Database!$A:$AS,MATCH($F$1,Database!$A$1:$AS$1,),)))))/(((VLOOKUP(EDATE(B38,-12),Database!$A:$AS,MATCH($F$1,Database!$A$1:$AS$1,),)))))</f>
        <v>5.1135275427856987E-2</v>
      </c>
      <c r="G38" s="13">
        <f>IF(VLOOKUP(B38,Database!$A:$AV,MATCH($G$1,Database!$A$1:$AV$1,),)=0,"#N/A",((((VLOOKUP(B38,Database!$A:$AS,MATCH($G$1,Database!$A$1:$AS$1,),))))-(((VLOOKUP(EDATE(B38,-12),Database!$A:$AS,MATCH($G$1,Database!$A$1:$AS$1,),)))))/(((VLOOKUP(EDATE(B38,-12),Database!$A:$AS,MATCH($G$1,Database!$A$1:$AS$1,),)))))</f>
        <v>-1.0084580351333687E-2</v>
      </c>
      <c r="H38" s="13">
        <f>IF(VLOOKUP(B38,Database!$A:$AV,MATCH($H$1,Database!$A$1:$AV$1,),)=0,"#N/A",((((VLOOKUP(B38,Database!$A:$AS,MATCH($H$1,Database!$A$1:$AS$1,),))))-(((VLOOKUP(EDATE(B38,-12),Database!$A:$AS,MATCH($H$1,Database!$A$1:$AS$1,),)))))/(((VLOOKUP(EDATE(B38,-12),Database!$A:$AS,MATCH($H$1,Database!$A$1:$AS$1,),)))))</f>
        <v>-3.746770026094625E-2</v>
      </c>
      <c r="I38" s="13">
        <f>IF(VLOOKUP(B38,Database!$A:$AV,MATCH($I$1,Database!$A$1:$AV$1,),)=0,"#N/A",((((VLOOKUP(B38,Database!$A:$AS,MATCH($I$1,Database!$A$1:$AS$1,),))))-(((VLOOKUP(EDATE(B38,-12),Database!$A:$AS,MATCH($I$1,Database!$A$1:$AS$1,),)))))/(((VLOOKUP(EDATE(B38,-12),Database!$A:$AS,MATCH($I$1,Database!$A$1:$AS$1,),)))))</f>
        <v>-2.5179856114234421E-2</v>
      </c>
      <c r="J38" s="13">
        <f>IF(VLOOKUP(B38,Database!$A:$AV,MATCH($J$1,Database!$A$1:$AV$1,),)=0,"#N/A",((((VLOOKUP(B38,Database!$A:$AS,MATCH($J$1,Database!$A$1:$AS$1,),))))-(((VLOOKUP(EDATE(B38,-12),Database!$A:$AS,MATCH($J$1,Database!$A$1:$AS$1,),)))))/(((VLOOKUP(EDATE(B38,-12),Database!$A:$AS,MATCH($J$1,Database!$A$1:$AS$1,),)))))</f>
        <v>-4.3705963142153761E-2</v>
      </c>
      <c r="K38" s="13">
        <f>IF(VLOOKUP(B38,Database!$A:$AV,MATCH($K$1,Database!$A$1:$AV$1,),)=0,"#N/A",((((VLOOKUP(B38,Database!$A:$AS,MATCH($K$1,Database!$A$1:$AS$1,),))))-(((VLOOKUP(EDATE(B38,-12),Database!$A:$AS,MATCH($K$1,Database!$A$1:$AS$1,),)))))/(((VLOOKUP(EDATE(B38,-12),Database!$A:$AS,MATCH($K$1,Database!$A$1:$AS$1,),)))))</f>
        <v>-1.2949640289958387E-2</v>
      </c>
      <c r="L38" s="13">
        <f>((((VLOOKUP(B38,Database!$A:$AS,MATCH($L$1,Database!$A$1:$AS$1,),))))-(((VLOOKUP(EDATE(B38,-12),Database!$A:$AS,MATCH($L$1,Database!$A$1:$AS$1,),)))))/(((VLOOKUP(EDATE(B38,-12),Database!$A:$AS,MATCH($L$1,Database!$A$1:$AS$1,),))))</f>
        <v>2.723311547039544E-2</v>
      </c>
      <c r="M38" s="13" t="e">
        <f>((((VLOOKUP(B38,Database!$A:$AS,MATCH($M$1,Database!$A$1:$AS$1,),))))-(((VLOOKUP(EDATE(B38,-12),Database!$A:$AS,MATCH($M$1,Database!$A$1:$AS$1,),)))))/(((VLOOKUP(EDATE(B38,-12),Database!$A:$AS,MATCH($M$1,Database!$A$1:$AS$1,),))))</f>
        <v>#DIV/0!</v>
      </c>
      <c r="N38" s="13" t="e">
        <f>((((VLOOKUP(B38,Database!$A:$AS,MATCH($N$1,Database!$A$1:$AS$1,),))))-(((VLOOKUP(EDATE(B38,-12),Database!$A:$AS,MATCH($N$1,Database!$A$1:$AS$1,),)))))/(((VLOOKUP(EDATE(B38,-12),Database!$A:$AS,MATCH($N$1,Database!$A$1:$AS$1,),))))</f>
        <v>#DIV/0!</v>
      </c>
      <c r="O38" s="13">
        <f>IF(VLOOKUP(B38,Database!$A:$AV,MATCH($O$1,Database!$A$1:$AV$1,),)=0,"#N/A",((((VLOOKUP(B38,Database!$A:$AS,MATCH($O$1,Database!$A$1:$AS$1,),))))-(((VLOOKUP(EDATE(B38,-12),Database!$A:$AS,MATCH($O$1,Database!$A$1:$AS$1,),)))))/(((VLOOKUP(EDATE(B38,-12),Database!$A:$AS,MATCH($O$1,Database!$A$1:$AS$1,),)))))</f>
        <v>-6.4686068438253475E-2</v>
      </c>
      <c r="P38" s="13">
        <f>IF(VLOOKUP(B38,Database!$A:$AV,MATCH($P$1,Database!$A$1:$AV$1,),)=0,"#N/A",((((VLOOKUP(B38,Database!$A:$AS,MATCH($P$1,Database!$A$1:$AS$1,),))))-(((VLOOKUP(EDATE(B38,-12),Database!$A:$AS,MATCH($P$1,Database!$A$1:$AS$1,),)))))/(((VLOOKUP(EDATE(B38,-12),Database!$A:$AS,MATCH($P$1,Database!$A$1:$AS$1,),)))))</f>
        <v>8.0127124765252633E-2</v>
      </c>
      <c r="Q38" s="13">
        <f>IF(VLOOKUP(B38,Database!$A:$AV,MATCH($Q$1,Database!$A$1:$AV$1,),)=0,"#N/A",((((VLOOKUP(B38,Database!$A:$AS,MATCH($Q$1,Database!$A$1:$AS$1,),))))-(((VLOOKUP(EDATE(B38,-12),Database!$A:$AS,MATCH($Q$1,Database!$A$1:$AS$1,),)))))/(((VLOOKUP(EDATE(B38,-12),Database!$A:$AS,MATCH($Q$1,Database!$A$1:$AS$1,),)))))</f>
        <v>-0.10970868592675422</v>
      </c>
      <c r="R38" s="13">
        <f>IF(VLOOKUP(B38,Database!$A:$AV,MATCH($R$1,Database!$A$1:$AV$1,),)=0,"#N/A",((((VLOOKUP(B38,Database!$A:$AS,MATCH($R$1,Database!$A$1:$AS$1,),))))-(((VLOOKUP(EDATE(B38,-12),Database!$A:$AS,MATCH($R$1,Database!$A$1:$AS$1,),)))))/(((VLOOKUP(EDATE(B38,-12),Database!$A:$AS,MATCH($R$1,Database!$A$1:$AS$1,),)))))</f>
        <v>-1.6460108965635704E-2</v>
      </c>
      <c r="S38" s="13">
        <f>IF(VLOOKUP(B38,Database!$A:$AV,MATCH($S$1,Database!$A$1:$AV$1,),)=0,"#N/A",((((VLOOKUP(B38,Database!$A:$AS,MATCH($S$1,Database!$A$1:$AS$1,),))))-(((VLOOKUP(EDATE(B38,-12),Database!$A:$AS,MATCH($S$1,Database!$A$1:$AS$1,),)))))/(((VLOOKUP(EDATE(B38,-12),Database!$A:$AS,MATCH($S$1,Database!$A$1:$AS$1,),)))))</f>
        <v>-2.1008403395213163E-2</v>
      </c>
      <c r="T38" s="13">
        <f>IF(VLOOKUP(B38,Database!$A:$AV,MATCH($T$1,Database!$A$1:$AV$1,),)=0,"#N/A",((((VLOOKUP(B38,Database!$A:$AS,MATCH($T$1,Database!$A$1:$AS$1,),))))-(((VLOOKUP(EDATE(B38,-12),Database!$A:$AS,MATCH($T$1,Database!$A$1:$AS$1,),)))))/(((VLOOKUP(EDATE(B38,-12),Database!$A:$AS,MATCH($T$1,Database!$A$1:$AS$1,),)))))</f>
        <v>4.9999999974997961E-2</v>
      </c>
      <c r="U38" s="13">
        <f>IF(VLOOKUP(B38,Database!$A:$AV,MATCH($U$1,Database!$A$1:$AV$1,),)=0,"#N/A",((((VLOOKUP(B38,Database!$A:$AS,MATCH($U$1,Database!$A$1:$AS$1,),))))-(((VLOOKUP(EDATE(B38,-12),Database!$A:$AS,MATCH($U$1,Database!$A$1:$AS$1,),)))))/(((VLOOKUP(EDATE(B38,-12),Database!$A:$AS,MATCH($U$1,Database!$A$1:$AS$1,),)))))</f>
        <v>-0.16671833710844347</v>
      </c>
      <c r="V38" s="13">
        <f>IF(VLOOKUP(B38,Database!$A:$AV,MATCH($V$1,Database!$A$1:$AV$1,),)=0,"#N/A",((((VLOOKUP(B38,Database!$A:$AS,MATCH($V$1,Database!$A$1:$AS$1,),))))-(((VLOOKUP(EDATE(B38,-12),Database!$A:$AS,MATCH($V$1,Database!$A$1:$AS$1,),)))))/(((VLOOKUP(EDATE(B38,-12),Database!$A:$AS,MATCH($V$1,Database!$A$1:$AS$1,),)))))</f>
        <v>-7.0263439214039713E-2</v>
      </c>
    </row>
    <row r="39" spans="1:22" s="80" customFormat="1" x14ac:dyDescent="0.35">
      <c r="A39" s="43"/>
      <c r="B39" s="75">
        <v>33329</v>
      </c>
      <c r="C39" s="13">
        <f>IF(VLOOKUP(B39,Database!$A:$AU,MATCH($C$1,Database!$A$1:$AU$1,),)=0,"#N/A",((((VLOOKUP(B39,Database!$A:$AU,MATCH($C$1,Database!$A$1:$AU$1,),))))-(((VLOOKUP(EDATE(B39,-12),Database!$A:$AU,MATCH($C$1,Database!$A$1:$AU$1,),)))))/(((VLOOKUP(EDATE(B39,-12),Database!$A:$AU,MATCH($C$1,Database!$A$1:$AU$1,),)))))</f>
        <v>-3.0590109805560289E-2</v>
      </c>
      <c r="D39" s="13">
        <f>IF(VLOOKUP(B39,Database!$A:$AV,MATCH($D$1,Database!$A$1:$AV$1,),)=0,"#N/A",((((VLOOKUP(B39,Database!$A:$AS,MATCH($D$1,Database!$A$1:$AS$1,),))))-(((VLOOKUP(EDATE(B39,-12),Database!$A:$AS,MATCH($D$1,Database!$A$1:$AS$1,),)))))/(((VLOOKUP(EDATE(B39,-12),Database!$A:$AS,MATCH($D$1,Database!$A$1:$AS$1,),)))))</f>
        <v>3.7081481810347905E-3</v>
      </c>
      <c r="E39" s="13">
        <f>IF(VLOOKUP(B39,Database!$A:$AV,MATCH($E$1,Database!$A$1:$AV$1,),)=0,"#N/A",((((VLOOKUP(B39,Database!$A:$AS,MATCH($E$1,Database!$A$1:$AS$1,),))))-(((VLOOKUP(EDATE(B39,-12),Database!$A:$AS,MATCH($E$1,Database!$A$1:$AS$1,),)))))/(((VLOOKUP(EDATE(B39,-12),Database!$A:$AS,MATCH($E$1,Database!$A$1:$AS$1,),)))))</f>
        <v>3.8235294112102462E-2</v>
      </c>
      <c r="F39" s="13">
        <f>IF(VLOOKUP(B39,Database!$A:$AV,MATCH($F$1,Database!$A$1:$AV$1,),)=0,"#N/A",((((VLOOKUP(B39,Database!$A:$AS,MATCH($F$1,Database!$A$1:$AS$1,),))))-(((VLOOKUP(EDATE(B39,-12),Database!$A:$AS,MATCH($F$1,Database!$A$1:$AS$1,),)))))/(((VLOOKUP(EDATE(B39,-12),Database!$A:$AS,MATCH($F$1,Database!$A$1:$AS$1,),)))))</f>
        <v>6.1084048737784266E-2</v>
      </c>
      <c r="G39" s="13">
        <f>IF(VLOOKUP(B39,Database!$A:$AV,MATCH($G$1,Database!$A$1:$AV$1,),)=0,"#N/A",((((VLOOKUP(B39,Database!$A:$AS,MATCH($G$1,Database!$A$1:$AS$1,),))))-(((VLOOKUP(EDATE(B39,-12),Database!$A:$AS,MATCH($G$1,Database!$A$1:$AS$1,),)))))/(((VLOOKUP(EDATE(B39,-12),Database!$A:$AS,MATCH($G$1,Database!$A$1:$AS$1,),)))))</f>
        <v>-1.5107370238480692E-2</v>
      </c>
      <c r="H39" s="13">
        <f>IF(VLOOKUP(B39,Database!$A:$AV,MATCH($H$1,Database!$A$1:$AV$1,),)=0,"#N/A",((((VLOOKUP(B39,Database!$A:$AS,MATCH($H$1,Database!$A$1:$AS$1,),))))-(((VLOOKUP(EDATE(B39,-12),Database!$A:$AS,MATCH($H$1,Database!$A$1:$AS$1,),)))))/(((VLOOKUP(EDATE(B39,-12),Database!$A:$AS,MATCH($H$1,Database!$A$1:$AS$1,),)))))</f>
        <v>-5.6482670085262303E-2</v>
      </c>
      <c r="I39" s="13">
        <f>IF(VLOOKUP(B39,Database!$A:$AV,MATCH($I$1,Database!$A$1:$AV$1,),)=0,"#N/A",((((VLOOKUP(B39,Database!$A:$AS,MATCH($I$1,Database!$A$1:$AS$1,),))))-(((VLOOKUP(EDATE(B39,-12),Database!$A:$AS,MATCH($I$1,Database!$A$1:$AS$1,),)))))/(((VLOOKUP(EDATE(B39,-12),Database!$A:$AS,MATCH($I$1,Database!$A$1:$AS$1,),)))))</f>
        <v>-4.1926851026044779E-2</v>
      </c>
      <c r="J39" s="13">
        <f>IF(VLOOKUP(B39,Database!$A:$AV,MATCH($J$1,Database!$A$1:$AV$1,),)=0,"#N/A",((((VLOOKUP(B39,Database!$A:$AS,MATCH($J$1,Database!$A$1:$AS$1,),))))-(((VLOOKUP(EDATE(B39,-12),Database!$A:$AS,MATCH($J$1,Database!$A$1:$AS$1,),)))))/(((VLOOKUP(EDATE(B39,-12),Database!$A:$AS,MATCH($J$1,Database!$A$1:$AS$1,),)))))</f>
        <v>1.3846421141226329E-2</v>
      </c>
      <c r="K39" s="13">
        <f>IF(VLOOKUP(B39,Database!$A:$AV,MATCH($K$1,Database!$A$1:$AV$1,),)=0,"#N/A",((((VLOOKUP(B39,Database!$A:$AS,MATCH($K$1,Database!$A$1:$AS$1,),))))-(((VLOOKUP(EDATE(B39,-12),Database!$A:$AS,MATCH($K$1,Database!$A$1:$AS$1,),)))))/(((VLOOKUP(EDATE(B39,-12),Database!$A:$AS,MATCH($K$1,Database!$A$1:$AS$1,),)))))</f>
        <v>-1.5873015863058372E-2</v>
      </c>
      <c r="L39" s="13">
        <f>((((VLOOKUP(B39,Database!$A:$AS,MATCH($L$1,Database!$A$1:$AS$1,),))))-(((VLOOKUP(EDATE(B39,-12),Database!$A:$AS,MATCH($L$1,Database!$A$1:$AS$1,),)))))/(((VLOOKUP(EDATE(B39,-12),Database!$A:$AS,MATCH($L$1,Database!$A$1:$AS$1,),))))</f>
        <v>3.8461538467384503E-2</v>
      </c>
      <c r="M39" s="13" t="e">
        <f>((((VLOOKUP(B39,Database!$A:$AS,MATCH($M$1,Database!$A$1:$AS$1,),))))-(((VLOOKUP(EDATE(B39,-12),Database!$A:$AS,MATCH($M$1,Database!$A$1:$AS$1,),)))))/(((VLOOKUP(EDATE(B39,-12),Database!$A:$AS,MATCH($M$1,Database!$A$1:$AS$1,),))))</f>
        <v>#DIV/0!</v>
      </c>
      <c r="N39" s="13" t="e">
        <f>((((VLOOKUP(B39,Database!$A:$AS,MATCH($N$1,Database!$A$1:$AS$1,),))))-(((VLOOKUP(EDATE(B39,-12),Database!$A:$AS,MATCH($N$1,Database!$A$1:$AS$1,),)))))/(((VLOOKUP(EDATE(B39,-12),Database!$A:$AS,MATCH($N$1,Database!$A$1:$AS$1,),))))</f>
        <v>#DIV/0!</v>
      </c>
      <c r="O39" s="13">
        <f>IF(VLOOKUP(B39,Database!$A:$AV,MATCH($O$1,Database!$A$1:$AV$1,),)=0,"#N/A",((((VLOOKUP(B39,Database!$A:$AS,MATCH($O$1,Database!$A$1:$AS$1,),))))-(((VLOOKUP(EDATE(B39,-12),Database!$A:$AS,MATCH($O$1,Database!$A$1:$AS$1,),)))))/(((VLOOKUP(EDATE(B39,-12),Database!$A:$AS,MATCH($O$1,Database!$A$1:$AS$1,),)))))</f>
        <v>-5.6937448238828535E-2</v>
      </c>
      <c r="P39" s="13">
        <f>IF(VLOOKUP(B39,Database!$A:$AV,MATCH($P$1,Database!$A$1:$AV$1,),)=0,"#N/A",((((VLOOKUP(B39,Database!$A:$AS,MATCH($P$1,Database!$A$1:$AS$1,),))))-(((VLOOKUP(EDATE(B39,-12),Database!$A:$AS,MATCH($P$1,Database!$A$1:$AS$1,),)))))/(((VLOOKUP(EDATE(B39,-12),Database!$A:$AS,MATCH($P$1,Database!$A$1:$AS$1,),)))))</f>
        <v>9.6464109747850441E-2</v>
      </c>
      <c r="Q39" s="13">
        <f>IF(VLOOKUP(B39,Database!$A:$AV,MATCH($Q$1,Database!$A$1:$AV$1,),)=0,"#N/A",((((VLOOKUP(B39,Database!$A:$AS,MATCH($Q$1,Database!$A$1:$AS$1,),))))-(((VLOOKUP(EDATE(B39,-12),Database!$A:$AS,MATCH($Q$1,Database!$A$1:$AS$1,),)))))/(((VLOOKUP(EDATE(B39,-12),Database!$A:$AS,MATCH($Q$1,Database!$A$1:$AS$1,),)))))</f>
        <v>0.24710367710568082</v>
      </c>
      <c r="R39" s="13">
        <f>IF(VLOOKUP(B39,Database!$A:$AV,MATCH($R$1,Database!$A$1:$AV$1,),)=0,"#N/A",((((VLOOKUP(B39,Database!$A:$AS,MATCH($R$1,Database!$A$1:$AS$1,),))))-(((VLOOKUP(EDATE(B39,-12),Database!$A:$AS,MATCH($R$1,Database!$A$1:$AS$1,),)))))/(((VLOOKUP(EDATE(B39,-12),Database!$A:$AS,MATCH($R$1,Database!$A$1:$AS$1,),)))))</f>
        <v>6.6674843236752009E-5</v>
      </c>
      <c r="S39" s="13">
        <f>IF(VLOOKUP(B39,Database!$A:$AV,MATCH($S$1,Database!$A$1:$AV$1,),)=0,"#N/A",((((VLOOKUP(B39,Database!$A:$AS,MATCH($S$1,Database!$A$1:$AS$1,),))))-(((VLOOKUP(EDATE(B39,-12),Database!$A:$AS,MATCH($S$1,Database!$A$1:$AS$1,),)))))/(((VLOOKUP(EDATE(B39,-12),Database!$A:$AS,MATCH($S$1,Database!$A$1:$AS$1,),)))))</f>
        <v>6.6666666701570357E-2</v>
      </c>
      <c r="T39" s="13">
        <f>IF(VLOOKUP(B39,Database!$A:$AV,MATCH($T$1,Database!$A$1:$AV$1,),)=0,"#N/A",((((VLOOKUP(B39,Database!$A:$AS,MATCH($T$1,Database!$A$1:$AS$1,),))))-(((VLOOKUP(EDATE(B39,-12),Database!$A:$AS,MATCH($T$1,Database!$A$1:$AS$1,),)))))/(((VLOOKUP(EDATE(B39,-12),Database!$A:$AS,MATCH($T$1,Database!$A$1:$AS$1,),)))))</f>
        <v>0</v>
      </c>
      <c r="U39" s="13">
        <f>IF(VLOOKUP(B39,Database!$A:$AV,MATCH($U$1,Database!$A$1:$AV$1,),)=0,"#N/A",((((VLOOKUP(B39,Database!$A:$AS,MATCH($U$1,Database!$A$1:$AS$1,),))))-(((VLOOKUP(EDATE(B39,-12),Database!$A:$AS,MATCH($U$1,Database!$A$1:$AS$1,),)))))/(((VLOOKUP(EDATE(B39,-12),Database!$A:$AS,MATCH($U$1,Database!$A$1:$AS$1,),)))))</f>
        <v>-0.14770358893229873</v>
      </c>
      <c r="V39" s="13">
        <f>IF(VLOOKUP(B39,Database!$A:$AV,MATCH($V$1,Database!$A$1:$AV$1,),)=0,"#N/A",((((VLOOKUP(B39,Database!$A:$AS,MATCH($V$1,Database!$A$1:$AS$1,),))))-(((VLOOKUP(EDATE(B39,-12),Database!$A:$AS,MATCH($V$1,Database!$A$1:$AS$1,),)))))/(((VLOOKUP(EDATE(B39,-12),Database!$A:$AS,MATCH($V$1,Database!$A$1:$AS$1,),)))))</f>
        <v>-0.11274623761259278</v>
      </c>
    </row>
    <row r="40" spans="1:22" s="80" customFormat="1" x14ac:dyDescent="0.35">
      <c r="A40" s="43"/>
      <c r="B40" s="75">
        <v>33359</v>
      </c>
      <c r="C40" s="13">
        <f>IF(VLOOKUP(B40,Database!$A:$AU,MATCH($C$1,Database!$A$1:$AU$1,),)=0,"#N/A",((((VLOOKUP(B40,Database!$A:$AU,MATCH($C$1,Database!$A$1:$AU$1,),))))-(((VLOOKUP(EDATE(B40,-12),Database!$A:$AU,MATCH($C$1,Database!$A$1:$AU$1,),)))))/(((VLOOKUP(EDATE(B40,-12),Database!$A:$AU,MATCH($C$1,Database!$A$1:$AU$1,),)))))</f>
        <v>-2.3699230166315872E-2</v>
      </c>
      <c r="D40" s="13">
        <f>IF(VLOOKUP(B40,Database!$A:$AV,MATCH($D$1,Database!$A$1:$AV$1,),)=0,"#N/A",((((VLOOKUP(B40,Database!$A:$AS,MATCH($D$1,Database!$A$1:$AS$1,),))))-(((VLOOKUP(EDATE(B40,-12),Database!$A:$AS,MATCH($D$1,Database!$A$1:$AS$1,),)))))/(((VLOOKUP(EDATE(B40,-12),Database!$A:$AS,MATCH($D$1,Database!$A$1:$AS$1,),)))))</f>
        <v>3.947525270797528E-3</v>
      </c>
      <c r="E40" s="13">
        <f>IF(VLOOKUP(B40,Database!$A:$AV,MATCH($E$1,Database!$A$1:$AV$1,),)=0,"#N/A",((((VLOOKUP(B40,Database!$A:$AS,MATCH($E$1,Database!$A$1:$AS$1,),))))-(((VLOOKUP(EDATE(B40,-12),Database!$A:$AS,MATCH($E$1,Database!$A$1:$AS$1,),)))))/(((VLOOKUP(EDATE(B40,-12),Database!$A:$AS,MATCH($E$1,Database!$A$1:$AS$1,),)))))</f>
        <v>4.1869522882685965E-2</v>
      </c>
      <c r="F40" s="13">
        <f>IF(VLOOKUP(B40,Database!$A:$AV,MATCH($F$1,Database!$A$1:$AV$1,),)=0,"#N/A",((((VLOOKUP(B40,Database!$A:$AS,MATCH($F$1,Database!$A$1:$AS$1,),))))-(((VLOOKUP(EDATE(B40,-12),Database!$A:$AS,MATCH($F$1,Database!$A$1:$AS$1,),)))))/(((VLOOKUP(EDATE(B40,-12),Database!$A:$AS,MATCH($F$1,Database!$A$1:$AS$1,),)))))</f>
        <v>1.798255906662246E-2</v>
      </c>
      <c r="G40" s="13">
        <f>IF(VLOOKUP(B40,Database!$A:$AV,MATCH($G$1,Database!$A$1:$AV$1,),)=0,"#N/A",((((VLOOKUP(B40,Database!$A:$AS,MATCH($G$1,Database!$A$1:$AS$1,),))))-(((VLOOKUP(EDATE(B40,-12),Database!$A:$AS,MATCH($G$1,Database!$A$1:$AS$1,),)))))/(((VLOOKUP(EDATE(B40,-12),Database!$A:$AS,MATCH($G$1,Database!$A$1:$AS$1,),)))))</f>
        <v>-1.6359918200408954E-2</v>
      </c>
      <c r="H40" s="13">
        <f>IF(VLOOKUP(B40,Database!$A:$AV,MATCH($H$1,Database!$A$1:$AV$1,),)=0,"#N/A",((((VLOOKUP(B40,Database!$A:$AS,MATCH($H$1,Database!$A$1:$AS$1,),))))-(((VLOOKUP(EDATE(B40,-12),Database!$A:$AS,MATCH($H$1,Database!$A$1:$AS$1,),)))))/(((VLOOKUP(EDATE(B40,-12),Database!$A:$AS,MATCH($H$1,Database!$A$1:$AS$1,),)))))</f>
        <v>-3.875968992049876E-2</v>
      </c>
      <c r="I40" s="13">
        <f>IF(VLOOKUP(B40,Database!$A:$AV,MATCH($I$1,Database!$A$1:$AV$1,),)=0,"#N/A",((((VLOOKUP(B40,Database!$A:$AS,MATCH($I$1,Database!$A$1:$AS$1,),))))-(((VLOOKUP(EDATE(B40,-12),Database!$A:$AS,MATCH($I$1,Database!$A$1:$AS$1,),)))))/(((VLOOKUP(EDATE(B40,-12),Database!$A:$AS,MATCH($I$1,Database!$A$1:$AS$1,),)))))</f>
        <v>-1.8953068595837553E-2</v>
      </c>
      <c r="J40" s="13">
        <f>IF(VLOOKUP(B40,Database!$A:$AV,MATCH($J$1,Database!$A$1:$AV$1,),)=0,"#N/A",((((VLOOKUP(B40,Database!$A:$AS,MATCH($J$1,Database!$A$1:$AS$1,),))))-(((VLOOKUP(EDATE(B40,-12),Database!$A:$AS,MATCH($J$1,Database!$A$1:$AS$1,),)))))/(((VLOOKUP(EDATE(B40,-12),Database!$A:$AS,MATCH($J$1,Database!$A$1:$AS$1,),)))))</f>
        <v>-2.5791167803086629E-2</v>
      </c>
      <c r="K40" s="13">
        <f>IF(VLOOKUP(B40,Database!$A:$AV,MATCH($K$1,Database!$A$1:$AV$1,),)=0,"#N/A",((((VLOOKUP(B40,Database!$A:$AS,MATCH($K$1,Database!$A$1:$AS$1,),))))-(((VLOOKUP(EDATE(B40,-12),Database!$A:$AS,MATCH($K$1,Database!$A$1:$AS$1,),)))))/(((VLOOKUP(EDATE(B40,-12),Database!$A:$AS,MATCH($K$1,Database!$A$1:$AS$1,),)))))</f>
        <v>-2.4460431650912388E-2</v>
      </c>
      <c r="L40" s="13">
        <f>((((VLOOKUP(B40,Database!$A:$AS,MATCH($L$1,Database!$A$1:$AS$1,),))))-(((VLOOKUP(EDATE(B40,-12),Database!$A:$AS,MATCH($L$1,Database!$A$1:$AS$1,),)))))/(((VLOOKUP(EDATE(B40,-12),Database!$A:$AS,MATCH($L$1,Database!$A$1:$AS$1,),))))</f>
        <v>3.0335861329553862E-2</v>
      </c>
      <c r="M40" s="13" t="e">
        <f>((((VLOOKUP(B40,Database!$A:$AS,MATCH($M$1,Database!$A$1:$AS$1,),))))-(((VLOOKUP(EDATE(B40,-12),Database!$A:$AS,MATCH($M$1,Database!$A$1:$AS$1,),)))))/(((VLOOKUP(EDATE(B40,-12),Database!$A:$AS,MATCH($M$1,Database!$A$1:$AS$1,),))))</f>
        <v>#DIV/0!</v>
      </c>
      <c r="N40" s="13" t="e">
        <f>((((VLOOKUP(B40,Database!$A:$AS,MATCH($N$1,Database!$A$1:$AS$1,),))))-(((VLOOKUP(EDATE(B40,-12),Database!$A:$AS,MATCH($N$1,Database!$A$1:$AS$1,),)))))/(((VLOOKUP(EDATE(B40,-12),Database!$A:$AS,MATCH($N$1,Database!$A$1:$AS$1,),))))</f>
        <v>#DIV/0!</v>
      </c>
      <c r="O40" s="13">
        <f>IF(VLOOKUP(B40,Database!$A:$AV,MATCH($O$1,Database!$A$1:$AV$1,),)=0,"#N/A",((((VLOOKUP(B40,Database!$A:$AS,MATCH($O$1,Database!$A$1:$AS$1,),))))-(((VLOOKUP(EDATE(B40,-12),Database!$A:$AS,MATCH($O$1,Database!$A$1:$AS$1,),)))))/(((VLOOKUP(EDATE(B40,-12),Database!$A:$AS,MATCH($O$1,Database!$A$1:$AS$1,),)))))</f>
        <v>-5.1884971046280787E-2</v>
      </c>
      <c r="P40" s="13">
        <f>IF(VLOOKUP(B40,Database!$A:$AV,MATCH($P$1,Database!$A$1:$AV$1,),)=0,"#N/A",((((VLOOKUP(B40,Database!$A:$AS,MATCH($P$1,Database!$A$1:$AS$1,),))))-(((VLOOKUP(EDATE(B40,-12),Database!$A:$AS,MATCH($P$1,Database!$A$1:$AS$1,),)))))/(((VLOOKUP(EDATE(B40,-12),Database!$A:$AS,MATCH($P$1,Database!$A$1:$AS$1,),)))))</f>
        <v>0.10795287187039754</v>
      </c>
      <c r="Q40" s="13">
        <f>IF(VLOOKUP(B40,Database!$A:$AV,MATCH($Q$1,Database!$A$1:$AV$1,),)=0,"#N/A",((((VLOOKUP(B40,Database!$A:$AS,MATCH($Q$1,Database!$A$1:$AS$1,),))))-(((VLOOKUP(EDATE(B40,-12),Database!$A:$AS,MATCH($Q$1,Database!$A$1:$AS$1,),)))))/(((VLOOKUP(EDATE(B40,-12),Database!$A:$AS,MATCH($Q$1,Database!$A$1:$AS$1,),)))))</f>
        <v>1.3587663556606795E-2</v>
      </c>
      <c r="R40" s="13">
        <f>IF(VLOOKUP(B40,Database!$A:$AV,MATCH($R$1,Database!$A$1:$AV$1,),)=0,"#N/A",((((VLOOKUP(B40,Database!$A:$AS,MATCH($R$1,Database!$A$1:$AS$1,),))))-(((VLOOKUP(EDATE(B40,-12),Database!$A:$AS,MATCH($R$1,Database!$A$1:$AS$1,),)))))/(((VLOOKUP(EDATE(B40,-12),Database!$A:$AS,MATCH($R$1,Database!$A$1:$AS$1,),)))))</f>
        <v>-4.0049352041107787E-2</v>
      </c>
      <c r="S40" s="13">
        <f>IF(VLOOKUP(B40,Database!$A:$AV,MATCH($S$1,Database!$A$1:$AV$1,),)=0,"#N/A",((((VLOOKUP(B40,Database!$A:$AS,MATCH($S$1,Database!$A$1:$AS$1,),))))-(((VLOOKUP(EDATE(B40,-12),Database!$A:$AS,MATCH($S$1,Database!$A$1:$AS$1,),)))))/(((VLOOKUP(EDATE(B40,-12),Database!$A:$AS,MATCH($S$1,Database!$A$1:$AS$1,),)))))</f>
        <v>1.2931034445552205E-2</v>
      </c>
      <c r="T40" s="13">
        <f>IF(VLOOKUP(B40,Database!$A:$AV,MATCH($T$1,Database!$A$1:$AV$1,),)=0,"#N/A",((((VLOOKUP(B40,Database!$A:$AS,MATCH($T$1,Database!$A$1:$AS$1,),))))-(((VLOOKUP(EDATE(B40,-12),Database!$A:$AS,MATCH($T$1,Database!$A$1:$AS$1,),)))))/(((VLOOKUP(EDATE(B40,-12),Database!$A:$AS,MATCH($T$1,Database!$A$1:$AS$1,),)))))</f>
        <v>0.10855263158089515</v>
      </c>
      <c r="U40" s="13">
        <f>IF(VLOOKUP(B40,Database!$A:$AV,MATCH($U$1,Database!$A$1:$AV$1,),)=0,"#N/A",((((VLOOKUP(B40,Database!$A:$AS,MATCH($U$1,Database!$A$1:$AS$1,),))))-(((VLOOKUP(EDATE(B40,-12),Database!$A:$AS,MATCH($U$1,Database!$A$1:$AS$1,),)))))/(((VLOOKUP(EDATE(B40,-12),Database!$A:$AS,MATCH($U$1,Database!$A$1:$AS$1,),)))))</f>
        <v>-0.21799583977031434</v>
      </c>
      <c r="V40" s="13">
        <f>IF(VLOOKUP(B40,Database!$A:$AV,MATCH($V$1,Database!$A$1:$AV$1,),)=0,"#N/A",((((VLOOKUP(B40,Database!$A:$AS,MATCH($V$1,Database!$A$1:$AS$1,),))))-(((VLOOKUP(EDATE(B40,-12),Database!$A:$AS,MATCH($V$1,Database!$A$1:$AS$1,),)))))/(((VLOOKUP(EDATE(B40,-12),Database!$A:$AS,MATCH($V$1,Database!$A$1:$AS$1,),)))))</f>
        <v>-0.17443771547380207</v>
      </c>
    </row>
    <row r="41" spans="1:22" s="80" customFormat="1" x14ac:dyDescent="0.35">
      <c r="A41" s="43"/>
      <c r="B41" s="75">
        <v>33390</v>
      </c>
      <c r="C41" s="13">
        <f>IF(VLOOKUP(B41,Database!$A:$AU,MATCH($C$1,Database!$A$1:$AU$1,),)=0,"#N/A",((((VLOOKUP(B41,Database!$A:$AU,MATCH($C$1,Database!$A$1:$AU$1,),))))-(((VLOOKUP(EDATE(B41,-12),Database!$A:$AU,MATCH($C$1,Database!$A$1:$AU$1,),)))))/(((VLOOKUP(EDATE(B41,-12),Database!$A:$AU,MATCH($C$1,Database!$A$1:$AU$1,),)))))</f>
        <v>-1.9080237163375448E-2</v>
      </c>
      <c r="D41" s="13">
        <f>IF(VLOOKUP(B41,Database!$A:$AV,MATCH($D$1,Database!$A$1:$AV$1,),)=0,"#N/A",((((VLOOKUP(B41,Database!$A:$AS,MATCH($D$1,Database!$A$1:$AS$1,),))))-(((VLOOKUP(EDATE(B41,-12),Database!$A:$AS,MATCH($D$1,Database!$A$1:$AS$1,),)))))/(((VLOOKUP(EDATE(B41,-12),Database!$A:$AS,MATCH($D$1,Database!$A$1:$AS$1,),)))))</f>
        <v>2.9352914616774244E-2</v>
      </c>
      <c r="E41" s="13">
        <f>IF(VLOOKUP(B41,Database!$A:$AV,MATCH($E$1,Database!$A$1:$AV$1,),)=0,"#N/A",((((VLOOKUP(B41,Database!$A:$AS,MATCH($E$1,Database!$A$1:$AS$1,),))))-(((VLOOKUP(EDATE(B41,-12),Database!$A:$AS,MATCH($E$1,Database!$A$1:$AS$1,),)))))/(((VLOOKUP(EDATE(B41,-12),Database!$A:$AS,MATCH($E$1,Database!$A$1:$AS$1,),)))))</f>
        <v>8.7378640764430738E-3</v>
      </c>
      <c r="F41" s="13">
        <f>IF(VLOOKUP(B41,Database!$A:$AV,MATCH($F$1,Database!$A$1:$AV$1,),)=0,"#N/A",((((VLOOKUP(B41,Database!$A:$AS,MATCH($F$1,Database!$A$1:$AS$1,),))))-(((VLOOKUP(EDATE(B41,-12),Database!$A:$AS,MATCH($F$1,Database!$A$1:$AS$1,),)))))/(((VLOOKUP(EDATE(B41,-12),Database!$A:$AS,MATCH($F$1,Database!$A$1:$AS$1,),)))))</f>
        <v>6.2484528863632191E-2</v>
      </c>
      <c r="G41" s="13">
        <f>IF(VLOOKUP(B41,Database!$A:$AV,MATCH($G$1,Database!$A$1:$AV$1,),)=0,"#N/A",((((VLOOKUP(B41,Database!$A:$AS,MATCH($G$1,Database!$A$1:$AS$1,),))))-(((VLOOKUP(EDATE(B41,-12),Database!$A:$AS,MATCH($G$1,Database!$A$1:$AS$1,),)))))/(((VLOOKUP(EDATE(B41,-12),Database!$A:$AS,MATCH($G$1,Database!$A$1:$AS$1,),)))))</f>
        <v>2.184598580010954E-3</v>
      </c>
      <c r="H41" s="13">
        <f>IF(VLOOKUP(B41,Database!$A:$AV,MATCH($H$1,Database!$A$1:$AV$1,),)=0,"#N/A",((((VLOOKUP(B41,Database!$A:$AS,MATCH($H$1,Database!$A$1:$AS$1,),))))-(((VLOOKUP(EDATE(B41,-12),Database!$A:$AS,MATCH($H$1,Database!$A$1:$AS$1,),)))))/(((VLOOKUP(EDATE(B41,-12),Database!$A:$AS,MATCH($H$1,Database!$A$1:$AS$1,),)))))</f>
        <v>-5.0890585242798075E-2</v>
      </c>
      <c r="I41" s="13">
        <f>IF(VLOOKUP(B41,Database!$A:$AV,MATCH($I$1,Database!$A$1:$AV$1,),)=0,"#N/A",((((VLOOKUP(B41,Database!$A:$AS,MATCH($I$1,Database!$A$1:$AS$1,),))))-(((VLOOKUP(EDATE(B41,-12),Database!$A:$AS,MATCH($I$1,Database!$A$1:$AS$1,),)))))/(((VLOOKUP(EDATE(B41,-12),Database!$A:$AS,MATCH($I$1,Database!$A$1:$AS$1,),)))))</f>
        <v>-5.4694621680407675E-3</v>
      </c>
      <c r="J41" s="13">
        <f>IF(VLOOKUP(B41,Database!$A:$AV,MATCH($J$1,Database!$A$1:$AV$1,),)=0,"#N/A",((((VLOOKUP(B41,Database!$A:$AS,MATCH($J$1,Database!$A$1:$AS$1,),))))-(((VLOOKUP(EDATE(B41,-12),Database!$A:$AS,MATCH($J$1,Database!$A$1:$AS$1,),)))))/(((VLOOKUP(EDATE(B41,-12),Database!$A:$AS,MATCH($J$1,Database!$A$1:$AS$1,),)))))</f>
        <v>-2.0840889800697527E-2</v>
      </c>
      <c r="K41" s="13">
        <f>IF(VLOOKUP(B41,Database!$A:$AV,MATCH($K$1,Database!$A$1:$AV$1,),)=0,"#N/A",((((VLOOKUP(B41,Database!$A:$AS,MATCH($K$1,Database!$A$1:$AS$1,),))))-(((VLOOKUP(EDATE(B41,-12),Database!$A:$AS,MATCH($K$1,Database!$A$1:$AS$1,),)))))/(((VLOOKUP(EDATE(B41,-12),Database!$A:$AS,MATCH($K$1,Database!$A$1:$AS$1,),)))))</f>
        <v>-2.8735632190108645E-2</v>
      </c>
      <c r="L41" s="13">
        <f>((((VLOOKUP(B41,Database!$A:$AS,MATCH($L$1,Database!$A$1:$AS$1,),))))-(((VLOOKUP(EDATE(B41,-12),Database!$A:$AS,MATCH($L$1,Database!$A$1:$AS$1,),)))))/(((VLOOKUP(EDATE(B41,-12),Database!$A:$AS,MATCH($L$1,Database!$A$1:$AS$1,),))))</f>
        <v>1.7297297297394175E-2</v>
      </c>
      <c r="M41" s="13" t="e">
        <f>((((VLOOKUP(B41,Database!$A:$AS,MATCH($M$1,Database!$A$1:$AS$1,),))))-(((VLOOKUP(EDATE(B41,-12),Database!$A:$AS,MATCH($M$1,Database!$A$1:$AS$1,),)))))/(((VLOOKUP(EDATE(B41,-12),Database!$A:$AS,MATCH($M$1,Database!$A$1:$AS$1,),))))</f>
        <v>#DIV/0!</v>
      </c>
      <c r="N41" s="13" t="e">
        <f>((((VLOOKUP(B41,Database!$A:$AS,MATCH($N$1,Database!$A$1:$AS$1,),))))-(((VLOOKUP(EDATE(B41,-12),Database!$A:$AS,MATCH($N$1,Database!$A$1:$AS$1,),)))))/(((VLOOKUP(EDATE(B41,-12),Database!$A:$AS,MATCH($N$1,Database!$A$1:$AS$1,),))))</f>
        <v>#DIV/0!</v>
      </c>
      <c r="O41" s="13">
        <f>IF(VLOOKUP(B41,Database!$A:$AV,MATCH($O$1,Database!$A$1:$AV$1,),)=0,"#N/A",((((VLOOKUP(B41,Database!$A:$AS,MATCH($O$1,Database!$A$1:$AS$1,),))))-(((VLOOKUP(EDATE(B41,-12),Database!$A:$AS,MATCH($O$1,Database!$A$1:$AS$1,),)))))/(((VLOOKUP(EDATE(B41,-12),Database!$A:$AS,MATCH($O$1,Database!$A$1:$AS$1,),)))))</f>
        <v>-4.8399207218422419E-2</v>
      </c>
      <c r="P41" s="13">
        <f>IF(VLOOKUP(B41,Database!$A:$AV,MATCH($P$1,Database!$A$1:$AV$1,),)=0,"#N/A",((((VLOOKUP(B41,Database!$A:$AS,MATCH($P$1,Database!$A$1:$AS$1,),))))-(((VLOOKUP(EDATE(B41,-12),Database!$A:$AS,MATCH($P$1,Database!$A$1:$AS$1,),)))))/(((VLOOKUP(EDATE(B41,-12),Database!$A:$AS,MATCH($P$1,Database!$A$1:$AS$1,),)))))</f>
        <v>8.3208937256223886E-2</v>
      </c>
      <c r="Q41" s="13">
        <f>IF(VLOOKUP(B41,Database!$A:$AV,MATCH($Q$1,Database!$A$1:$AV$1,),)=0,"#N/A",((((VLOOKUP(B41,Database!$A:$AS,MATCH($Q$1,Database!$A$1:$AS$1,),))))-(((VLOOKUP(EDATE(B41,-12),Database!$A:$AS,MATCH($Q$1,Database!$A$1:$AS$1,),)))))/(((VLOOKUP(EDATE(B41,-12),Database!$A:$AS,MATCH($Q$1,Database!$A$1:$AS$1,),)))))</f>
        <v>6.0676499405527717E-2</v>
      </c>
      <c r="R41" s="13">
        <f>IF(VLOOKUP(B41,Database!$A:$AV,MATCH($R$1,Database!$A$1:$AV$1,),)=0,"#N/A",((((VLOOKUP(B41,Database!$A:$AS,MATCH($R$1,Database!$A$1:$AS$1,),))))-(((VLOOKUP(EDATE(B41,-12),Database!$A:$AS,MATCH($R$1,Database!$A$1:$AS$1,),)))))/(((VLOOKUP(EDATE(B41,-12),Database!$A:$AS,MATCH($R$1,Database!$A$1:$AS$1,),)))))</f>
        <v>-3.5986364934611575E-2</v>
      </c>
      <c r="S41" s="13">
        <f>IF(VLOOKUP(B41,Database!$A:$AV,MATCH($S$1,Database!$A$1:$AV$1,),)=0,"#N/A",((((VLOOKUP(B41,Database!$A:$AS,MATCH($S$1,Database!$A$1:$AS$1,),))))-(((VLOOKUP(EDATE(B41,-12),Database!$A:$AS,MATCH($S$1,Database!$A$1:$AS$1,),)))))/(((VLOOKUP(EDATE(B41,-12),Database!$A:$AS,MATCH($S$1,Database!$A$1:$AS$1,),)))))</f>
        <v>2.0920502126519844E-2</v>
      </c>
      <c r="T41" s="13">
        <f>IF(VLOOKUP(B41,Database!$A:$AV,MATCH($T$1,Database!$A$1:$AV$1,),)=0,"#N/A",((((VLOOKUP(B41,Database!$A:$AS,MATCH($T$1,Database!$A$1:$AS$1,),))))-(((VLOOKUP(EDATE(B41,-12),Database!$A:$AS,MATCH($T$1,Database!$A$1:$AS$1,),)))))/(((VLOOKUP(EDATE(B41,-12),Database!$A:$AS,MATCH($T$1,Database!$A$1:$AS$1,),)))))</f>
        <v>9.6153846126107168E-3</v>
      </c>
      <c r="U41" s="13">
        <f>IF(VLOOKUP(B41,Database!$A:$AV,MATCH($U$1,Database!$A$1:$AV$1,),)=0,"#N/A",((((VLOOKUP(B41,Database!$A:$AS,MATCH($U$1,Database!$A$1:$AS$1,),))))-(((VLOOKUP(EDATE(B41,-12),Database!$A:$AS,MATCH($U$1,Database!$A$1:$AS$1,),)))))/(((VLOOKUP(EDATE(B41,-12),Database!$A:$AS,MATCH($U$1,Database!$A$1:$AS$1,),)))))</f>
        <v>-0.24821335304489761</v>
      </c>
      <c r="V41" s="13">
        <f>IF(VLOOKUP(B41,Database!$A:$AV,MATCH($V$1,Database!$A$1:$AV$1,),)=0,"#N/A",((((VLOOKUP(B41,Database!$A:$AS,MATCH($V$1,Database!$A$1:$AS$1,),))))-(((VLOOKUP(EDATE(B41,-12),Database!$A:$AS,MATCH($V$1,Database!$A$1:$AS$1,),)))))/(((VLOOKUP(EDATE(B41,-12),Database!$A:$AS,MATCH($V$1,Database!$A$1:$AS$1,),)))))</f>
        <v>-0.13706874892918033</v>
      </c>
    </row>
    <row r="42" spans="1:22" s="80" customFormat="1" x14ac:dyDescent="0.35">
      <c r="A42" s="43"/>
      <c r="B42" s="75">
        <v>33420</v>
      </c>
      <c r="C42" s="13">
        <f>IF(VLOOKUP(B42,Database!$A:$AU,MATCH($C$1,Database!$A$1:$AU$1,),)=0,"#N/A",((((VLOOKUP(B42,Database!$A:$AU,MATCH($C$1,Database!$A$1:$AU$1,),))))-(((VLOOKUP(EDATE(B42,-12),Database!$A:$AU,MATCH($C$1,Database!$A$1:$AU$1,),)))))/(((VLOOKUP(EDATE(B42,-12),Database!$A:$AU,MATCH($C$1,Database!$A$1:$AU$1,),)))))</f>
        <v>-1.49124189977154E-2</v>
      </c>
      <c r="D42" s="13">
        <f>IF(VLOOKUP(B42,Database!$A:$AV,MATCH($D$1,Database!$A$1:$AV$1,),)=0,"#N/A",((((VLOOKUP(B42,Database!$A:$AS,MATCH($D$1,Database!$A$1:$AS$1,),))))-(((VLOOKUP(EDATE(B42,-12),Database!$A:$AS,MATCH($D$1,Database!$A$1:$AS$1,),)))))/(((VLOOKUP(EDATE(B42,-12),Database!$A:$AS,MATCH($D$1,Database!$A$1:$AS$1,),)))))</f>
        <v>6.5882289447440085E-3</v>
      </c>
      <c r="E42" s="13">
        <f>IF(VLOOKUP(B42,Database!$A:$AV,MATCH($E$1,Database!$A$1:$AV$1,),)=0,"#N/A",((((VLOOKUP(B42,Database!$A:$AS,MATCH($E$1,Database!$A$1:$AS$1,),))))-(((VLOOKUP(EDATE(B42,-12),Database!$A:$AS,MATCH($E$1,Database!$A$1:$AS$1,),)))))/(((VLOOKUP(EDATE(B42,-12),Database!$A:$AS,MATCH($E$1,Database!$A$1:$AS$1,),)))))</f>
        <v>2.2136669874961868E-2</v>
      </c>
      <c r="F42" s="13">
        <f>IF(VLOOKUP(B42,Database!$A:$AV,MATCH($F$1,Database!$A$1:$AV$1,),)=0,"#N/A",((((VLOOKUP(B42,Database!$A:$AS,MATCH($F$1,Database!$A$1:$AS$1,),))))-(((VLOOKUP(EDATE(B42,-12),Database!$A:$AS,MATCH($F$1,Database!$A$1:$AS$1,),)))))/(((VLOOKUP(EDATE(B42,-12),Database!$A:$AS,MATCH($F$1,Database!$A$1:$AS$1,),)))))</f>
        <v>2.2237397703445821E-2</v>
      </c>
      <c r="G42" s="13">
        <f>IF(VLOOKUP(B42,Database!$A:$AV,MATCH($G$1,Database!$A$1:$AV$1,),)=0,"#N/A",((((VLOOKUP(B42,Database!$A:$AS,MATCH($G$1,Database!$A$1:$AS$1,),))))-(((VLOOKUP(EDATE(B42,-12),Database!$A:$AS,MATCH($G$1,Database!$A$1:$AS$1,),)))))/(((VLOOKUP(EDATE(B42,-12),Database!$A:$AS,MATCH($G$1,Database!$A$1:$AS$1,),)))))</f>
        <v>-1.5177986459925755E-2</v>
      </c>
      <c r="H42" s="13">
        <f>IF(VLOOKUP(B42,Database!$A:$AV,MATCH($H$1,Database!$A$1:$AV$1,),)=0,"#N/A",((((VLOOKUP(B42,Database!$A:$AS,MATCH($H$1,Database!$A$1:$AS$1,),))))-(((VLOOKUP(EDATE(B42,-12),Database!$A:$AS,MATCH($H$1,Database!$A$1:$AS$1,),)))))/(((VLOOKUP(EDATE(B42,-12),Database!$A:$AS,MATCH($H$1,Database!$A$1:$AS$1,),)))))</f>
        <v>-3.5202086048710605E-2</v>
      </c>
      <c r="I42" s="13">
        <f>IF(VLOOKUP(B42,Database!$A:$AV,MATCH($I$1,Database!$A$1:$AV$1,),)=0,"#N/A",((((VLOOKUP(B42,Database!$A:$AS,MATCH($I$1,Database!$A$1:$AS$1,),))))-(((VLOOKUP(EDATE(B42,-12),Database!$A:$AS,MATCH($I$1,Database!$A$1:$AS$1,),)))))/(((VLOOKUP(EDATE(B42,-12),Database!$A:$AS,MATCH($I$1,Database!$A$1:$AS$1,),)))))</f>
        <v>-8.1818181795618294E-3</v>
      </c>
      <c r="J42" s="13">
        <f>IF(VLOOKUP(B42,Database!$A:$AV,MATCH($J$1,Database!$A$1:$AV$1,),)=0,"#N/A",((((VLOOKUP(B42,Database!$A:$AS,MATCH($J$1,Database!$A$1:$AS$1,),))))-(((VLOOKUP(EDATE(B42,-12),Database!$A:$AS,MATCH($J$1,Database!$A$1:$AS$1,),)))))/(((VLOOKUP(EDATE(B42,-12),Database!$A:$AS,MATCH($J$1,Database!$A$1:$AS$1,),)))))</f>
        <v>-1.5469785530132627E-2</v>
      </c>
      <c r="K42" s="13">
        <f>IF(VLOOKUP(B42,Database!$A:$AV,MATCH($K$1,Database!$A$1:$AV$1,),)=0,"#N/A",((((VLOOKUP(B42,Database!$A:$AS,MATCH($K$1,Database!$A$1:$AS$1,),))))-(((VLOOKUP(EDATE(B42,-12),Database!$A:$AS,MATCH($K$1,Database!$A$1:$AS$1,),)))))/(((VLOOKUP(EDATE(B42,-12),Database!$A:$AS,MATCH($K$1,Database!$A$1:$AS$1,),)))))</f>
        <v>-1.4749262620268292E-3</v>
      </c>
      <c r="L42" s="13">
        <f>((((VLOOKUP(B42,Database!$A:$AS,MATCH($L$1,Database!$A$1:$AS$1,),))))-(((VLOOKUP(EDATE(B42,-12),Database!$A:$AS,MATCH($L$1,Database!$A$1:$AS$1,),)))))/(((VLOOKUP(EDATE(B42,-12),Database!$A:$AS,MATCH($L$1,Database!$A$1:$AS$1,),))))</f>
        <v>1.8123667364428907E-2</v>
      </c>
      <c r="M42" s="13" t="e">
        <f>((((VLOOKUP(B42,Database!$A:$AS,MATCH($M$1,Database!$A$1:$AS$1,),))))-(((VLOOKUP(EDATE(B42,-12),Database!$A:$AS,MATCH($M$1,Database!$A$1:$AS$1,),)))))/(((VLOOKUP(EDATE(B42,-12),Database!$A:$AS,MATCH($M$1,Database!$A$1:$AS$1,),))))</f>
        <v>#DIV/0!</v>
      </c>
      <c r="N42" s="13" t="e">
        <f>((((VLOOKUP(B42,Database!$A:$AS,MATCH($N$1,Database!$A$1:$AS$1,),))))-(((VLOOKUP(EDATE(B42,-12),Database!$A:$AS,MATCH($N$1,Database!$A$1:$AS$1,),)))))/(((VLOOKUP(EDATE(B42,-12),Database!$A:$AS,MATCH($N$1,Database!$A$1:$AS$1,),))))</f>
        <v>#DIV/0!</v>
      </c>
      <c r="O42" s="13">
        <f>IF(VLOOKUP(B42,Database!$A:$AV,MATCH($O$1,Database!$A$1:$AV$1,),)=0,"#N/A",((((VLOOKUP(B42,Database!$A:$AS,MATCH($O$1,Database!$A$1:$AS$1,),))))-(((VLOOKUP(EDATE(B42,-12),Database!$A:$AS,MATCH($O$1,Database!$A$1:$AS$1,),)))))/(((VLOOKUP(EDATE(B42,-12),Database!$A:$AS,MATCH($O$1,Database!$A$1:$AS$1,),)))))</f>
        <v>-4.6645220594785208E-2</v>
      </c>
      <c r="P42" s="13">
        <f>IF(VLOOKUP(B42,Database!$A:$AV,MATCH($P$1,Database!$A$1:$AV$1,),)=0,"#N/A",((((VLOOKUP(B42,Database!$A:$AS,MATCH($P$1,Database!$A$1:$AS$1,),))))-(((VLOOKUP(EDATE(B42,-12),Database!$A:$AS,MATCH($P$1,Database!$A$1:$AS$1,),)))))/(((VLOOKUP(EDATE(B42,-12),Database!$A:$AS,MATCH($P$1,Database!$A$1:$AS$1,),)))))</f>
        <v>8.0623337843512416E-2</v>
      </c>
      <c r="Q42" s="13">
        <f>IF(VLOOKUP(B42,Database!$A:$AV,MATCH($Q$1,Database!$A$1:$AV$1,),)=0,"#N/A",((((VLOOKUP(B42,Database!$A:$AS,MATCH($Q$1,Database!$A$1:$AS$1,),))))-(((VLOOKUP(EDATE(B42,-12),Database!$A:$AS,MATCH($Q$1,Database!$A$1:$AS$1,),)))))/(((VLOOKUP(EDATE(B42,-12),Database!$A:$AS,MATCH($Q$1,Database!$A$1:$AS$1,),)))))</f>
        <v>2.3973554574464186E-2</v>
      </c>
      <c r="R42" s="13">
        <f>IF(VLOOKUP(B42,Database!$A:$AV,MATCH($R$1,Database!$A$1:$AV$1,),)=0,"#N/A",((((VLOOKUP(B42,Database!$A:$AS,MATCH($R$1,Database!$A$1:$AS$1,),))))-(((VLOOKUP(EDATE(B42,-12),Database!$A:$AS,MATCH($R$1,Database!$A$1:$AS$1,),)))))/(((VLOOKUP(EDATE(B42,-12),Database!$A:$AS,MATCH($R$1,Database!$A$1:$AS$1,),)))))</f>
        <v>-5.989915250768766E-2</v>
      </c>
      <c r="S42" s="13">
        <f>IF(VLOOKUP(B42,Database!$A:$AV,MATCH($S$1,Database!$A$1:$AV$1,),)=0,"#N/A",((((VLOOKUP(B42,Database!$A:$AS,MATCH($S$1,Database!$A$1:$AS$1,),))))-(((VLOOKUP(EDATE(B42,-12),Database!$A:$AS,MATCH($S$1,Database!$A$1:$AS$1,),)))))/(((VLOOKUP(EDATE(B42,-12),Database!$A:$AS,MATCH($S$1,Database!$A$1:$AS$1,),)))))</f>
        <v>-1.2500000034183051E-2</v>
      </c>
      <c r="T42" s="13">
        <f>IF(VLOOKUP(B42,Database!$A:$AV,MATCH($T$1,Database!$A$1:$AV$1,),)=0,"#N/A",((((VLOOKUP(B42,Database!$A:$AS,MATCH($T$1,Database!$A$1:$AS$1,),))))-(((VLOOKUP(EDATE(B42,-12),Database!$A:$AS,MATCH($T$1,Database!$A$1:$AS$1,),)))))/(((VLOOKUP(EDATE(B42,-12),Database!$A:$AS,MATCH($T$1,Database!$A$1:$AS$1,),)))))</f>
        <v>5.8823529429067316E-2</v>
      </c>
      <c r="U42" s="13">
        <f>IF(VLOOKUP(B42,Database!$A:$AV,MATCH($U$1,Database!$A$1:$AV$1,),)=0,"#N/A",((((VLOOKUP(B42,Database!$A:$AS,MATCH($U$1,Database!$A$1:$AS$1,),))))-(((VLOOKUP(EDATE(B42,-12),Database!$A:$AS,MATCH($U$1,Database!$A$1:$AS$1,),)))))/(((VLOOKUP(EDATE(B42,-12),Database!$A:$AS,MATCH($U$1,Database!$A$1:$AS$1,),)))))</f>
        <v>-0.2916258428681916</v>
      </c>
      <c r="V42" s="13">
        <f>IF(VLOOKUP(B42,Database!$A:$AV,MATCH($V$1,Database!$A$1:$AV$1,),)=0,"#N/A",((((VLOOKUP(B42,Database!$A:$AS,MATCH($V$1,Database!$A$1:$AS$1,),))))-(((VLOOKUP(EDATE(B42,-12),Database!$A:$AS,MATCH($V$1,Database!$A$1:$AS$1,),)))))/(((VLOOKUP(EDATE(B42,-12),Database!$A:$AS,MATCH($V$1,Database!$A$1:$AS$1,),)))))</f>
        <v>-0.1794181855095327</v>
      </c>
    </row>
    <row r="43" spans="1:22" s="80" customFormat="1" x14ac:dyDescent="0.35">
      <c r="A43" s="43"/>
      <c r="B43" s="75">
        <v>33451</v>
      </c>
      <c r="C43" s="13">
        <f>IF(VLOOKUP(B43,Database!$A:$AU,MATCH($C$1,Database!$A$1:$AU$1,),)=0,"#N/A",((((VLOOKUP(B43,Database!$A:$AU,MATCH($C$1,Database!$A$1:$AU$1,),))))-(((VLOOKUP(EDATE(B43,-12),Database!$A:$AU,MATCH($C$1,Database!$A$1:$AU$1,),)))))/(((VLOOKUP(EDATE(B43,-12),Database!$A:$AU,MATCH($C$1,Database!$A$1:$AU$1,),)))))</f>
        <v>-1.8342189742832238E-2</v>
      </c>
      <c r="D43" s="13">
        <f>IF(VLOOKUP(B43,Database!$A:$AV,MATCH($D$1,Database!$A$1:$AV$1,),)=0,"#N/A",((((VLOOKUP(B43,Database!$A:$AS,MATCH($D$1,Database!$A$1:$AS$1,),))))-(((VLOOKUP(EDATE(B43,-12),Database!$A:$AS,MATCH($D$1,Database!$A$1:$AS$1,),)))))/(((VLOOKUP(EDATE(B43,-12),Database!$A:$AS,MATCH($D$1,Database!$A$1:$AS$1,),)))))</f>
        <v>-1.353169707734285E-3</v>
      </c>
      <c r="E43" s="13">
        <f>IF(VLOOKUP(B43,Database!$A:$AV,MATCH($E$1,Database!$A$1:$AV$1,),)=0,"#N/A",((((VLOOKUP(B43,Database!$A:$AS,MATCH($E$1,Database!$A$1:$AS$1,),))))-(((VLOOKUP(EDATE(B43,-12),Database!$A:$AS,MATCH($E$1,Database!$A$1:$AS$1,),)))))/(((VLOOKUP(EDATE(B43,-12),Database!$A:$AS,MATCH($E$1,Database!$A$1:$AS$1,),)))))</f>
        <v>-2.862595428834617E-3</v>
      </c>
      <c r="F43" s="13">
        <f>IF(VLOOKUP(B43,Database!$A:$AV,MATCH($F$1,Database!$A$1:$AV$1,),)=0,"#N/A",((((VLOOKUP(B43,Database!$A:$AS,MATCH($F$1,Database!$A$1:$AS$1,),))))-(((VLOOKUP(EDATE(B43,-12),Database!$A:$AS,MATCH($F$1,Database!$A$1:$AS$1,),)))))/(((VLOOKUP(EDATE(B43,-12),Database!$A:$AS,MATCH($F$1,Database!$A$1:$AS$1,),)))))</f>
        <v>-2.4566218407461347E-4</v>
      </c>
      <c r="G43" s="13">
        <f>IF(VLOOKUP(B43,Database!$A:$AV,MATCH($G$1,Database!$A$1:$AV$1,),)=0,"#N/A",((((VLOOKUP(B43,Database!$A:$AS,MATCH($G$1,Database!$A$1:$AS$1,),))))-(((VLOOKUP(EDATE(B43,-12),Database!$A:$AS,MATCH($G$1,Database!$A$1:$AS$1,),)))))/(((VLOOKUP(EDATE(B43,-12),Database!$A:$AS,MATCH($G$1,Database!$A$1:$AS$1,),)))))</f>
        <v>8.790242830458004E-4</v>
      </c>
      <c r="H43" s="13">
        <f>IF(VLOOKUP(B43,Database!$A:$AV,MATCH($H$1,Database!$A$1:$AV$1,),)=0,"#N/A",((((VLOOKUP(B43,Database!$A:$AS,MATCH($H$1,Database!$A$1:$AS$1,),))))-(((VLOOKUP(EDATE(B43,-12),Database!$A:$AS,MATCH($H$1,Database!$A$1:$AS$1,),)))))/(((VLOOKUP(EDATE(B43,-12),Database!$A:$AS,MATCH($H$1,Database!$A$1:$AS$1,),)))))</f>
        <v>-4.6874999995015328E-2</v>
      </c>
      <c r="I43" s="13">
        <f>IF(VLOOKUP(B43,Database!$A:$AV,MATCH($I$1,Database!$A$1:$AV$1,),)=0,"#N/A",((((VLOOKUP(B43,Database!$A:$AS,MATCH($I$1,Database!$A$1:$AS$1,),))))-(((VLOOKUP(EDATE(B43,-12),Database!$A:$AS,MATCH($I$1,Database!$A$1:$AS$1,),)))))/(((VLOOKUP(EDATE(B43,-12),Database!$A:$AS,MATCH($I$1,Database!$A$1:$AS$1,),)))))</f>
        <v>-1.3489208629413706E-2</v>
      </c>
      <c r="J43" s="13">
        <f>IF(VLOOKUP(B43,Database!$A:$AV,MATCH($J$1,Database!$A$1:$AV$1,),)=0,"#N/A",((((VLOOKUP(B43,Database!$A:$AS,MATCH($J$1,Database!$A$1:$AS$1,),))))-(((VLOOKUP(EDATE(B43,-12),Database!$A:$AS,MATCH($J$1,Database!$A$1:$AS$1,),)))))/(((VLOOKUP(EDATE(B43,-12),Database!$A:$AS,MATCH($J$1,Database!$A$1:$AS$1,),)))))</f>
        <v>-4.8059853763040014E-3</v>
      </c>
      <c r="K43" s="13">
        <f>IF(VLOOKUP(B43,Database!$A:$AV,MATCH($K$1,Database!$A$1:$AV$1,),)=0,"#N/A",((((VLOOKUP(B43,Database!$A:$AS,MATCH($K$1,Database!$A$1:$AS$1,),))))-(((VLOOKUP(EDATE(B43,-12),Database!$A:$AS,MATCH($K$1,Database!$A$1:$AS$1,),)))))/(((VLOOKUP(EDATE(B43,-12),Database!$A:$AS,MATCH($K$1,Database!$A$1:$AS$1,),)))))</f>
        <v>-4.8991354473259127E-2</v>
      </c>
      <c r="L43" s="13">
        <f>((((VLOOKUP(B43,Database!$A:$AS,MATCH($L$1,Database!$A$1:$AS$1,),))))-(((VLOOKUP(EDATE(B43,-12),Database!$A:$AS,MATCH($L$1,Database!$A$1:$AS$1,),)))))/(((VLOOKUP(EDATE(B43,-12),Database!$A:$AS,MATCH($L$1,Database!$A$1:$AS$1,),))))</f>
        <v>1.3859275047723926E-2</v>
      </c>
      <c r="M43" s="13" t="e">
        <f>((((VLOOKUP(B43,Database!$A:$AS,MATCH($M$1,Database!$A$1:$AS$1,),))))-(((VLOOKUP(EDATE(B43,-12),Database!$A:$AS,MATCH($M$1,Database!$A$1:$AS$1,),)))))/(((VLOOKUP(EDATE(B43,-12),Database!$A:$AS,MATCH($M$1,Database!$A$1:$AS$1,),))))</f>
        <v>#DIV/0!</v>
      </c>
      <c r="N43" s="13" t="e">
        <f>((((VLOOKUP(B43,Database!$A:$AS,MATCH($N$1,Database!$A$1:$AS$1,),))))-(((VLOOKUP(EDATE(B43,-12),Database!$A:$AS,MATCH($N$1,Database!$A$1:$AS$1,),)))))/(((VLOOKUP(EDATE(B43,-12),Database!$A:$AS,MATCH($N$1,Database!$A$1:$AS$1,),))))</f>
        <v>#DIV/0!</v>
      </c>
      <c r="O43" s="13">
        <f>IF(VLOOKUP(B43,Database!$A:$AV,MATCH($O$1,Database!$A$1:$AV$1,),)=0,"#N/A",((((VLOOKUP(B43,Database!$A:$AS,MATCH($O$1,Database!$A$1:$AS$1,),))))-(((VLOOKUP(EDATE(B43,-12),Database!$A:$AS,MATCH($O$1,Database!$A$1:$AS$1,),)))))/(((VLOOKUP(EDATE(B43,-12),Database!$A:$AS,MATCH($O$1,Database!$A$1:$AS$1,),)))))</f>
        <v>-3.3194251905611392E-2</v>
      </c>
      <c r="P43" s="13">
        <f>IF(VLOOKUP(B43,Database!$A:$AV,MATCH($P$1,Database!$A$1:$AV$1,),)=0,"#N/A",((((VLOOKUP(B43,Database!$A:$AS,MATCH($P$1,Database!$A$1:$AS$1,),))))-(((VLOOKUP(EDATE(B43,-12),Database!$A:$AS,MATCH($P$1,Database!$A$1:$AS$1,),)))))/(((VLOOKUP(EDATE(B43,-12),Database!$A:$AS,MATCH($P$1,Database!$A$1:$AS$1,),)))))</f>
        <v>9.3814010651372376E-2</v>
      </c>
      <c r="Q43" s="13">
        <f>IF(VLOOKUP(B43,Database!$A:$AV,MATCH($Q$1,Database!$A$1:$AV$1,),)=0,"#N/A",((((VLOOKUP(B43,Database!$A:$AS,MATCH($Q$1,Database!$A$1:$AS$1,),))))-(((VLOOKUP(EDATE(B43,-12),Database!$A:$AS,MATCH($Q$1,Database!$A$1:$AS$1,),)))))/(((VLOOKUP(EDATE(B43,-12),Database!$A:$AS,MATCH($Q$1,Database!$A$1:$AS$1,),)))))</f>
        <v>7.170013276962128E-3</v>
      </c>
      <c r="R43" s="13">
        <f>IF(VLOOKUP(B43,Database!$A:$AV,MATCH($R$1,Database!$A$1:$AV$1,),)=0,"#N/A",((((VLOOKUP(B43,Database!$A:$AS,MATCH($R$1,Database!$A$1:$AS$1,),))))-(((VLOOKUP(EDATE(B43,-12),Database!$A:$AS,MATCH($R$1,Database!$A$1:$AS$1,),)))))/(((VLOOKUP(EDATE(B43,-12),Database!$A:$AS,MATCH($R$1,Database!$A$1:$AS$1,),)))))</f>
        <v>1.7380344074650226E-2</v>
      </c>
      <c r="S43" s="13">
        <f>IF(VLOOKUP(B43,Database!$A:$AV,MATCH($S$1,Database!$A$1:$AV$1,),)=0,"#N/A",((((VLOOKUP(B43,Database!$A:$AS,MATCH($S$1,Database!$A$1:$AS$1,),))))-(((VLOOKUP(EDATE(B43,-12),Database!$A:$AS,MATCH($S$1,Database!$A$1:$AS$1,),)))))/(((VLOOKUP(EDATE(B43,-12),Database!$A:$AS,MATCH($S$1,Database!$A$1:$AS$1,),)))))</f>
        <v>2.9288702963045248E-2</v>
      </c>
      <c r="T43" s="13">
        <f>IF(VLOOKUP(B43,Database!$A:$AV,MATCH($T$1,Database!$A$1:$AV$1,),)=0,"#N/A",((((VLOOKUP(B43,Database!$A:$AS,MATCH($T$1,Database!$A$1:$AS$1,),))))-(((VLOOKUP(EDATE(B43,-12),Database!$A:$AS,MATCH($T$1,Database!$A$1:$AS$1,),)))))/(((VLOOKUP(EDATE(B43,-12),Database!$A:$AS,MATCH($T$1,Database!$A$1:$AS$1,),)))))</f>
        <v>7.5907590783040671E-2</v>
      </c>
      <c r="U43" s="13">
        <f>IF(VLOOKUP(B43,Database!$A:$AV,MATCH($U$1,Database!$A$1:$AV$1,),)=0,"#N/A",((((VLOOKUP(B43,Database!$A:$AS,MATCH($U$1,Database!$A$1:$AS$1,),))))-(((VLOOKUP(EDATE(B43,-12),Database!$A:$AS,MATCH($U$1,Database!$A$1:$AS$1,),)))))/(((VLOOKUP(EDATE(B43,-12),Database!$A:$AS,MATCH($U$1,Database!$A$1:$AS$1,),)))))</f>
        <v>-0.23033817055354619</v>
      </c>
      <c r="V43" s="13">
        <f>IF(VLOOKUP(B43,Database!$A:$AV,MATCH($V$1,Database!$A$1:$AV$1,),)=0,"#N/A",((((VLOOKUP(B43,Database!$A:$AS,MATCH($V$1,Database!$A$1:$AS$1,),))))-(((VLOOKUP(EDATE(B43,-12),Database!$A:$AS,MATCH($V$1,Database!$A$1:$AS$1,),)))))/(((VLOOKUP(EDATE(B43,-12),Database!$A:$AS,MATCH($V$1,Database!$A$1:$AS$1,),)))))</f>
        <v>-0.20420533334323193</v>
      </c>
    </row>
    <row r="44" spans="1:22" s="80" customFormat="1" x14ac:dyDescent="0.35">
      <c r="A44" s="43"/>
      <c r="B44" s="75">
        <v>33482</v>
      </c>
      <c r="C44" s="13">
        <f>IF(VLOOKUP(B44,Database!$A:$AU,MATCH($C$1,Database!$A$1:$AU$1,),)=0,"#N/A",((((VLOOKUP(B44,Database!$A:$AU,MATCH($C$1,Database!$A$1:$AU$1,),))))-(((VLOOKUP(EDATE(B44,-12),Database!$A:$AU,MATCH($C$1,Database!$A$1:$AU$1,),)))))/(((VLOOKUP(EDATE(B44,-12),Database!$A:$AU,MATCH($C$1,Database!$A$1:$AU$1,),)))))</f>
        <v>-1.0269256639570134E-2</v>
      </c>
      <c r="D44" s="13">
        <f>IF(VLOOKUP(B44,Database!$A:$AV,MATCH($D$1,Database!$A$1:$AV$1,),)=0,"#N/A",((((VLOOKUP(B44,Database!$A:$AS,MATCH($D$1,Database!$A$1:$AS$1,),))))-(((VLOOKUP(EDATE(B44,-12),Database!$A:$AS,MATCH($D$1,Database!$A$1:$AS$1,),)))))/(((VLOOKUP(EDATE(B44,-12),Database!$A:$AS,MATCH($D$1,Database!$A$1:$AS$1,),)))))</f>
        <v>-3.8286950241744745E-3</v>
      </c>
      <c r="E44" s="13">
        <f>IF(VLOOKUP(B44,Database!$A:$AV,MATCH($E$1,Database!$A$1:$AV$1,),)=0,"#N/A",((((VLOOKUP(B44,Database!$A:$AS,MATCH($E$1,Database!$A$1:$AS$1,),))))-(((VLOOKUP(EDATE(B44,-12),Database!$A:$AS,MATCH($E$1,Database!$A$1:$AS$1,),)))))/(((VLOOKUP(EDATE(B44,-12),Database!$A:$AS,MATCH($E$1,Database!$A$1:$AS$1,),)))))</f>
        <v>6.7372473586136605E-3</v>
      </c>
      <c r="F44" s="13">
        <f>IF(VLOOKUP(B44,Database!$A:$AV,MATCH($F$1,Database!$A$1:$AV$1,),)=0,"#N/A",((((VLOOKUP(B44,Database!$A:$AS,MATCH($F$1,Database!$A$1:$AS$1,),))))-(((VLOOKUP(EDATE(B44,-12),Database!$A:$AS,MATCH($F$1,Database!$A$1:$AS$1,),)))))/(((VLOOKUP(EDATE(B44,-12),Database!$A:$AS,MATCH($F$1,Database!$A$1:$AS$1,),)))))</f>
        <v>-1.2169948109022709E-2</v>
      </c>
      <c r="G44" s="13">
        <f>IF(VLOOKUP(B44,Database!$A:$AV,MATCH($G$1,Database!$A$1:$AV$1,),)=0,"#N/A",((((VLOOKUP(B44,Database!$A:$AS,MATCH($G$1,Database!$A$1:$AS$1,),))))-(((VLOOKUP(EDATE(B44,-12),Database!$A:$AS,MATCH($G$1,Database!$A$1:$AS$1,),)))))/(((VLOOKUP(EDATE(B44,-12),Database!$A:$AS,MATCH($G$1,Database!$A$1:$AS$1,),)))))</f>
        <v>-4.4642857142856767E-3</v>
      </c>
      <c r="H44" s="13">
        <f>IF(VLOOKUP(B44,Database!$A:$AV,MATCH($H$1,Database!$A$1:$AV$1,),)=0,"#N/A",((((VLOOKUP(B44,Database!$A:$AS,MATCH($H$1,Database!$A$1:$AS$1,),))))-(((VLOOKUP(EDATE(B44,-12),Database!$A:$AS,MATCH($H$1,Database!$A$1:$AS$1,),)))))/(((VLOOKUP(EDATE(B44,-12),Database!$A:$AS,MATCH($H$1,Database!$A$1:$AS$1,),)))))</f>
        <v>-4.0575916235742492E-2</v>
      </c>
      <c r="I44" s="13">
        <f>IF(VLOOKUP(B44,Database!$A:$AV,MATCH($I$1,Database!$A$1:$AV$1,),)=0,"#N/A",((((VLOOKUP(B44,Database!$A:$AS,MATCH($I$1,Database!$A$1:$AS$1,),))))-(((VLOOKUP(EDATE(B44,-12),Database!$A:$AS,MATCH($I$1,Database!$A$1:$AS$1,),)))))/(((VLOOKUP(EDATE(B44,-12),Database!$A:$AS,MATCH($I$1,Database!$A$1:$AS$1,),)))))</f>
        <v>0</v>
      </c>
      <c r="J44" s="13">
        <f>IF(VLOOKUP(B44,Database!$A:$AV,MATCH($J$1,Database!$A$1:$AV$1,),)=0,"#N/A",((((VLOOKUP(B44,Database!$A:$AS,MATCH($J$1,Database!$A$1:$AS$1,),))))-(((VLOOKUP(EDATE(B44,-12),Database!$A:$AS,MATCH($J$1,Database!$A$1:$AS$1,),)))))/(((VLOOKUP(EDATE(B44,-12),Database!$A:$AS,MATCH($J$1,Database!$A$1:$AS$1,),)))))</f>
        <v>-1.4185039047786424E-2</v>
      </c>
      <c r="K44" s="13">
        <f>IF(VLOOKUP(B44,Database!$A:$AV,MATCH($K$1,Database!$A$1:$AV$1,),)=0,"#N/A",((((VLOOKUP(B44,Database!$A:$AS,MATCH($K$1,Database!$A$1:$AS$1,),))))-(((VLOOKUP(EDATE(B44,-12),Database!$A:$AS,MATCH($K$1,Database!$A$1:$AS$1,),)))))/(((VLOOKUP(EDATE(B44,-12),Database!$A:$AS,MATCH($K$1,Database!$A$1:$AS$1,),)))))</f>
        <v>-3.8848920855659066E-2</v>
      </c>
      <c r="L44" s="13">
        <f>((((VLOOKUP(B44,Database!$A:$AS,MATCH($L$1,Database!$A$1:$AS$1,),))))-(((VLOOKUP(EDATE(B44,-12),Database!$A:$AS,MATCH($L$1,Database!$A$1:$AS$1,),)))))/(((VLOOKUP(EDATE(B44,-12),Database!$A:$AS,MATCH($L$1,Database!$A$1:$AS$1,),))))</f>
        <v>9.5541401292590124E-3</v>
      </c>
      <c r="M44" s="13" t="e">
        <f>((((VLOOKUP(B44,Database!$A:$AS,MATCH($M$1,Database!$A$1:$AS$1,),))))-(((VLOOKUP(EDATE(B44,-12),Database!$A:$AS,MATCH($M$1,Database!$A$1:$AS$1,),)))))/(((VLOOKUP(EDATE(B44,-12),Database!$A:$AS,MATCH($M$1,Database!$A$1:$AS$1,),))))</f>
        <v>#DIV/0!</v>
      </c>
      <c r="N44" s="13" t="e">
        <f>((((VLOOKUP(B44,Database!$A:$AS,MATCH($N$1,Database!$A$1:$AS$1,),))))-(((VLOOKUP(EDATE(B44,-12),Database!$A:$AS,MATCH($N$1,Database!$A$1:$AS$1,),)))))/(((VLOOKUP(EDATE(B44,-12),Database!$A:$AS,MATCH($N$1,Database!$A$1:$AS$1,),))))</f>
        <v>#DIV/0!</v>
      </c>
      <c r="O44" s="13">
        <f>IF(VLOOKUP(B44,Database!$A:$AV,MATCH($O$1,Database!$A$1:$AV$1,),)=0,"#N/A",((((VLOOKUP(B44,Database!$A:$AS,MATCH($O$1,Database!$A$1:$AS$1,),))))-(((VLOOKUP(EDATE(B44,-12),Database!$A:$AS,MATCH($O$1,Database!$A$1:$AS$1,),)))))/(((VLOOKUP(EDATE(B44,-12),Database!$A:$AS,MATCH($O$1,Database!$A$1:$AS$1,),)))))</f>
        <v>-1.200645373676036E-2</v>
      </c>
      <c r="P44" s="13">
        <f>IF(VLOOKUP(B44,Database!$A:$AV,MATCH($P$1,Database!$A$1:$AV$1,),)=0,"#N/A",((((VLOOKUP(B44,Database!$A:$AS,MATCH($P$1,Database!$A$1:$AS$1,),))))-(((VLOOKUP(EDATE(B44,-12),Database!$A:$AS,MATCH($P$1,Database!$A$1:$AS$1,),)))))/(((VLOOKUP(EDATE(B44,-12),Database!$A:$AS,MATCH($P$1,Database!$A$1:$AS$1,),)))))</f>
        <v>8.7746530314097904E-2</v>
      </c>
      <c r="Q44" s="13">
        <f>IF(VLOOKUP(B44,Database!$A:$AV,MATCH($Q$1,Database!$A$1:$AV$1,),)=0,"#N/A",((((VLOOKUP(B44,Database!$A:$AS,MATCH($Q$1,Database!$A$1:$AS$1,),))))-(((VLOOKUP(EDATE(B44,-12),Database!$A:$AS,MATCH($Q$1,Database!$A$1:$AS$1,),)))))/(((VLOOKUP(EDATE(B44,-12),Database!$A:$AS,MATCH($Q$1,Database!$A$1:$AS$1,),)))))</f>
        <v>-4.2633038036429718E-2</v>
      </c>
      <c r="R44" s="13">
        <f>IF(VLOOKUP(B44,Database!$A:$AV,MATCH($R$1,Database!$A$1:$AV$1,),)=0,"#N/A",((((VLOOKUP(B44,Database!$A:$AS,MATCH($R$1,Database!$A$1:$AS$1,),))))-(((VLOOKUP(EDATE(B44,-12),Database!$A:$AS,MATCH($R$1,Database!$A$1:$AS$1,),)))))/(((VLOOKUP(EDATE(B44,-12),Database!$A:$AS,MATCH($R$1,Database!$A$1:$AS$1,),)))))</f>
        <v>0.24211551890357511</v>
      </c>
      <c r="S44" s="13">
        <f>IF(VLOOKUP(B44,Database!$A:$AV,MATCH($S$1,Database!$A$1:$AV$1,),)=0,"#N/A",((((VLOOKUP(B44,Database!$A:$AS,MATCH($S$1,Database!$A$1:$AS$1,),))))-(((VLOOKUP(EDATE(B44,-12),Database!$A:$AS,MATCH($S$1,Database!$A$1:$AS$1,),)))))/(((VLOOKUP(EDATE(B44,-12),Database!$A:$AS,MATCH($S$1,Database!$A$1:$AS$1,),)))))</f>
        <v>2.8925619797929521E-2</v>
      </c>
      <c r="T44" s="13">
        <f>IF(VLOOKUP(B44,Database!$A:$AV,MATCH($T$1,Database!$A$1:$AV$1,),)=0,"#N/A",((((VLOOKUP(B44,Database!$A:$AS,MATCH($T$1,Database!$A$1:$AS$1,),))))-(((VLOOKUP(EDATE(B44,-12),Database!$A:$AS,MATCH($T$1,Database!$A$1:$AS$1,),)))))/(((VLOOKUP(EDATE(B44,-12),Database!$A:$AS,MATCH($T$1,Database!$A$1:$AS$1,),)))))</f>
        <v>1.5151515157484287E-2</v>
      </c>
      <c r="U44" s="13">
        <f>IF(VLOOKUP(B44,Database!$A:$AV,MATCH($U$1,Database!$A$1:$AV$1,),)=0,"#N/A",((((VLOOKUP(B44,Database!$A:$AS,MATCH($U$1,Database!$A$1:$AS$1,),))))-(((VLOOKUP(EDATE(B44,-12),Database!$A:$AS,MATCH($U$1,Database!$A$1:$AS$1,),)))))/(((VLOOKUP(EDATE(B44,-12),Database!$A:$AS,MATCH($U$1,Database!$A$1:$AS$1,),)))))</f>
        <v>-0.30296424354552981</v>
      </c>
      <c r="V44" s="13">
        <f>IF(VLOOKUP(B44,Database!$A:$AV,MATCH($V$1,Database!$A$1:$AV$1,),)=0,"#N/A",((((VLOOKUP(B44,Database!$A:$AS,MATCH($V$1,Database!$A$1:$AS$1,),))))-(((VLOOKUP(EDATE(B44,-12),Database!$A:$AS,MATCH($V$1,Database!$A$1:$AS$1,),)))))/(((VLOOKUP(EDATE(B44,-12),Database!$A:$AS,MATCH($V$1,Database!$A$1:$AS$1,),)))))</f>
        <v>-0.2199949704157281</v>
      </c>
    </row>
    <row r="45" spans="1:22" s="80" customFormat="1" x14ac:dyDescent="0.35">
      <c r="A45" s="43"/>
      <c r="B45" s="75">
        <v>33512</v>
      </c>
      <c r="C45" s="13">
        <f>IF(VLOOKUP(B45,Database!$A:$AU,MATCH($C$1,Database!$A$1:$AU$1,),)=0,"#N/A",((((VLOOKUP(B45,Database!$A:$AU,MATCH($C$1,Database!$A$1:$AU$1,),))))-(((VLOOKUP(EDATE(B45,-12),Database!$A:$AU,MATCH($C$1,Database!$A$1:$AU$1,),)))))/(((VLOOKUP(EDATE(B45,-12),Database!$A:$AU,MATCH($C$1,Database!$A$1:$AU$1,),)))))</f>
        <v>-5.1670801006143147E-3</v>
      </c>
      <c r="D45" s="13">
        <f>IF(VLOOKUP(B45,Database!$A:$AV,MATCH($D$1,Database!$A$1:$AV$1,),)=0,"#N/A",((((VLOOKUP(B45,Database!$A:$AS,MATCH($D$1,Database!$A$1:$AS$1,),))))-(((VLOOKUP(EDATE(B45,-12),Database!$A:$AS,MATCH($D$1,Database!$A$1:$AS$1,),)))))/(((VLOOKUP(EDATE(B45,-12),Database!$A:$AS,MATCH($D$1,Database!$A$1:$AS$1,),)))))</f>
        <v>-2.1117478176532049E-3</v>
      </c>
      <c r="E45" s="13">
        <f>IF(VLOOKUP(B45,Database!$A:$AV,MATCH($E$1,Database!$A$1:$AV$1,),)=0,"#N/A",((((VLOOKUP(B45,Database!$A:$AS,MATCH($E$1,Database!$A$1:$AS$1,),))))-(((VLOOKUP(EDATE(B45,-12),Database!$A:$AS,MATCH($E$1,Database!$A$1:$AS$1,),)))))/(((VLOOKUP(EDATE(B45,-12),Database!$A:$AS,MATCH($E$1,Database!$A$1:$AS$1,),)))))</f>
        <v>-1.9811320761132411E-2</v>
      </c>
      <c r="F45" s="13">
        <f>IF(VLOOKUP(B45,Database!$A:$AV,MATCH($F$1,Database!$A$1:$AV$1,),)=0,"#N/A",((((VLOOKUP(B45,Database!$A:$AS,MATCH($F$1,Database!$A$1:$AS$1,),))))-(((VLOOKUP(EDATE(B45,-12),Database!$A:$AS,MATCH($F$1,Database!$A$1:$AS$1,),)))))/(((VLOOKUP(EDATE(B45,-12),Database!$A:$AS,MATCH($F$1,Database!$A$1:$AS$1,),)))))</f>
        <v>1.0792058451253807E-3</v>
      </c>
      <c r="G45" s="13">
        <f>IF(VLOOKUP(B45,Database!$A:$AV,MATCH($G$1,Database!$A$1:$AV$1,),)=0,"#N/A",((((VLOOKUP(B45,Database!$A:$AS,MATCH($G$1,Database!$A$1:$AS$1,),))))-(((VLOOKUP(EDATE(B45,-12),Database!$A:$AS,MATCH($G$1,Database!$A$1:$AS$1,),)))))/(((VLOOKUP(EDATE(B45,-12),Database!$A:$AS,MATCH($G$1,Database!$A$1:$AS$1,),)))))</f>
        <v>-5.2447552447551331E-3</v>
      </c>
      <c r="H45" s="13">
        <f>IF(VLOOKUP(B45,Database!$A:$AV,MATCH($H$1,Database!$A$1:$AV$1,),)=0,"#N/A",((((VLOOKUP(B45,Database!$A:$AS,MATCH($H$1,Database!$A$1:$AS$1,),))))-(((VLOOKUP(EDATE(B45,-12),Database!$A:$AS,MATCH($H$1,Database!$A$1:$AS$1,),)))))/(((VLOOKUP(EDATE(B45,-12),Database!$A:$AS,MATCH($H$1,Database!$A$1:$AS$1,),)))))</f>
        <v>-2.7522935782082609E-2</v>
      </c>
      <c r="I45" s="13">
        <f>IF(VLOOKUP(B45,Database!$A:$AV,MATCH($I$1,Database!$A$1:$AV$1,),)=0,"#N/A",((((VLOOKUP(B45,Database!$A:$AS,MATCH($I$1,Database!$A$1:$AS$1,),))))-(((VLOOKUP(EDATE(B45,-12),Database!$A:$AS,MATCH($I$1,Database!$A$1:$AS$1,),)))))/(((VLOOKUP(EDATE(B45,-12),Database!$A:$AS,MATCH($I$1,Database!$A$1:$AS$1,),)))))</f>
        <v>-9.0661831041825435E-4</v>
      </c>
      <c r="J45" s="13">
        <f>IF(VLOOKUP(B45,Database!$A:$AV,MATCH($J$1,Database!$A$1:$AV$1,),)=0,"#N/A",((((VLOOKUP(B45,Database!$A:$AS,MATCH($J$1,Database!$A$1:$AS$1,),))))-(((VLOOKUP(EDATE(B45,-12),Database!$A:$AS,MATCH($J$1,Database!$A$1:$AS$1,),)))))/(((VLOOKUP(EDATE(B45,-12),Database!$A:$AS,MATCH($J$1,Database!$A$1:$AS$1,),)))))</f>
        <v>3.3042489143468926E-2</v>
      </c>
      <c r="K45" s="13">
        <f>IF(VLOOKUP(B45,Database!$A:$AV,MATCH($K$1,Database!$A$1:$AV$1,),)=0,"#N/A",((((VLOOKUP(B45,Database!$A:$AS,MATCH($K$1,Database!$A$1:$AS$1,),))))-(((VLOOKUP(EDATE(B45,-12),Database!$A:$AS,MATCH($K$1,Database!$A$1:$AS$1,),)))))/(((VLOOKUP(EDATE(B45,-12),Database!$A:$AS,MATCH($K$1,Database!$A$1:$AS$1,),)))))</f>
        <v>-3.4532374097078301E-2</v>
      </c>
      <c r="L45" s="13">
        <f>((((VLOOKUP(B45,Database!$A:$AS,MATCH($L$1,Database!$A$1:$AS$1,),))))-(((VLOOKUP(EDATE(B45,-12),Database!$A:$AS,MATCH($L$1,Database!$A$1:$AS$1,),)))))/(((VLOOKUP(EDATE(B45,-12),Database!$A:$AS,MATCH($L$1,Database!$A$1:$AS$1,),))))</f>
        <v>4.3524416137876262E-2</v>
      </c>
      <c r="M45" s="13" t="e">
        <f>((((VLOOKUP(B45,Database!$A:$AS,MATCH($M$1,Database!$A$1:$AS$1,),))))-(((VLOOKUP(EDATE(B45,-12),Database!$A:$AS,MATCH($M$1,Database!$A$1:$AS$1,),)))))/(((VLOOKUP(EDATE(B45,-12),Database!$A:$AS,MATCH($M$1,Database!$A$1:$AS$1,),))))</f>
        <v>#DIV/0!</v>
      </c>
      <c r="N45" s="13" t="e">
        <f>((((VLOOKUP(B45,Database!$A:$AS,MATCH($N$1,Database!$A$1:$AS$1,),))))-(((VLOOKUP(EDATE(B45,-12),Database!$A:$AS,MATCH($N$1,Database!$A$1:$AS$1,),)))))/(((VLOOKUP(EDATE(B45,-12),Database!$A:$AS,MATCH($N$1,Database!$A$1:$AS$1,),))))</f>
        <v>#DIV/0!</v>
      </c>
      <c r="O45" s="13">
        <f>IF(VLOOKUP(B45,Database!$A:$AV,MATCH($O$1,Database!$A$1:$AV$1,),)=0,"#N/A",((((VLOOKUP(B45,Database!$A:$AS,MATCH($O$1,Database!$A$1:$AS$1,),))))-(((VLOOKUP(EDATE(B45,-12),Database!$A:$AS,MATCH($O$1,Database!$A$1:$AS$1,),)))))/(((VLOOKUP(EDATE(B45,-12),Database!$A:$AS,MATCH($O$1,Database!$A$1:$AS$1,),)))))</f>
        <v>-1.6761960601121194E-2</v>
      </c>
      <c r="P45" s="13">
        <f>IF(VLOOKUP(B45,Database!$A:$AV,MATCH($P$1,Database!$A$1:$AV$1,),)=0,"#N/A",((((VLOOKUP(B45,Database!$A:$AS,MATCH($P$1,Database!$A$1:$AS$1,),))))-(((VLOOKUP(EDATE(B45,-12),Database!$A:$AS,MATCH($P$1,Database!$A$1:$AS$1,),)))))/(((VLOOKUP(EDATE(B45,-12),Database!$A:$AS,MATCH($P$1,Database!$A$1:$AS$1,),)))))</f>
        <v>9.7059897735573469E-2</v>
      </c>
      <c r="Q45" s="13">
        <f>IF(VLOOKUP(B45,Database!$A:$AV,MATCH($Q$1,Database!$A$1:$AV$1,),)=0,"#N/A",((((VLOOKUP(B45,Database!$A:$AS,MATCH($Q$1,Database!$A$1:$AS$1,),))))-(((VLOOKUP(EDATE(B45,-12),Database!$A:$AS,MATCH($Q$1,Database!$A$1:$AS$1,),)))))/(((VLOOKUP(EDATE(B45,-12),Database!$A:$AS,MATCH($Q$1,Database!$A$1:$AS$1,),)))))</f>
        <v>-1.167675369850044E-3</v>
      </c>
      <c r="R45" s="13">
        <f>IF(VLOOKUP(B45,Database!$A:$AV,MATCH($R$1,Database!$A$1:$AV$1,),)=0,"#N/A",((((VLOOKUP(B45,Database!$A:$AS,MATCH($R$1,Database!$A$1:$AS$1,),))))-(((VLOOKUP(EDATE(B45,-12),Database!$A:$AS,MATCH($R$1,Database!$A$1:$AS$1,),)))))/(((VLOOKUP(EDATE(B45,-12),Database!$A:$AS,MATCH($R$1,Database!$A$1:$AS$1,),)))))</f>
        <v>-4.2794087071162341E-2</v>
      </c>
      <c r="S45" s="13">
        <f>IF(VLOOKUP(B45,Database!$A:$AV,MATCH($S$1,Database!$A$1:$AV$1,),)=0,"#N/A",((((VLOOKUP(B45,Database!$A:$AS,MATCH($S$1,Database!$A$1:$AS$1,),))))-(((VLOOKUP(EDATE(B45,-12),Database!$A:$AS,MATCH($S$1,Database!$A$1:$AS$1,),)))))/(((VLOOKUP(EDATE(B45,-12),Database!$A:$AS,MATCH($S$1,Database!$A$1:$AS$1,),)))))</f>
        <v>4.6413502143560124E-2</v>
      </c>
      <c r="T45" s="13">
        <f>IF(VLOOKUP(B45,Database!$A:$AV,MATCH($T$1,Database!$A$1:$AV$1,),)=0,"#N/A",((((VLOOKUP(B45,Database!$A:$AS,MATCH($T$1,Database!$A$1:$AS$1,),))))-(((VLOOKUP(EDATE(B45,-12),Database!$A:$AS,MATCH($T$1,Database!$A$1:$AS$1,),)))))/(((VLOOKUP(EDATE(B45,-12),Database!$A:$AS,MATCH($T$1,Database!$A$1:$AS$1,),)))))</f>
        <v>2.1341463429321392E-2</v>
      </c>
      <c r="U45" s="13">
        <f>IF(VLOOKUP(B45,Database!$A:$AV,MATCH($U$1,Database!$A$1:$AV$1,),)=0,"#N/A",((((VLOOKUP(B45,Database!$A:$AS,MATCH($U$1,Database!$A$1:$AS$1,),))))-(((VLOOKUP(EDATE(B45,-12),Database!$A:$AS,MATCH($U$1,Database!$A$1:$AS$1,),)))))/(((VLOOKUP(EDATE(B45,-12),Database!$A:$AS,MATCH($U$1,Database!$A$1:$AS$1,),)))))</f>
        <v>-0.29221850434731539</v>
      </c>
      <c r="V45" s="13">
        <f>IF(VLOOKUP(B45,Database!$A:$AV,MATCH($V$1,Database!$A$1:$AV$1,),)=0,"#N/A",((((VLOOKUP(B45,Database!$A:$AS,MATCH($V$1,Database!$A$1:$AS$1,),))))-(((VLOOKUP(EDATE(B45,-12),Database!$A:$AS,MATCH($V$1,Database!$A$1:$AS$1,),)))))/(((VLOOKUP(EDATE(B45,-12),Database!$A:$AS,MATCH($V$1,Database!$A$1:$AS$1,),)))))</f>
        <v>-0.2185445993093392</v>
      </c>
    </row>
    <row r="46" spans="1:22" s="80" customFormat="1" x14ac:dyDescent="0.35">
      <c r="A46" s="43"/>
      <c r="B46" s="75">
        <v>33543</v>
      </c>
      <c r="C46" s="13">
        <f>IF(VLOOKUP(B46,Database!$A:$AU,MATCH($C$1,Database!$A$1:$AU$1,),)=0,"#N/A",((((VLOOKUP(B46,Database!$A:$AU,MATCH($C$1,Database!$A$1:$AU$1,),))))-(((VLOOKUP(EDATE(B46,-12),Database!$A:$AU,MATCH($C$1,Database!$A$1:$AU$1,),)))))/(((VLOOKUP(EDATE(B46,-12),Database!$A:$AU,MATCH($C$1,Database!$A$1:$AU$1,),)))))</f>
        <v>6.0548166302911806E-3</v>
      </c>
      <c r="D46" s="13">
        <f>IF(VLOOKUP(B46,Database!$A:$AV,MATCH($D$1,Database!$A$1:$AV$1,),)=0,"#N/A",((((VLOOKUP(B46,Database!$A:$AS,MATCH($D$1,Database!$A$1:$AS$1,),))))-(((VLOOKUP(EDATE(B46,-12),Database!$A:$AS,MATCH($D$1,Database!$A$1:$AS$1,),)))))/(((VLOOKUP(EDATE(B46,-12),Database!$A:$AS,MATCH($D$1,Database!$A$1:$AS$1,),)))))</f>
        <v>1.8641887463035189E-2</v>
      </c>
      <c r="E46" s="13">
        <f>IF(VLOOKUP(B46,Database!$A:$AV,MATCH($E$1,Database!$A$1:$AV$1,),)=0,"#N/A",((((VLOOKUP(B46,Database!$A:$AS,MATCH($E$1,Database!$A$1:$AS$1,),))))-(((VLOOKUP(EDATE(B46,-12),Database!$A:$AS,MATCH($E$1,Database!$A$1:$AS$1,),)))))/(((VLOOKUP(EDATE(B46,-12),Database!$A:$AS,MATCH($E$1,Database!$A$1:$AS$1,),)))))</f>
        <v>-6.6476733102846354E-3</v>
      </c>
      <c r="F46" s="13">
        <f>IF(VLOOKUP(B46,Database!$A:$AV,MATCH($F$1,Database!$A$1:$AV$1,),)=0,"#N/A",((((VLOOKUP(B46,Database!$A:$AS,MATCH($F$1,Database!$A$1:$AS$1,),))))-(((VLOOKUP(EDATE(B46,-12),Database!$A:$AS,MATCH($F$1,Database!$A$1:$AS$1,),)))))/(((VLOOKUP(EDATE(B46,-12),Database!$A:$AS,MATCH($F$1,Database!$A$1:$AS$1,),)))))</f>
        <v>1.1916328503427675E-2</v>
      </c>
      <c r="G46" s="13">
        <f>IF(VLOOKUP(B46,Database!$A:$AV,MATCH($G$1,Database!$A$1:$AV$1,),)=0,"#N/A",((((VLOOKUP(B46,Database!$A:$AS,MATCH($G$1,Database!$A$1:$AS$1,),))))-(((VLOOKUP(EDATE(B46,-12),Database!$A:$AS,MATCH($G$1,Database!$A$1:$AS$1,),)))))/(((VLOOKUP(EDATE(B46,-12),Database!$A:$AS,MATCH($G$1,Database!$A$1:$AS$1,),)))))</f>
        <v>2.2104332449160033E-2</v>
      </c>
      <c r="H46" s="13">
        <f>IF(VLOOKUP(B46,Database!$A:$AV,MATCH($H$1,Database!$A$1:$AV$1,),)=0,"#N/A",((((VLOOKUP(B46,Database!$A:$AS,MATCH($H$1,Database!$A$1:$AS$1,),))))-(((VLOOKUP(EDATE(B46,-12),Database!$A:$AS,MATCH($H$1,Database!$A$1:$AS$1,),)))))/(((VLOOKUP(EDATE(B46,-12),Database!$A:$AS,MATCH($H$1,Database!$A$1:$AS$1,),)))))</f>
        <v>-1.9762845854856954E-2</v>
      </c>
      <c r="I46" s="13">
        <f>IF(VLOOKUP(B46,Database!$A:$AV,MATCH($I$1,Database!$A$1:$AV$1,),)=0,"#N/A",((((VLOOKUP(B46,Database!$A:$AS,MATCH($I$1,Database!$A$1:$AS$1,),))))-(((VLOOKUP(EDATE(B46,-12),Database!$A:$AS,MATCH($I$1,Database!$A$1:$AS$1,),)))))/(((VLOOKUP(EDATE(B46,-12),Database!$A:$AS,MATCH($I$1,Database!$A$1:$AS$1,),)))))</f>
        <v>1.9319227234838011E-2</v>
      </c>
      <c r="J46" s="13">
        <f>IF(VLOOKUP(B46,Database!$A:$AV,MATCH($J$1,Database!$A$1:$AV$1,),)=0,"#N/A",((((VLOOKUP(B46,Database!$A:$AS,MATCH($J$1,Database!$A$1:$AS$1,),))))-(((VLOOKUP(EDATE(B46,-12),Database!$A:$AS,MATCH($J$1,Database!$A$1:$AS$1,),)))))/(((VLOOKUP(EDATE(B46,-12),Database!$A:$AS,MATCH($J$1,Database!$A$1:$AS$1,),)))))</f>
        <v>-2.3145767324676599E-3</v>
      </c>
      <c r="K46" s="13">
        <f>IF(VLOOKUP(B46,Database!$A:$AV,MATCH($K$1,Database!$A$1:$AV$1,),)=0,"#N/A",((((VLOOKUP(B46,Database!$A:$AS,MATCH($K$1,Database!$A$1:$AS$1,),))))-(((VLOOKUP(EDATE(B46,-12),Database!$A:$AS,MATCH($K$1,Database!$A$1:$AS$1,),)))))/(((VLOOKUP(EDATE(B46,-12),Database!$A:$AS,MATCH($K$1,Database!$A$1:$AS$1,),)))))</f>
        <v>-1.7316017314227376E-2</v>
      </c>
      <c r="L46" s="13">
        <f>((((VLOOKUP(B46,Database!$A:$AS,MATCH($L$1,Database!$A$1:$AS$1,),))))-(((VLOOKUP(EDATE(B46,-12),Database!$A:$AS,MATCH($L$1,Database!$A$1:$AS$1,),)))))/(((VLOOKUP(EDATE(B46,-12),Database!$A:$AS,MATCH($L$1,Database!$A$1:$AS$1,),))))</f>
        <v>4.1577825157918059E-2</v>
      </c>
      <c r="M46" s="13" t="e">
        <f>((((VLOOKUP(B46,Database!$A:$AS,MATCH($M$1,Database!$A$1:$AS$1,),))))-(((VLOOKUP(EDATE(B46,-12),Database!$A:$AS,MATCH($M$1,Database!$A$1:$AS$1,),)))))/(((VLOOKUP(EDATE(B46,-12),Database!$A:$AS,MATCH($M$1,Database!$A$1:$AS$1,),))))</f>
        <v>#DIV/0!</v>
      </c>
      <c r="N46" s="13" t="e">
        <f>((((VLOOKUP(B46,Database!$A:$AS,MATCH($N$1,Database!$A$1:$AS$1,),))))-(((VLOOKUP(EDATE(B46,-12),Database!$A:$AS,MATCH($N$1,Database!$A$1:$AS$1,),)))))/(((VLOOKUP(EDATE(B46,-12),Database!$A:$AS,MATCH($N$1,Database!$A$1:$AS$1,),))))</f>
        <v>#DIV/0!</v>
      </c>
      <c r="O46" s="13">
        <f>IF(VLOOKUP(B46,Database!$A:$AV,MATCH($O$1,Database!$A$1:$AV$1,),)=0,"#N/A",((((VLOOKUP(B46,Database!$A:$AS,MATCH($O$1,Database!$A$1:$AS$1,),))))-(((VLOOKUP(EDATE(B46,-12),Database!$A:$AS,MATCH($O$1,Database!$A$1:$AS$1,),)))))/(((VLOOKUP(EDATE(B46,-12),Database!$A:$AS,MATCH($O$1,Database!$A$1:$AS$1,),)))))</f>
        <v>-1.0500522560083336E-2</v>
      </c>
      <c r="P46" s="13">
        <f>IF(VLOOKUP(B46,Database!$A:$AV,MATCH($P$1,Database!$A$1:$AV$1,),)=0,"#N/A",((((VLOOKUP(B46,Database!$A:$AS,MATCH($P$1,Database!$A$1:$AS$1,),))))-(((VLOOKUP(EDATE(B46,-12),Database!$A:$AS,MATCH($P$1,Database!$A$1:$AS$1,),)))))/(((VLOOKUP(EDATE(B46,-12),Database!$A:$AS,MATCH($P$1,Database!$A$1:$AS$1,),)))))</f>
        <v>0.10009558923938268</v>
      </c>
      <c r="Q46" s="13">
        <f>IF(VLOOKUP(B46,Database!$A:$AV,MATCH($Q$1,Database!$A$1:$AV$1,),)=0,"#N/A",((((VLOOKUP(B46,Database!$A:$AS,MATCH($Q$1,Database!$A$1:$AS$1,),))))-(((VLOOKUP(EDATE(B46,-12),Database!$A:$AS,MATCH($Q$1,Database!$A$1:$AS$1,),)))))/(((VLOOKUP(EDATE(B46,-12),Database!$A:$AS,MATCH($Q$1,Database!$A$1:$AS$1,),)))))</f>
        <v>-3.9334011900835311E-2</v>
      </c>
      <c r="R46" s="13">
        <f>IF(VLOOKUP(B46,Database!$A:$AV,MATCH($R$1,Database!$A$1:$AV$1,),)=0,"#N/A",((((VLOOKUP(B46,Database!$A:$AS,MATCH($R$1,Database!$A$1:$AS$1,),))))-(((VLOOKUP(EDATE(B46,-12),Database!$A:$AS,MATCH($R$1,Database!$A$1:$AS$1,),)))))/(((VLOOKUP(EDATE(B46,-12),Database!$A:$AS,MATCH($R$1,Database!$A$1:$AS$1,),)))))</f>
        <v>-1.893914318887974E-2</v>
      </c>
      <c r="S46" s="13">
        <f>IF(VLOOKUP(B46,Database!$A:$AV,MATCH($S$1,Database!$A$1:$AV$1,),)=0,"#N/A",((((VLOOKUP(B46,Database!$A:$AS,MATCH($S$1,Database!$A$1:$AS$1,),))))-(((VLOOKUP(EDATE(B46,-12),Database!$A:$AS,MATCH($S$1,Database!$A$1:$AS$1,),)))))/(((VLOOKUP(EDATE(B46,-12),Database!$A:$AS,MATCH($S$1,Database!$A$1:$AS$1,),)))))</f>
        <v>8.8607594969066353E-2</v>
      </c>
      <c r="T46" s="13">
        <f>IF(VLOOKUP(B46,Database!$A:$AV,MATCH($T$1,Database!$A$1:$AV$1,),)=0,"#N/A",((((VLOOKUP(B46,Database!$A:$AS,MATCH($T$1,Database!$A$1:$AS$1,),))))-(((VLOOKUP(EDATE(B46,-12),Database!$A:$AS,MATCH($T$1,Database!$A$1:$AS$1,),)))))/(((VLOOKUP(EDATE(B46,-12),Database!$A:$AS,MATCH($T$1,Database!$A$1:$AS$1,),)))))</f>
        <v>6.0240963938894693E-3</v>
      </c>
      <c r="U46" s="13">
        <f>IF(VLOOKUP(B46,Database!$A:$AV,MATCH($U$1,Database!$A$1:$AV$1,),)=0,"#N/A",((((VLOOKUP(B46,Database!$A:$AS,MATCH($U$1,Database!$A$1:$AS$1,),))))-(((VLOOKUP(EDATE(B46,-12),Database!$A:$AS,MATCH($U$1,Database!$A$1:$AS$1,),)))))/(((VLOOKUP(EDATE(B46,-12),Database!$A:$AS,MATCH($U$1,Database!$A$1:$AS$1,),)))))</f>
        <v>-0.28020908288909252</v>
      </c>
      <c r="V46" s="13">
        <f>IF(VLOOKUP(B46,Database!$A:$AV,MATCH($V$1,Database!$A$1:$AV$1,),)=0,"#N/A",((((VLOOKUP(B46,Database!$A:$AS,MATCH($V$1,Database!$A$1:$AS$1,),))))-(((VLOOKUP(EDATE(B46,-12),Database!$A:$AS,MATCH($V$1,Database!$A$1:$AS$1,),)))))/(((VLOOKUP(EDATE(B46,-12),Database!$A:$AS,MATCH($V$1,Database!$A$1:$AS$1,),)))))</f>
        <v>-0.23883881153228537</v>
      </c>
    </row>
    <row r="47" spans="1:22" s="80" customFormat="1" x14ac:dyDescent="0.35">
      <c r="A47" s="43"/>
      <c r="B47" s="75">
        <v>33573</v>
      </c>
      <c r="C47" s="13">
        <f>IF(VLOOKUP(B47,Database!$A:$AU,MATCH($C$1,Database!$A$1:$AU$1,),)=0,"#N/A",((((VLOOKUP(B47,Database!$A:$AU,MATCH($C$1,Database!$A$1:$AU$1,),))))-(((VLOOKUP(EDATE(B47,-12),Database!$A:$AU,MATCH($C$1,Database!$A$1:$AU$1,),)))))/(((VLOOKUP(EDATE(B47,-12),Database!$A:$AU,MATCH($C$1,Database!$A$1:$AU$1,),)))))</f>
        <v>8.724739363744528E-3</v>
      </c>
      <c r="D47" s="13">
        <f>IF(VLOOKUP(B47,Database!$A:$AV,MATCH($D$1,Database!$A$1:$AV$1,),)=0,"#N/A",((((VLOOKUP(B47,Database!$A:$AS,MATCH($D$1,Database!$A$1:$AS$1,),))))-(((VLOOKUP(EDATE(B47,-12),Database!$A:$AS,MATCH($D$1,Database!$A$1:$AS$1,),)))))/(((VLOOKUP(EDATE(B47,-12),Database!$A:$AS,MATCH($D$1,Database!$A$1:$AS$1,),)))))</f>
        <v>6.5834779762988184E-4</v>
      </c>
      <c r="E47" s="13">
        <f>IF(VLOOKUP(B47,Database!$A:$AV,MATCH($E$1,Database!$A$1:$AV$1,),)=0,"#N/A",((((VLOOKUP(B47,Database!$A:$AS,MATCH($E$1,Database!$A$1:$AS$1,),))))-(((VLOOKUP(EDATE(B47,-12),Database!$A:$AS,MATCH($E$1,Database!$A$1:$AS$1,),)))))/(((VLOOKUP(EDATE(B47,-12),Database!$A:$AS,MATCH($E$1,Database!$A$1:$AS$1,),)))))</f>
        <v>-2.0872865278320066E-2</v>
      </c>
      <c r="F47" s="13">
        <f>IF(VLOOKUP(B47,Database!$A:$AV,MATCH($F$1,Database!$A$1:$AV$1,),)=0,"#N/A",((((VLOOKUP(B47,Database!$A:$AS,MATCH($F$1,Database!$A$1:$AS$1,),))))-(((VLOOKUP(EDATE(B47,-12),Database!$A:$AS,MATCH($F$1,Database!$A$1:$AS$1,),)))))/(((VLOOKUP(EDATE(B47,-12),Database!$A:$AS,MATCH($F$1,Database!$A$1:$AS$1,),)))))</f>
        <v>9.0525218354356243E-3</v>
      </c>
      <c r="G47" s="13">
        <f>IF(VLOOKUP(B47,Database!$A:$AV,MATCH($G$1,Database!$A$1:$AV$1,),)=0,"#N/A",((((VLOOKUP(B47,Database!$A:$AS,MATCH($G$1,Database!$A$1:$AS$1,),))))-(((VLOOKUP(EDATE(B47,-12),Database!$A:$AS,MATCH($G$1,Database!$A$1:$AS$1,),)))))/(((VLOOKUP(EDATE(B47,-12),Database!$A:$AS,MATCH($G$1,Database!$A$1:$AS$1,),)))))</f>
        <v>3.2751091703058009E-4</v>
      </c>
      <c r="H47" s="13">
        <f>IF(VLOOKUP(B47,Database!$A:$AV,MATCH($H$1,Database!$A$1:$AV$1,),)=0,"#N/A",((((VLOOKUP(B47,Database!$A:$AS,MATCH($H$1,Database!$A$1:$AS$1,),))))-(((VLOOKUP(EDATE(B47,-12),Database!$A:$AS,MATCH($H$1,Database!$A$1:$AS$1,),)))))/(((VLOOKUP(EDATE(B47,-12),Database!$A:$AS,MATCH($H$1,Database!$A$1:$AS$1,),)))))</f>
        <v>-1.8543046354987245E-2</v>
      </c>
      <c r="I47" s="13">
        <f>IF(VLOOKUP(B47,Database!$A:$AV,MATCH($I$1,Database!$A$1:$AV$1,),)=0,"#N/A",((((VLOOKUP(B47,Database!$A:$AS,MATCH($I$1,Database!$A$1:$AS$1,),))))-(((VLOOKUP(EDATE(B47,-12),Database!$A:$AS,MATCH($I$1,Database!$A$1:$AS$1,),)))))/(((VLOOKUP(EDATE(B47,-12),Database!$A:$AS,MATCH($I$1,Database!$A$1:$AS$1,),)))))</f>
        <v>-1.085972850377322E-2</v>
      </c>
      <c r="J47" s="13">
        <f>IF(VLOOKUP(B47,Database!$A:$AV,MATCH($J$1,Database!$A$1:$AV$1,),)=0,"#N/A",((((VLOOKUP(B47,Database!$A:$AS,MATCH($J$1,Database!$A$1:$AS$1,),))))-(((VLOOKUP(EDATE(B47,-12),Database!$A:$AS,MATCH($J$1,Database!$A$1:$AS$1,),)))))/(((VLOOKUP(EDATE(B47,-12),Database!$A:$AS,MATCH($J$1,Database!$A$1:$AS$1,),)))))</f>
        <v>1.2647135514792105E-2</v>
      </c>
      <c r="K47" s="13">
        <f>IF(VLOOKUP(B47,Database!$A:$AV,MATCH($K$1,Database!$A$1:$AV$1,),)=0,"#N/A",((((VLOOKUP(B47,Database!$A:$AS,MATCH($K$1,Database!$A$1:$AS$1,),))))-(((VLOOKUP(EDATE(B47,-12),Database!$A:$AS,MATCH($K$1,Database!$A$1:$AS$1,),)))))/(((VLOOKUP(EDATE(B47,-12),Database!$A:$AS,MATCH($K$1,Database!$A$1:$AS$1,),)))))</f>
        <v>-4.4222539240006513E-2</v>
      </c>
      <c r="L47" s="13">
        <f>((((VLOOKUP(B47,Database!$A:$AS,MATCH($L$1,Database!$A$1:$AS$1,),))))-(((VLOOKUP(EDATE(B47,-12),Database!$A:$AS,MATCH($L$1,Database!$A$1:$AS$1,),)))))/(((VLOOKUP(EDATE(B47,-12),Database!$A:$AS,MATCH($L$1,Database!$A$1:$AS$1,),))))</f>
        <v>3.9956803450271354E-2</v>
      </c>
      <c r="M47" s="13" t="e">
        <f>((((VLOOKUP(B47,Database!$A:$AS,MATCH($M$1,Database!$A$1:$AS$1,),))))-(((VLOOKUP(EDATE(B47,-12),Database!$A:$AS,MATCH($M$1,Database!$A$1:$AS$1,),)))))/(((VLOOKUP(EDATE(B47,-12),Database!$A:$AS,MATCH($M$1,Database!$A$1:$AS$1,),))))</f>
        <v>#DIV/0!</v>
      </c>
      <c r="N47" s="13" t="e">
        <f>((((VLOOKUP(B47,Database!$A:$AS,MATCH($N$1,Database!$A$1:$AS$1,),))))-(((VLOOKUP(EDATE(B47,-12),Database!$A:$AS,MATCH($N$1,Database!$A$1:$AS$1,),)))))/(((VLOOKUP(EDATE(B47,-12),Database!$A:$AS,MATCH($N$1,Database!$A$1:$AS$1,),))))</f>
        <v>#DIV/0!</v>
      </c>
      <c r="O47" s="13">
        <f>IF(VLOOKUP(B47,Database!$A:$AV,MATCH($O$1,Database!$A$1:$AV$1,),)=0,"#N/A",((((VLOOKUP(B47,Database!$A:$AS,MATCH($O$1,Database!$A$1:$AS$1,),))))-(((VLOOKUP(EDATE(B47,-12),Database!$A:$AS,MATCH($O$1,Database!$A$1:$AS$1,),)))))/(((VLOOKUP(EDATE(B47,-12),Database!$A:$AS,MATCH($O$1,Database!$A$1:$AS$1,),)))))</f>
        <v>-1.3062636594476323E-2</v>
      </c>
      <c r="P47" s="13">
        <f>IF(VLOOKUP(B47,Database!$A:$AV,MATCH($P$1,Database!$A$1:$AV$1,),)=0,"#N/A",((((VLOOKUP(B47,Database!$A:$AS,MATCH($P$1,Database!$A$1:$AS$1,),))))-(((VLOOKUP(EDATE(B47,-12),Database!$A:$AS,MATCH($P$1,Database!$A$1:$AS$1,),)))))/(((VLOOKUP(EDATE(B47,-12),Database!$A:$AS,MATCH($P$1,Database!$A$1:$AS$1,),)))))</f>
        <v>8.0568720379146905E-2</v>
      </c>
      <c r="Q47" s="13">
        <f>IF(VLOOKUP(B47,Database!$A:$AV,MATCH($Q$1,Database!$A$1:$AV$1,),)=0,"#N/A",((((VLOOKUP(B47,Database!$A:$AS,MATCH($Q$1,Database!$A$1:$AS$1,),))))-(((VLOOKUP(EDATE(B47,-12),Database!$A:$AS,MATCH($Q$1,Database!$A$1:$AS$1,),)))))/(((VLOOKUP(EDATE(B47,-12),Database!$A:$AS,MATCH($Q$1,Database!$A$1:$AS$1,),)))))</f>
        <v>-3.898376310489142E-2</v>
      </c>
      <c r="R47" s="13">
        <f>IF(VLOOKUP(B47,Database!$A:$AV,MATCH($R$1,Database!$A$1:$AV$1,),)=0,"#N/A",((((VLOOKUP(B47,Database!$A:$AS,MATCH($R$1,Database!$A$1:$AS$1,),))))-(((VLOOKUP(EDATE(B47,-12),Database!$A:$AS,MATCH($R$1,Database!$A$1:$AS$1,),)))))/(((VLOOKUP(EDATE(B47,-12),Database!$A:$AS,MATCH($R$1,Database!$A$1:$AS$1,),)))))</f>
        <v>-5.6994226065718911E-2</v>
      </c>
      <c r="S47" s="13">
        <f>IF(VLOOKUP(B47,Database!$A:$AV,MATCH($S$1,Database!$A$1:$AV$1,),)=0,"#N/A",((((VLOOKUP(B47,Database!$A:$AS,MATCH($S$1,Database!$A$1:$AS$1,),))))-(((VLOOKUP(EDATE(B47,-12),Database!$A:$AS,MATCH($S$1,Database!$A$1:$AS$1,),)))))/(((VLOOKUP(EDATE(B47,-12),Database!$A:$AS,MATCH($S$1,Database!$A$1:$AS$1,),)))))</f>
        <v>1.6326530611684171E-2</v>
      </c>
      <c r="T47" s="13">
        <f>IF(VLOOKUP(B47,Database!$A:$AV,MATCH($T$1,Database!$A$1:$AV$1,),)=0,"#N/A",((((VLOOKUP(B47,Database!$A:$AS,MATCH($T$1,Database!$A$1:$AS$1,),))))-(((VLOOKUP(EDATE(B47,-12),Database!$A:$AS,MATCH($T$1,Database!$A$1:$AS$1,),)))))/(((VLOOKUP(EDATE(B47,-12),Database!$A:$AS,MATCH($T$1,Database!$A$1:$AS$1,),)))))</f>
        <v>4.0880503154049438E-2</v>
      </c>
      <c r="U47" s="13">
        <f>IF(VLOOKUP(B47,Database!$A:$AV,MATCH($U$1,Database!$A$1:$AV$1,),)=0,"#N/A",((((VLOOKUP(B47,Database!$A:$AS,MATCH($U$1,Database!$A$1:$AS$1,),))))-(((VLOOKUP(EDATE(B47,-12),Database!$A:$AS,MATCH($U$1,Database!$A$1:$AS$1,),)))))/(((VLOOKUP(EDATE(B47,-12),Database!$A:$AS,MATCH($U$1,Database!$A$1:$AS$1,),)))))</f>
        <v>-0.34277316235337724</v>
      </c>
      <c r="V47" s="13">
        <f>IF(VLOOKUP(B47,Database!$A:$AV,MATCH($V$1,Database!$A$1:$AV$1,),)=0,"#N/A",((((VLOOKUP(B47,Database!$A:$AS,MATCH($V$1,Database!$A$1:$AS$1,),))))-(((VLOOKUP(EDATE(B47,-12),Database!$A:$AS,MATCH($V$1,Database!$A$1:$AS$1,),)))))/(((VLOOKUP(EDATE(B47,-12),Database!$A:$AS,MATCH($V$1,Database!$A$1:$AS$1,),)))))</f>
        <v>-0.21115006141854223</v>
      </c>
    </row>
    <row r="48" spans="1:22" s="80" customFormat="1" x14ac:dyDescent="0.35">
      <c r="A48" s="43"/>
      <c r="B48" s="75">
        <v>33604</v>
      </c>
      <c r="C48" s="13">
        <f>IF(VLOOKUP(B48,Database!$A:$AU,MATCH($C$1,Database!$A$1:$AU$1,),)=0,"#N/A",((((VLOOKUP(B48,Database!$A:$AU,MATCH($C$1,Database!$A$1:$AU$1,),))))-(((VLOOKUP(EDATE(B48,-12),Database!$A:$AU,MATCH($C$1,Database!$A$1:$AU$1,),)))))/(((VLOOKUP(EDATE(B48,-12),Database!$A:$AU,MATCH($C$1,Database!$A$1:$AU$1,),)))))</f>
        <v>6.9090439999984054E-3</v>
      </c>
      <c r="D48" s="13">
        <f>IF(VLOOKUP(B48,Database!$A:$AV,MATCH($D$1,Database!$A$1:$AV$1,),)=0,"#N/A",((((VLOOKUP(B48,Database!$A:$AS,MATCH($D$1,Database!$A$1:$AS$1,),))))-(((VLOOKUP(EDATE(B48,-12),Database!$A:$AS,MATCH($D$1,Database!$A$1:$AS$1,),)))))/(((VLOOKUP(EDATE(B48,-12),Database!$A:$AS,MATCH($D$1,Database!$A$1:$AS$1,),)))))</f>
        <v>-7.2727272706996429E-3</v>
      </c>
      <c r="E48" s="13">
        <f>IF(VLOOKUP(B48,Database!$A:$AV,MATCH($E$1,Database!$A$1:$AV$1,),)=0,"#N/A",((((VLOOKUP(B48,Database!$A:$AS,MATCH($E$1,Database!$A$1:$AS$1,),))))-(((VLOOKUP(EDATE(B48,-12),Database!$A:$AS,MATCH($E$1,Database!$A$1:$AS$1,),)))))/(((VLOOKUP(EDATE(B48,-12),Database!$A:$AS,MATCH($E$1,Database!$A$1:$AS$1,),)))))</f>
        <v>-3.3930254472073214E-2</v>
      </c>
      <c r="F48" s="13">
        <f>IF(VLOOKUP(B48,Database!$A:$AV,MATCH($F$1,Database!$A$1:$AV$1,),)=0,"#N/A",((((VLOOKUP(B48,Database!$A:$AS,MATCH($F$1,Database!$A$1:$AS$1,),))))-(((VLOOKUP(EDATE(B48,-12),Database!$A:$AS,MATCH($F$1,Database!$A$1:$AS$1,),)))))/(((VLOOKUP(EDATE(B48,-12),Database!$A:$AS,MATCH($F$1,Database!$A$1:$AS$1,),)))))</f>
        <v>-9.1623036624031238E-3</v>
      </c>
      <c r="G48" s="13">
        <f>IF(VLOOKUP(B48,Database!$A:$AV,MATCH($G$1,Database!$A$1:$AV$1,),)=0,"#N/A",((((VLOOKUP(B48,Database!$A:$AS,MATCH($G$1,Database!$A$1:$AS$1,),))))-(((VLOOKUP(EDATE(B48,-12),Database!$A:$AS,MATCH($G$1,Database!$A$1:$AS$1,),)))))/(((VLOOKUP(EDATE(B48,-12),Database!$A:$AS,MATCH($G$1,Database!$A$1:$AS$1,),)))))</f>
        <v>-9.8070912813881961E-3</v>
      </c>
      <c r="H48" s="13">
        <f>IF(VLOOKUP(B48,Database!$A:$AV,MATCH($H$1,Database!$A$1:$AV$1,),)=0,"#N/A",((((VLOOKUP(B48,Database!$A:$AS,MATCH($H$1,Database!$A$1:$AS$1,),))))-(((VLOOKUP(EDATE(B48,-12),Database!$A:$AS,MATCH($H$1,Database!$A$1:$AS$1,),)))))/(((VLOOKUP(EDATE(B48,-12),Database!$A:$AS,MATCH($H$1,Database!$A$1:$AS$1,),)))))</f>
        <v>-1.5936254974296123E-2</v>
      </c>
      <c r="I48" s="13">
        <f>IF(VLOOKUP(B48,Database!$A:$AV,MATCH($I$1,Database!$A$1:$AV$1,),)=0,"#N/A",((((VLOOKUP(B48,Database!$A:$AS,MATCH($I$1,Database!$A$1:$AS$1,),))))-(((VLOOKUP(EDATE(B48,-12),Database!$A:$AS,MATCH($I$1,Database!$A$1:$AS$1,),)))))/(((VLOOKUP(EDATE(B48,-12),Database!$A:$AS,MATCH($I$1,Database!$A$1:$AS$1,),)))))</f>
        <v>-8.1008100787719004E-3</v>
      </c>
      <c r="J48" s="13">
        <f>IF(VLOOKUP(B48,Database!$A:$AV,MATCH($J$1,Database!$A$1:$AV$1,),)=0,"#N/A",((((VLOOKUP(B48,Database!$A:$AS,MATCH($J$1,Database!$A$1:$AS$1,),))))-(((VLOOKUP(EDATE(B48,-12),Database!$A:$AS,MATCH($J$1,Database!$A$1:$AS$1,),)))))/(((VLOOKUP(EDATE(B48,-12),Database!$A:$AS,MATCH($J$1,Database!$A$1:$AS$1,),)))))</f>
        <v>-4.0933949469156858E-3</v>
      </c>
      <c r="K48" s="13">
        <f>IF(VLOOKUP(B48,Database!$A:$AV,MATCH($K$1,Database!$A$1:$AV$1,),)=0,"#N/A",((((VLOOKUP(B48,Database!$A:$AS,MATCH($K$1,Database!$A$1:$AS$1,),))))-(((VLOOKUP(EDATE(B48,-12),Database!$A:$AS,MATCH($K$1,Database!$A$1:$AS$1,),)))))/(((VLOOKUP(EDATE(B48,-12),Database!$A:$AS,MATCH($K$1,Database!$A$1:$AS$1,),)))))</f>
        <v>-1.3005780348966732E-2</v>
      </c>
      <c r="L48" s="13">
        <f>((((VLOOKUP(B48,Database!$A:$AS,MATCH($L$1,Database!$A$1:$AS$1,),))))-(((VLOOKUP(EDATE(B48,-12),Database!$A:$AS,MATCH($L$1,Database!$A$1:$AS$1,),)))))/(((VLOOKUP(EDATE(B48,-12),Database!$A:$AS,MATCH($L$1,Database!$A$1:$AS$1,),))))</f>
        <v>1.3684210520905566E-2</v>
      </c>
      <c r="M48" s="13" t="e">
        <f>((((VLOOKUP(B48,Database!$A:$AS,MATCH($M$1,Database!$A$1:$AS$1,),))))-(((VLOOKUP(EDATE(B48,-12),Database!$A:$AS,MATCH($M$1,Database!$A$1:$AS$1,),)))))/(((VLOOKUP(EDATE(B48,-12),Database!$A:$AS,MATCH($M$1,Database!$A$1:$AS$1,),))))</f>
        <v>#DIV/0!</v>
      </c>
      <c r="N48" s="13" t="e">
        <f>((((VLOOKUP(B48,Database!$A:$AS,MATCH($N$1,Database!$A$1:$AS$1,),))))-(((VLOOKUP(EDATE(B48,-12),Database!$A:$AS,MATCH($N$1,Database!$A$1:$AS$1,),)))))/(((VLOOKUP(EDATE(B48,-12),Database!$A:$AS,MATCH($N$1,Database!$A$1:$AS$1,),))))</f>
        <v>#DIV/0!</v>
      </c>
      <c r="O48" s="13">
        <f>IF(VLOOKUP(B48,Database!$A:$AV,MATCH($O$1,Database!$A$1:$AV$1,),)=0,"#N/A",((((VLOOKUP(B48,Database!$A:$AS,MATCH($O$1,Database!$A$1:$AS$1,),))))-(((VLOOKUP(EDATE(B48,-12),Database!$A:$AS,MATCH($O$1,Database!$A$1:$AS$1,),)))))/(((VLOOKUP(EDATE(B48,-12),Database!$A:$AS,MATCH($O$1,Database!$A$1:$AS$1,),)))))</f>
        <v>-4.2706894798923076E-3</v>
      </c>
      <c r="P48" s="13">
        <f>IF(VLOOKUP(B48,Database!$A:$AV,MATCH($P$1,Database!$A$1:$AV$1,),)=0,"#N/A",((((VLOOKUP(B48,Database!$A:$AS,MATCH($P$1,Database!$A$1:$AS$1,),))))-(((VLOOKUP(EDATE(B48,-12),Database!$A:$AS,MATCH($P$1,Database!$A$1:$AS$1,),)))))/(((VLOOKUP(EDATE(B48,-12),Database!$A:$AS,MATCH($P$1,Database!$A$1:$AS$1,),)))))</f>
        <v>8.039998206358473E-2</v>
      </c>
      <c r="Q48" s="13">
        <f>IF(VLOOKUP(B48,Database!$A:$AV,MATCH($Q$1,Database!$A$1:$AV$1,),)=0,"#N/A",((((VLOOKUP(B48,Database!$A:$AS,MATCH($Q$1,Database!$A$1:$AS$1,),))))-(((VLOOKUP(EDATE(B48,-12),Database!$A:$AS,MATCH($Q$1,Database!$A$1:$AS$1,),)))))/(((VLOOKUP(EDATE(B48,-12),Database!$A:$AS,MATCH($Q$1,Database!$A$1:$AS$1,),)))))</f>
        <v>-1.6926016931944836E-2</v>
      </c>
      <c r="R48" s="13">
        <f>IF(VLOOKUP(B48,Database!$A:$AV,MATCH($R$1,Database!$A$1:$AV$1,),)=0,"#N/A",((((VLOOKUP(B48,Database!$A:$AS,MATCH($R$1,Database!$A$1:$AS$1,),))))-(((VLOOKUP(EDATE(B48,-12),Database!$A:$AS,MATCH($R$1,Database!$A$1:$AS$1,),)))))/(((VLOOKUP(EDATE(B48,-12),Database!$A:$AS,MATCH($R$1,Database!$A$1:$AS$1,),)))))</f>
        <v>1.0574595010205527E-2</v>
      </c>
      <c r="S48" s="13">
        <f>IF(VLOOKUP(B48,Database!$A:$AV,MATCH($S$1,Database!$A$1:$AV$1,),)=0,"#N/A",((((VLOOKUP(B48,Database!$A:$AS,MATCH($S$1,Database!$A$1:$AS$1,),))))-(((VLOOKUP(EDATE(B48,-12),Database!$A:$AS,MATCH($S$1,Database!$A$1:$AS$1,),)))))/(((VLOOKUP(EDATE(B48,-12),Database!$A:$AS,MATCH($S$1,Database!$A$1:$AS$1,),)))))</f>
        <v>7.4380165284083866E-2</v>
      </c>
      <c r="T48" s="13">
        <f>IF(VLOOKUP(B48,Database!$A:$AV,MATCH($T$1,Database!$A$1:$AV$1,),)=0,"#N/A",((((VLOOKUP(B48,Database!$A:$AS,MATCH($T$1,Database!$A$1:$AS$1,),))))-(((VLOOKUP(EDATE(B48,-12),Database!$A:$AS,MATCH($T$1,Database!$A$1:$AS$1,),)))))/(((VLOOKUP(EDATE(B48,-12),Database!$A:$AS,MATCH($T$1,Database!$A$1:$AS$1,),)))))</f>
        <v>0.20652173910680321</v>
      </c>
      <c r="U48" s="13">
        <f>IF(VLOOKUP(B48,Database!$A:$AV,MATCH($U$1,Database!$A$1:$AV$1,),)=0,"#N/A",((((VLOOKUP(B48,Database!$A:$AS,MATCH($U$1,Database!$A$1:$AS$1,),))))-(((VLOOKUP(EDATE(B48,-12),Database!$A:$AS,MATCH($U$1,Database!$A$1:$AS$1,),)))))/(((VLOOKUP(EDATE(B48,-12),Database!$A:$AS,MATCH($U$1,Database!$A$1:$AS$1,),)))))</f>
        <v>-0.23028274747949087</v>
      </c>
      <c r="V48" s="13">
        <f>IF(VLOOKUP(B48,Database!$A:$AV,MATCH($V$1,Database!$A$1:$AV$1,),)=0,"#N/A",((((VLOOKUP(B48,Database!$A:$AS,MATCH($V$1,Database!$A$1:$AS$1,),))))-(((VLOOKUP(EDATE(B48,-12),Database!$A:$AS,MATCH($V$1,Database!$A$1:$AS$1,),)))))/(((VLOOKUP(EDATE(B48,-12),Database!$A:$AS,MATCH($V$1,Database!$A$1:$AS$1,),)))))</f>
        <v>-0.15391943658074886</v>
      </c>
    </row>
    <row r="49" spans="1:22" s="80" customFormat="1" x14ac:dyDescent="0.35">
      <c r="A49" s="43"/>
      <c r="B49" s="75">
        <v>33635</v>
      </c>
      <c r="C49" s="13">
        <f>IF(VLOOKUP(B49,Database!$A:$AU,MATCH($C$1,Database!$A$1:$AU$1,),)=0,"#N/A",((((VLOOKUP(B49,Database!$A:$AU,MATCH($C$1,Database!$A$1:$AU$1,),))))-(((VLOOKUP(EDATE(B49,-12),Database!$A:$AU,MATCH($C$1,Database!$A$1:$AU$1,),)))))/(((VLOOKUP(EDATE(B49,-12),Database!$A:$AU,MATCH($C$1,Database!$A$1:$AU$1,),)))))</f>
        <v>2.1395547791411472E-2</v>
      </c>
      <c r="D49" s="13">
        <f>IF(VLOOKUP(B49,Database!$A:$AV,MATCH($D$1,Database!$A$1:$AV$1,),)=0,"#N/A",((((VLOOKUP(B49,Database!$A:$AS,MATCH($D$1,Database!$A$1:$AS$1,),))))-(((VLOOKUP(EDATE(B49,-12),Database!$A:$AS,MATCH($D$1,Database!$A$1:$AS$1,),)))))/(((VLOOKUP(EDATE(B49,-12),Database!$A:$AS,MATCH($D$1,Database!$A$1:$AS$1,),)))))</f>
        <v>8.5889570610416521E-3</v>
      </c>
      <c r="E49" s="13">
        <f>IF(VLOOKUP(B49,Database!$A:$AV,MATCH($E$1,Database!$A$1:$AV$1,),)=0,"#N/A",((((VLOOKUP(B49,Database!$A:$AS,MATCH($E$1,Database!$A$1:$AS$1,),))))-(((VLOOKUP(EDATE(B49,-12),Database!$A:$AS,MATCH($E$1,Database!$A$1:$AS$1,),)))))/(((VLOOKUP(EDATE(B49,-12),Database!$A:$AS,MATCH($E$1,Database!$A$1:$AS$1,),)))))</f>
        <v>-4.0375586855025195E-2</v>
      </c>
      <c r="F49" s="13">
        <f>IF(VLOOKUP(B49,Database!$A:$AV,MATCH($F$1,Database!$A$1:$AV$1,),)=0,"#N/A",((((VLOOKUP(B49,Database!$A:$AS,MATCH($F$1,Database!$A$1:$AS$1,),))))-(((VLOOKUP(EDATE(B49,-12),Database!$A:$AS,MATCH($F$1,Database!$A$1:$AS$1,),)))))/(((VLOOKUP(EDATE(B49,-12),Database!$A:$AS,MATCH($F$1,Database!$A$1:$AS$1,),)))))</f>
        <v>1.9867549663348624E-2</v>
      </c>
      <c r="G49" s="13">
        <f>IF(VLOOKUP(B49,Database!$A:$AV,MATCH($G$1,Database!$A$1:$AV$1,),)=0,"#N/A",((((VLOOKUP(B49,Database!$A:$AS,MATCH($G$1,Database!$A$1:$AS$1,),))))-(((VLOOKUP(EDATE(B49,-12),Database!$A:$AS,MATCH($G$1,Database!$A$1:$AS$1,),)))))/(((VLOOKUP(EDATE(B49,-12),Database!$A:$AS,MATCH($G$1,Database!$A$1:$AS$1,),)))))</f>
        <v>-1.2992637505413631E-2</v>
      </c>
      <c r="H49" s="13">
        <f>IF(VLOOKUP(B49,Database!$A:$AV,MATCH($H$1,Database!$A$1:$AV$1,),)=0,"#N/A",((((VLOOKUP(B49,Database!$A:$AS,MATCH($H$1,Database!$A$1:$AS$1,),))))-(((VLOOKUP(EDATE(B49,-12),Database!$A:$AS,MATCH($H$1,Database!$A$1:$AS$1,),)))))/(((VLOOKUP(EDATE(B49,-12),Database!$A:$AS,MATCH($H$1,Database!$A$1:$AS$1,),)))))</f>
        <v>-1.0624169987035678E-2</v>
      </c>
      <c r="I49" s="13">
        <f>IF(VLOOKUP(B49,Database!$A:$AV,MATCH($I$1,Database!$A$1:$AV$1,),)=0,"#N/A",((((VLOOKUP(B49,Database!$A:$AS,MATCH($I$1,Database!$A$1:$AS$1,),))))-(((VLOOKUP(EDATE(B49,-12),Database!$A:$AS,MATCH($I$1,Database!$A$1:$AS$1,),)))))/(((VLOOKUP(EDATE(B49,-12),Database!$A:$AS,MATCH($I$1,Database!$A$1:$AS$1,),)))))</f>
        <v>1.1009174308828966E-2</v>
      </c>
      <c r="J49" s="13">
        <f>IF(VLOOKUP(B49,Database!$A:$AV,MATCH($J$1,Database!$A$1:$AV$1,),)=0,"#N/A",((((VLOOKUP(B49,Database!$A:$AS,MATCH($J$1,Database!$A$1:$AS$1,),))))-(((VLOOKUP(EDATE(B49,-12),Database!$A:$AS,MATCH($J$1,Database!$A$1:$AS$1,),)))))/(((VLOOKUP(EDATE(B49,-12),Database!$A:$AS,MATCH($J$1,Database!$A$1:$AS$1,),)))))</f>
        <v>1.5137330100501979E-2</v>
      </c>
      <c r="K49" s="13">
        <f>IF(VLOOKUP(B49,Database!$A:$AV,MATCH($K$1,Database!$A$1:$AV$1,),)=0,"#N/A",((((VLOOKUP(B49,Database!$A:$AS,MATCH($K$1,Database!$A$1:$AS$1,),))))-(((VLOOKUP(EDATE(B49,-12),Database!$A:$AS,MATCH($K$1,Database!$A$1:$AS$1,),)))))/(((VLOOKUP(EDATE(B49,-12),Database!$A:$AS,MATCH($K$1,Database!$A$1:$AS$1,),)))))</f>
        <v>-1.7316017314227376E-2</v>
      </c>
      <c r="L49" s="13">
        <f>((((VLOOKUP(B49,Database!$A:$AS,MATCH($L$1,Database!$A$1:$AS$1,),))))-(((VLOOKUP(EDATE(B49,-12),Database!$A:$AS,MATCH($L$1,Database!$A$1:$AS$1,),)))))/(((VLOOKUP(EDATE(B49,-12),Database!$A:$AS,MATCH($L$1,Database!$A$1:$AS$1,),))))</f>
        <v>1.3669821235369721E-2</v>
      </c>
      <c r="M49" s="13" t="e">
        <f>((((VLOOKUP(B49,Database!$A:$AS,MATCH($M$1,Database!$A$1:$AS$1,),))))-(((VLOOKUP(EDATE(B49,-12),Database!$A:$AS,MATCH($M$1,Database!$A$1:$AS$1,),)))))/(((VLOOKUP(EDATE(B49,-12),Database!$A:$AS,MATCH($M$1,Database!$A$1:$AS$1,),))))</f>
        <v>#DIV/0!</v>
      </c>
      <c r="N49" s="13" t="e">
        <f>((((VLOOKUP(B49,Database!$A:$AS,MATCH($N$1,Database!$A$1:$AS$1,),))))-(((VLOOKUP(EDATE(B49,-12),Database!$A:$AS,MATCH($N$1,Database!$A$1:$AS$1,),)))))/(((VLOOKUP(EDATE(B49,-12),Database!$A:$AS,MATCH($N$1,Database!$A$1:$AS$1,),))))</f>
        <v>#DIV/0!</v>
      </c>
      <c r="O49" s="13">
        <f>IF(VLOOKUP(B49,Database!$A:$AV,MATCH($O$1,Database!$A$1:$AV$1,),)=0,"#N/A",((((VLOOKUP(B49,Database!$A:$AS,MATCH($O$1,Database!$A$1:$AS$1,),))))-(((VLOOKUP(EDATE(B49,-12),Database!$A:$AS,MATCH($O$1,Database!$A$1:$AS$1,),)))))/(((VLOOKUP(EDATE(B49,-12),Database!$A:$AS,MATCH($O$1,Database!$A$1:$AS$1,),)))))</f>
        <v>1.2332242579547573E-2</v>
      </c>
      <c r="P49" s="13">
        <f>IF(VLOOKUP(B49,Database!$A:$AV,MATCH($P$1,Database!$A$1:$AV$1,),)=0,"#N/A",((((VLOOKUP(B49,Database!$A:$AS,MATCH($P$1,Database!$A$1:$AS$1,),))))-(((VLOOKUP(EDATE(B49,-12),Database!$A:$AS,MATCH($P$1,Database!$A$1:$AS$1,),)))))/(((VLOOKUP(EDATE(B49,-12),Database!$A:$AS,MATCH($P$1,Database!$A$1:$AS$1,),)))))</f>
        <v>0.10413127067870878</v>
      </c>
      <c r="Q49" s="13">
        <f>IF(VLOOKUP(B49,Database!$A:$AV,MATCH($Q$1,Database!$A$1:$AV$1,),)=0,"#N/A",((((VLOOKUP(B49,Database!$A:$AS,MATCH($Q$1,Database!$A$1:$AS$1,),))))-(((VLOOKUP(EDATE(B49,-12),Database!$A:$AS,MATCH($Q$1,Database!$A$1:$AS$1,),)))))/(((VLOOKUP(EDATE(B49,-12),Database!$A:$AS,MATCH($Q$1,Database!$A$1:$AS$1,),)))))</f>
        <v>3.3712541628442595E-2</v>
      </c>
      <c r="R49" s="13">
        <f>IF(VLOOKUP(B49,Database!$A:$AV,MATCH($R$1,Database!$A$1:$AV$1,),)=0,"#N/A",((((VLOOKUP(B49,Database!$A:$AS,MATCH($R$1,Database!$A$1:$AS$1,),))))-(((VLOOKUP(EDATE(B49,-12),Database!$A:$AS,MATCH($R$1,Database!$A$1:$AS$1,),)))))/(((VLOOKUP(EDATE(B49,-12),Database!$A:$AS,MATCH($R$1,Database!$A$1:$AS$1,),)))))</f>
        <v>-2.4518692460625872E-2</v>
      </c>
      <c r="S49" s="13">
        <f>IF(VLOOKUP(B49,Database!$A:$AV,MATCH($S$1,Database!$A$1:$AV$1,),)=0,"#N/A",((((VLOOKUP(B49,Database!$A:$AS,MATCH($S$1,Database!$A$1:$AS$1,),))))-(((VLOOKUP(EDATE(B49,-12),Database!$A:$AS,MATCH($S$1,Database!$A$1:$AS$1,),)))))/(((VLOOKUP(EDATE(B49,-12),Database!$A:$AS,MATCH($S$1,Database!$A$1:$AS$1,),)))))</f>
        <v>5.7377049176370633E-2</v>
      </c>
      <c r="T49" s="13">
        <f>IF(VLOOKUP(B49,Database!$A:$AV,MATCH($T$1,Database!$A$1:$AV$1,),)=0,"#N/A",((((VLOOKUP(B49,Database!$A:$AS,MATCH($T$1,Database!$A$1:$AS$1,),))))-(((VLOOKUP(EDATE(B49,-12),Database!$A:$AS,MATCH($T$1,Database!$A$1:$AS$1,),)))))/(((VLOOKUP(EDATE(B49,-12),Database!$A:$AS,MATCH($T$1,Database!$A$1:$AS$1,),)))))</f>
        <v>2.4844720500559664E-2</v>
      </c>
      <c r="U49" s="13">
        <f>IF(VLOOKUP(B49,Database!$A:$AV,MATCH($U$1,Database!$A$1:$AV$1,),)=0,"#N/A",((((VLOOKUP(B49,Database!$A:$AS,MATCH($U$1,Database!$A$1:$AS$1,),))))-(((VLOOKUP(EDATE(B49,-12),Database!$A:$AS,MATCH($U$1,Database!$A$1:$AS$1,),)))))/(((VLOOKUP(EDATE(B49,-12),Database!$A:$AS,MATCH($U$1,Database!$A$1:$AS$1,),)))))</f>
        <v>-0.16344430647295918</v>
      </c>
      <c r="V49" s="13">
        <f>IF(VLOOKUP(B49,Database!$A:$AV,MATCH($V$1,Database!$A$1:$AV$1,),)=0,"#N/A",((((VLOOKUP(B49,Database!$A:$AS,MATCH($V$1,Database!$A$1:$AS$1,),))))-(((VLOOKUP(EDATE(B49,-12),Database!$A:$AS,MATCH($V$1,Database!$A$1:$AS$1,),)))))/(((VLOOKUP(EDATE(B49,-12),Database!$A:$AS,MATCH($V$1,Database!$A$1:$AS$1,),)))))</f>
        <v>-9.2530639151099728E-2</v>
      </c>
    </row>
    <row r="50" spans="1:22" s="80" customFormat="1" x14ac:dyDescent="0.35">
      <c r="A50" s="43"/>
      <c r="B50" s="75">
        <v>33664</v>
      </c>
      <c r="C50" s="13">
        <f>IF(VLOOKUP(B50,Database!$A:$AU,MATCH($C$1,Database!$A$1:$AU$1,),)=0,"#N/A",((((VLOOKUP(B50,Database!$A:$AU,MATCH($C$1,Database!$A$1:$AU$1,),))))-(((VLOOKUP(EDATE(B50,-12),Database!$A:$AU,MATCH($C$1,Database!$A$1:$AU$1,),)))))/(((VLOOKUP(EDATE(B50,-12),Database!$A:$AU,MATCH($C$1,Database!$A$1:$AU$1,),)))))</f>
        <v>3.5702880825232895E-2</v>
      </c>
      <c r="D50" s="13">
        <f>IF(VLOOKUP(B50,Database!$A:$AV,MATCH($D$1,Database!$A$1:$AV$1,),)=0,"#N/A",((((VLOOKUP(B50,Database!$A:$AS,MATCH($D$1,Database!$A$1:$AS$1,),))))-(((VLOOKUP(EDATE(B50,-12),Database!$A:$AS,MATCH($D$1,Database!$A$1:$AS$1,),)))))/(((VLOOKUP(EDATE(B50,-12),Database!$A:$AS,MATCH($D$1,Database!$A$1:$AS$1,),)))))</f>
        <v>8.674101616801367E-3</v>
      </c>
      <c r="E50" s="13">
        <f>IF(VLOOKUP(B50,Database!$A:$AV,MATCH($E$1,Database!$A$1:$AV$1,),)=0,"#N/A",((((VLOOKUP(B50,Database!$A:$AS,MATCH($E$1,Database!$A$1:$AS$1,),))))-(((VLOOKUP(EDATE(B50,-12),Database!$A:$AS,MATCH($E$1,Database!$A$1:$AS$1,),)))))/(((VLOOKUP(EDATE(B50,-12),Database!$A:$AS,MATCH($E$1,Database!$A$1:$AS$1,),)))))</f>
        <v>-4.5497630334579799E-2</v>
      </c>
      <c r="F50" s="13">
        <f>IF(VLOOKUP(B50,Database!$A:$AV,MATCH($F$1,Database!$A$1:$AV$1,),)=0,"#N/A",((((VLOOKUP(B50,Database!$A:$AS,MATCH($F$1,Database!$A$1:$AS$1,),))))-(((VLOOKUP(EDATE(B50,-12),Database!$A:$AS,MATCH($F$1,Database!$A$1:$AS$1,),)))))/(((VLOOKUP(EDATE(B50,-12),Database!$A:$AS,MATCH($F$1,Database!$A$1:$AS$1,),)))))</f>
        <v>-2.6666666659201088E-3</v>
      </c>
      <c r="G50" s="13">
        <f>IF(VLOOKUP(B50,Database!$A:$AV,MATCH($G$1,Database!$A$1:$AV$1,),)=0,"#N/A",((((VLOOKUP(B50,Database!$A:$AS,MATCH($G$1,Database!$A$1:$AS$1,),))))-(((VLOOKUP(EDATE(B50,-12),Database!$A:$AS,MATCH($G$1,Database!$A$1:$AS$1,),)))))/(((VLOOKUP(EDATE(B50,-12),Database!$A:$AS,MATCH($G$1,Database!$A$1:$AS$1,),)))))</f>
        <v>8.3251177565997463E-3</v>
      </c>
      <c r="H50" s="13">
        <f>IF(VLOOKUP(B50,Database!$A:$AV,MATCH($H$1,Database!$A$1:$AV$1,),)=0,"#N/A",((((VLOOKUP(B50,Database!$A:$AS,MATCH($H$1,Database!$A$1:$AS$1,),))))-(((VLOOKUP(EDATE(B50,-12),Database!$A:$AS,MATCH($H$1,Database!$A$1:$AS$1,),)))))/(((VLOOKUP(EDATE(B50,-12),Database!$A:$AS,MATCH($H$1,Database!$A$1:$AS$1,),)))))</f>
        <v>-4.0268456361236271E-3</v>
      </c>
      <c r="I50" s="13">
        <f>IF(VLOOKUP(B50,Database!$A:$AV,MATCH($I$1,Database!$A$1:$AV$1,),)=0,"#N/A",((((VLOOKUP(B50,Database!$A:$AS,MATCH($I$1,Database!$A$1:$AS$1,),))))-(((VLOOKUP(EDATE(B50,-12),Database!$A:$AS,MATCH($I$1,Database!$A$1:$AS$1,),)))))/(((VLOOKUP(EDATE(B50,-12),Database!$A:$AS,MATCH($I$1,Database!$A$1:$AS$1,),)))))</f>
        <v>1.4760147603586708E-2</v>
      </c>
      <c r="J50" s="13">
        <f>IF(VLOOKUP(B50,Database!$A:$AV,MATCH($J$1,Database!$A$1:$AV$1,),)=0,"#N/A",((((VLOOKUP(B50,Database!$A:$AS,MATCH($J$1,Database!$A$1:$AS$1,),))))-(((VLOOKUP(EDATE(B50,-12),Database!$A:$AS,MATCH($J$1,Database!$A$1:$AS$1,),)))))/(((VLOOKUP(EDATE(B50,-12),Database!$A:$AS,MATCH($J$1,Database!$A$1:$AS$1,),)))))</f>
        <v>3.843643948102294E-2</v>
      </c>
      <c r="K50" s="13">
        <f>IF(VLOOKUP(B50,Database!$A:$AV,MATCH($K$1,Database!$A$1:$AV$1,),)=0,"#N/A",((((VLOOKUP(B50,Database!$A:$AS,MATCH($K$1,Database!$A$1:$AS$1,),))))-(((VLOOKUP(EDATE(B50,-12),Database!$A:$AS,MATCH($K$1,Database!$A$1:$AS$1,),)))))/(((VLOOKUP(EDATE(B50,-12),Database!$A:$AS,MATCH($K$1,Database!$A$1:$AS$1,),)))))</f>
        <v>-1.7492711368456731E-2</v>
      </c>
      <c r="L50" s="13">
        <f>((((VLOOKUP(B50,Database!$A:$AS,MATCH($L$1,Database!$A$1:$AS$1,),))))-(((VLOOKUP(EDATE(B50,-12),Database!$A:$AS,MATCH($L$1,Database!$A$1:$AS$1,),)))))/(((VLOOKUP(EDATE(B50,-12),Database!$A:$AS,MATCH($L$1,Database!$A$1:$AS$1,),))))</f>
        <v>6.7868504772128843E-2</v>
      </c>
      <c r="M50" s="13" t="e">
        <f>((((VLOOKUP(B50,Database!$A:$AS,MATCH($M$1,Database!$A$1:$AS$1,),))))-(((VLOOKUP(EDATE(B50,-12),Database!$A:$AS,MATCH($M$1,Database!$A$1:$AS$1,),)))))/(((VLOOKUP(EDATE(B50,-12),Database!$A:$AS,MATCH($M$1,Database!$A$1:$AS$1,),))))</f>
        <v>#DIV/0!</v>
      </c>
      <c r="N50" s="13" t="e">
        <f>((((VLOOKUP(B50,Database!$A:$AS,MATCH($N$1,Database!$A$1:$AS$1,),))))-(((VLOOKUP(EDATE(B50,-12),Database!$A:$AS,MATCH($N$1,Database!$A$1:$AS$1,),)))))/(((VLOOKUP(EDATE(B50,-12),Database!$A:$AS,MATCH($N$1,Database!$A$1:$AS$1,),))))</f>
        <v>#DIV/0!</v>
      </c>
      <c r="O50" s="13">
        <f>IF(VLOOKUP(B50,Database!$A:$AV,MATCH($O$1,Database!$A$1:$AV$1,),)=0,"#N/A",((((VLOOKUP(B50,Database!$A:$AS,MATCH($O$1,Database!$A$1:$AS$1,),))))-(((VLOOKUP(EDATE(B50,-12),Database!$A:$AS,MATCH($O$1,Database!$A$1:$AS$1,),)))))/(((VLOOKUP(EDATE(B50,-12),Database!$A:$AS,MATCH($O$1,Database!$A$1:$AS$1,),)))))</f>
        <v>1.078955329524124E-2</v>
      </c>
      <c r="P50" s="13">
        <f>IF(VLOOKUP(B50,Database!$A:$AV,MATCH($P$1,Database!$A$1:$AV$1,),)=0,"#N/A",((((VLOOKUP(B50,Database!$A:$AS,MATCH($P$1,Database!$A$1:$AS$1,),))))-(((VLOOKUP(EDATE(B50,-12),Database!$A:$AS,MATCH($P$1,Database!$A$1:$AS$1,),)))))/(((VLOOKUP(EDATE(B50,-12),Database!$A:$AS,MATCH($P$1,Database!$A$1:$AS$1,),)))))</f>
        <v>0.10093174624403724</v>
      </c>
      <c r="Q50" s="13">
        <f>IF(VLOOKUP(B50,Database!$A:$AV,MATCH($Q$1,Database!$A$1:$AV$1,),)=0,"#N/A",((((VLOOKUP(B50,Database!$A:$AS,MATCH($Q$1,Database!$A$1:$AS$1,),))))-(((VLOOKUP(EDATE(B50,-12),Database!$A:$AS,MATCH($Q$1,Database!$A$1:$AS$1,),)))))/(((VLOOKUP(EDATE(B50,-12),Database!$A:$AS,MATCH($Q$1,Database!$A$1:$AS$1,),)))))</f>
        <v>3.0328559395518088E-2</v>
      </c>
      <c r="R50" s="13">
        <f>IF(VLOOKUP(B50,Database!$A:$AV,MATCH($R$1,Database!$A$1:$AV$1,),)=0,"#N/A",((((VLOOKUP(B50,Database!$A:$AS,MATCH($R$1,Database!$A$1:$AS$1,),))))-(((VLOOKUP(EDATE(B50,-12),Database!$A:$AS,MATCH($R$1,Database!$A$1:$AS$1,),)))))/(((VLOOKUP(EDATE(B50,-12),Database!$A:$AS,MATCH($R$1,Database!$A$1:$AS$1,),)))))</f>
        <v>-1.1388542390348838E-2</v>
      </c>
      <c r="S50" s="13">
        <f>IF(VLOOKUP(B50,Database!$A:$AV,MATCH($S$1,Database!$A$1:$AV$1,),)=0,"#N/A",((((VLOOKUP(B50,Database!$A:$AS,MATCH($S$1,Database!$A$1:$AS$1,),))))-(((VLOOKUP(EDATE(B50,-12),Database!$A:$AS,MATCH($S$1,Database!$A$1:$AS$1,),)))))/(((VLOOKUP(EDATE(B50,-12),Database!$A:$AS,MATCH($S$1,Database!$A$1:$AS$1,),)))))</f>
        <v>0.1416309013185518</v>
      </c>
      <c r="T50" s="13">
        <f>IF(VLOOKUP(B50,Database!$A:$AV,MATCH($T$1,Database!$A$1:$AV$1,),)=0,"#N/A",((((VLOOKUP(B50,Database!$A:$AS,MATCH($T$1,Database!$A$1:$AS$1,),))))-(((VLOOKUP(EDATE(B50,-12),Database!$A:$AS,MATCH($T$1,Database!$A$1:$AS$1,),)))))/(((VLOOKUP(EDATE(B50,-12),Database!$A:$AS,MATCH($T$1,Database!$A$1:$AS$1,),)))))</f>
        <v>-1.488095235712312E-2</v>
      </c>
      <c r="U50" s="13">
        <f>IF(VLOOKUP(B50,Database!$A:$AV,MATCH($U$1,Database!$A$1:$AV$1,),)=0,"#N/A",((((VLOOKUP(B50,Database!$A:$AS,MATCH($U$1,Database!$A$1:$AS$1,),))))-(((VLOOKUP(EDATE(B50,-12),Database!$A:$AS,MATCH($U$1,Database!$A$1:$AS$1,),)))))/(((VLOOKUP(EDATE(B50,-12),Database!$A:$AS,MATCH($U$1,Database!$A$1:$AS$1,),)))))</f>
        <v>-0.20211865894793388</v>
      </c>
      <c r="V50" s="13">
        <f>IF(VLOOKUP(B50,Database!$A:$AV,MATCH($V$1,Database!$A$1:$AV$1,),)=0,"#N/A",((((VLOOKUP(B50,Database!$A:$AS,MATCH($V$1,Database!$A$1:$AS$1,),))))-(((VLOOKUP(EDATE(B50,-12),Database!$A:$AS,MATCH($V$1,Database!$A$1:$AS$1,),)))))/(((VLOOKUP(EDATE(B50,-12),Database!$A:$AS,MATCH($V$1,Database!$A$1:$AS$1,),)))))</f>
        <v>-4.5781288423749025E-2</v>
      </c>
    </row>
    <row r="51" spans="1:22" s="80" customFormat="1" x14ac:dyDescent="0.35">
      <c r="A51" s="43"/>
      <c r="B51" s="75">
        <v>33695</v>
      </c>
      <c r="C51" s="13">
        <f>IF(VLOOKUP(B51,Database!$A:$AU,MATCH($C$1,Database!$A$1:$AU$1,),)=0,"#N/A",((((VLOOKUP(B51,Database!$A:$AU,MATCH($C$1,Database!$A$1:$AU$1,),))))-(((VLOOKUP(EDATE(B51,-12),Database!$A:$AU,MATCH($C$1,Database!$A$1:$AU$1,),)))))/(((VLOOKUP(EDATE(B51,-12),Database!$A:$AU,MATCH($C$1,Database!$A$1:$AU$1,),)))))</f>
        <v>4.0832896030801057E-2</v>
      </c>
      <c r="D51" s="13">
        <f>IF(VLOOKUP(B51,Database!$A:$AV,MATCH($D$1,Database!$A$1:$AV$1,),)=0,"#N/A",((((VLOOKUP(B51,Database!$A:$AS,MATCH($D$1,Database!$A$1:$AS$1,),))))-(((VLOOKUP(EDATE(B51,-12),Database!$A:$AS,MATCH($D$1,Database!$A$1:$AS$1,),)))))/(((VLOOKUP(EDATE(B51,-12),Database!$A:$AS,MATCH($D$1,Database!$A$1:$AS$1,),)))))</f>
        <v>1.3715710723471925E-2</v>
      </c>
      <c r="E51" s="13">
        <f>IF(VLOOKUP(B51,Database!$A:$AV,MATCH($E$1,Database!$A$1:$AV$1,),)=0,"#N/A",((((VLOOKUP(B51,Database!$A:$AS,MATCH($E$1,Database!$A$1:$AS$1,),))))-(((VLOOKUP(EDATE(B51,-12),Database!$A:$AS,MATCH($E$1,Database!$A$1:$AS$1,),)))))/(((VLOOKUP(EDATE(B51,-12),Database!$A:$AS,MATCH($E$1,Database!$A$1:$AS$1,),)))))</f>
        <v>-5.3824362598714558E-2</v>
      </c>
      <c r="F51" s="13">
        <f>IF(VLOOKUP(B51,Database!$A:$AV,MATCH($F$1,Database!$A$1:$AV$1,),)=0,"#N/A",((((VLOOKUP(B51,Database!$A:$AS,MATCH($F$1,Database!$A$1:$AS$1,),))))-(((VLOOKUP(EDATE(B51,-12),Database!$A:$AS,MATCH($F$1,Database!$A$1:$AS$1,),)))))/(((VLOOKUP(EDATE(B51,-12),Database!$A:$AS,MATCH($F$1,Database!$A$1:$AS$1,),)))))</f>
        <v>4.0322580633780618E-3</v>
      </c>
      <c r="G51" s="13">
        <f>IF(VLOOKUP(B51,Database!$A:$AV,MATCH($G$1,Database!$A$1:$AV$1,),)=0,"#N/A",((((VLOOKUP(B51,Database!$A:$AS,MATCH($G$1,Database!$A$1:$AS$1,),))))-(((VLOOKUP(EDATE(B51,-12),Database!$A:$AS,MATCH($G$1,Database!$A$1:$AS$1,),)))))/(((VLOOKUP(EDATE(B51,-12),Database!$A:$AS,MATCH($G$1,Database!$A$1:$AS$1,),)))))</f>
        <v>1.0956502684344091E-3</v>
      </c>
      <c r="H51" s="13">
        <f>IF(VLOOKUP(B51,Database!$A:$AV,MATCH($H$1,Database!$A$1:$AV$1,),)=0,"#N/A",((((VLOOKUP(B51,Database!$A:$AS,MATCH($H$1,Database!$A$1:$AS$1,),))))-(((VLOOKUP(EDATE(B51,-12),Database!$A:$AS,MATCH($H$1,Database!$A$1:$AS$1,),)))))/(((VLOOKUP(EDATE(B51,-12),Database!$A:$AS,MATCH($H$1,Database!$A$1:$AS$1,),)))))</f>
        <v>1.6326530606174595E-2</v>
      </c>
      <c r="I51" s="13">
        <f>IF(VLOOKUP(B51,Database!$A:$AV,MATCH($I$1,Database!$A$1:$AV$1,),)=0,"#N/A",((((VLOOKUP(B51,Database!$A:$AS,MATCH($I$1,Database!$A$1:$AS$1,),))))-(((VLOOKUP(EDATE(B51,-12),Database!$A:$AS,MATCH($I$1,Database!$A$1:$AS$1,),)))))/(((VLOOKUP(EDATE(B51,-12),Database!$A:$AS,MATCH($I$1,Database!$A$1:$AS$1,),)))))</f>
        <v>2.7001862192953755E-2</v>
      </c>
      <c r="J51" s="13">
        <f>IF(VLOOKUP(B51,Database!$A:$AV,MATCH($J$1,Database!$A$1:$AV$1,),)=0,"#N/A",((((VLOOKUP(B51,Database!$A:$AS,MATCH($J$1,Database!$A$1:$AS$1,),))))-(((VLOOKUP(EDATE(B51,-12),Database!$A:$AS,MATCH($J$1,Database!$A$1:$AS$1,),)))))/(((VLOOKUP(EDATE(B51,-12),Database!$A:$AS,MATCH($J$1,Database!$A$1:$AS$1,),)))))</f>
        <v>-3.4132695806361919E-2</v>
      </c>
      <c r="K51" s="13">
        <f>IF(VLOOKUP(B51,Database!$A:$AV,MATCH($K$1,Database!$A$1:$AV$1,),)=0,"#N/A",((((VLOOKUP(B51,Database!$A:$AS,MATCH($K$1,Database!$A$1:$AS$1,),))))-(((VLOOKUP(EDATE(B51,-12),Database!$A:$AS,MATCH($K$1,Database!$A$1:$AS$1,),)))))/(((VLOOKUP(EDATE(B51,-12),Database!$A:$AS,MATCH($K$1,Database!$A$1:$AS$1,),)))))</f>
        <v>5.8651026289723851E-3</v>
      </c>
      <c r="L51" s="13">
        <f>((((VLOOKUP(B51,Database!$A:$AS,MATCH($L$1,Database!$A$1:$AS$1,),))))-(((VLOOKUP(EDATE(B51,-12),Database!$A:$AS,MATCH($L$1,Database!$A$1:$AS$1,),)))))/(((VLOOKUP(EDATE(B51,-12),Database!$A:$AS,MATCH($L$1,Database!$A$1:$AS$1,),))))</f>
        <v>3.1746031742314371E-2</v>
      </c>
      <c r="M51" s="13" t="e">
        <f>((((VLOOKUP(B51,Database!$A:$AS,MATCH($M$1,Database!$A$1:$AS$1,),))))-(((VLOOKUP(EDATE(B51,-12),Database!$A:$AS,MATCH($M$1,Database!$A$1:$AS$1,),)))))/(((VLOOKUP(EDATE(B51,-12),Database!$A:$AS,MATCH($M$1,Database!$A$1:$AS$1,),))))</f>
        <v>#DIV/0!</v>
      </c>
      <c r="N51" s="13" t="e">
        <f>((((VLOOKUP(B51,Database!$A:$AS,MATCH($N$1,Database!$A$1:$AS$1,),))))-(((VLOOKUP(EDATE(B51,-12),Database!$A:$AS,MATCH($N$1,Database!$A$1:$AS$1,),)))))/(((VLOOKUP(EDATE(B51,-12),Database!$A:$AS,MATCH($N$1,Database!$A$1:$AS$1,),))))</f>
        <v>#DIV/0!</v>
      </c>
      <c r="O51" s="13">
        <f>IF(VLOOKUP(B51,Database!$A:$AV,MATCH($O$1,Database!$A$1:$AV$1,),)=0,"#N/A",((((VLOOKUP(B51,Database!$A:$AS,MATCH($O$1,Database!$A$1:$AS$1,),))))-(((VLOOKUP(EDATE(B51,-12),Database!$A:$AS,MATCH($O$1,Database!$A$1:$AS$1,),)))))/(((VLOOKUP(EDATE(B51,-12),Database!$A:$AS,MATCH($O$1,Database!$A$1:$AS$1,),)))))</f>
        <v>1.9443544611098401E-2</v>
      </c>
      <c r="P51" s="13">
        <f>IF(VLOOKUP(B51,Database!$A:$AV,MATCH($P$1,Database!$A$1:$AV$1,),)=0,"#N/A",((((VLOOKUP(B51,Database!$A:$AS,MATCH($P$1,Database!$A$1:$AS$1,),))))-(((VLOOKUP(EDATE(B51,-12),Database!$A:$AS,MATCH($P$1,Database!$A$1:$AS$1,),)))))/(((VLOOKUP(EDATE(B51,-12),Database!$A:$AS,MATCH($P$1,Database!$A$1:$AS$1,),)))))</f>
        <v>7.6126701616811218E-2</v>
      </c>
      <c r="Q51" s="13">
        <f>IF(VLOOKUP(B51,Database!$A:$AV,MATCH($Q$1,Database!$A$1:$AV$1,),)=0,"#N/A",((((VLOOKUP(B51,Database!$A:$AS,MATCH($Q$1,Database!$A$1:$AS$1,),))))-(((VLOOKUP(EDATE(B51,-12),Database!$A:$AS,MATCH($Q$1,Database!$A$1:$AS$1,),)))))/(((VLOOKUP(EDATE(B51,-12),Database!$A:$AS,MATCH($Q$1,Database!$A$1:$AS$1,),)))))</f>
        <v>-2.9446562384452039E-2</v>
      </c>
      <c r="R51" s="13">
        <f>IF(VLOOKUP(B51,Database!$A:$AV,MATCH($R$1,Database!$A$1:$AV$1,),)=0,"#N/A",((((VLOOKUP(B51,Database!$A:$AS,MATCH($R$1,Database!$A$1:$AS$1,),))))-(((VLOOKUP(EDATE(B51,-12),Database!$A:$AS,MATCH($R$1,Database!$A$1:$AS$1,),)))))/(((VLOOKUP(EDATE(B51,-12),Database!$A:$AS,MATCH($R$1,Database!$A$1:$AS$1,),)))))</f>
        <v>-3.4320332608927119E-2</v>
      </c>
      <c r="S51" s="13">
        <f>IF(VLOOKUP(B51,Database!$A:$AV,MATCH($S$1,Database!$A$1:$AV$1,),)=0,"#N/A",((((VLOOKUP(B51,Database!$A:$AS,MATCH($S$1,Database!$A$1:$AS$1,),))))-(((VLOOKUP(EDATE(B51,-12),Database!$A:$AS,MATCH($S$1,Database!$A$1:$AS$1,),)))))/(((VLOOKUP(EDATE(B51,-12),Database!$A:$AS,MATCH($S$1,Database!$A$1:$AS$1,),)))))</f>
        <v>9.1666666660239107E-2</v>
      </c>
      <c r="T51" s="13">
        <f>IF(VLOOKUP(B51,Database!$A:$AV,MATCH($T$1,Database!$A$1:$AV$1,),)=0,"#N/A",((((VLOOKUP(B51,Database!$A:$AS,MATCH($T$1,Database!$A$1:$AS$1,),))))-(((VLOOKUP(EDATE(B51,-12),Database!$A:$AS,MATCH($T$1,Database!$A$1:$AS$1,),)))))/(((VLOOKUP(EDATE(B51,-12),Database!$A:$AS,MATCH($T$1,Database!$A$1:$AS$1,),)))))</f>
        <v>2.7950310582541219E-2</v>
      </c>
      <c r="U51" s="13">
        <f>IF(VLOOKUP(B51,Database!$A:$AV,MATCH($U$1,Database!$A$1:$AV$1,),)=0,"#N/A",((((VLOOKUP(B51,Database!$A:$AS,MATCH($U$1,Database!$A$1:$AS$1,),))))-(((VLOOKUP(EDATE(B51,-12),Database!$A:$AS,MATCH($U$1,Database!$A$1:$AS$1,),)))))/(((VLOOKUP(EDATE(B51,-12),Database!$A:$AS,MATCH($U$1,Database!$A$1:$AS$1,),)))))</f>
        <v>-9.7953313544481002E-2</v>
      </c>
      <c r="V51" s="13">
        <f>IF(VLOOKUP(B51,Database!$A:$AV,MATCH($V$1,Database!$A$1:$AV$1,),)=0,"#N/A",((((VLOOKUP(B51,Database!$A:$AS,MATCH($V$1,Database!$A$1:$AS$1,),))))-(((VLOOKUP(EDATE(B51,-12),Database!$A:$AS,MATCH($V$1,Database!$A$1:$AS$1,),)))))/(((VLOOKUP(EDATE(B51,-12),Database!$A:$AS,MATCH($V$1,Database!$A$1:$AS$1,),)))))</f>
        <v>1.8196105446350214E-2</v>
      </c>
    </row>
    <row r="52" spans="1:22" s="80" customFormat="1" x14ac:dyDescent="0.35">
      <c r="A52" s="43"/>
      <c r="B52" s="75">
        <v>33725</v>
      </c>
      <c r="C52" s="13">
        <f>IF(VLOOKUP(B52,Database!$A:$AU,MATCH($C$1,Database!$A$1:$AU$1,),)=0,"#N/A",((((VLOOKUP(B52,Database!$A:$AU,MATCH($C$1,Database!$A$1:$AU$1,),))))-(((VLOOKUP(EDATE(B52,-12),Database!$A:$AU,MATCH($C$1,Database!$A$1:$AU$1,),)))))/(((VLOOKUP(EDATE(B52,-12),Database!$A:$AU,MATCH($C$1,Database!$A$1:$AU$1,),)))))</f>
        <v>3.3853941157206913E-2</v>
      </c>
      <c r="D52" s="13">
        <f>IF(VLOOKUP(B52,Database!$A:$AV,MATCH($D$1,Database!$A$1:$AV$1,),)=0,"#N/A",((((VLOOKUP(B52,Database!$A:$AS,MATCH($D$1,Database!$A$1:$AS$1,),))))-(((VLOOKUP(EDATE(B52,-12),Database!$A:$AS,MATCH($D$1,Database!$A$1:$AS$1,),)))))/(((VLOOKUP(EDATE(B52,-12),Database!$A:$AS,MATCH($D$1,Database!$A$1:$AS$1,),)))))</f>
        <v>7.4812967559902376E-3</v>
      </c>
      <c r="E52" s="13">
        <f>IF(VLOOKUP(B52,Database!$A:$AV,MATCH($E$1,Database!$A$1:$AV$1,),)=0,"#N/A",((((VLOOKUP(B52,Database!$A:$AS,MATCH($E$1,Database!$A$1:$AS$1,),))))-(((VLOOKUP(EDATE(B52,-12),Database!$A:$AS,MATCH($E$1,Database!$A$1:$AS$1,),)))))/(((VLOOKUP(EDATE(B52,-12),Database!$A:$AS,MATCH($E$1,Database!$A$1:$AS$1,),)))))</f>
        <v>-8.50467289660886E-2</v>
      </c>
      <c r="F52" s="13">
        <f>IF(VLOOKUP(B52,Database!$A:$AV,MATCH($F$1,Database!$A$1:$AV$1,),)=0,"#N/A",((((VLOOKUP(B52,Database!$A:$AS,MATCH($F$1,Database!$A$1:$AS$1,),))))-(((VLOOKUP(EDATE(B52,-12),Database!$A:$AS,MATCH($F$1,Database!$A$1:$AS$1,),)))))/(((VLOOKUP(EDATE(B52,-12),Database!$A:$AS,MATCH($F$1,Database!$A$1:$AS$1,),)))))</f>
        <v>1.3661202195720056E-2</v>
      </c>
      <c r="G52" s="13">
        <f>IF(VLOOKUP(B52,Database!$A:$AV,MATCH($G$1,Database!$A$1:$AV$1,),)=0,"#N/A",((((VLOOKUP(B52,Database!$A:$AS,MATCH($G$1,Database!$A$1:$AS$1,),))))-(((VLOOKUP(EDATE(B52,-12),Database!$A:$AS,MATCH($G$1,Database!$A$1:$AS$1,),)))))/(((VLOOKUP(EDATE(B52,-12),Database!$A:$AS,MATCH($G$1,Database!$A$1:$AS$1,),)))))</f>
        <v>1.0942116205279698E-4</v>
      </c>
      <c r="H52" s="13">
        <f>IF(VLOOKUP(B52,Database!$A:$AV,MATCH($H$1,Database!$A$1:$AV$1,),)=0,"#N/A",((((VLOOKUP(B52,Database!$A:$AS,MATCH($H$1,Database!$A$1:$AS$1,),))))-(((VLOOKUP(EDATE(B52,-12),Database!$A:$AS,MATCH($H$1,Database!$A$1:$AS$1,),)))))/(((VLOOKUP(EDATE(B52,-12),Database!$A:$AS,MATCH($H$1,Database!$A$1:$AS$1,),)))))</f>
        <v>-1.6129032252140189E-2</v>
      </c>
      <c r="I52" s="13">
        <f>IF(VLOOKUP(B52,Database!$A:$AV,MATCH($I$1,Database!$A$1:$AV$1,),)=0,"#N/A",((((VLOOKUP(B52,Database!$A:$AS,MATCH($I$1,Database!$A$1:$AS$1,),))))-(((VLOOKUP(EDATE(B52,-12),Database!$A:$AS,MATCH($I$1,Database!$A$1:$AS$1,),)))))/(((VLOOKUP(EDATE(B52,-12),Database!$A:$AS,MATCH($I$1,Database!$A$1:$AS$1,),)))))</f>
        <v>1.1959521622004553E-2</v>
      </c>
      <c r="J52" s="13">
        <f>IF(VLOOKUP(B52,Database!$A:$AV,MATCH($J$1,Database!$A$1:$AV$1,),)=0,"#N/A",((((VLOOKUP(B52,Database!$A:$AS,MATCH($J$1,Database!$A$1:$AS$1,),))))-(((VLOOKUP(EDATE(B52,-12),Database!$A:$AS,MATCH($J$1,Database!$A$1:$AS$1,),)))))/(((VLOOKUP(EDATE(B52,-12),Database!$A:$AS,MATCH($J$1,Database!$A$1:$AS$1,),)))))</f>
        <v>5.7869862055132115E-3</v>
      </c>
      <c r="K52" s="13">
        <f>IF(VLOOKUP(B52,Database!$A:$AV,MATCH($K$1,Database!$A$1:$AV$1,),)=0,"#N/A",((((VLOOKUP(B52,Database!$A:$AS,MATCH($K$1,Database!$A$1:$AS$1,),))))-(((VLOOKUP(EDATE(B52,-12),Database!$A:$AS,MATCH($K$1,Database!$A$1:$AS$1,),)))))/(((VLOOKUP(EDATE(B52,-12),Database!$A:$AS,MATCH($K$1,Database!$A$1:$AS$1,),)))))</f>
        <v>0</v>
      </c>
      <c r="L52" s="13">
        <f>((((VLOOKUP(B52,Database!$A:$AS,MATCH($L$1,Database!$A$1:$AS$1,),))))-(((VLOOKUP(EDATE(B52,-12),Database!$A:$AS,MATCH($L$1,Database!$A$1:$AS$1,),)))))/(((VLOOKUP(EDATE(B52,-12),Database!$A:$AS,MATCH($L$1,Database!$A$1:$AS$1,),))))</f>
        <v>4.837013669466423E-2</v>
      </c>
      <c r="M52" s="13" t="e">
        <f>((((VLOOKUP(B52,Database!$A:$AS,MATCH($M$1,Database!$A$1:$AS$1,),))))-(((VLOOKUP(EDATE(B52,-12),Database!$A:$AS,MATCH($M$1,Database!$A$1:$AS$1,),)))))/(((VLOOKUP(EDATE(B52,-12),Database!$A:$AS,MATCH($M$1,Database!$A$1:$AS$1,),))))</f>
        <v>#DIV/0!</v>
      </c>
      <c r="N52" s="13" t="e">
        <f>((((VLOOKUP(B52,Database!$A:$AS,MATCH($N$1,Database!$A$1:$AS$1,),))))-(((VLOOKUP(EDATE(B52,-12),Database!$A:$AS,MATCH($N$1,Database!$A$1:$AS$1,),)))))/(((VLOOKUP(EDATE(B52,-12),Database!$A:$AS,MATCH($N$1,Database!$A$1:$AS$1,),))))</f>
        <v>#DIV/0!</v>
      </c>
      <c r="O52" s="13">
        <f>IF(VLOOKUP(B52,Database!$A:$AV,MATCH($O$1,Database!$A$1:$AV$1,),)=0,"#N/A",((((VLOOKUP(B52,Database!$A:$AS,MATCH($O$1,Database!$A$1:$AS$1,),))))-(((VLOOKUP(EDATE(B52,-12),Database!$A:$AS,MATCH($O$1,Database!$A$1:$AS$1,),)))))/(((VLOOKUP(EDATE(B52,-12),Database!$A:$AS,MATCH($O$1,Database!$A$1:$AS$1,),)))))</f>
        <v>6.6092200516283854E-3</v>
      </c>
      <c r="P52" s="13">
        <f>IF(VLOOKUP(B52,Database!$A:$AV,MATCH($P$1,Database!$A$1:$AV$1,),)=0,"#N/A",((((VLOOKUP(B52,Database!$A:$AS,MATCH($P$1,Database!$A$1:$AS$1,),))))-(((VLOOKUP(EDATE(B52,-12),Database!$A:$AS,MATCH($P$1,Database!$A$1:$AS$1,),)))))/(((VLOOKUP(EDATE(B52,-12),Database!$A:$AS,MATCH($P$1,Database!$A$1:$AS$1,),)))))</f>
        <v>7.3729451903052926E-2</v>
      </c>
      <c r="Q52" s="13">
        <f>IF(VLOOKUP(B52,Database!$A:$AV,MATCH($Q$1,Database!$A$1:$AV$1,),)=0,"#N/A",((((VLOOKUP(B52,Database!$A:$AS,MATCH($Q$1,Database!$A$1:$AS$1,),))))-(((VLOOKUP(EDATE(B52,-12),Database!$A:$AS,MATCH($Q$1,Database!$A$1:$AS$1,),)))))/(((VLOOKUP(EDATE(B52,-12),Database!$A:$AS,MATCH($Q$1,Database!$A$1:$AS$1,),)))))</f>
        <v>-6.7717756525522366E-2</v>
      </c>
      <c r="R52" s="13">
        <f>IF(VLOOKUP(B52,Database!$A:$AV,MATCH($R$1,Database!$A$1:$AV$1,),)=0,"#N/A",((((VLOOKUP(B52,Database!$A:$AS,MATCH($R$1,Database!$A$1:$AS$1,),))))-(((VLOOKUP(EDATE(B52,-12),Database!$A:$AS,MATCH($R$1,Database!$A$1:$AS$1,),)))))/(((VLOOKUP(EDATE(B52,-12),Database!$A:$AS,MATCH($R$1,Database!$A$1:$AS$1,),)))))</f>
        <v>-2.4088715758769117E-2</v>
      </c>
      <c r="S52" s="13">
        <f>IF(VLOOKUP(B52,Database!$A:$AV,MATCH($S$1,Database!$A$1:$AV$1,),)=0,"#N/A",((((VLOOKUP(B52,Database!$A:$AS,MATCH($S$1,Database!$A$1:$AS$1,),))))-(((VLOOKUP(EDATE(B52,-12),Database!$A:$AS,MATCH($S$1,Database!$A$1:$AS$1,),)))))/(((VLOOKUP(EDATE(B52,-12),Database!$A:$AS,MATCH($S$1,Database!$A$1:$AS$1,),)))))</f>
        <v>0.12340425535053576</v>
      </c>
      <c r="T52" s="13">
        <f>IF(VLOOKUP(B52,Database!$A:$AV,MATCH($T$1,Database!$A$1:$AV$1,),)=0,"#N/A",((((VLOOKUP(B52,Database!$A:$AS,MATCH($T$1,Database!$A$1:$AS$1,),))))-(((VLOOKUP(EDATE(B52,-12),Database!$A:$AS,MATCH($T$1,Database!$A$1:$AS$1,),)))))/(((VLOOKUP(EDATE(B52,-12),Database!$A:$AS,MATCH($T$1,Database!$A$1:$AS$1,),)))))</f>
        <v>8.9020771487816931E-3</v>
      </c>
      <c r="U52" s="13">
        <f>IF(VLOOKUP(B52,Database!$A:$AV,MATCH($U$1,Database!$A$1:$AV$1,),)=0,"#N/A",((((VLOOKUP(B52,Database!$A:$AS,MATCH($U$1,Database!$A$1:$AS$1,),))))-(((VLOOKUP(EDATE(B52,-12),Database!$A:$AS,MATCH($U$1,Database!$A$1:$AS$1,),)))))/(((VLOOKUP(EDATE(B52,-12),Database!$A:$AS,MATCH($U$1,Database!$A$1:$AS$1,),)))))</f>
        <v>-6.6468655475481739E-2</v>
      </c>
      <c r="V52" s="13">
        <f>IF(VLOOKUP(B52,Database!$A:$AV,MATCH($V$1,Database!$A$1:$AV$1,),)=0,"#N/A",((((VLOOKUP(B52,Database!$A:$AS,MATCH($V$1,Database!$A$1:$AS$1,),))))-(((VLOOKUP(EDATE(B52,-12),Database!$A:$AS,MATCH($V$1,Database!$A$1:$AS$1,),)))))/(((VLOOKUP(EDATE(B52,-12),Database!$A:$AS,MATCH($V$1,Database!$A$1:$AS$1,),)))))</f>
        <v>3.5683475012238612E-2</v>
      </c>
    </row>
    <row r="53" spans="1:22" s="80" customFormat="1" x14ac:dyDescent="0.35">
      <c r="A53" s="43"/>
      <c r="B53" s="75">
        <v>33756</v>
      </c>
      <c r="C53" s="13">
        <f>IF(VLOOKUP(B53,Database!$A:$AU,MATCH($C$1,Database!$A$1:$AU$1,),)=0,"#N/A",((((VLOOKUP(B53,Database!$A:$AU,MATCH($C$1,Database!$A$1:$AU$1,),))))-(((VLOOKUP(EDATE(B53,-12),Database!$A:$AU,MATCH($C$1,Database!$A$1:$AU$1,),)))))/(((VLOOKUP(EDATE(B53,-12),Database!$A:$AU,MATCH($C$1,Database!$A$1:$AU$1,),)))))</f>
        <v>2.6225314988913805E-2</v>
      </c>
      <c r="D53" s="13">
        <f>IF(VLOOKUP(B53,Database!$A:$AV,MATCH($D$1,Database!$A$1:$AV$1,),)=0,"#N/A",((((VLOOKUP(B53,Database!$A:$AS,MATCH($D$1,Database!$A$1:$AS$1,),))))-(((VLOOKUP(EDATE(B53,-12),Database!$A:$AS,MATCH($D$1,Database!$A$1:$AS$1,),)))))/(((VLOOKUP(EDATE(B53,-12),Database!$A:$AS,MATCH($D$1,Database!$A$1:$AS$1,),)))))</f>
        <v>-2.0807833535638594E-2</v>
      </c>
      <c r="E53" s="13">
        <f>IF(VLOOKUP(B53,Database!$A:$AV,MATCH($E$1,Database!$A$1:$AV$1,),)=0,"#N/A",((((VLOOKUP(B53,Database!$A:$AS,MATCH($E$1,Database!$A$1:$AS$1,),))))-(((VLOOKUP(EDATE(B53,-12),Database!$A:$AS,MATCH($E$1,Database!$A$1:$AS$1,),)))))/(((VLOOKUP(EDATE(B53,-12),Database!$A:$AS,MATCH($E$1,Database!$A$1:$AS$1,),)))))</f>
        <v>-3.8498556305106908E-2</v>
      </c>
      <c r="F53" s="13">
        <f>IF(VLOOKUP(B53,Database!$A:$AV,MATCH($F$1,Database!$A$1:$AV$1,),)=0,"#N/A",((((VLOOKUP(B53,Database!$A:$AS,MATCH($F$1,Database!$A$1:$AS$1,),))))-(((VLOOKUP(EDATE(B53,-12),Database!$A:$AS,MATCH($F$1,Database!$A$1:$AS$1,),)))))/(((VLOOKUP(EDATE(B53,-12),Database!$A:$AS,MATCH($F$1,Database!$A$1:$AS$1,),)))))</f>
        <v>-4.4502617801903559E-2</v>
      </c>
      <c r="G53" s="13">
        <f>IF(VLOOKUP(B53,Database!$A:$AV,MATCH($G$1,Database!$A$1:$AV$1,),)=0,"#N/A",((((VLOOKUP(B53,Database!$A:$AS,MATCH($G$1,Database!$A$1:$AS$1,),))))-(((VLOOKUP(EDATE(B53,-12),Database!$A:$AS,MATCH($G$1,Database!$A$1:$AS$1,),)))))/(((VLOOKUP(EDATE(B53,-12),Database!$A:$AS,MATCH($G$1,Database!$A$1:$AS$1,),)))))</f>
        <v>-1.6348773841961851E-2</v>
      </c>
      <c r="H53" s="13">
        <f>IF(VLOOKUP(B53,Database!$A:$AV,MATCH($H$1,Database!$A$1:$AV$1,),)=0,"#N/A",((((VLOOKUP(B53,Database!$A:$AS,MATCH($H$1,Database!$A$1:$AS$1,),))))-(((VLOOKUP(EDATE(B53,-12),Database!$A:$AS,MATCH($H$1,Database!$A$1:$AS$1,),)))))/(((VLOOKUP(EDATE(B53,-12),Database!$A:$AS,MATCH($H$1,Database!$A$1:$AS$1,),)))))</f>
        <v>-9.3833780210300938E-3</v>
      </c>
      <c r="I53" s="13">
        <f>IF(VLOOKUP(B53,Database!$A:$AV,MATCH($I$1,Database!$A$1:$AV$1,),)=0,"#N/A",((((VLOOKUP(B53,Database!$A:$AS,MATCH($I$1,Database!$A$1:$AS$1,),))))-(((VLOOKUP(EDATE(B53,-12),Database!$A:$AS,MATCH($I$1,Database!$A$1:$AS$1,),)))))/(((VLOOKUP(EDATE(B53,-12),Database!$A:$AS,MATCH($I$1,Database!$A$1:$AS$1,),)))))</f>
        <v>6.4161319841613638E-3</v>
      </c>
      <c r="J53" s="13">
        <f>IF(VLOOKUP(B53,Database!$A:$AV,MATCH($J$1,Database!$A$1:$AV$1,),)=0,"#N/A",((((VLOOKUP(B53,Database!$A:$AS,MATCH($J$1,Database!$A$1:$AS$1,),))))-(((VLOOKUP(EDATE(B53,-12),Database!$A:$AS,MATCH($J$1,Database!$A$1:$AS$1,),)))))/(((VLOOKUP(EDATE(B53,-12),Database!$A:$AS,MATCH($J$1,Database!$A$1:$AS$1,),)))))</f>
        <v>-3.6246378808723043E-2</v>
      </c>
      <c r="K53" s="13">
        <f>IF(VLOOKUP(B53,Database!$A:$AV,MATCH($K$1,Database!$A$1:$AV$1,),)=0,"#N/A",((((VLOOKUP(B53,Database!$A:$AS,MATCH($K$1,Database!$A$1:$AS$1,),))))-(((VLOOKUP(EDATE(B53,-12),Database!$A:$AS,MATCH($K$1,Database!$A$1:$AS$1,),)))))/(((VLOOKUP(EDATE(B53,-12),Database!$A:$AS,MATCH($K$1,Database!$A$1:$AS$1,),)))))</f>
        <v>-5.9171597675513271E-3</v>
      </c>
      <c r="L53" s="13">
        <f>((((VLOOKUP(B53,Database!$A:$AS,MATCH($L$1,Database!$A$1:$AS$1,),))))-(((VLOOKUP(EDATE(B53,-12),Database!$A:$AS,MATCH($L$1,Database!$A$1:$AS$1,),)))))/(((VLOOKUP(EDATE(B53,-12),Database!$A:$AS,MATCH($L$1,Database!$A$1:$AS$1,),))))</f>
        <v>6.1636556858424903E-2</v>
      </c>
      <c r="M53" s="13" t="e">
        <f>((((VLOOKUP(B53,Database!$A:$AS,MATCH($M$1,Database!$A$1:$AS$1,),))))-(((VLOOKUP(EDATE(B53,-12),Database!$A:$AS,MATCH($M$1,Database!$A$1:$AS$1,),)))))/(((VLOOKUP(EDATE(B53,-12),Database!$A:$AS,MATCH($M$1,Database!$A$1:$AS$1,),))))</f>
        <v>#DIV/0!</v>
      </c>
      <c r="N53" s="13" t="e">
        <f>((((VLOOKUP(B53,Database!$A:$AS,MATCH($N$1,Database!$A$1:$AS$1,),))))-(((VLOOKUP(EDATE(B53,-12),Database!$A:$AS,MATCH($N$1,Database!$A$1:$AS$1,),)))))/(((VLOOKUP(EDATE(B53,-12),Database!$A:$AS,MATCH($N$1,Database!$A$1:$AS$1,),))))</f>
        <v>#DIV/0!</v>
      </c>
      <c r="O53" s="13">
        <f>IF(VLOOKUP(B53,Database!$A:$AV,MATCH($O$1,Database!$A$1:$AV$1,),)=0,"#N/A",((((VLOOKUP(B53,Database!$A:$AS,MATCH($O$1,Database!$A$1:$AS$1,),))))-(((VLOOKUP(EDATE(B53,-12),Database!$A:$AS,MATCH($O$1,Database!$A$1:$AS$1,),)))))/(((VLOOKUP(EDATE(B53,-12),Database!$A:$AS,MATCH($O$1,Database!$A$1:$AS$1,),)))))</f>
        <v>5.018553009360837E-3</v>
      </c>
      <c r="P53" s="13">
        <f>IF(VLOOKUP(B53,Database!$A:$AV,MATCH($P$1,Database!$A$1:$AV$1,),)=0,"#N/A",((((VLOOKUP(B53,Database!$A:$AS,MATCH($P$1,Database!$A$1:$AS$1,),))))-(((VLOOKUP(EDATE(B53,-12),Database!$A:$AS,MATCH($P$1,Database!$A$1:$AS$1,),)))))/(((VLOOKUP(EDATE(B53,-12),Database!$A:$AS,MATCH($P$1,Database!$A$1:$AS$1,),)))))</f>
        <v>9.2064903311846982E-2</v>
      </c>
      <c r="Q53" s="13">
        <f>IF(VLOOKUP(B53,Database!$A:$AV,MATCH($Q$1,Database!$A$1:$AV$1,),)=0,"#N/A",((((VLOOKUP(B53,Database!$A:$AS,MATCH($Q$1,Database!$A$1:$AS$1,),))))-(((VLOOKUP(EDATE(B53,-12),Database!$A:$AS,MATCH($Q$1,Database!$A$1:$AS$1,),)))))/(((VLOOKUP(EDATE(B53,-12),Database!$A:$AS,MATCH($Q$1,Database!$A$1:$AS$1,),)))))</f>
        <v>-9.0199479624497064E-2</v>
      </c>
      <c r="R53" s="13">
        <f>IF(VLOOKUP(B53,Database!$A:$AV,MATCH($R$1,Database!$A$1:$AV$1,),)=0,"#N/A",((((VLOOKUP(B53,Database!$A:$AS,MATCH($R$1,Database!$A$1:$AS$1,),))))-(((VLOOKUP(EDATE(B53,-12),Database!$A:$AS,MATCH($R$1,Database!$A$1:$AS$1,),)))))/(((VLOOKUP(EDATE(B53,-12),Database!$A:$AS,MATCH($R$1,Database!$A$1:$AS$1,),)))))</f>
        <v>3.64663659346924E-4</v>
      </c>
      <c r="S53" s="13">
        <f>IF(VLOOKUP(B53,Database!$A:$AV,MATCH($S$1,Database!$A$1:$AV$1,),)=0,"#N/A",((((VLOOKUP(B53,Database!$A:$AS,MATCH($S$1,Database!$A$1:$AS$1,),))))-(((VLOOKUP(EDATE(B53,-12),Database!$A:$AS,MATCH($S$1,Database!$A$1:$AS$1,),)))))/(((VLOOKUP(EDATE(B53,-12),Database!$A:$AS,MATCH($S$1,Database!$A$1:$AS$1,),)))))</f>
        <v>6.1475409797340876E-2</v>
      </c>
      <c r="T53" s="13">
        <f>IF(VLOOKUP(B53,Database!$A:$AV,MATCH($T$1,Database!$A$1:$AV$1,),)=0,"#N/A",((((VLOOKUP(B53,Database!$A:$AS,MATCH($T$1,Database!$A$1:$AS$1,),))))-(((VLOOKUP(EDATE(B53,-12),Database!$A:$AS,MATCH($T$1,Database!$A$1:$AS$1,),)))))/(((VLOOKUP(EDATE(B53,-12),Database!$A:$AS,MATCH($T$1,Database!$A$1:$AS$1,),)))))</f>
        <v>5.396825396341616E-2</v>
      </c>
      <c r="U53" s="13">
        <f>IF(VLOOKUP(B53,Database!$A:$AV,MATCH($U$1,Database!$A$1:$AV$1,),)=0,"#N/A",((((VLOOKUP(B53,Database!$A:$AS,MATCH($U$1,Database!$A$1:$AS$1,),))))-(((VLOOKUP(EDATE(B53,-12),Database!$A:$AS,MATCH($U$1,Database!$A$1:$AS$1,),)))))/(((VLOOKUP(EDATE(B53,-12),Database!$A:$AS,MATCH($U$1,Database!$A$1:$AS$1,),)))))</f>
        <v>-8.8068759051955867E-2</v>
      </c>
      <c r="V53" s="13">
        <f>IF(VLOOKUP(B53,Database!$A:$AV,MATCH($V$1,Database!$A$1:$AV$1,),)=0,"#N/A",((((VLOOKUP(B53,Database!$A:$AS,MATCH($V$1,Database!$A$1:$AS$1,),))))-(((VLOOKUP(EDATE(B53,-12),Database!$A:$AS,MATCH($V$1,Database!$A$1:$AS$1,),)))))/(((VLOOKUP(EDATE(B53,-12),Database!$A:$AS,MATCH($V$1,Database!$A$1:$AS$1,),)))))</f>
        <v>5.8538772563314322E-3</v>
      </c>
    </row>
    <row r="54" spans="1:22" s="80" customFormat="1" x14ac:dyDescent="0.35">
      <c r="A54" s="43"/>
      <c r="B54" s="75">
        <v>33786</v>
      </c>
      <c r="C54" s="13">
        <f>IF(VLOOKUP(B54,Database!$A:$AU,MATCH($C$1,Database!$A$1:$AU$1,),)=0,"#N/A",((((VLOOKUP(B54,Database!$A:$AU,MATCH($C$1,Database!$A$1:$AU$1,),))))-(((VLOOKUP(EDATE(B54,-12),Database!$A:$AU,MATCH($C$1,Database!$A$1:$AU$1,),)))))/(((VLOOKUP(EDATE(B54,-12),Database!$A:$AU,MATCH($C$1,Database!$A$1:$AU$1,),)))))</f>
        <v>3.265601734817003E-2</v>
      </c>
      <c r="D54" s="13">
        <f>IF(VLOOKUP(B54,Database!$A:$AV,MATCH($D$1,Database!$A$1:$AV$1,),)=0,"#N/A",((((VLOOKUP(B54,Database!$A:$AS,MATCH($D$1,Database!$A$1:$AS$1,),))))-(((VLOOKUP(EDATE(B54,-12),Database!$A:$AS,MATCH($D$1,Database!$A$1:$AS$1,),)))))/(((VLOOKUP(EDATE(B54,-12),Database!$A:$AS,MATCH($D$1,Database!$A$1:$AS$1,),)))))</f>
        <v>-1.496259352445021E-2</v>
      </c>
      <c r="E54" s="13">
        <f>IF(VLOOKUP(B54,Database!$A:$AV,MATCH($E$1,Database!$A$1:$AV$1,),)=0,"#N/A",((((VLOOKUP(B54,Database!$A:$AS,MATCH($E$1,Database!$A$1:$AS$1,),))))-(((VLOOKUP(EDATE(B54,-12),Database!$A:$AS,MATCH($E$1,Database!$A$1:$AS$1,),)))))/(((VLOOKUP(EDATE(B54,-12),Database!$A:$AS,MATCH($E$1,Database!$A$1:$AS$1,),)))))</f>
        <v>-6.120527306425029E-2</v>
      </c>
      <c r="F54" s="13">
        <f>IF(VLOOKUP(B54,Database!$A:$AV,MATCH($F$1,Database!$A$1:$AV$1,),)=0,"#N/A",((((VLOOKUP(B54,Database!$A:$AS,MATCH($F$1,Database!$A$1:$AS$1,),))))-(((VLOOKUP(EDATE(B54,-12),Database!$A:$AS,MATCH($F$1,Database!$A$1:$AS$1,),)))))/(((VLOOKUP(EDATE(B54,-12),Database!$A:$AS,MATCH($F$1,Database!$A$1:$AS$1,),)))))</f>
        <v>-3.3692722375908708E-2</v>
      </c>
      <c r="G54" s="13">
        <f>IF(VLOOKUP(B54,Database!$A:$AV,MATCH($G$1,Database!$A$1:$AV$1,),)=0,"#N/A",((((VLOOKUP(B54,Database!$A:$AS,MATCH($G$1,Database!$A$1:$AS$1,),))))-(((VLOOKUP(EDATE(B54,-12),Database!$A:$AS,MATCH($G$1,Database!$A$1:$AS$1,),)))))/(((VLOOKUP(EDATE(B54,-12),Database!$A:$AS,MATCH($G$1,Database!$A$1:$AS$1,),)))))</f>
        <v>-2.7719259341390397E-3</v>
      </c>
      <c r="H54" s="13">
        <f>IF(VLOOKUP(B54,Database!$A:$AV,MATCH($H$1,Database!$A$1:$AV$1,),)=0,"#N/A",((((VLOOKUP(B54,Database!$A:$AS,MATCH($H$1,Database!$A$1:$AS$1,),))))-(((VLOOKUP(EDATE(B54,-12),Database!$A:$AS,MATCH($H$1,Database!$A$1:$AS$1,),)))))/(((VLOOKUP(EDATE(B54,-12),Database!$A:$AS,MATCH($H$1,Database!$A$1:$AS$1,),)))))</f>
        <v>8.1081081050793265E-3</v>
      </c>
      <c r="I54" s="13">
        <f>IF(VLOOKUP(B54,Database!$A:$AV,MATCH($I$1,Database!$A$1:$AV$1,),)=0,"#N/A",((((VLOOKUP(B54,Database!$A:$AS,MATCH($I$1,Database!$A$1:$AS$1,),))))-(((VLOOKUP(EDATE(B54,-12),Database!$A:$AS,MATCH($I$1,Database!$A$1:$AS$1,),)))))/(((VLOOKUP(EDATE(B54,-12),Database!$A:$AS,MATCH($I$1,Database!$A$1:$AS$1,),)))))</f>
        <v>-6.4161319933279341E-3</v>
      </c>
      <c r="J54" s="13">
        <f>IF(VLOOKUP(B54,Database!$A:$AV,MATCH($J$1,Database!$A$1:$AV$1,),)=0,"#N/A",((((VLOOKUP(B54,Database!$A:$AS,MATCH($J$1,Database!$A$1:$AS$1,),))))-(((VLOOKUP(EDATE(B54,-12),Database!$A:$AS,MATCH($J$1,Database!$A$1:$AS$1,),)))))/(((VLOOKUP(EDATE(B54,-12),Database!$A:$AS,MATCH($J$1,Database!$A$1:$AS$1,),)))))</f>
        <v>-2.2453088574709953E-2</v>
      </c>
      <c r="K54" s="13">
        <f>IF(VLOOKUP(B54,Database!$A:$AV,MATCH($K$1,Database!$A$1:$AV$1,),)=0,"#N/A",((((VLOOKUP(B54,Database!$A:$AS,MATCH($K$1,Database!$A$1:$AS$1,),))))-(((VLOOKUP(EDATE(B54,-12),Database!$A:$AS,MATCH($K$1,Database!$A$1:$AS$1,),)))))/(((VLOOKUP(EDATE(B54,-12),Database!$A:$AS,MATCH($K$1,Database!$A$1:$AS$1,),)))))</f>
        <v>1.4771048755131556E-2</v>
      </c>
      <c r="L54" s="13">
        <f>((((VLOOKUP(B54,Database!$A:$AS,MATCH($L$1,Database!$A$1:$AS$1,),))))-(((VLOOKUP(EDATE(B54,-12),Database!$A:$AS,MATCH($L$1,Database!$A$1:$AS$1,),)))))/(((VLOOKUP(EDATE(B54,-12),Database!$A:$AS,MATCH($L$1,Database!$A$1:$AS$1,),))))</f>
        <v>6.3874345559368842E-2</v>
      </c>
      <c r="M54" s="13" t="e">
        <f>((((VLOOKUP(B54,Database!$A:$AS,MATCH($M$1,Database!$A$1:$AS$1,),))))-(((VLOOKUP(EDATE(B54,-12),Database!$A:$AS,MATCH($M$1,Database!$A$1:$AS$1,),)))))/(((VLOOKUP(EDATE(B54,-12),Database!$A:$AS,MATCH($M$1,Database!$A$1:$AS$1,),))))</f>
        <v>#DIV/0!</v>
      </c>
      <c r="N54" s="13" t="e">
        <f>((((VLOOKUP(B54,Database!$A:$AS,MATCH($N$1,Database!$A$1:$AS$1,),))))-(((VLOOKUP(EDATE(B54,-12),Database!$A:$AS,MATCH($N$1,Database!$A$1:$AS$1,),)))))/(((VLOOKUP(EDATE(B54,-12),Database!$A:$AS,MATCH($N$1,Database!$A$1:$AS$1,),))))</f>
        <v>#DIV/0!</v>
      </c>
      <c r="O54" s="13">
        <f>IF(VLOOKUP(B54,Database!$A:$AV,MATCH($O$1,Database!$A$1:$AV$1,),)=0,"#N/A",((((VLOOKUP(B54,Database!$A:$AS,MATCH($O$1,Database!$A$1:$AS$1,),))))-(((VLOOKUP(EDATE(B54,-12),Database!$A:$AS,MATCH($O$1,Database!$A$1:$AS$1,),)))))/(((VLOOKUP(EDATE(B54,-12),Database!$A:$AS,MATCH($O$1,Database!$A$1:$AS$1,),)))))</f>
        <v>-7.7127018472698755E-3</v>
      </c>
      <c r="P54" s="13">
        <f>IF(VLOOKUP(B54,Database!$A:$AV,MATCH($P$1,Database!$A$1:$AV$1,),)=0,"#N/A",((((VLOOKUP(B54,Database!$A:$AS,MATCH($P$1,Database!$A$1:$AS$1,),))))-(((VLOOKUP(EDATE(B54,-12),Database!$A:$AS,MATCH($P$1,Database!$A$1:$AS$1,),)))))/(((VLOOKUP(EDATE(B54,-12),Database!$A:$AS,MATCH($P$1,Database!$A$1:$AS$1,),)))))</f>
        <v>7.7803203661327203E-2</v>
      </c>
      <c r="Q54" s="13">
        <f>IF(VLOOKUP(B54,Database!$A:$AV,MATCH($Q$1,Database!$A$1:$AV$1,),)=0,"#N/A",((((VLOOKUP(B54,Database!$A:$AS,MATCH($Q$1,Database!$A$1:$AS$1,),))))-(((VLOOKUP(EDATE(B54,-12),Database!$A:$AS,MATCH($Q$1,Database!$A$1:$AS$1,),)))))/(((VLOOKUP(EDATE(B54,-12),Database!$A:$AS,MATCH($Q$1,Database!$A$1:$AS$1,),)))))</f>
        <v>-0.10754648196088006</v>
      </c>
      <c r="R54" s="13">
        <f>IF(VLOOKUP(B54,Database!$A:$AV,MATCH($R$1,Database!$A$1:$AV$1,),)=0,"#N/A",((((VLOOKUP(B54,Database!$A:$AS,MATCH($R$1,Database!$A$1:$AS$1,),))))-(((VLOOKUP(EDATE(B54,-12),Database!$A:$AS,MATCH($R$1,Database!$A$1:$AS$1,),)))))/(((VLOOKUP(EDATE(B54,-12),Database!$A:$AS,MATCH($R$1,Database!$A$1:$AS$1,),)))))</f>
        <v>2.2889146771164472E-2</v>
      </c>
      <c r="S54" s="13">
        <f>IF(VLOOKUP(B54,Database!$A:$AV,MATCH($S$1,Database!$A$1:$AV$1,),)=0,"#N/A",((((VLOOKUP(B54,Database!$A:$AS,MATCH($S$1,Database!$A$1:$AS$1,),))))-(((VLOOKUP(EDATE(B54,-12),Database!$A:$AS,MATCH($S$1,Database!$A$1:$AS$1,),)))))/(((VLOOKUP(EDATE(B54,-12),Database!$A:$AS,MATCH($S$1,Database!$A$1:$AS$1,),)))))</f>
        <v>0.13924050635967375</v>
      </c>
      <c r="T54" s="13">
        <f>IF(VLOOKUP(B54,Database!$A:$AV,MATCH($T$1,Database!$A$1:$AV$1,),)=0,"#N/A",((((VLOOKUP(B54,Database!$A:$AS,MATCH($T$1,Database!$A$1:$AS$1,),))))-(((VLOOKUP(EDATE(B54,-12),Database!$A:$AS,MATCH($T$1,Database!$A$1:$AS$1,),)))))/(((VLOOKUP(EDATE(B54,-12),Database!$A:$AS,MATCH($T$1,Database!$A$1:$AS$1,),)))))</f>
        <v>4.3209876541495024E-2</v>
      </c>
      <c r="U54" s="13">
        <f>IF(VLOOKUP(B54,Database!$A:$AV,MATCH($U$1,Database!$A$1:$AV$1,),)=0,"#N/A",((((VLOOKUP(B54,Database!$A:$AS,MATCH($U$1,Database!$A$1:$AS$1,),))))-(((VLOOKUP(EDATE(B54,-12),Database!$A:$AS,MATCH($U$1,Database!$A$1:$AS$1,),)))))/(((VLOOKUP(EDATE(B54,-12),Database!$A:$AS,MATCH($U$1,Database!$A$1:$AS$1,),)))))</f>
        <v>-2.7920783263271683E-2</v>
      </c>
      <c r="V54" s="13">
        <f>IF(VLOOKUP(B54,Database!$A:$AV,MATCH($V$1,Database!$A$1:$AV$1,),)=0,"#N/A",((((VLOOKUP(B54,Database!$A:$AS,MATCH($V$1,Database!$A$1:$AS$1,),))))-(((VLOOKUP(EDATE(B54,-12),Database!$A:$AS,MATCH($V$1,Database!$A$1:$AS$1,),)))))/(((VLOOKUP(EDATE(B54,-12),Database!$A:$AS,MATCH($V$1,Database!$A$1:$AS$1,),)))))</f>
        <v>7.1840300658422424E-2</v>
      </c>
    </row>
    <row r="55" spans="1:22" s="80" customFormat="1" x14ac:dyDescent="0.35">
      <c r="A55" s="43"/>
      <c r="B55" s="75">
        <v>33817</v>
      </c>
      <c r="C55" s="13">
        <f>IF(VLOOKUP(B55,Database!$A:$AU,MATCH($C$1,Database!$A$1:$AU$1,),)=0,"#N/A",((((VLOOKUP(B55,Database!$A:$AU,MATCH($C$1,Database!$A$1:$AU$1,),))))-(((VLOOKUP(EDATE(B55,-12),Database!$A:$AU,MATCH($C$1,Database!$A$1:$AU$1,),)))))/(((VLOOKUP(EDATE(B55,-12),Database!$A:$AU,MATCH($C$1,Database!$A$1:$AU$1,),)))))</f>
        <v>2.6734294415342932E-2</v>
      </c>
      <c r="D55" s="13">
        <f>IF(VLOOKUP(B55,Database!$A:$AV,MATCH($D$1,Database!$A$1:$AV$1,),)=0,"#N/A",((((VLOOKUP(B55,Database!$A:$AS,MATCH($D$1,Database!$A$1:$AS$1,),))))-(((VLOOKUP(EDATE(B55,-12),Database!$A:$AS,MATCH($D$1,Database!$A$1:$AS$1,),)))))/(((VLOOKUP(EDATE(B55,-12),Database!$A:$AS,MATCH($D$1,Database!$A$1:$AS$1,),)))))</f>
        <v>-1.4981273404124654E-2</v>
      </c>
      <c r="E55" s="13">
        <f>IF(VLOOKUP(B55,Database!$A:$AV,MATCH($E$1,Database!$A$1:$AV$1,),)=0,"#N/A",((((VLOOKUP(B55,Database!$A:$AS,MATCH($E$1,Database!$A$1:$AS$1,),))))-(((VLOOKUP(EDATE(B55,-12),Database!$A:$AS,MATCH($E$1,Database!$A$1:$AS$1,),)))))/(((VLOOKUP(EDATE(B55,-12),Database!$A:$AS,MATCH($E$1,Database!$A$1:$AS$1,),)))))</f>
        <v>-7.3684210519263382E-2</v>
      </c>
      <c r="F55" s="13">
        <f>IF(VLOOKUP(B55,Database!$A:$AV,MATCH($F$1,Database!$A$1:$AV$1,),)=0,"#N/A",((((VLOOKUP(B55,Database!$A:$AS,MATCH($F$1,Database!$A$1:$AS$1,),))))-(((VLOOKUP(EDATE(B55,-12),Database!$A:$AS,MATCH($F$1,Database!$A$1:$AS$1,),)))))/(((VLOOKUP(EDATE(B55,-12),Database!$A:$AS,MATCH($F$1,Database!$A$1:$AS$1,),)))))</f>
        <v>-1.5068493146556892E-2</v>
      </c>
      <c r="G55" s="13">
        <f>IF(VLOOKUP(B55,Database!$A:$AV,MATCH($G$1,Database!$A$1:$AV$1,),)=0,"#N/A",((((VLOOKUP(B55,Database!$A:$AS,MATCH($G$1,Database!$A$1:$AS$1,),))))-(((VLOOKUP(EDATE(B55,-12),Database!$A:$AS,MATCH($G$1,Database!$A$1:$AS$1,),)))))/(((VLOOKUP(EDATE(B55,-12),Database!$A:$AS,MATCH($G$1,Database!$A$1:$AS$1,),)))))</f>
        <v>-9.4412119881435875E-3</v>
      </c>
      <c r="H55" s="13">
        <f>IF(VLOOKUP(B55,Database!$A:$AV,MATCH($H$1,Database!$A$1:$AV$1,),)=0,"#N/A",((((VLOOKUP(B55,Database!$A:$AS,MATCH($H$1,Database!$A$1:$AS$1,),))))-(((VLOOKUP(EDATE(B55,-12),Database!$A:$AS,MATCH($H$1,Database!$A$1:$AS$1,),)))))/(((VLOOKUP(EDATE(B55,-12),Database!$A:$AS,MATCH($H$1,Database!$A$1:$AS$1,),)))))</f>
        <v>1.7759562830608745E-2</v>
      </c>
      <c r="I55" s="13">
        <f>IF(VLOOKUP(B55,Database!$A:$AV,MATCH($I$1,Database!$A$1:$AV$1,),)=0,"#N/A",((((VLOOKUP(B55,Database!$A:$AS,MATCH($I$1,Database!$A$1:$AS$1,),))))-(((VLOOKUP(EDATE(B55,-12),Database!$A:$AS,MATCH($I$1,Database!$A$1:$AS$1,),)))))/(((VLOOKUP(EDATE(B55,-12),Database!$A:$AS,MATCH($I$1,Database!$A$1:$AS$1,),)))))</f>
        <v>-2.9170464899256541E-2</v>
      </c>
      <c r="J55" s="13">
        <f>IF(VLOOKUP(B55,Database!$A:$AV,MATCH($J$1,Database!$A$1:$AV$1,),)=0,"#N/A",((((VLOOKUP(B55,Database!$A:$AS,MATCH($J$1,Database!$A$1:$AS$1,),))))-(((VLOOKUP(EDATE(B55,-12),Database!$A:$AS,MATCH($J$1,Database!$A$1:$AS$1,),)))))/(((VLOOKUP(EDATE(B55,-12),Database!$A:$AS,MATCH($J$1,Database!$A$1:$AS$1,),)))))</f>
        <v>-2.4516019717320047E-2</v>
      </c>
      <c r="K55" s="13">
        <f>IF(VLOOKUP(B55,Database!$A:$AV,MATCH($K$1,Database!$A$1:$AV$1,),)=0,"#N/A",((((VLOOKUP(B55,Database!$A:$AS,MATCH($K$1,Database!$A$1:$AS$1,),))))-(((VLOOKUP(EDATE(B55,-12),Database!$A:$AS,MATCH($K$1,Database!$A$1:$AS$1,),)))))/(((VLOOKUP(EDATE(B55,-12),Database!$A:$AS,MATCH($K$1,Database!$A$1:$AS$1,),)))))</f>
        <v>5.303030303098337E-2</v>
      </c>
      <c r="L55" s="13">
        <f>((((VLOOKUP(B55,Database!$A:$AS,MATCH($L$1,Database!$A$1:$AS$1,),))))-(((VLOOKUP(EDATE(B55,-12),Database!$A:$AS,MATCH($L$1,Database!$A$1:$AS$1,),)))))/(((VLOOKUP(EDATE(B55,-12),Database!$A:$AS,MATCH($L$1,Database!$A$1:$AS$1,),))))</f>
        <v>4.942166140731484E-2</v>
      </c>
      <c r="M55" s="13" t="e">
        <f>((((VLOOKUP(B55,Database!$A:$AS,MATCH($M$1,Database!$A$1:$AS$1,),))))-(((VLOOKUP(EDATE(B55,-12),Database!$A:$AS,MATCH($M$1,Database!$A$1:$AS$1,),)))))/(((VLOOKUP(EDATE(B55,-12),Database!$A:$AS,MATCH($M$1,Database!$A$1:$AS$1,),))))</f>
        <v>#DIV/0!</v>
      </c>
      <c r="N55" s="13" t="e">
        <f>((((VLOOKUP(B55,Database!$A:$AS,MATCH($N$1,Database!$A$1:$AS$1,),))))-(((VLOOKUP(EDATE(B55,-12),Database!$A:$AS,MATCH($N$1,Database!$A$1:$AS$1,),)))))/(((VLOOKUP(EDATE(B55,-12),Database!$A:$AS,MATCH($N$1,Database!$A$1:$AS$1,),))))</f>
        <v>#DIV/0!</v>
      </c>
      <c r="O55" s="13">
        <f>IF(VLOOKUP(B55,Database!$A:$AV,MATCH($O$1,Database!$A$1:$AV$1,),)=0,"#N/A",((((VLOOKUP(B55,Database!$A:$AS,MATCH($O$1,Database!$A$1:$AS$1,),))))-(((VLOOKUP(EDATE(B55,-12),Database!$A:$AS,MATCH($O$1,Database!$A$1:$AS$1,),)))))/(((VLOOKUP(EDATE(B55,-12),Database!$A:$AS,MATCH($O$1,Database!$A$1:$AS$1,),)))))</f>
        <v>3.5490946400164802E-4</v>
      </c>
      <c r="P55" s="13">
        <f>IF(VLOOKUP(B55,Database!$A:$AV,MATCH($P$1,Database!$A$1:$AV$1,),)=0,"#N/A",((((VLOOKUP(B55,Database!$A:$AS,MATCH($P$1,Database!$A$1:$AS$1,),))))-(((VLOOKUP(EDATE(B55,-12),Database!$A:$AS,MATCH($P$1,Database!$A$1:$AS$1,),)))))/(((VLOOKUP(EDATE(B55,-12),Database!$A:$AS,MATCH($P$1,Database!$A$1:$AS$1,),)))))</f>
        <v>3.0378693300041632E-2</v>
      </c>
      <c r="Q55" s="13">
        <f>IF(VLOOKUP(B55,Database!$A:$AV,MATCH($Q$1,Database!$A$1:$AV$1,),)=0,"#N/A",((((VLOOKUP(B55,Database!$A:$AS,MATCH($Q$1,Database!$A$1:$AS$1,),))))-(((VLOOKUP(EDATE(B55,-12),Database!$A:$AS,MATCH($Q$1,Database!$A$1:$AS$1,),)))))/(((VLOOKUP(EDATE(B55,-12),Database!$A:$AS,MATCH($Q$1,Database!$A$1:$AS$1,),)))))</f>
        <v>-0.11852745927050611</v>
      </c>
      <c r="R55" s="13">
        <f>IF(VLOOKUP(B55,Database!$A:$AV,MATCH($R$1,Database!$A$1:$AV$1,),)=0,"#N/A",((((VLOOKUP(B55,Database!$A:$AS,MATCH($R$1,Database!$A$1:$AS$1,),))))-(((VLOOKUP(EDATE(B55,-12),Database!$A:$AS,MATCH($R$1,Database!$A$1:$AS$1,),)))))/(((VLOOKUP(EDATE(B55,-12),Database!$A:$AS,MATCH($R$1,Database!$A$1:$AS$1,),)))))</f>
        <v>3.0154439675584297E-4</v>
      </c>
      <c r="S55" s="13">
        <f>IF(VLOOKUP(B55,Database!$A:$AV,MATCH($S$1,Database!$A$1:$AV$1,),)=0,"#N/A",((((VLOOKUP(B55,Database!$A:$AS,MATCH($S$1,Database!$A$1:$AS$1,),))))-(((VLOOKUP(EDATE(B55,-12),Database!$A:$AS,MATCH($S$1,Database!$A$1:$AS$1,),)))))/(((VLOOKUP(EDATE(B55,-12),Database!$A:$AS,MATCH($S$1,Database!$A$1:$AS$1,),)))))</f>
        <v>8.1300813002568473E-2</v>
      </c>
      <c r="T55" s="13">
        <f>IF(VLOOKUP(B55,Database!$A:$AV,MATCH($T$1,Database!$A$1:$AV$1,),)=0,"#N/A",((((VLOOKUP(B55,Database!$A:$AS,MATCH($T$1,Database!$A$1:$AS$1,),))))-(((VLOOKUP(EDATE(B55,-12),Database!$A:$AS,MATCH($T$1,Database!$A$1:$AS$1,),)))))/(((VLOOKUP(EDATE(B55,-12),Database!$A:$AS,MATCH($T$1,Database!$A$1:$AS$1,),)))))</f>
        <v>0</v>
      </c>
      <c r="U55" s="13">
        <f>IF(VLOOKUP(B55,Database!$A:$AV,MATCH($U$1,Database!$A$1:$AV$1,),)=0,"#N/A",((((VLOOKUP(B55,Database!$A:$AS,MATCH($U$1,Database!$A$1:$AS$1,),))))-(((VLOOKUP(EDATE(B55,-12),Database!$A:$AS,MATCH($U$1,Database!$A$1:$AS$1,),)))))/(((VLOOKUP(EDATE(B55,-12),Database!$A:$AS,MATCH($U$1,Database!$A$1:$AS$1,),)))))</f>
        <v>-6.8393114364629498E-2</v>
      </c>
      <c r="V55" s="13">
        <f>IF(VLOOKUP(B55,Database!$A:$AV,MATCH($V$1,Database!$A$1:$AV$1,),)=0,"#N/A",((((VLOOKUP(B55,Database!$A:$AS,MATCH($V$1,Database!$A$1:$AS$1,),))))-(((VLOOKUP(EDATE(B55,-12),Database!$A:$AS,MATCH($V$1,Database!$A$1:$AS$1,),)))))/(((VLOOKUP(EDATE(B55,-12),Database!$A:$AS,MATCH($V$1,Database!$A$1:$AS$1,),)))))</f>
        <v>8.4640501866981813E-2</v>
      </c>
    </row>
    <row r="56" spans="1:22" s="80" customFormat="1" x14ac:dyDescent="0.35">
      <c r="A56" s="43"/>
      <c r="B56" s="75">
        <v>33848</v>
      </c>
      <c r="C56" s="13">
        <f>IF(VLOOKUP(B56,Database!$A:$AU,MATCH($C$1,Database!$A$1:$AU$1,),)=0,"#N/A",((((VLOOKUP(B56,Database!$A:$AU,MATCH($C$1,Database!$A$1:$AU$1,),))))-(((VLOOKUP(EDATE(B56,-12),Database!$A:$AU,MATCH($C$1,Database!$A$1:$AU$1,),)))))/(((VLOOKUP(EDATE(B56,-12),Database!$A:$AU,MATCH($C$1,Database!$A$1:$AU$1,),)))))</f>
        <v>2.1418438563420659E-2</v>
      </c>
      <c r="D56" s="13">
        <f>IF(VLOOKUP(B56,Database!$A:$AV,MATCH($D$1,Database!$A$1:$AV$1,),)=0,"#N/A",((((VLOOKUP(B56,Database!$A:$AS,MATCH($D$1,Database!$A$1:$AS$1,),))))-(((VLOOKUP(EDATE(B56,-12),Database!$A:$AS,MATCH($D$1,Database!$A$1:$AS$1,),)))))/(((VLOOKUP(EDATE(B56,-12),Database!$A:$AS,MATCH($D$1,Database!$A$1:$AS$1,),)))))</f>
        <v>-2.6151930266699482E-2</v>
      </c>
      <c r="E56" s="13">
        <f>IF(VLOOKUP(B56,Database!$A:$AV,MATCH($E$1,Database!$A$1:$AV$1,),)=0,"#N/A",((((VLOOKUP(B56,Database!$A:$AS,MATCH($E$1,Database!$A$1:$AS$1,),))))-(((VLOOKUP(EDATE(B56,-12),Database!$A:$AS,MATCH($E$1,Database!$A$1:$AS$1,),)))))/(((VLOOKUP(EDATE(B56,-12),Database!$A:$AS,MATCH($E$1,Database!$A$1:$AS$1,),)))))</f>
        <v>-3.91969407240539E-2</v>
      </c>
      <c r="F56" s="13">
        <f>IF(VLOOKUP(B56,Database!$A:$AV,MATCH($F$1,Database!$A$1:$AV$1,),)=0,"#N/A",((((VLOOKUP(B56,Database!$A:$AS,MATCH($F$1,Database!$A$1:$AS$1,),))))-(((VLOOKUP(EDATE(B56,-12),Database!$A:$AS,MATCH($F$1,Database!$A$1:$AS$1,),)))))/(((VLOOKUP(EDATE(B56,-12),Database!$A:$AS,MATCH($F$1,Database!$A$1:$AS$1,),)))))</f>
        <v>-2.0604395598735597E-2</v>
      </c>
      <c r="G56" s="13">
        <f>IF(VLOOKUP(B56,Database!$A:$AV,MATCH($G$1,Database!$A$1:$AV$1,),)=0,"#N/A",((((VLOOKUP(B56,Database!$A:$AS,MATCH($G$1,Database!$A$1:$AS$1,),))))-(((VLOOKUP(EDATE(B56,-12),Database!$A:$AS,MATCH($G$1,Database!$A$1:$AS$1,),)))))/(((VLOOKUP(EDATE(B56,-12),Database!$A:$AS,MATCH($G$1,Database!$A$1:$AS$1,),)))))</f>
        <v>-2.6905829596412641E-2</v>
      </c>
      <c r="H56" s="13">
        <f>IF(VLOOKUP(B56,Database!$A:$AV,MATCH($H$1,Database!$A$1:$AV$1,),)=0,"#N/A",((((VLOOKUP(B56,Database!$A:$AS,MATCH($H$1,Database!$A$1:$AS$1,),))))-(((VLOOKUP(EDATE(B56,-12),Database!$A:$AS,MATCH($H$1,Database!$A$1:$AS$1,),)))))/(((VLOOKUP(EDATE(B56,-12),Database!$A:$AS,MATCH($H$1,Database!$A$1:$AS$1,),)))))</f>
        <v>2.3192360159448949E-2</v>
      </c>
      <c r="I56" s="13">
        <f>IF(VLOOKUP(B56,Database!$A:$AV,MATCH($I$1,Database!$A$1:$AV$1,),)=0,"#N/A",((((VLOOKUP(B56,Database!$A:$AS,MATCH($I$1,Database!$A$1:$AS$1,),))))-(((VLOOKUP(EDATE(B56,-12),Database!$A:$AS,MATCH($I$1,Database!$A$1:$AS$1,),)))))/(((VLOOKUP(EDATE(B56,-12),Database!$A:$AS,MATCH($I$1,Database!$A$1:$AS$1,),)))))</f>
        <v>-4.6889089262798014E-2</v>
      </c>
      <c r="J56" s="13">
        <f>IF(VLOOKUP(B56,Database!$A:$AV,MATCH($J$1,Database!$A$1:$AV$1,),)=0,"#N/A",((((VLOOKUP(B56,Database!$A:$AS,MATCH($J$1,Database!$A$1:$AS$1,),))))-(((VLOOKUP(EDATE(B56,-12),Database!$A:$AS,MATCH($J$1,Database!$A$1:$AS$1,),)))))/(((VLOOKUP(EDATE(B56,-12),Database!$A:$AS,MATCH($J$1,Database!$A$1:$AS$1,),)))))</f>
        <v>-5.4031042956033316E-2</v>
      </c>
      <c r="K56" s="13">
        <f>IF(VLOOKUP(B56,Database!$A:$AV,MATCH($K$1,Database!$A$1:$AV$1,),)=0,"#N/A",((((VLOOKUP(B56,Database!$A:$AS,MATCH($K$1,Database!$A$1:$AS$1,),))))-(((VLOOKUP(EDATE(B56,-12),Database!$A:$AS,MATCH($K$1,Database!$A$1:$AS$1,),)))))/(((VLOOKUP(EDATE(B56,-12),Database!$A:$AS,MATCH($K$1,Database!$A$1:$AS$1,),)))))</f>
        <v>8.9820359197297969E-3</v>
      </c>
      <c r="L56" s="13">
        <f>((((VLOOKUP(B56,Database!$A:$AS,MATCH($L$1,Database!$A$1:$AS$1,),))))-(((VLOOKUP(EDATE(B56,-12),Database!$A:$AS,MATCH($L$1,Database!$A$1:$AS$1,),)))))/(((VLOOKUP(EDATE(B56,-12),Database!$A:$AS,MATCH($L$1,Database!$A$1:$AS$1,),))))</f>
        <v>6.9400630918588821E-2</v>
      </c>
      <c r="M56" s="13" t="e">
        <f>((((VLOOKUP(B56,Database!$A:$AS,MATCH($M$1,Database!$A$1:$AS$1,),))))-(((VLOOKUP(EDATE(B56,-12),Database!$A:$AS,MATCH($M$1,Database!$A$1:$AS$1,),)))))/(((VLOOKUP(EDATE(B56,-12),Database!$A:$AS,MATCH($M$1,Database!$A$1:$AS$1,),))))</f>
        <v>#DIV/0!</v>
      </c>
      <c r="N56" s="13" t="e">
        <f>((((VLOOKUP(B56,Database!$A:$AS,MATCH($N$1,Database!$A$1:$AS$1,),))))-(((VLOOKUP(EDATE(B56,-12),Database!$A:$AS,MATCH($N$1,Database!$A$1:$AS$1,),)))))/(((VLOOKUP(EDATE(B56,-12),Database!$A:$AS,MATCH($N$1,Database!$A$1:$AS$1,),))))</f>
        <v>#DIV/0!</v>
      </c>
      <c r="O56" s="13">
        <f>IF(VLOOKUP(B56,Database!$A:$AV,MATCH($O$1,Database!$A$1:$AV$1,),)=0,"#N/A",((((VLOOKUP(B56,Database!$A:$AS,MATCH($O$1,Database!$A$1:$AS$1,),))))-(((VLOOKUP(EDATE(B56,-12),Database!$A:$AS,MATCH($O$1,Database!$A$1:$AS$1,),)))))/(((VLOOKUP(EDATE(B56,-12),Database!$A:$AS,MATCH($O$1,Database!$A$1:$AS$1,),)))))</f>
        <v>1.8521922334366497E-3</v>
      </c>
      <c r="P56" s="13">
        <f>IF(VLOOKUP(B56,Database!$A:$AV,MATCH($P$1,Database!$A$1:$AV$1,),)=0,"#N/A",((((VLOOKUP(B56,Database!$A:$AS,MATCH($P$1,Database!$A$1:$AS$1,),))))-(((VLOOKUP(EDATE(B56,-12),Database!$A:$AS,MATCH($P$1,Database!$A$1:$AS$1,),)))))/(((VLOOKUP(EDATE(B56,-12),Database!$A:$AS,MATCH($P$1,Database!$A$1:$AS$1,),)))))</f>
        <v>2.5224544615126295E-2</v>
      </c>
      <c r="Q56" s="13">
        <f>IF(VLOOKUP(B56,Database!$A:$AV,MATCH($Q$1,Database!$A$1:$AV$1,),)=0,"#N/A",((((VLOOKUP(B56,Database!$A:$AS,MATCH($Q$1,Database!$A$1:$AS$1,),))))-(((VLOOKUP(EDATE(B56,-12),Database!$A:$AS,MATCH($Q$1,Database!$A$1:$AS$1,),)))))/(((VLOOKUP(EDATE(B56,-12),Database!$A:$AS,MATCH($Q$1,Database!$A$1:$AS$1,),)))))</f>
        <v>-5.7830414522839838E-2</v>
      </c>
      <c r="R56" s="13">
        <f>IF(VLOOKUP(B56,Database!$A:$AV,MATCH($R$1,Database!$A$1:$AV$1,),)=0,"#N/A",((((VLOOKUP(B56,Database!$A:$AS,MATCH($R$1,Database!$A$1:$AS$1,),))))-(((VLOOKUP(EDATE(B56,-12),Database!$A:$AS,MATCH($R$1,Database!$A$1:$AS$1,),)))))/(((VLOOKUP(EDATE(B56,-12),Database!$A:$AS,MATCH($R$1,Database!$A$1:$AS$1,),)))))</f>
        <v>-7.620641246520557E-2</v>
      </c>
      <c r="S56" s="13">
        <f>IF(VLOOKUP(B56,Database!$A:$AV,MATCH($S$1,Database!$A$1:$AV$1,),)=0,"#N/A",((((VLOOKUP(B56,Database!$A:$AS,MATCH($S$1,Database!$A$1:$AS$1,),))))-(((VLOOKUP(EDATE(B56,-12),Database!$A:$AS,MATCH($S$1,Database!$A$1:$AS$1,),)))))/(((VLOOKUP(EDATE(B56,-12),Database!$A:$AS,MATCH($S$1,Database!$A$1:$AS$1,),)))))</f>
        <v>0.10843373496988722</v>
      </c>
      <c r="T56" s="13">
        <f>IF(VLOOKUP(B56,Database!$A:$AV,MATCH($T$1,Database!$A$1:$AV$1,),)=0,"#N/A",((((VLOOKUP(B56,Database!$A:$AS,MATCH($T$1,Database!$A$1:$AS$1,),))))-(((VLOOKUP(EDATE(B56,-12),Database!$A:$AS,MATCH($T$1,Database!$A$1:$AS$1,),)))))/(((VLOOKUP(EDATE(B56,-12),Database!$A:$AS,MATCH($T$1,Database!$A$1:$AS$1,),)))))</f>
        <v>2.9850746280241702E-2</v>
      </c>
      <c r="U56" s="13">
        <f>IF(VLOOKUP(B56,Database!$A:$AV,MATCH($U$1,Database!$A$1:$AV$1,),)=0,"#N/A",((((VLOOKUP(B56,Database!$A:$AS,MATCH($U$1,Database!$A$1:$AS$1,),))))-(((VLOOKUP(EDATE(B56,-12),Database!$A:$AS,MATCH($U$1,Database!$A$1:$AS$1,),)))))/(((VLOOKUP(EDATE(B56,-12),Database!$A:$AS,MATCH($U$1,Database!$A$1:$AS$1,),)))))</f>
        <v>6.4285648594605421E-2</v>
      </c>
      <c r="V56" s="13">
        <f>IF(VLOOKUP(B56,Database!$A:$AV,MATCH($V$1,Database!$A$1:$AV$1,),)=0,"#N/A",((((VLOOKUP(B56,Database!$A:$AS,MATCH($V$1,Database!$A$1:$AS$1,),))))-(((VLOOKUP(EDATE(B56,-12),Database!$A:$AS,MATCH($V$1,Database!$A$1:$AS$1,),)))))/(((VLOOKUP(EDATE(B56,-12),Database!$A:$AS,MATCH($V$1,Database!$A$1:$AS$1,),)))))</f>
        <v>0.10555119484470268</v>
      </c>
    </row>
    <row r="57" spans="1:22" s="80" customFormat="1" x14ac:dyDescent="0.35">
      <c r="A57" s="43"/>
      <c r="B57" s="75">
        <v>33878</v>
      </c>
      <c r="C57" s="13">
        <f>IF(VLOOKUP(B57,Database!$A:$AU,MATCH($C$1,Database!$A$1:$AU$1,),)=0,"#N/A",((((VLOOKUP(B57,Database!$A:$AU,MATCH($C$1,Database!$A$1:$AU$1,),))))-(((VLOOKUP(EDATE(B57,-12),Database!$A:$AU,MATCH($C$1,Database!$A$1:$AU$1,),)))))/(((VLOOKUP(EDATE(B57,-12),Database!$A:$AU,MATCH($C$1,Database!$A$1:$AU$1,),)))))</f>
        <v>2.9406526343446895E-2</v>
      </c>
      <c r="D57" s="13">
        <f>IF(VLOOKUP(B57,Database!$A:$AV,MATCH($D$1,Database!$A$1:$AV$1,),)=0,"#N/A",((((VLOOKUP(B57,Database!$A:$AS,MATCH($D$1,Database!$A$1:$AS$1,),))))-(((VLOOKUP(EDATE(B57,-12),Database!$A:$AS,MATCH($D$1,Database!$A$1:$AS$1,),)))))/(((VLOOKUP(EDATE(B57,-12),Database!$A:$AS,MATCH($D$1,Database!$A$1:$AS$1,),)))))</f>
        <v>-2.7295285360509697E-2</v>
      </c>
      <c r="E57" s="13">
        <f>IF(VLOOKUP(B57,Database!$A:$AV,MATCH($E$1,Database!$A$1:$AV$1,),)=0,"#N/A",((((VLOOKUP(B57,Database!$A:$AS,MATCH($E$1,Database!$A$1:$AS$1,),))))-(((VLOOKUP(EDATE(B57,-12),Database!$A:$AS,MATCH($E$1,Database!$A$1:$AS$1,),)))))/(((VLOOKUP(EDATE(B57,-12),Database!$A:$AS,MATCH($E$1,Database!$A$1:$AS$1,),)))))</f>
        <v>-6.2560153988680631E-2</v>
      </c>
      <c r="F57" s="13">
        <f>IF(VLOOKUP(B57,Database!$A:$AV,MATCH($F$1,Database!$A$1:$AV$1,),)=0,"#N/A",((((VLOOKUP(B57,Database!$A:$AS,MATCH($F$1,Database!$A$1:$AS$1,),))))-(((VLOOKUP(EDATE(B57,-12),Database!$A:$AS,MATCH($F$1,Database!$A$1:$AS$1,),)))))/(((VLOOKUP(EDATE(B57,-12),Database!$A:$AS,MATCH($F$1,Database!$A$1:$AS$1,),)))))</f>
        <v>-3.6535859272432053E-2</v>
      </c>
      <c r="G57" s="13">
        <f>IF(VLOOKUP(B57,Database!$A:$AV,MATCH($G$1,Database!$A$1:$AV$1,),)=0,"#N/A",((((VLOOKUP(B57,Database!$A:$AS,MATCH($G$1,Database!$A$1:$AS$1,),))))-(((VLOOKUP(EDATE(B57,-12),Database!$A:$AS,MATCH($G$1,Database!$A$1:$AS$1,),)))))/(((VLOOKUP(EDATE(B57,-12),Database!$A:$AS,MATCH($G$1,Database!$A$1:$AS$1,),)))))</f>
        <v>-1.2741652021089749E-2</v>
      </c>
      <c r="H57" s="13">
        <f>IF(VLOOKUP(B57,Database!$A:$AV,MATCH($H$1,Database!$A$1:$AV$1,),)=0,"#N/A",((((VLOOKUP(B57,Database!$A:$AS,MATCH($H$1,Database!$A$1:$AS$1,),))))-(((VLOOKUP(EDATE(B57,-12),Database!$A:$AS,MATCH($H$1,Database!$A$1:$AS$1,),)))))/(((VLOOKUP(EDATE(B57,-12),Database!$A:$AS,MATCH($H$1,Database!$A$1:$AS$1,),)))))</f>
        <v>2.1563342318675353E-2</v>
      </c>
      <c r="I57" s="13">
        <f>IF(VLOOKUP(B57,Database!$A:$AV,MATCH($I$1,Database!$A$1:$AV$1,),)=0,"#N/A",((((VLOOKUP(B57,Database!$A:$AS,MATCH($I$1,Database!$A$1:$AS$1,),))))-(((VLOOKUP(EDATE(B57,-12),Database!$A:$AS,MATCH($I$1,Database!$A$1:$AS$1,),)))))/(((VLOOKUP(EDATE(B57,-12),Database!$A:$AS,MATCH($I$1,Database!$A$1:$AS$1,),)))))</f>
        <v>-3.4482758623193173E-2</v>
      </c>
      <c r="J57" s="13">
        <f>IF(VLOOKUP(B57,Database!$A:$AV,MATCH($J$1,Database!$A$1:$AV$1,),)=0,"#N/A",((((VLOOKUP(B57,Database!$A:$AS,MATCH($J$1,Database!$A$1:$AS$1,),))))-(((VLOOKUP(EDATE(B57,-12),Database!$A:$AS,MATCH($J$1,Database!$A$1:$AS$1,),)))))/(((VLOOKUP(EDATE(B57,-12),Database!$A:$AS,MATCH($J$1,Database!$A$1:$AS$1,),)))))</f>
        <v>-6.6643603797689008E-2</v>
      </c>
      <c r="K57" s="13">
        <f>IF(VLOOKUP(B57,Database!$A:$AV,MATCH($K$1,Database!$A$1:$AV$1,),)=0,"#N/A",((((VLOOKUP(B57,Database!$A:$AS,MATCH($K$1,Database!$A$1:$AS$1,),))))-(((VLOOKUP(EDATE(B57,-12),Database!$A:$AS,MATCH($K$1,Database!$A$1:$AS$1,),)))))/(((VLOOKUP(EDATE(B57,-12),Database!$A:$AS,MATCH($K$1,Database!$A$1:$AS$1,),)))))</f>
        <v>2.9806259335741084E-3</v>
      </c>
      <c r="L57" s="13">
        <f>((((VLOOKUP(B57,Database!$A:$AS,MATCH($L$1,Database!$A$1:$AS$1,),))))-(((VLOOKUP(EDATE(B57,-12),Database!$A:$AS,MATCH($L$1,Database!$A$1:$AS$1,),)))))/(((VLOOKUP(EDATE(B57,-12),Database!$A:$AS,MATCH($L$1,Database!$A$1:$AS$1,),))))</f>
        <v>1.7293997967201321E-2</v>
      </c>
      <c r="M57" s="13" t="e">
        <f>((((VLOOKUP(B57,Database!$A:$AS,MATCH($M$1,Database!$A$1:$AS$1,),))))-(((VLOOKUP(EDATE(B57,-12),Database!$A:$AS,MATCH($M$1,Database!$A$1:$AS$1,),)))))/(((VLOOKUP(EDATE(B57,-12),Database!$A:$AS,MATCH($M$1,Database!$A$1:$AS$1,),))))</f>
        <v>#DIV/0!</v>
      </c>
      <c r="N57" s="13" t="e">
        <f>((((VLOOKUP(B57,Database!$A:$AS,MATCH($N$1,Database!$A$1:$AS$1,),))))-(((VLOOKUP(EDATE(B57,-12),Database!$A:$AS,MATCH($N$1,Database!$A$1:$AS$1,),)))))/(((VLOOKUP(EDATE(B57,-12),Database!$A:$AS,MATCH($N$1,Database!$A$1:$AS$1,),))))</f>
        <v>#DIV/0!</v>
      </c>
      <c r="O57" s="13">
        <f>IF(VLOOKUP(B57,Database!$A:$AV,MATCH($O$1,Database!$A$1:$AV$1,),)=0,"#N/A",((((VLOOKUP(B57,Database!$A:$AS,MATCH($O$1,Database!$A$1:$AS$1,),))))-(((VLOOKUP(EDATE(B57,-12),Database!$A:$AS,MATCH($O$1,Database!$A$1:$AS$1,),)))))/(((VLOOKUP(EDATE(B57,-12),Database!$A:$AS,MATCH($O$1,Database!$A$1:$AS$1,),)))))</f>
        <v>1.8311559216095768E-2</v>
      </c>
      <c r="P57" s="13">
        <f>IF(VLOOKUP(B57,Database!$A:$AV,MATCH($P$1,Database!$A$1:$AV$1,),)=0,"#N/A",((((VLOOKUP(B57,Database!$A:$AS,MATCH($P$1,Database!$A$1:$AS$1,),))))-(((VLOOKUP(EDATE(B57,-12),Database!$A:$AS,MATCH($P$1,Database!$A$1:$AS$1,),)))))/(((VLOOKUP(EDATE(B57,-12),Database!$A:$AS,MATCH($P$1,Database!$A$1:$AS$1,),)))))</f>
        <v>1.6521015397419826E-2</v>
      </c>
      <c r="Q57" s="13">
        <f>IF(VLOOKUP(B57,Database!$A:$AV,MATCH($Q$1,Database!$A$1:$AV$1,),)=0,"#N/A",((((VLOOKUP(B57,Database!$A:$AS,MATCH($Q$1,Database!$A$1:$AS$1,),))))-(((VLOOKUP(EDATE(B57,-12),Database!$A:$AS,MATCH($Q$1,Database!$A$1:$AS$1,),)))))/(((VLOOKUP(EDATE(B57,-12),Database!$A:$AS,MATCH($Q$1,Database!$A$1:$AS$1,),)))))</f>
        <v>-8.0157364144678708E-2</v>
      </c>
      <c r="R57" s="13">
        <f>IF(VLOOKUP(B57,Database!$A:$AV,MATCH($R$1,Database!$A$1:$AV$1,),)=0,"#N/A",((((VLOOKUP(B57,Database!$A:$AS,MATCH($R$1,Database!$A$1:$AS$1,),))))-(((VLOOKUP(EDATE(B57,-12),Database!$A:$AS,MATCH($R$1,Database!$A$1:$AS$1,),)))))/(((VLOOKUP(EDATE(B57,-12),Database!$A:$AS,MATCH($R$1,Database!$A$1:$AS$1,),)))))</f>
        <v>-1.3636989579848251E-2</v>
      </c>
      <c r="S57" s="13">
        <f>IF(VLOOKUP(B57,Database!$A:$AV,MATCH($S$1,Database!$A$1:$AV$1,),)=0,"#N/A",((((VLOOKUP(B57,Database!$A:$AS,MATCH($S$1,Database!$A$1:$AS$1,),))))-(((VLOOKUP(EDATE(B57,-12),Database!$A:$AS,MATCH($S$1,Database!$A$1:$AS$1,),)))))/(((VLOOKUP(EDATE(B57,-12),Database!$A:$AS,MATCH($S$1,Database!$A$1:$AS$1,),)))))</f>
        <v>0.12096774192727534</v>
      </c>
      <c r="T57" s="13">
        <f>IF(VLOOKUP(B57,Database!$A:$AV,MATCH($T$1,Database!$A$1:$AV$1,),)=0,"#N/A",((((VLOOKUP(B57,Database!$A:$AS,MATCH($T$1,Database!$A$1:$AS$1,),))))-(((VLOOKUP(EDATE(B57,-12),Database!$A:$AS,MATCH($T$1,Database!$A$1:$AS$1,),)))))/(((VLOOKUP(EDATE(B57,-12),Database!$A:$AS,MATCH($T$1,Database!$A$1:$AS$1,),)))))</f>
        <v>3.2835820896324495E-2</v>
      </c>
      <c r="U57" s="13">
        <f>IF(VLOOKUP(B57,Database!$A:$AV,MATCH($U$1,Database!$A$1:$AV$1,),)=0,"#N/A",((((VLOOKUP(B57,Database!$A:$AS,MATCH($U$1,Database!$A$1:$AS$1,),))))-(((VLOOKUP(EDATE(B57,-12),Database!$A:$AS,MATCH($U$1,Database!$A$1:$AS$1,),)))))/(((VLOOKUP(EDATE(B57,-12),Database!$A:$AS,MATCH($U$1,Database!$A$1:$AS$1,),)))))</f>
        <v>4.3822361119925698E-2</v>
      </c>
      <c r="V57" s="13">
        <f>IF(VLOOKUP(B57,Database!$A:$AV,MATCH($V$1,Database!$A$1:$AV$1,),)=0,"#N/A",((((VLOOKUP(B57,Database!$A:$AS,MATCH($V$1,Database!$A$1:$AS$1,),))))-(((VLOOKUP(EDATE(B57,-12),Database!$A:$AS,MATCH($V$1,Database!$A$1:$AS$1,),)))))/(((VLOOKUP(EDATE(B57,-12),Database!$A:$AS,MATCH($V$1,Database!$A$1:$AS$1,),)))))</f>
        <v>0.12535992247208075</v>
      </c>
    </row>
    <row r="58" spans="1:22" s="80" customFormat="1" x14ac:dyDescent="0.35">
      <c r="A58" s="43"/>
      <c r="B58" s="75">
        <v>33909</v>
      </c>
      <c r="C58" s="13">
        <f>IF(VLOOKUP(B58,Database!$A:$AU,MATCH($C$1,Database!$A$1:$AU$1,),)=0,"#N/A",((((VLOOKUP(B58,Database!$A:$AU,MATCH($C$1,Database!$A$1:$AU$1,),))))-(((VLOOKUP(EDATE(B58,-12),Database!$A:$AU,MATCH($C$1,Database!$A$1:$AU$1,),)))))/(((VLOOKUP(EDATE(B58,-12),Database!$A:$AU,MATCH($C$1,Database!$A$1:$AU$1,),)))))</f>
        <v>3.4890838598948058E-2</v>
      </c>
      <c r="D58" s="13">
        <f>IF(VLOOKUP(B58,Database!$A:$AV,MATCH($D$1,Database!$A$1:$AV$1,),)=0,"#N/A",((((VLOOKUP(B58,Database!$A:$AS,MATCH($D$1,Database!$A$1:$AS$1,),))))-(((VLOOKUP(EDATE(B58,-12),Database!$A:$AS,MATCH($D$1,Database!$A$1:$AS$1,),)))))/(((VLOOKUP(EDATE(B58,-12),Database!$A:$AS,MATCH($D$1,Database!$A$1:$AS$1,),)))))</f>
        <v>-4.6625766862478102E-2</v>
      </c>
      <c r="E58" s="13">
        <f>IF(VLOOKUP(B58,Database!$A:$AV,MATCH($E$1,Database!$A$1:$AV$1,),)=0,"#N/A",((((VLOOKUP(B58,Database!$A:$AS,MATCH($E$1,Database!$A$1:$AS$1,),))))-(((VLOOKUP(EDATE(B58,-12),Database!$A:$AS,MATCH($E$1,Database!$A$1:$AS$1,),)))))/(((VLOOKUP(EDATE(B58,-12),Database!$A:$AS,MATCH($E$1,Database!$A$1:$AS$1,),)))))</f>
        <v>-8.0305927340075148E-2</v>
      </c>
      <c r="F58" s="13">
        <f>IF(VLOOKUP(B58,Database!$A:$AV,MATCH($F$1,Database!$A$1:$AV$1,),)=0,"#N/A",((((VLOOKUP(B58,Database!$A:$AS,MATCH($F$1,Database!$A$1:$AS$1,),))))-(((VLOOKUP(EDATE(B58,-12),Database!$A:$AS,MATCH($F$1,Database!$A$1:$AS$1,),)))))/(((VLOOKUP(EDATE(B58,-12),Database!$A:$AS,MATCH($F$1,Database!$A$1:$AS$1,),)))))</f>
        <v>-6.1579651937173373E-2</v>
      </c>
      <c r="G58" s="13">
        <f>IF(VLOOKUP(B58,Database!$A:$AV,MATCH($G$1,Database!$A$1:$AV$1,),)=0,"#N/A",((((VLOOKUP(B58,Database!$A:$AS,MATCH($G$1,Database!$A$1:$AS$1,),))))-(((VLOOKUP(EDATE(B58,-12),Database!$A:$AS,MATCH($G$1,Database!$A$1:$AS$1,),)))))/(((VLOOKUP(EDATE(B58,-12),Database!$A:$AS,MATCH($G$1,Database!$A$1:$AS$1,),)))))</f>
        <v>-4.0765570934256166E-2</v>
      </c>
      <c r="H58" s="13">
        <f>IF(VLOOKUP(B58,Database!$A:$AV,MATCH($H$1,Database!$A$1:$AV$1,),)=0,"#N/A",((((VLOOKUP(B58,Database!$A:$AS,MATCH($H$1,Database!$A$1:$AS$1,),))))-(((VLOOKUP(EDATE(B58,-12),Database!$A:$AS,MATCH($H$1,Database!$A$1:$AS$1,),)))))/(((VLOOKUP(EDATE(B58,-12),Database!$A:$AS,MATCH($H$1,Database!$A$1:$AS$1,),)))))</f>
        <v>5.3763440924906669E-3</v>
      </c>
      <c r="I58" s="13">
        <f>IF(VLOOKUP(B58,Database!$A:$AV,MATCH($I$1,Database!$A$1:$AV$1,),)=0,"#N/A",((((VLOOKUP(B58,Database!$A:$AS,MATCH($I$1,Database!$A$1:$AS$1,),))))-(((VLOOKUP(EDATE(B58,-12),Database!$A:$AS,MATCH($I$1,Database!$A$1:$AS$1,),)))))/(((VLOOKUP(EDATE(B58,-12),Database!$A:$AS,MATCH($I$1,Database!$A$1:$AS$1,),)))))</f>
        <v>-3.3393501801828263E-2</v>
      </c>
      <c r="J58" s="13">
        <f>IF(VLOOKUP(B58,Database!$A:$AV,MATCH($J$1,Database!$A$1:$AV$1,),)=0,"#N/A",((((VLOOKUP(B58,Database!$A:$AS,MATCH($J$1,Database!$A$1:$AS$1,),))))-(((VLOOKUP(EDATE(B58,-12),Database!$A:$AS,MATCH($J$1,Database!$A$1:$AS$1,),)))))/(((VLOOKUP(EDATE(B58,-12),Database!$A:$AS,MATCH($J$1,Database!$A$1:$AS$1,),)))))</f>
        <v>-7.9983283518778883E-2</v>
      </c>
      <c r="K58" s="13">
        <f>IF(VLOOKUP(B58,Database!$A:$AV,MATCH($K$1,Database!$A$1:$AV$1,),)=0,"#N/A",((((VLOOKUP(B58,Database!$A:$AS,MATCH($K$1,Database!$A$1:$AS$1,),))))-(((VLOOKUP(EDATE(B58,-12),Database!$A:$AS,MATCH($K$1,Database!$A$1:$AS$1,),)))))/(((VLOOKUP(EDATE(B58,-12),Database!$A:$AS,MATCH($K$1,Database!$A$1:$AS$1,),)))))</f>
        <v>-3.2305433180674241E-2</v>
      </c>
      <c r="L58" s="13">
        <f>((((VLOOKUP(B58,Database!$A:$AS,MATCH($L$1,Database!$A$1:$AS$1,),))))-(((VLOOKUP(EDATE(B58,-12),Database!$A:$AS,MATCH($L$1,Database!$A$1:$AS$1,),)))))/(((VLOOKUP(EDATE(B58,-12),Database!$A:$AS,MATCH($L$1,Database!$A$1:$AS$1,),))))</f>
        <v>2.0470829061462345E-2</v>
      </c>
      <c r="M58" s="13" t="e">
        <f>((((VLOOKUP(B58,Database!$A:$AS,MATCH($M$1,Database!$A$1:$AS$1,),))))-(((VLOOKUP(EDATE(B58,-12),Database!$A:$AS,MATCH($M$1,Database!$A$1:$AS$1,),)))))/(((VLOOKUP(EDATE(B58,-12),Database!$A:$AS,MATCH($M$1,Database!$A$1:$AS$1,),))))</f>
        <v>#DIV/0!</v>
      </c>
      <c r="N58" s="13" t="e">
        <f>((((VLOOKUP(B58,Database!$A:$AS,MATCH($N$1,Database!$A$1:$AS$1,),))))-(((VLOOKUP(EDATE(B58,-12),Database!$A:$AS,MATCH($N$1,Database!$A$1:$AS$1,),)))))/(((VLOOKUP(EDATE(B58,-12),Database!$A:$AS,MATCH($N$1,Database!$A$1:$AS$1,),))))</f>
        <v>#DIV/0!</v>
      </c>
      <c r="O58" s="13">
        <f>IF(VLOOKUP(B58,Database!$A:$AV,MATCH($O$1,Database!$A$1:$AV$1,),)=0,"#N/A",((((VLOOKUP(B58,Database!$A:$AS,MATCH($O$1,Database!$A$1:$AS$1,),))))-(((VLOOKUP(EDATE(B58,-12),Database!$A:$AS,MATCH($O$1,Database!$A$1:$AS$1,),)))))/(((VLOOKUP(EDATE(B58,-12),Database!$A:$AS,MATCH($O$1,Database!$A$1:$AS$1,),)))))</f>
        <v>2.6212310440776109E-2</v>
      </c>
      <c r="P58" s="13">
        <f>IF(VLOOKUP(B58,Database!$A:$AV,MATCH($P$1,Database!$A$1:$AV$1,),)=0,"#N/A",((((VLOOKUP(B58,Database!$A:$AS,MATCH($P$1,Database!$A$1:$AS$1,),))))-(((VLOOKUP(EDATE(B58,-12),Database!$A:$AS,MATCH($P$1,Database!$A$1:$AS$1,),)))))/(((VLOOKUP(EDATE(B58,-12),Database!$A:$AS,MATCH($P$1,Database!$A$1:$AS$1,),)))))</f>
        <v>1.377855014895738E-2</v>
      </c>
      <c r="Q58" s="13">
        <f>IF(VLOOKUP(B58,Database!$A:$AV,MATCH($Q$1,Database!$A$1:$AV$1,),)=0,"#N/A",((((VLOOKUP(B58,Database!$A:$AS,MATCH($Q$1,Database!$A$1:$AS$1,),))))-(((VLOOKUP(EDATE(B58,-12),Database!$A:$AS,MATCH($Q$1,Database!$A$1:$AS$1,),)))))/(((VLOOKUP(EDATE(B58,-12),Database!$A:$AS,MATCH($Q$1,Database!$A$1:$AS$1,),)))))</f>
        <v>-2.0923237844890498E-3</v>
      </c>
      <c r="R58" s="13">
        <f>IF(VLOOKUP(B58,Database!$A:$AV,MATCH($R$1,Database!$A$1:$AV$1,),)=0,"#N/A",((((VLOOKUP(B58,Database!$A:$AS,MATCH($R$1,Database!$A$1:$AS$1,),))))-(((VLOOKUP(EDATE(B58,-12),Database!$A:$AS,MATCH($R$1,Database!$A$1:$AS$1,),)))))/(((VLOOKUP(EDATE(B58,-12),Database!$A:$AS,MATCH($R$1,Database!$A$1:$AS$1,),)))))</f>
        <v>6.3234213958173842E-3</v>
      </c>
      <c r="S58" s="13">
        <f>IF(VLOOKUP(B58,Database!$A:$AV,MATCH($S$1,Database!$A$1:$AV$1,),)=0,"#N/A",((((VLOOKUP(B58,Database!$A:$AS,MATCH($S$1,Database!$A$1:$AS$1,),))))-(((VLOOKUP(EDATE(B58,-12),Database!$A:$AS,MATCH($S$1,Database!$A$1:$AS$1,),)))))/(((VLOOKUP(EDATE(B58,-12),Database!$A:$AS,MATCH($S$1,Database!$A$1:$AS$1,),)))))</f>
        <v>7.3643410815296018E-2</v>
      </c>
      <c r="T58" s="13">
        <f>IF(VLOOKUP(B58,Database!$A:$AV,MATCH($T$1,Database!$A$1:$AV$1,),)=0,"#N/A",((((VLOOKUP(B58,Database!$A:$AS,MATCH($T$1,Database!$A$1:$AS$1,),))))-(((VLOOKUP(EDATE(B58,-12),Database!$A:$AS,MATCH($T$1,Database!$A$1:$AS$1,),)))))/(((VLOOKUP(EDATE(B58,-12),Database!$A:$AS,MATCH($T$1,Database!$A$1:$AS$1,),)))))</f>
        <v>3.2934131736975264E-2</v>
      </c>
      <c r="U58" s="13">
        <f>IF(VLOOKUP(B58,Database!$A:$AV,MATCH($U$1,Database!$A$1:$AV$1,),)=0,"#N/A",((((VLOOKUP(B58,Database!$A:$AS,MATCH($U$1,Database!$A$1:$AS$1,),))))-(((VLOOKUP(EDATE(B58,-12),Database!$A:$AS,MATCH($U$1,Database!$A$1:$AS$1,),)))))/(((VLOOKUP(EDATE(B58,-12),Database!$A:$AS,MATCH($U$1,Database!$A$1:$AS$1,),)))))</f>
        <v>4.8702997689385637E-2</v>
      </c>
      <c r="V58" s="13">
        <f>IF(VLOOKUP(B58,Database!$A:$AV,MATCH($V$1,Database!$A$1:$AV$1,),)=0,"#N/A",((((VLOOKUP(B58,Database!$A:$AS,MATCH($V$1,Database!$A$1:$AS$1,),))))-(((VLOOKUP(EDATE(B58,-12),Database!$A:$AS,MATCH($V$1,Database!$A$1:$AS$1,),)))))/(((VLOOKUP(EDATE(B58,-12),Database!$A:$AS,MATCH($V$1,Database!$A$1:$AS$1,),)))))</f>
        <v>0.15535107392495459</v>
      </c>
    </row>
    <row r="59" spans="1:22" s="80" customFormat="1" x14ac:dyDescent="0.35">
      <c r="A59" s="43"/>
      <c r="B59" s="75">
        <v>33939</v>
      </c>
      <c r="C59" s="13">
        <f>IF(VLOOKUP(B59,Database!$A:$AU,MATCH($C$1,Database!$A$1:$AU$1,),)=0,"#N/A",((((VLOOKUP(B59,Database!$A:$AU,MATCH($C$1,Database!$A$1:$AU$1,),))))-(((VLOOKUP(EDATE(B59,-12),Database!$A:$AU,MATCH($C$1,Database!$A$1:$AU$1,),)))))/(((VLOOKUP(EDATE(B59,-12),Database!$A:$AU,MATCH($C$1,Database!$A$1:$AU$1,),)))))</f>
        <v>4.1077609502028239E-2</v>
      </c>
      <c r="D59" s="13">
        <f>IF(VLOOKUP(B59,Database!$A:$AV,MATCH($D$1,Database!$A$1:$AV$1,),)=0,"#N/A",((((VLOOKUP(B59,Database!$A:$AS,MATCH($D$1,Database!$A$1:$AS$1,),))))-(((VLOOKUP(EDATE(B59,-12),Database!$A:$AS,MATCH($D$1,Database!$A$1:$AS$1,),)))))/(((VLOOKUP(EDATE(B59,-12),Database!$A:$AS,MATCH($D$1,Database!$A$1:$AS$1,),)))))</f>
        <v>-5.6860321389330386E-2</v>
      </c>
      <c r="E59" s="13">
        <f>IF(VLOOKUP(B59,Database!$A:$AV,MATCH($E$1,Database!$A$1:$AV$1,),)=0,"#N/A",((((VLOOKUP(B59,Database!$A:$AS,MATCH($E$1,Database!$A$1:$AS$1,),))))-(((VLOOKUP(EDATE(B59,-12),Database!$A:$AS,MATCH($E$1,Database!$A$1:$AS$1,),)))))/(((VLOOKUP(EDATE(B59,-12),Database!$A:$AS,MATCH($E$1,Database!$A$1:$AS$1,),)))))</f>
        <v>-7.1705426359052096E-2</v>
      </c>
      <c r="F59" s="13">
        <f>IF(VLOOKUP(B59,Database!$A:$AV,MATCH($F$1,Database!$A$1:$AV$1,),)=0,"#N/A",((((VLOOKUP(B59,Database!$A:$AS,MATCH($F$1,Database!$A$1:$AS$1,),))))-(((VLOOKUP(EDATE(B59,-12),Database!$A:$AS,MATCH($F$1,Database!$A$1:$AS$1,),)))))/(((VLOOKUP(EDATE(B59,-12),Database!$A:$AS,MATCH($F$1,Database!$A$1:$AS$1,),)))))</f>
        <v>-7.8877005352186419E-2</v>
      </c>
      <c r="G59" s="13">
        <f>IF(VLOOKUP(B59,Database!$A:$AV,MATCH($G$1,Database!$A$1:$AV$1,),)=0,"#N/A",((((VLOOKUP(B59,Database!$A:$AS,MATCH($G$1,Database!$A$1:$AS$1,),))))-(((VLOOKUP(EDATE(B59,-12),Database!$A:$AS,MATCH($G$1,Database!$A$1:$AS$1,),)))))/(((VLOOKUP(EDATE(B59,-12),Database!$A:$AS,MATCH($G$1,Database!$A$1:$AS$1,),)))))</f>
        <v>-4.4526901669758798E-2</v>
      </c>
      <c r="H59" s="13">
        <f>IF(VLOOKUP(B59,Database!$A:$AV,MATCH($H$1,Database!$A$1:$AV$1,),)=0,"#N/A",((((VLOOKUP(B59,Database!$A:$AS,MATCH($H$1,Database!$A$1:$AS$1,),))))-(((VLOOKUP(EDATE(B59,-12),Database!$A:$AS,MATCH($H$1,Database!$A$1:$AS$1,),)))))/(((VLOOKUP(EDATE(B59,-12),Database!$A:$AS,MATCH($H$1,Database!$A$1:$AS$1,),)))))</f>
        <v>8.0971659889165458E-3</v>
      </c>
      <c r="I59" s="13">
        <f>IF(VLOOKUP(B59,Database!$A:$AV,MATCH($I$1,Database!$A$1:$AV$1,),)=0,"#N/A",((((VLOOKUP(B59,Database!$A:$AS,MATCH($I$1,Database!$A$1:$AS$1,),))))-(((VLOOKUP(EDATE(B59,-12),Database!$A:$AS,MATCH($I$1,Database!$A$1:$AS$1,),)))))/(((VLOOKUP(EDATE(B59,-12),Database!$A:$AS,MATCH($I$1,Database!$A$1:$AS$1,),)))))</f>
        <v>-3.65965233352646E-2</v>
      </c>
      <c r="J59" s="13">
        <f>IF(VLOOKUP(B59,Database!$A:$AV,MATCH($J$1,Database!$A$1:$AV$1,),)=0,"#N/A",((((VLOOKUP(B59,Database!$A:$AS,MATCH($J$1,Database!$A$1:$AS$1,),))))-(((VLOOKUP(EDATE(B59,-12),Database!$A:$AS,MATCH($J$1,Database!$A$1:$AS$1,),)))))/(((VLOOKUP(EDATE(B59,-12),Database!$A:$AS,MATCH($J$1,Database!$A$1:$AS$1,),)))))</f>
        <v>-0.10400801868200954</v>
      </c>
      <c r="K59" s="13">
        <f>IF(VLOOKUP(B59,Database!$A:$AV,MATCH($K$1,Database!$A$1:$AV$1,),)=0,"#N/A",((((VLOOKUP(B59,Database!$A:$AS,MATCH($K$1,Database!$A$1:$AS$1,),))))-(((VLOOKUP(EDATE(B59,-12),Database!$A:$AS,MATCH($K$1,Database!$A$1:$AS$1,),)))))/(((VLOOKUP(EDATE(B59,-12),Database!$A:$AS,MATCH($K$1,Database!$A$1:$AS$1,),)))))</f>
        <v>-1.6417910437504488E-2</v>
      </c>
      <c r="L59" s="13">
        <f>((((VLOOKUP(B59,Database!$A:$AS,MATCH($L$1,Database!$A$1:$AS$1,),))))-(((VLOOKUP(EDATE(B59,-12),Database!$A:$AS,MATCH($L$1,Database!$A$1:$AS$1,),)))))/(((VLOOKUP(EDATE(B59,-12),Database!$A:$AS,MATCH($L$1,Database!$A$1:$AS$1,),))))</f>
        <v>2.6998961582234013E-2</v>
      </c>
      <c r="M59" s="13" t="e">
        <f>((((VLOOKUP(B59,Database!$A:$AS,MATCH($M$1,Database!$A$1:$AS$1,),))))-(((VLOOKUP(EDATE(B59,-12),Database!$A:$AS,MATCH($M$1,Database!$A$1:$AS$1,),)))))/(((VLOOKUP(EDATE(B59,-12),Database!$A:$AS,MATCH($M$1,Database!$A$1:$AS$1,),))))</f>
        <v>#DIV/0!</v>
      </c>
      <c r="N59" s="13" t="e">
        <f>((((VLOOKUP(B59,Database!$A:$AS,MATCH($N$1,Database!$A$1:$AS$1,),))))-(((VLOOKUP(EDATE(B59,-12),Database!$A:$AS,MATCH($N$1,Database!$A$1:$AS$1,),)))))/(((VLOOKUP(EDATE(B59,-12),Database!$A:$AS,MATCH($N$1,Database!$A$1:$AS$1,),))))</f>
        <v>#DIV/0!</v>
      </c>
      <c r="O59" s="13">
        <f>IF(VLOOKUP(B59,Database!$A:$AV,MATCH($O$1,Database!$A$1:$AV$1,),)=0,"#N/A",((((VLOOKUP(B59,Database!$A:$AS,MATCH($O$1,Database!$A$1:$AS$1,),))))-(((VLOOKUP(EDATE(B59,-12),Database!$A:$AS,MATCH($O$1,Database!$A$1:$AS$1,),)))))/(((VLOOKUP(EDATE(B59,-12),Database!$A:$AS,MATCH($O$1,Database!$A$1:$AS$1,),)))))</f>
        <v>3.9627241391033685E-2</v>
      </c>
      <c r="P59" s="13">
        <f>IF(VLOOKUP(B59,Database!$A:$AV,MATCH($P$1,Database!$A$1:$AV$1,),)=0,"#N/A",((((VLOOKUP(B59,Database!$A:$AS,MATCH($P$1,Database!$A$1:$AS$1,),))))-(((VLOOKUP(EDATE(B59,-12),Database!$A:$AS,MATCH($P$1,Database!$A$1:$AS$1,),)))))/(((VLOOKUP(EDATE(B59,-12),Database!$A:$AS,MATCH($P$1,Database!$A$1:$AS$1,),)))))</f>
        <v>1.9116186693147953E-2</v>
      </c>
      <c r="Q59" s="13">
        <f>IF(VLOOKUP(B59,Database!$A:$AV,MATCH($Q$1,Database!$A$1:$AV$1,),)=0,"#N/A",((((VLOOKUP(B59,Database!$A:$AS,MATCH($Q$1,Database!$A$1:$AS$1,),))))-(((VLOOKUP(EDATE(B59,-12),Database!$A:$AS,MATCH($Q$1,Database!$A$1:$AS$1,),)))))/(((VLOOKUP(EDATE(B59,-12),Database!$A:$AS,MATCH($Q$1,Database!$A$1:$AS$1,),)))))</f>
        <v>5.1107088163717229E-2</v>
      </c>
      <c r="R59" s="13">
        <f>IF(VLOOKUP(B59,Database!$A:$AV,MATCH($R$1,Database!$A$1:$AV$1,),)=0,"#N/A",((((VLOOKUP(B59,Database!$A:$AS,MATCH($R$1,Database!$A$1:$AS$1,),))))-(((VLOOKUP(EDATE(B59,-12),Database!$A:$AS,MATCH($R$1,Database!$A$1:$AS$1,),)))))/(((VLOOKUP(EDATE(B59,-12),Database!$A:$AS,MATCH($R$1,Database!$A$1:$AS$1,),)))))</f>
        <v>-4.9690244138458671E-3</v>
      </c>
      <c r="S59" s="13">
        <f>IF(VLOOKUP(B59,Database!$A:$AV,MATCH($S$1,Database!$A$1:$AV$1,),)=0,"#N/A",((((VLOOKUP(B59,Database!$A:$AS,MATCH($S$1,Database!$A$1:$AS$1,),))))-(((VLOOKUP(EDATE(B59,-12),Database!$A:$AS,MATCH($S$1,Database!$A$1:$AS$1,),)))))/(((VLOOKUP(EDATE(B59,-12),Database!$A:$AS,MATCH($S$1,Database!$A$1:$AS$1,),)))))</f>
        <v>3.2128514055139189E-2</v>
      </c>
      <c r="T59" s="13">
        <f>IF(VLOOKUP(B59,Database!$A:$AV,MATCH($T$1,Database!$A$1:$AV$1,),)=0,"#N/A",((((VLOOKUP(B59,Database!$A:$AS,MATCH($T$1,Database!$A$1:$AS$1,),))))-(((VLOOKUP(EDATE(B59,-12),Database!$A:$AS,MATCH($T$1,Database!$A$1:$AS$1,),)))))/(((VLOOKUP(EDATE(B59,-12),Database!$A:$AS,MATCH($T$1,Database!$A$1:$AS$1,),)))))</f>
        <v>1.5105740156714268E-2</v>
      </c>
      <c r="U59" s="13">
        <f>IF(VLOOKUP(B59,Database!$A:$AV,MATCH($U$1,Database!$A$1:$AV$1,),)=0,"#N/A",((((VLOOKUP(B59,Database!$A:$AS,MATCH($U$1,Database!$A$1:$AS$1,),))))-(((VLOOKUP(EDATE(B59,-12),Database!$A:$AS,MATCH($U$1,Database!$A$1:$AS$1,),)))))/(((VLOOKUP(EDATE(B59,-12),Database!$A:$AS,MATCH($U$1,Database!$A$1:$AS$1,),)))))</f>
        <v>-0.10970347220752888</v>
      </c>
      <c r="V59" s="13">
        <f>IF(VLOOKUP(B59,Database!$A:$AV,MATCH($V$1,Database!$A$1:$AV$1,),)=0,"#N/A",((((VLOOKUP(B59,Database!$A:$AS,MATCH($V$1,Database!$A$1:$AS$1,),))))-(((VLOOKUP(EDATE(B59,-12),Database!$A:$AS,MATCH($V$1,Database!$A$1:$AS$1,),)))))/(((VLOOKUP(EDATE(B59,-12),Database!$A:$AS,MATCH($V$1,Database!$A$1:$AS$1,),)))))</f>
        <v>0.1476974929872184</v>
      </c>
    </row>
    <row r="60" spans="1:22" s="80" customFormat="1" x14ac:dyDescent="0.35">
      <c r="A60" s="43"/>
      <c r="B60" s="75">
        <v>33970</v>
      </c>
      <c r="C60" s="13">
        <f>IF(VLOOKUP(B60,Database!$A:$AU,MATCH($C$1,Database!$A$1:$AU$1,),)=0,"#N/A",((((VLOOKUP(B60,Database!$A:$AU,MATCH($C$1,Database!$A$1:$AU$1,),))))-(((VLOOKUP(EDATE(B60,-12),Database!$A:$AU,MATCH($C$1,Database!$A$1:$AU$1,),)))))/(((VLOOKUP(EDATE(B60,-12),Database!$A:$AU,MATCH($C$1,Database!$A$1:$AU$1,),)))))</f>
        <v>5.0719336338414522E-2</v>
      </c>
      <c r="D60" s="13">
        <f>IF(VLOOKUP(B60,Database!$A:$AV,MATCH($D$1,Database!$A$1:$AV$1,),)=0,"#N/A",((((VLOOKUP(B60,Database!$A:$AS,MATCH($D$1,Database!$A$1:$AS$1,),))))-(((VLOOKUP(EDATE(B60,-12),Database!$A:$AS,MATCH($D$1,Database!$A$1:$AS$1,),)))))/(((VLOOKUP(EDATE(B60,-12),Database!$A:$AS,MATCH($D$1,Database!$A$1:$AS$1,),)))))</f>
        <v>-6.3492063494583084E-2</v>
      </c>
      <c r="E60" s="13">
        <f>IF(VLOOKUP(B60,Database!$A:$AV,MATCH($E$1,Database!$A$1:$AV$1,),)=0,"#N/A",((((VLOOKUP(B60,Database!$A:$AS,MATCH($E$1,Database!$A$1:$AS$1,),))))-(((VLOOKUP(EDATE(B60,-12),Database!$A:$AS,MATCH($E$1,Database!$A$1:$AS$1,),)))))/(((VLOOKUP(EDATE(B60,-12),Database!$A:$AS,MATCH($E$1,Database!$A$1:$AS$1,),)))))</f>
        <v>-4.5853658542648654E-2</v>
      </c>
      <c r="F60" s="13">
        <f>IF(VLOOKUP(B60,Database!$A:$AV,MATCH($F$1,Database!$A$1:$AV$1,),)=0,"#N/A",((((VLOOKUP(B60,Database!$A:$AS,MATCH($F$1,Database!$A$1:$AS$1,),))))-(((VLOOKUP(EDATE(B60,-12),Database!$A:$AS,MATCH($F$1,Database!$A$1:$AS$1,),)))))/(((VLOOKUP(EDATE(B60,-12),Database!$A:$AS,MATCH($F$1,Database!$A$1:$AS$1,),)))))</f>
        <v>-0.10039630118747271</v>
      </c>
      <c r="G60" s="13">
        <f>IF(VLOOKUP(B60,Database!$A:$AV,MATCH($G$1,Database!$A$1:$AV$1,),)=0,"#N/A",((((VLOOKUP(B60,Database!$A:$AS,MATCH($G$1,Database!$A$1:$AS$1,),))))-(((VLOOKUP(EDATE(B60,-12),Database!$A:$AS,MATCH($G$1,Database!$A$1:$AS$1,),)))))/(((VLOOKUP(EDATE(B60,-12),Database!$A:$AS,MATCH($G$1,Database!$A$1:$AS$1,),)))))</f>
        <v>-4.8215063125816207E-2</v>
      </c>
      <c r="H60" s="13">
        <f>IF(VLOOKUP(B60,Database!$A:$AV,MATCH($H$1,Database!$A$1:$AV$1,),)=0,"#N/A",((((VLOOKUP(B60,Database!$A:$AS,MATCH($H$1,Database!$A$1:$AS$1,),))))-(((VLOOKUP(EDATE(B60,-12),Database!$A:$AS,MATCH($H$1,Database!$A$1:$AS$1,),)))))/(((VLOOKUP(EDATE(B60,-12),Database!$A:$AS,MATCH($H$1,Database!$A$1:$AS$1,),)))))</f>
        <v>9.4466936622140622E-3</v>
      </c>
      <c r="I60" s="13">
        <f>IF(VLOOKUP(B60,Database!$A:$AV,MATCH($I$1,Database!$A$1:$AV$1,),)=0,"#N/A",((((VLOOKUP(B60,Database!$A:$AS,MATCH($I$1,Database!$A$1:$AS$1,),))))-(((VLOOKUP(EDATE(B60,-12),Database!$A:$AS,MATCH($I$1,Database!$A$1:$AS$1,),)))))/(((VLOOKUP(EDATE(B60,-12),Database!$A:$AS,MATCH($I$1,Database!$A$1:$AS$1,),)))))</f>
        <v>-2.8130671504573369E-2</v>
      </c>
      <c r="J60" s="13">
        <f>IF(VLOOKUP(B60,Database!$A:$AV,MATCH($J$1,Database!$A$1:$AV$1,),)=0,"#N/A",((((VLOOKUP(B60,Database!$A:$AS,MATCH($J$1,Database!$A$1:$AS$1,),))))-(((VLOOKUP(EDATE(B60,-12),Database!$A:$AS,MATCH($J$1,Database!$A$1:$AS$1,),)))))/(((VLOOKUP(EDATE(B60,-12),Database!$A:$AS,MATCH($J$1,Database!$A$1:$AS$1,),)))))</f>
        <v>-7.6467226182572456E-2</v>
      </c>
      <c r="K60" s="13">
        <f>IF(VLOOKUP(B60,Database!$A:$AV,MATCH($K$1,Database!$A$1:$AV$1,),)=0,"#N/A",((((VLOOKUP(B60,Database!$A:$AS,MATCH($K$1,Database!$A$1:$AS$1,),))))-(((VLOOKUP(EDATE(B60,-12),Database!$A:$AS,MATCH($K$1,Database!$A$1:$AS$1,),)))))/(((VLOOKUP(EDATE(B60,-12),Database!$A:$AS,MATCH($K$1,Database!$A$1:$AS$1,),)))))</f>
        <v>-3.2210834547573786E-2</v>
      </c>
      <c r="L60" s="13">
        <f>((((VLOOKUP(B60,Database!$A:$AS,MATCH($L$1,Database!$A$1:$AS$1,),))))-(((VLOOKUP(EDATE(B60,-12),Database!$A:$AS,MATCH($L$1,Database!$A$1:$AS$1,),)))))/(((VLOOKUP(EDATE(B60,-12),Database!$A:$AS,MATCH($L$1,Database!$A$1:$AS$1,),))))</f>
        <v>2.4584346134332743E-2</v>
      </c>
      <c r="M60" s="13" t="e">
        <f>((((VLOOKUP(B60,Database!$A:$AS,MATCH($M$1,Database!$A$1:$AS$1,),))))-(((VLOOKUP(EDATE(B60,-12),Database!$A:$AS,MATCH($M$1,Database!$A$1:$AS$1,),)))))/(((VLOOKUP(EDATE(B60,-12),Database!$A:$AS,MATCH($M$1,Database!$A$1:$AS$1,),))))</f>
        <v>#DIV/0!</v>
      </c>
      <c r="N60" s="13" t="e">
        <f>((((VLOOKUP(B60,Database!$A:$AS,MATCH($N$1,Database!$A$1:$AS$1,),))))-(((VLOOKUP(EDATE(B60,-12),Database!$A:$AS,MATCH($N$1,Database!$A$1:$AS$1,),)))))/(((VLOOKUP(EDATE(B60,-12),Database!$A:$AS,MATCH($N$1,Database!$A$1:$AS$1,),))))</f>
        <v>#DIV/0!</v>
      </c>
      <c r="O60" s="13">
        <f>IF(VLOOKUP(B60,Database!$A:$AV,MATCH($O$1,Database!$A$1:$AV$1,),)=0,"#N/A",((((VLOOKUP(B60,Database!$A:$AS,MATCH($O$1,Database!$A$1:$AS$1,),))))-(((VLOOKUP(EDATE(B60,-12),Database!$A:$AS,MATCH($O$1,Database!$A$1:$AS$1,),)))))/(((VLOOKUP(EDATE(B60,-12),Database!$A:$AS,MATCH($O$1,Database!$A$1:$AS$1,),)))))</f>
        <v>2.7113918299198663E-2</v>
      </c>
      <c r="P60" s="13">
        <f>IF(VLOOKUP(B60,Database!$A:$AV,MATCH($P$1,Database!$A$1:$AV$1,),)=0,"#N/A",((((VLOOKUP(B60,Database!$A:$AS,MATCH($P$1,Database!$A$1:$AS$1,),))))-(((VLOOKUP(EDATE(B60,-12),Database!$A:$AS,MATCH($P$1,Database!$A$1:$AS$1,),)))))/(((VLOOKUP(EDATE(B60,-12),Database!$A:$AS,MATCH($P$1,Database!$A$1:$AS$1,),)))))</f>
        <v>2.2246202374034938E-2</v>
      </c>
      <c r="Q60" s="13">
        <f>IF(VLOOKUP(B60,Database!$A:$AV,MATCH($Q$1,Database!$A$1:$AV$1,),)=0,"#N/A",((((VLOOKUP(B60,Database!$A:$AS,MATCH($Q$1,Database!$A$1:$AS$1,),))))-(((VLOOKUP(EDATE(B60,-12),Database!$A:$AS,MATCH($Q$1,Database!$A$1:$AS$1,),)))))/(((VLOOKUP(EDATE(B60,-12),Database!$A:$AS,MATCH($Q$1,Database!$A$1:$AS$1,),)))))</f>
        <v>6.9425159689840379E-2</v>
      </c>
      <c r="R60" s="13">
        <f>IF(VLOOKUP(B60,Database!$A:$AV,MATCH($R$1,Database!$A$1:$AV$1,),)=0,"#N/A",((((VLOOKUP(B60,Database!$A:$AS,MATCH($R$1,Database!$A$1:$AS$1,),))))-(((VLOOKUP(EDATE(B60,-12),Database!$A:$AS,MATCH($R$1,Database!$A$1:$AS$1,),)))))/(((VLOOKUP(EDATE(B60,-12),Database!$A:$AS,MATCH($R$1,Database!$A$1:$AS$1,),)))))</f>
        <v>-7.3082399861959788E-2</v>
      </c>
      <c r="S60" s="13">
        <f>IF(VLOOKUP(B60,Database!$A:$AV,MATCH($S$1,Database!$A$1:$AV$1,),)=0,"#N/A",((((VLOOKUP(B60,Database!$A:$AS,MATCH($S$1,Database!$A$1:$AS$1,),))))-(((VLOOKUP(EDATE(B60,-12),Database!$A:$AS,MATCH($S$1,Database!$A$1:$AS$1,),)))))/(((VLOOKUP(EDATE(B60,-12),Database!$A:$AS,MATCH($S$1,Database!$A$1:$AS$1,),)))))</f>
        <v>7.6923076918098021E-2</v>
      </c>
      <c r="T60" s="13">
        <f>IF(VLOOKUP(B60,Database!$A:$AV,MATCH($T$1,Database!$A$1:$AV$1,),)=0,"#N/A",((((VLOOKUP(B60,Database!$A:$AS,MATCH($T$1,Database!$A$1:$AS$1,),))))-(((VLOOKUP(EDATE(B60,-12),Database!$A:$AS,MATCH($T$1,Database!$A$1:$AS$1,),)))))/(((VLOOKUP(EDATE(B60,-12),Database!$A:$AS,MATCH($T$1,Database!$A$1:$AS$1,),)))))</f>
        <v>5.4054054069476283E-2</v>
      </c>
      <c r="U60" s="13">
        <f>IF(VLOOKUP(B60,Database!$A:$AV,MATCH($U$1,Database!$A$1:$AV$1,),)=0,"#N/A",((((VLOOKUP(B60,Database!$A:$AS,MATCH($U$1,Database!$A$1:$AS$1,),))))-(((VLOOKUP(EDATE(B60,-12),Database!$A:$AS,MATCH($U$1,Database!$A$1:$AS$1,),)))))/(((VLOOKUP(EDATE(B60,-12),Database!$A:$AS,MATCH($U$1,Database!$A$1:$AS$1,),)))))</f>
        <v>-3.0640391084858248E-2</v>
      </c>
      <c r="V60" s="13">
        <f>IF(VLOOKUP(B60,Database!$A:$AV,MATCH($V$1,Database!$A$1:$AV$1,),)=0,"#N/A",((((VLOOKUP(B60,Database!$A:$AS,MATCH($V$1,Database!$A$1:$AS$1,),))))-(((VLOOKUP(EDATE(B60,-12),Database!$A:$AS,MATCH($V$1,Database!$A$1:$AS$1,),)))))/(((VLOOKUP(EDATE(B60,-12),Database!$A:$AS,MATCH($V$1,Database!$A$1:$AS$1,),)))))</f>
        <v>5.6063874355844069E-2</v>
      </c>
    </row>
    <row r="61" spans="1:22" s="80" customFormat="1" x14ac:dyDescent="0.35">
      <c r="A61" s="43"/>
      <c r="B61" s="75">
        <v>34001</v>
      </c>
      <c r="C61" s="13">
        <f>IF(VLOOKUP(B61,Database!$A:$AU,MATCH($C$1,Database!$A$1:$AU$1,),)=0,"#N/A",((((VLOOKUP(B61,Database!$A:$AU,MATCH($C$1,Database!$A$1:$AU$1,),))))-(((VLOOKUP(EDATE(B61,-12),Database!$A:$AU,MATCH($C$1,Database!$A$1:$AU$1,),)))))/(((VLOOKUP(EDATE(B61,-12),Database!$A:$AU,MATCH($C$1,Database!$A$1:$AU$1,),)))))</f>
        <v>4.8342928577822318E-2</v>
      </c>
      <c r="D61" s="13">
        <f>IF(VLOOKUP(B61,Database!$A:$AV,MATCH($D$1,Database!$A$1:$AV$1,),)=0,"#N/A",((((VLOOKUP(B61,Database!$A:$AS,MATCH($D$1,Database!$A$1:$AS$1,),))))-(((VLOOKUP(EDATE(B61,-12),Database!$A:$AS,MATCH($D$1,Database!$A$1:$AS$1,),)))))/(((VLOOKUP(EDATE(B61,-12),Database!$A:$AS,MATCH($D$1,Database!$A$1:$AS$1,),)))))</f>
        <v>-7.4209245741604091E-2</v>
      </c>
      <c r="E61" s="13">
        <f>IF(VLOOKUP(B61,Database!$A:$AV,MATCH($E$1,Database!$A$1:$AV$1,),)=0,"#N/A",((((VLOOKUP(B61,Database!$A:$AS,MATCH($E$1,Database!$A$1:$AS$1,),))))-(((VLOOKUP(EDATE(B61,-12),Database!$A:$AS,MATCH($E$1,Database!$A$1:$AS$1,),)))))/(((VLOOKUP(EDATE(B61,-12),Database!$A:$AS,MATCH($E$1,Database!$A$1:$AS$1,),)))))</f>
        <v>-4.1095890405275434E-2</v>
      </c>
      <c r="F61" s="13">
        <f>IF(VLOOKUP(B61,Database!$A:$AV,MATCH($F$1,Database!$A$1:$AV$1,),)=0,"#N/A",((((VLOOKUP(B61,Database!$A:$AS,MATCH($F$1,Database!$A$1:$AS$1,),))))-(((VLOOKUP(EDATE(B61,-12),Database!$A:$AS,MATCH($F$1,Database!$A$1:$AS$1,),)))))/(((VLOOKUP(EDATE(B61,-12),Database!$A:$AS,MATCH($F$1,Database!$A$1:$AS$1,),)))))</f>
        <v>-0.12857142856233844</v>
      </c>
      <c r="G61" s="13">
        <f>IF(VLOOKUP(B61,Database!$A:$AV,MATCH($G$1,Database!$A$1:$AV$1,),)=0,"#N/A",((((VLOOKUP(B61,Database!$A:$AS,MATCH($G$1,Database!$A$1:$AS$1,),))))-(((VLOOKUP(EDATE(B61,-12),Database!$A:$AS,MATCH($G$1,Database!$A$1:$AS$1,),)))))/(((VLOOKUP(EDATE(B61,-12),Database!$A:$AS,MATCH($G$1,Database!$A$1:$AS$1,),)))))</f>
        <v>-3.9271610355419026E-2</v>
      </c>
      <c r="H61" s="13">
        <f>IF(VLOOKUP(B61,Database!$A:$AV,MATCH($H$1,Database!$A$1:$AV$1,),)=0,"#N/A",((((VLOOKUP(B61,Database!$A:$AS,MATCH($H$1,Database!$A$1:$AS$1,),))))-(((VLOOKUP(EDATE(B61,-12),Database!$A:$AS,MATCH($H$1,Database!$A$1:$AS$1,),)))))/(((VLOOKUP(EDATE(B61,-12),Database!$A:$AS,MATCH($H$1,Database!$A$1:$AS$1,),)))))</f>
        <v>1.8791946318776009E-2</v>
      </c>
      <c r="I61" s="13">
        <f>IF(VLOOKUP(B61,Database!$A:$AV,MATCH($I$1,Database!$A$1:$AV$1,),)=0,"#N/A",((((VLOOKUP(B61,Database!$A:$AS,MATCH($I$1,Database!$A$1:$AS$1,),))))-(((VLOOKUP(EDATE(B61,-12),Database!$A:$AS,MATCH($I$1,Database!$A$1:$AS$1,),)))))/(((VLOOKUP(EDATE(B61,-12),Database!$A:$AS,MATCH($I$1,Database!$A$1:$AS$1,),)))))</f>
        <v>-3.0852994552817516E-2</v>
      </c>
      <c r="J61" s="13">
        <f>IF(VLOOKUP(B61,Database!$A:$AV,MATCH($J$1,Database!$A$1:$AV$1,),)=0,"#N/A",((((VLOOKUP(B61,Database!$A:$AS,MATCH($J$1,Database!$A$1:$AS$1,),))))-(((VLOOKUP(EDATE(B61,-12),Database!$A:$AS,MATCH($J$1,Database!$A$1:$AS$1,),)))))/(((VLOOKUP(EDATE(B61,-12),Database!$A:$AS,MATCH($J$1,Database!$A$1:$AS$1,),)))))</f>
        <v>-9.3132746899263152E-2</v>
      </c>
      <c r="K61" s="13">
        <f>IF(VLOOKUP(B61,Database!$A:$AV,MATCH($K$1,Database!$A$1:$AV$1,),)=0,"#N/A",((((VLOOKUP(B61,Database!$A:$AS,MATCH($K$1,Database!$A$1:$AS$1,),))))-(((VLOOKUP(EDATE(B61,-12),Database!$A:$AS,MATCH($K$1,Database!$A$1:$AS$1,),)))))/(((VLOOKUP(EDATE(B61,-12),Database!$A:$AS,MATCH($K$1,Database!$A$1:$AS$1,),)))))</f>
        <v>-4.2584434649230868E-2</v>
      </c>
      <c r="L61" s="13">
        <f>((((VLOOKUP(B61,Database!$A:$AS,MATCH($L$1,Database!$A$1:$AS$1,),))))-(((VLOOKUP(EDATE(B61,-12),Database!$A:$AS,MATCH($L$1,Database!$A$1:$AS$1,),)))))/(((VLOOKUP(EDATE(B61,-12),Database!$A:$AS,MATCH($L$1,Database!$A$1:$AS$1,),))))</f>
        <v>3.7114662626938966E-2</v>
      </c>
      <c r="M61" s="13" t="e">
        <f>((((VLOOKUP(B61,Database!$A:$AS,MATCH($M$1,Database!$A$1:$AS$1,),))))-(((VLOOKUP(EDATE(B61,-12),Database!$A:$AS,MATCH($M$1,Database!$A$1:$AS$1,),)))))/(((VLOOKUP(EDATE(B61,-12),Database!$A:$AS,MATCH($M$1,Database!$A$1:$AS$1,),))))</f>
        <v>#DIV/0!</v>
      </c>
      <c r="N61" s="13" t="e">
        <f>((((VLOOKUP(B61,Database!$A:$AS,MATCH($N$1,Database!$A$1:$AS$1,),))))-(((VLOOKUP(EDATE(B61,-12),Database!$A:$AS,MATCH($N$1,Database!$A$1:$AS$1,),)))))/(((VLOOKUP(EDATE(B61,-12),Database!$A:$AS,MATCH($N$1,Database!$A$1:$AS$1,),))))</f>
        <v>#DIV/0!</v>
      </c>
      <c r="O61" s="13">
        <f>IF(VLOOKUP(B61,Database!$A:$AV,MATCH($O$1,Database!$A$1:$AV$1,),)=0,"#N/A",((((VLOOKUP(B61,Database!$A:$AS,MATCH($O$1,Database!$A$1:$AS$1,),))))-(((VLOOKUP(EDATE(B61,-12),Database!$A:$AS,MATCH($O$1,Database!$A$1:$AS$1,),)))))/(((VLOOKUP(EDATE(B61,-12),Database!$A:$AS,MATCH($O$1,Database!$A$1:$AS$1,),)))))</f>
        <v>4.3089147257287859E-2</v>
      </c>
      <c r="P61" s="13">
        <f>IF(VLOOKUP(B61,Database!$A:$AV,MATCH($P$1,Database!$A$1:$AV$1,),)=0,"#N/A",((((VLOOKUP(B61,Database!$A:$AS,MATCH($P$1,Database!$A$1:$AS$1,),))))-(((VLOOKUP(EDATE(B61,-12),Database!$A:$AS,MATCH($P$1,Database!$A$1:$AS$1,),)))))/(((VLOOKUP(EDATE(B61,-12),Database!$A:$AS,MATCH($P$1,Database!$A$1:$AS$1,),)))))</f>
        <v>-1.3484511034622473E-2</v>
      </c>
      <c r="Q61" s="13">
        <f>IF(VLOOKUP(B61,Database!$A:$AV,MATCH($Q$1,Database!$A$1:$AV$1,),)=0,"#N/A",((((VLOOKUP(B61,Database!$A:$AS,MATCH($Q$1,Database!$A$1:$AS$1,),))))-(((VLOOKUP(EDATE(B61,-12),Database!$A:$AS,MATCH($Q$1,Database!$A$1:$AS$1,),)))))/(((VLOOKUP(EDATE(B61,-12),Database!$A:$AS,MATCH($Q$1,Database!$A$1:$AS$1,),)))))</f>
        <v>5.5831432013117958E-2</v>
      </c>
      <c r="R61" s="13">
        <f>IF(VLOOKUP(B61,Database!$A:$AV,MATCH($R$1,Database!$A$1:$AV$1,),)=0,"#N/A",((((VLOOKUP(B61,Database!$A:$AS,MATCH($R$1,Database!$A$1:$AS$1,),))))-(((VLOOKUP(EDATE(B61,-12),Database!$A:$AS,MATCH($R$1,Database!$A$1:$AS$1,),)))))/(((VLOOKUP(EDATE(B61,-12),Database!$A:$AS,MATCH($R$1,Database!$A$1:$AS$1,),)))))</f>
        <v>-1.4581705369852918E-2</v>
      </c>
      <c r="S61" s="13">
        <f>IF(VLOOKUP(B61,Database!$A:$AV,MATCH($S$1,Database!$A$1:$AV$1,),)=0,"#N/A",((((VLOOKUP(B61,Database!$A:$AS,MATCH($S$1,Database!$A$1:$AS$1,),))))-(((VLOOKUP(EDATE(B61,-12),Database!$A:$AS,MATCH($S$1,Database!$A$1:$AS$1,),)))))/(((VLOOKUP(EDATE(B61,-12),Database!$A:$AS,MATCH($S$1,Database!$A$1:$AS$1,),)))))</f>
        <v>8.5271317823895271E-2</v>
      </c>
      <c r="T61" s="13">
        <f>IF(VLOOKUP(B61,Database!$A:$AV,MATCH($T$1,Database!$A$1:$AV$1,),)=0,"#N/A",((((VLOOKUP(B61,Database!$A:$AS,MATCH($T$1,Database!$A$1:$AS$1,),))))-(((VLOOKUP(EDATE(B61,-12),Database!$A:$AS,MATCH($T$1,Database!$A$1:$AS$1,),)))))/(((VLOOKUP(EDATE(B61,-12),Database!$A:$AS,MATCH($T$1,Database!$A$1:$AS$1,),)))))</f>
        <v>6.6666666668686966E-2</v>
      </c>
      <c r="U61" s="13">
        <f>IF(VLOOKUP(B61,Database!$A:$AV,MATCH($U$1,Database!$A$1:$AV$1,),)=0,"#N/A",((((VLOOKUP(B61,Database!$A:$AS,MATCH($U$1,Database!$A$1:$AS$1,),))))-(((VLOOKUP(EDATE(B61,-12),Database!$A:$AS,MATCH($U$1,Database!$A$1:$AS$1,),)))))/(((VLOOKUP(EDATE(B61,-12),Database!$A:$AS,MATCH($U$1,Database!$A$1:$AS$1,),)))))</f>
        <v>-2.5109594600286628E-2</v>
      </c>
      <c r="V61" s="13">
        <f>IF(VLOOKUP(B61,Database!$A:$AV,MATCH($V$1,Database!$A$1:$AV$1,),)=0,"#N/A",((((VLOOKUP(B61,Database!$A:$AS,MATCH($V$1,Database!$A$1:$AS$1,),))))-(((VLOOKUP(EDATE(B61,-12),Database!$A:$AS,MATCH($V$1,Database!$A$1:$AS$1,),)))))/(((VLOOKUP(EDATE(B61,-12),Database!$A:$AS,MATCH($V$1,Database!$A$1:$AS$1,),)))))</f>
        <v>5.1893544353067311E-2</v>
      </c>
    </row>
    <row r="62" spans="1:22" s="80" customFormat="1" x14ac:dyDescent="0.35">
      <c r="A62" s="43"/>
      <c r="B62" s="75">
        <v>34029</v>
      </c>
      <c r="C62" s="13">
        <f>IF(VLOOKUP(B62,Database!$A:$AU,MATCH($C$1,Database!$A$1:$AU$1,),)=0,"#N/A",((((VLOOKUP(B62,Database!$A:$AU,MATCH($C$1,Database!$A$1:$AU$1,),))))-(((VLOOKUP(EDATE(B62,-12),Database!$A:$AU,MATCH($C$1,Database!$A$1:$AU$1,),)))))/(((VLOOKUP(EDATE(B62,-12),Database!$A:$AU,MATCH($C$1,Database!$A$1:$AU$1,),)))))</f>
        <v>3.869447484437042E-2</v>
      </c>
      <c r="D62" s="13">
        <f>IF(VLOOKUP(B62,Database!$A:$AV,MATCH($D$1,Database!$A$1:$AV$1,),)=0,"#N/A",((((VLOOKUP(B62,Database!$A:$AS,MATCH($D$1,Database!$A$1:$AS$1,),))))-(((VLOOKUP(EDATE(B62,-12),Database!$A:$AS,MATCH($D$1,Database!$A$1:$AS$1,),)))))/(((VLOOKUP(EDATE(B62,-12),Database!$A:$AS,MATCH($D$1,Database!$A$1:$AS$1,),)))))</f>
        <v>-6.7567567569227827E-2</v>
      </c>
      <c r="E62" s="13">
        <f>IF(VLOOKUP(B62,Database!$A:$AV,MATCH($E$1,Database!$A$1:$AV$1,),)=0,"#N/A",((((VLOOKUP(B62,Database!$A:$AS,MATCH($E$1,Database!$A$1:$AS$1,),))))-(((VLOOKUP(EDATE(B62,-12),Database!$A:$AS,MATCH($E$1,Database!$A$1:$AS$1,),)))))/(((VLOOKUP(EDATE(B62,-12),Database!$A:$AS,MATCH($E$1,Database!$A$1:$AS$1,),)))))</f>
        <v>-5.958291956448801E-2</v>
      </c>
      <c r="F62" s="13">
        <f>IF(VLOOKUP(B62,Database!$A:$AV,MATCH($F$1,Database!$A$1:$AV$1,),)=0,"#N/A",((((VLOOKUP(B62,Database!$A:$AS,MATCH($F$1,Database!$A$1:$AS$1,),))))-(((VLOOKUP(EDATE(B62,-12),Database!$A:$AS,MATCH($F$1,Database!$A$1:$AS$1,),)))))/(((VLOOKUP(EDATE(B62,-12),Database!$A:$AS,MATCH($F$1,Database!$A$1:$AS$1,),)))))</f>
        <v>-0.10160427807307915</v>
      </c>
      <c r="G62" s="13">
        <f>IF(VLOOKUP(B62,Database!$A:$AV,MATCH($G$1,Database!$A$1:$AV$1,),)=0,"#N/A",((((VLOOKUP(B62,Database!$A:$AS,MATCH($G$1,Database!$A$1:$AS$1,),))))-(((VLOOKUP(EDATE(B62,-12),Database!$A:$AS,MATCH($G$1,Database!$A$1:$AS$1,),)))))/(((VLOOKUP(EDATE(B62,-12),Database!$A:$AS,MATCH($G$1,Database!$A$1:$AS$1,),)))))</f>
        <v>-5.3340575774035816E-2</v>
      </c>
      <c r="H62" s="13">
        <f>IF(VLOOKUP(B62,Database!$A:$AV,MATCH($H$1,Database!$A$1:$AV$1,),)=0,"#N/A",((((VLOOKUP(B62,Database!$A:$AS,MATCH($H$1,Database!$A$1:$AS$1,),))))-(((VLOOKUP(EDATE(B62,-12),Database!$A:$AS,MATCH($H$1,Database!$A$1:$AS$1,),)))))/(((VLOOKUP(EDATE(B62,-12),Database!$A:$AS,MATCH($H$1,Database!$A$1:$AS$1,),)))))</f>
        <v>1.347708895234713E-2</v>
      </c>
      <c r="I62" s="13">
        <f>IF(VLOOKUP(B62,Database!$A:$AV,MATCH($I$1,Database!$A$1:$AV$1,),)=0,"#N/A",((((VLOOKUP(B62,Database!$A:$AS,MATCH($I$1,Database!$A$1:$AS$1,),))))-(((VLOOKUP(EDATE(B62,-12),Database!$A:$AS,MATCH($I$1,Database!$A$1:$AS$1,),)))))/(((VLOOKUP(EDATE(B62,-12),Database!$A:$AS,MATCH($I$1,Database!$A$1:$AS$1,),)))))</f>
        <v>-3.3636363633148508E-2</v>
      </c>
      <c r="J62" s="13">
        <f>IF(VLOOKUP(B62,Database!$A:$AV,MATCH($J$1,Database!$A$1:$AV$1,),)=0,"#N/A",((((VLOOKUP(B62,Database!$A:$AS,MATCH($J$1,Database!$A$1:$AS$1,),))))-(((VLOOKUP(EDATE(B62,-12),Database!$A:$AS,MATCH($J$1,Database!$A$1:$AS$1,),)))))/(((VLOOKUP(EDATE(B62,-12),Database!$A:$AS,MATCH($J$1,Database!$A$1:$AS$1,),)))))</f>
        <v>-7.9160507827366319E-2</v>
      </c>
      <c r="K62" s="13">
        <f>IF(VLOOKUP(B62,Database!$A:$AV,MATCH($K$1,Database!$A$1:$AV$1,),)=0,"#N/A",((((VLOOKUP(B62,Database!$A:$AS,MATCH($K$1,Database!$A$1:$AS$1,),))))-(((VLOOKUP(EDATE(B62,-12),Database!$A:$AS,MATCH($K$1,Database!$A$1:$AS$1,),)))))/(((VLOOKUP(EDATE(B62,-12),Database!$A:$AS,MATCH($K$1,Database!$A$1:$AS$1,),)))))</f>
        <v>-1.4836795248223643E-2</v>
      </c>
      <c r="L62" s="13">
        <f>((((VLOOKUP(B62,Database!$A:$AS,MATCH($L$1,Database!$A$1:$AS$1,),))))-(((VLOOKUP(EDATE(B62,-12),Database!$A:$AS,MATCH($L$1,Database!$A$1:$AS$1,),)))))/(((VLOOKUP(EDATE(B62,-12),Database!$A:$AS,MATCH($L$1,Database!$A$1:$AS$1,),))))</f>
        <v>-2.0898146026729673E-4</v>
      </c>
      <c r="M62" s="13" t="e">
        <f>((((VLOOKUP(B62,Database!$A:$AS,MATCH($M$1,Database!$A$1:$AS$1,),))))-(((VLOOKUP(EDATE(B62,-12),Database!$A:$AS,MATCH($M$1,Database!$A$1:$AS$1,),)))))/(((VLOOKUP(EDATE(B62,-12),Database!$A:$AS,MATCH($M$1,Database!$A$1:$AS$1,),))))</f>
        <v>#DIV/0!</v>
      </c>
      <c r="N62" s="13" t="e">
        <f>((((VLOOKUP(B62,Database!$A:$AS,MATCH($N$1,Database!$A$1:$AS$1,),))))-(((VLOOKUP(EDATE(B62,-12),Database!$A:$AS,MATCH($N$1,Database!$A$1:$AS$1,),)))))/(((VLOOKUP(EDATE(B62,-12),Database!$A:$AS,MATCH($N$1,Database!$A$1:$AS$1,),))))</f>
        <v>#DIV/0!</v>
      </c>
      <c r="O62" s="13">
        <f>IF(VLOOKUP(B62,Database!$A:$AV,MATCH($O$1,Database!$A$1:$AV$1,),)=0,"#N/A",((((VLOOKUP(B62,Database!$A:$AS,MATCH($O$1,Database!$A$1:$AS$1,),))))-(((VLOOKUP(EDATE(B62,-12),Database!$A:$AS,MATCH($O$1,Database!$A$1:$AS$1,),)))))/(((VLOOKUP(EDATE(B62,-12),Database!$A:$AS,MATCH($O$1,Database!$A$1:$AS$1,),)))))</f>
        <v>5.4633166113639622E-2</v>
      </c>
      <c r="P62" s="13">
        <f>IF(VLOOKUP(B62,Database!$A:$AV,MATCH($P$1,Database!$A$1:$AV$1,),)=0,"#N/A",((((VLOOKUP(B62,Database!$A:$AS,MATCH($P$1,Database!$A$1:$AS$1,),))))-(((VLOOKUP(EDATE(B62,-12),Database!$A:$AS,MATCH($P$1,Database!$A$1:$AS$1,),)))))/(((VLOOKUP(EDATE(B62,-12),Database!$A:$AS,MATCH($P$1,Database!$A$1:$AS$1,),)))))</f>
        <v>2.1704798542215079E-2</v>
      </c>
      <c r="Q62" s="13">
        <f>IF(VLOOKUP(B62,Database!$A:$AV,MATCH($Q$1,Database!$A$1:$AV$1,),)=0,"#N/A",((((VLOOKUP(B62,Database!$A:$AS,MATCH($Q$1,Database!$A$1:$AS$1,),))))-(((VLOOKUP(EDATE(B62,-12),Database!$A:$AS,MATCH($Q$1,Database!$A$1:$AS$1,),)))))/(((VLOOKUP(EDATE(B62,-12),Database!$A:$AS,MATCH($Q$1,Database!$A$1:$AS$1,),)))))</f>
        <v>6.8274734272561657E-2</v>
      </c>
      <c r="R62" s="13">
        <f>IF(VLOOKUP(B62,Database!$A:$AV,MATCH($R$1,Database!$A$1:$AV$1,),)=0,"#N/A",((((VLOOKUP(B62,Database!$A:$AS,MATCH($R$1,Database!$A$1:$AS$1,),))))-(((VLOOKUP(EDATE(B62,-12),Database!$A:$AS,MATCH($R$1,Database!$A$1:$AS$1,),)))))/(((VLOOKUP(EDATE(B62,-12),Database!$A:$AS,MATCH($R$1,Database!$A$1:$AS$1,),)))))</f>
        <v>-4.2270677565999774E-2</v>
      </c>
      <c r="S62" s="13">
        <f>IF(VLOOKUP(B62,Database!$A:$AV,MATCH($S$1,Database!$A$1:$AV$1,),)=0,"#N/A",((((VLOOKUP(B62,Database!$A:$AS,MATCH($S$1,Database!$A$1:$AS$1,),))))-(((VLOOKUP(EDATE(B62,-12),Database!$A:$AS,MATCH($S$1,Database!$A$1:$AS$1,),)))))/(((VLOOKUP(EDATE(B62,-12),Database!$A:$AS,MATCH($S$1,Database!$A$1:$AS$1,),)))))</f>
        <v>5.6390977408408788E-2</v>
      </c>
      <c r="T62" s="13">
        <f>IF(VLOOKUP(B62,Database!$A:$AV,MATCH($T$1,Database!$A$1:$AV$1,),)=0,"#N/A",((((VLOOKUP(B62,Database!$A:$AS,MATCH($T$1,Database!$A$1:$AS$1,),))))-(((VLOOKUP(EDATE(B62,-12),Database!$A:$AS,MATCH($T$1,Database!$A$1:$AS$1,),)))))/(((VLOOKUP(EDATE(B62,-12),Database!$A:$AS,MATCH($T$1,Database!$A$1:$AS$1,),)))))</f>
        <v>2.7190332318342437E-2</v>
      </c>
      <c r="U62" s="13">
        <f>IF(VLOOKUP(B62,Database!$A:$AV,MATCH($U$1,Database!$A$1:$AV$1,),)=0,"#N/A",((((VLOOKUP(B62,Database!$A:$AS,MATCH($U$1,Database!$A$1:$AS$1,),))))-(((VLOOKUP(EDATE(B62,-12),Database!$A:$AS,MATCH($U$1,Database!$A$1:$AS$1,),)))))/(((VLOOKUP(EDATE(B62,-12),Database!$A:$AS,MATCH($U$1,Database!$A$1:$AS$1,),)))))</f>
        <v>-5.5670091135171629E-2</v>
      </c>
      <c r="V62" s="13">
        <f>IF(VLOOKUP(B62,Database!$A:$AV,MATCH($V$1,Database!$A$1:$AV$1,),)=0,"#N/A",((((VLOOKUP(B62,Database!$A:$AS,MATCH($V$1,Database!$A$1:$AS$1,),))))-(((VLOOKUP(EDATE(B62,-12),Database!$A:$AS,MATCH($V$1,Database!$A$1:$AS$1,),)))))/(((VLOOKUP(EDATE(B62,-12),Database!$A:$AS,MATCH($V$1,Database!$A$1:$AS$1,),)))))</f>
        <v>2.2922553736986779E-2</v>
      </c>
    </row>
    <row r="63" spans="1:22" s="80" customFormat="1" x14ac:dyDescent="0.35">
      <c r="A63" s="43"/>
      <c r="B63" s="75">
        <v>34060</v>
      </c>
      <c r="C63" s="13">
        <f>IF(VLOOKUP(B63,Database!$A:$AU,MATCH($C$1,Database!$A$1:$AU$1,),)=0,"#N/A",((((VLOOKUP(B63,Database!$A:$AU,MATCH($C$1,Database!$A$1:$AU$1,),))))-(((VLOOKUP(EDATE(B63,-12),Database!$A:$AU,MATCH($C$1,Database!$A$1:$AU$1,),)))))/(((VLOOKUP(EDATE(B63,-12),Database!$A:$AU,MATCH($C$1,Database!$A$1:$AU$1,),)))))</f>
        <v>3.3794389324066011E-2</v>
      </c>
      <c r="D63" s="13">
        <f>IF(VLOOKUP(B63,Database!$A:$AV,MATCH($D$1,Database!$A$1:$AV$1,),)=0,"#N/A",((((VLOOKUP(B63,Database!$A:$AS,MATCH($D$1,Database!$A$1:$AS$1,),))))-(((VLOOKUP(EDATE(B63,-12),Database!$A:$AS,MATCH($D$1,Database!$A$1:$AS$1,),)))))/(((VLOOKUP(EDATE(B63,-12),Database!$A:$AS,MATCH($D$1,Database!$A$1:$AS$1,),)))))</f>
        <v>-7.1340713407451753E-2</v>
      </c>
      <c r="E63" s="13">
        <f>IF(VLOOKUP(B63,Database!$A:$AV,MATCH($E$1,Database!$A$1:$AV$1,),)=0,"#N/A",((((VLOOKUP(B63,Database!$A:$AS,MATCH($E$1,Database!$A$1:$AS$1,),))))-(((VLOOKUP(EDATE(B63,-12),Database!$A:$AS,MATCH($E$1,Database!$A$1:$AS$1,),)))))/(((VLOOKUP(EDATE(B63,-12),Database!$A:$AS,MATCH($E$1,Database!$A$1:$AS$1,),)))))</f>
        <v>-3.6926147705700636E-2</v>
      </c>
      <c r="F63" s="13">
        <f>IF(VLOOKUP(B63,Database!$A:$AV,MATCH($F$1,Database!$A$1:$AV$1,),)=0,"#N/A",((((VLOOKUP(B63,Database!$A:$AS,MATCH($F$1,Database!$A$1:$AS$1,),))))-(((VLOOKUP(EDATE(B63,-12),Database!$A:$AS,MATCH($F$1,Database!$A$1:$AS$1,),)))))/(((VLOOKUP(EDATE(B63,-12),Database!$A:$AS,MATCH($F$1,Database!$A$1:$AS$1,),)))))</f>
        <v>-0.10709504685075007</v>
      </c>
      <c r="G63" s="13">
        <f>IF(VLOOKUP(B63,Database!$A:$AV,MATCH($G$1,Database!$A$1:$AV$1,),)=0,"#N/A",((((VLOOKUP(B63,Database!$A:$AS,MATCH($G$1,Database!$A$1:$AS$1,),))))-(((VLOOKUP(EDATE(B63,-12),Database!$A:$AS,MATCH($G$1,Database!$A$1:$AS$1,),)))))/(((VLOOKUP(EDATE(B63,-12),Database!$A:$AS,MATCH($G$1,Database!$A$1:$AS$1,),)))))</f>
        <v>-5.25336543723324E-2</v>
      </c>
      <c r="H63" s="13">
        <f>IF(VLOOKUP(B63,Database!$A:$AV,MATCH($H$1,Database!$A$1:$AV$1,),)=0,"#N/A",((((VLOOKUP(B63,Database!$A:$AS,MATCH($H$1,Database!$A$1:$AS$1,),))))-(((VLOOKUP(EDATE(B63,-12),Database!$A:$AS,MATCH($H$1,Database!$A$1:$AS$1,),)))))/(((VLOOKUP(EDATE(B63,-12),Database!$A:$AS,MATCH($H$1,Database!$A$1:$AS$1,),)))))</f>
        <v>8.0321285111178958E-3</v>
      </c>
      <c r="I63" s="13">
        <f>IF(VLOOKUP(B63,Database!$A:$AV,MATCH($I$1,Database!$A$1:$AV$1,),)=0,"#N/A",((((VLOOKUP(B63,Database!$A:$AS,MATCH($I$1,Database!$A$1:$AS$1,),))))-(((VLOOKUP(EDATE(B63,-12),Database!$A:$AS,MATCH($I$1,Database!$A$1:$AS$1,),)))))/(((VLOOKUP(EDATE(B63,-12),Database!$A:$AS,MATCH($I$1,Database!$A$1:$AS$1,),)))))</f>
        <v>-3.8077969173571646E-2</v>
      </c>
      <c r="J63" s="13">
        <f>IF(VLOOKUP(B63,Database!$A:$AV,MATCH($J$1,Database!$A$1:$AV$1,),)=0,"#N/A",((((VLOOKUP(B63,Database!$A:$AS,MATCH($J$1,Database!$A$1:$AS$1,),))))-(((VLOOKUP(EDATE(B63,-12),Database!$A:$AS,MATCH($J$1,Database!$A$1:$AS$1,),)))))/(((VLOOKUP(EDATE(B63,-12),Database!$A:$AS,MATCH($J$1,Database!$A$1:$AS$1,),)))))</f>
        <v>-8.3605976192987902E-2</v>
      </c>
      <c r="K63" s="13">
        <f>IF(VLOOKUP(B63,Database!$A:$AV,MATCH($K$1,Database!$A$1:$AV$1,),)=0,"#N/A",((((VLOOKUP(B63,Database!$A:$AS,MATCH($K$1,Database!$A$1:$AS$1,),))))-(((VLOOKUP(EDATE(B63,-12),Database!$A:$AS,MATCH($K$1,Database!$A$1:$AS$1,),)))))/(((VLOOKUP(EDATE(B63,-12),Database!$A:$AS,MATCH($K$1,Database!$A$1:$AS$1,),)))))</f>
        <v>-4.2274052472570357E-2</v>
      </c>
      <c r="L63" s="13">
        <f>((((VLOOKUP(B63,Database!$A:$AS,MATCH($L$1,Database!$A$1:$AS$1,),))))-(((VLOOKUP(EDATE(B63,-12),Database!$A:$AS,MATCH($L$1,Database!$A$1:$AS$1,),)))))/(((VLOOKUP(EDATE(B63,-12),Database!$A:$AS,MATCH($L$1,Database!$A$1:$AS$1,),))))</f>
        <v>2.6949315998500395E-2</v>
      </c>
      <c r="M63" s="13" t="e">
        <f>((((VLOOKUP(B63,Database!$A:$AS,MATCH($M$1,Database!$A$1:$AS$1,),))))-(((VLOOKUP(EDATE(B63,-12),Database!$A:$AS,MATCH($M$1,Database!$A$1:$AS$1,),)))))/(((VLOOKUP(EDATE(B63,-12),Database!$A:$AS,MATCH($M$1,Database!$A$1:$AS$1,),))))</f>
        <v>#DIV/0!</v>
      </c>
      <c r="N63" s="13" t="e">
        <f>((((VLOOKUP(B63,Database!$A:$AS,MATCH($N$1,Database!$A$1:$AS$1,),))))-(((VLOOKUP(EDATE(B63,-12),Database!$A:$AS,MATCH($N$1,Database!$A$1:$AS$1,),)))))/(((VLOOKUP(EDATE(B63,-12),Database!$A:$AS,MATCH($N$1,Database!$A$1:$AS$1,),))))</f>
        <v>#DIV/0!</v>
      </c>
      <c r="O63" s="13">
        <f>IF(VLOOKUP(B63,Database!$A:$AV,MATCH($O$1,Database!$A$1:$AV$1,),)=0,"#N/A",((((VLOOKUP(B63,Database!$A:$AS,MATCH($O$1,Database!$A$1:$AS$1,),))))-(((VLOOKUP(EDATE(B63,-12),Database!$A:$AS,MATCH($O$1,Database!$A$1:$AS$1,),)))))/(((VLOOKUP(EDATE(B63,-12),Database!$A:$AS,MATCH($O$1,Database!$A$1:$AS$1,),)))))</f>
        <v>4.0412100328801874E-2</v>
      </c>
      <c r="P63" s="13">
        <f>IF(VLOOKUP(B63,Database!$A:$AV,MATCH($P$1,Database!$A$1:$AV$1,),)=0,"#N/A",((((VLOOKUP(B63,Database!$A:$AS,MATCH($P$1,Database!$A$1:$AS$1,),))))-(((VLOOKUP(EDATE(B63,-12),Database!$A:$AS,MATCH($P$1,Database!$A$1:$AS$1,),)))))/(((VLOOKUP(EDATE(B63,-12),Database!$A:$AS,MATCH($P$1,Database!$A$1:$AS$1,),)))))</f>
        <v>2.7223973471977695E-2</v>
      </c>
      <c r="Q63" s="13">
        <f>IF(VLOOKUP(B63,Database!$A:$AV,MATCH($Q$1,Database!$A$1:$AV$1,),)=0,"#N/A",((((VLOOKUP(B63,Database!$A:$AS,MATCH($Q$1,Database!$A$1:$AS$1,),))))-(((VLOOKUP(EDATE(B63,-12),Database!$A:$AS,MATCH($Q$1,Database!$A$1:$AS$1,),)))))/(((VLOOKUP(EDATE(B63,-12),Database!$A:$AS,MATCH($Q$1,Database!$A$1:$AS$1,),)))))</f>
        <v>7.2328321827880293E-2</v>
      </c>
      <c r="R63" s="13">
        <f>IF(VLOOKUP(B63,Database!$A:$AV,MATCH($R$1,Database!$A$1:$AV$1,),)=0,"#N/A",((((VLOOKUP(B63,Database!$A:$AS,MATCH($R$1,Database!$A$1:$AS$1,),))))-(((VLOOKUP(EDATE(B63,-12),Database!$A:$AS,MATCH($R$1,Database!$A$1:$AS$1,),)))))/(((VLOOKUP(EDATE(B63,-12),Database!$A:$AS,MATCH($R$1,Database!$A$1:$AS$1,),)))))</f>
        <v>-1.1900285181554339E-2</v>
      </c>
      <c r="S63" s="13">
        <f>IF(VLOOKUP(B63,Database!$A:$AV,MATCH($S$1,Database!$A$1:$AV$1,),)=0,"#N/A",((((VLOOKUP(B63,Database!$A:$AS,MATCH($S$1,Database!$A$1:$AS$1,),))))-(((VLOOKUP(EDATE(B63,-12),Database!$A:$AS,MATCH($S$1,Database!$A$1:$AS$1,),)))))/(((VLOOKUP(EDATE(B63,-12),Database!$A:$AS,MATCH($S$1,Database!$A$1:$AS$1,),)))))</f>
        <v>6.8702290071922953E-2</v>
      </c>
      <c r="T63" s="13">
        <f>IF(VLOOKUP(B63,Database!$A:$AV,MATCH($T$1,Database!$A$1:$AV$1,),)=0,"#N/A",((((VLOOKUP(B63,Database!$A:$AS,MATCH($T$1,Database!$A$1:$AS$1,),))))-(((VLOOKUP(EDATE(B63,-12),Database!$A:$AS,MATCH($T$1,Database!$A$1:$AS$1,),)))))/(((VLOOKUP(EDATE(B63,-12),Database!$A:$AS,MATCH($T$1,Database!$A$1:$AS$1,),)))))</f>
        <v>7.8549848929727537E-2</v>
      </c>
      <c r="U63" s="13">
        <f>IF(VLOOKUP(B63,Database!$A:$AV,MATCH($U$1,Database!$A$1:$AV$1,),)=0,"#N/A",((((VLOOKUP(B63,Database!$A:$AS,MATCH($U$1,Database!$A$1:$AS$1,),))))-(((VLOOKUP(EDATE(B63,-12),Database!$A:$AS,MATCH($U$1,Database!$A$1:$AS$1,),)))))/(((VLOOKUP(EDATE(B63,-12),Database!$A:$AS,MATCH($U$1,Database!$A$1:$AS$1,),)))))</f>
        <v>-6.8581275160813915E-2</v>
      </c>
      <c r="V63" s="13">
        <f>IF(VLOOKUP(B63,Database!$A:$AV,MATCH($V$1,Database!$A$1:$AV$1,),)=0,"#N/A",((((VLOOKUP(B63,Database!$A:$AS,MATCH($V$1,Database!$A$1:$AS$1,),))))-(((VLOOKUP(EDATE(B63,-12),Database!$A:$AS,MATCH($V$1,Database!$A$1:$AS$1,),)))))/(((VLOOKUP(EDATE(B63,-12),Database!$A:$AS,MATCH($V$1,Database!$A$1:$AS$1,),)))))</f>
        <v>3.8480805622408534E-2</v>
      </c>
    </row>
    <row r="64" spans="1:22" s="80" customFormat="1" x14ac:dyDescent="0.35">
      <c r="A64" s="43"/>
      <c r="B64" s="75">
        <v>34090</v>
      </c>
      <c r="C64" s="13">
        <f>IF(VLOOKUP(B64,Database!$A:$AU,MATCH($C$1,Database!$A$1:$AU$1,),)=0,"#N/A",((((VLOOKUP(B64,Database!$A:$AU,MATCH($C$1,Database!$A$1:$AU$1,),))))-(((VLOOKUP(EDATE(B64,-12),Database!$A:$AU,MATCH($C$1,Database!$A$1:$AU$1,),)))))/(((VLOOKUP(EDATE(B64,-12),Database!$A:$AU,MATCH($C$1,Database!$A$1:$AU$1,),)))))</f>
        <v>2.6348020812729075E-2</v>
      </c>
      <c r="D64" s="13">
        <f>IF(VLOOKUP(B64,Database!$A:$AV,MATCH($D$1,Database!$A$1:$AV$1,),)=0,"#N/A",((((VLOOKUP(B64,Database!$A:$AS,MATCH($D$1,Database!$A$1:$AS$1,),))))-(((VLOOKUP(EDATE(B64,-12),Database!$A:$AS,MATCH($D$1,Database!$A$1:$AS$1,),)))))/(((VLOOKUP(EDATE(B64,-12),Database!$A:$AS,MATCH($D$1,Database!$A$1:$AS$1,),)))))</f>
        <v>-6.8069306932224891E-2</v>
      </c>
      <c r="E64" s="13">
        <f>IF(VLOOKUP(B64,Database!$A:$AV,MATCH($E$1,Database!$A$1:$AV$1,),)=0,"#N/A",((((VLOOKUP(B64,Database!$A:$AS,MATCH($E$1,Database!$A$1:$AS$1,),))))-(((VLOOKUP(EDATE(B64,-12),Database!$A:$AS,MATCH($E$1,Database!$A$1:$AS$1,),)))))/(((VLOOKUP(EDATE(B64,-12),Database!$A:$AS,MATCH($E$1,Database!$A$1:$AS$1,),)))))</f>
        <v>-1.0214504662167873E-3</v>
      </c>
      <c r="F64" s="13">
        <f>IF(VLOOKUP(B64,Database!$A:$AV,MATCH($F$1,Database!$A$1:$AV$1,),)=0,"#N/A",((((VLOOKUP(B64,Database!$A:$AS,MATCH($F$1,Database!$A$1:$AS$1,),))))-(((VLOOKUP(EDATE(B64,-12),Database!$A:$AS,MATCH($F$1,Database!$A$1:$AS$1,),)))))/(((VLOOKUP(EDATE(B64,-12),Database!$A:$AS,MATCH($F$1,Database!$A$1:$AS$1,),)))))</f>
        <v>-0.1010781671142503</v>
      </c>
      <c r="G64" s="13">
        <f>IF(VLOOKUP(B64,Database!$A:$AV,MATCH($G$1,Database!$A$1:$AV$1,),)=0,"#N/A",((((VLOOKUP(B64,Database!$A:$AS,MATCH($G$1,Database!$A$1:$AS$1,),))))-(((VLOOKUP(EDATE(B64,-12),Database!$A:$AS,MATCH($G$1,Database!$A$1:$AS$1,),)))))/(((VLOOKUP(EDATE(B64,-12),Database!$A:$AS,MATCH($G$1,Database!$A$1:$AS$1,),)))))</f>
        <v>-5.3829321663019708E-2</v>
      </c>
      <c r="H64" s="13">
        <f>IF(VLOOKUP(B64,Database!$A:$AV,MATCH($H$1,Database!$A$1:$AV$1,),)=0,"#N/A",((((VLOOKUP(B64,Database!$A:$AS,MATCH($H$1,Database!$A$1:$AS$1,),))))-(((VLOOKUP(EDATE(B64,-12),Database!$A:$AS,MATCH($H$1,Database!$A$1:$AS$1,),)))))/(((VLOOKUP(EDATE(B64,-12),Database!$A:$AS,MATCH($H$1,Database!$A$1:$AS$1,),)))))</f>
        <v>3.6885245900742485E-2</v>
      </c>
      <c r="I64" s="13">
        <f>IF(VLOOKUP(B64,Database!$A:$AV,MATCH($I$1,Database!$A$1:$AV$1,),)=0,"#N/A",((((VLOOKUP(B64,Database!$A:$AS,MATCH($I$1,Database!$A$1:$AS$1,),))))-(((VLOOKUP(EDATE(B64,-12),Database!$A:$AS,MATCH($I$1,Database!$A$1:$AS$1,),)))))/(((VLOOKUP(EDATE(B64,-12),Database!$A:$AS,MATCH($I$1,Database!$A$1:$AS$1,),)))))</f>
        <v>-4.0909090906900716E-2</v>
      </c>
      <c r="J64" s="13">
        <f>IF(VLOOKUP(B64,Database!$A:$AV,MATCH($J$1,Database!$A$1:$AV$1,),)=0,"#N/A",((((VLOOKUP(B64,Database!$A:$AS,MATCH($J$1,Database!$A$1:$AS$1,),))))-(((VLOOKUP(EDATE(B64,-12),Database!$A:$AS,MATCH($J$1,Database!$A$1:$AS$1,),)))))/(((VLOOKUP(EDATE(B64,-12),Database!$A:$AS,MATCH($J$1,Database!$A$1:$AS$1,),)))))</f>
        <v>-6.700155507777808E-2</v>
      </c>
      <c r="K64" s="13">
        <f>IF(VLOOKUP(B64,Database!$A:$AV,MATCH($K$1,Database!$A$1:$AV$1,),)=0,"#N/A",((((VLOOKUP(B64,Database!$A:$AS,MATCH($K$1,Database!$A$1:$AS$1,),))))-(((VLOOKUP(EDATE(B64,-12),Database!$A:$AS,MATCH($K$1,Database!$A$1:$AS$1,),)))))/(((VLOOKUP(EDATE(B64,-12),Database!$A:$AS,MATCH($K$1,Database!$A$1:$AS$1,),)))))</f>
        <v>-1.6224188794859217E-2</v>
      </c>
      <c r="L64" s="13">
        <f>((((VLOOKUP(B64,Database!$A:$AS,MATCH($L$1,Database!$A$1:$AS$1,),))))-(((VLOOKUP(EDATE(B64,-12),Database!$A:$AS,MATCH($L$1,Database!$A$1:$AS$1,),)))))/(((VLOOKUP(EDATE(B64,-12),Database!$A:$AS,MATCH($L$1,Database!$A$1:$AS$1,),))))</f>
        <v>1.3223430720253986E-2</v>
      </c>
      <c r="M64" s="13" t="e">
        <f>((((VLOOKUP(B64,Database!$A:$AS,MATCH($M$1,Database!$A$1:$AS$1,),))))-(((VLOOKUP(EDATE(B64,-12),Database!$A:$AS,MATCH($M$1,Database!$A$1:$AS$1,),)))))/(((VLOOKUP(EDATE(B64,-12),Database!$A:$AS,MATCH($M$1,Database!$A$1:$AS$1,),))))</f>
        <v>#DIV/0!</v>
      </c>
      <c r="N64" s="13" t="e">
        <f>((((VLOOKUP(B64,Database!$A:$AS,MATCH($N$1,Database!$A$1:$AS$1,),))))-(((VLOOKUP(EDATE(B64,-12),Database!$A:$AS,MATCH($N$1,Database!$A$1:$AS$1,),)))))/(((VLOOKUP(EDATE(B64,-12),Database!$A:$AS,MATCH($N$1,Database!$A$1:$AS$1,),))))</f>
        <v>#DIV/0!</v>
      </c>
      <c r="O64" s="13">
        <f>IF(VLOOKUP(B64,Database!$A:$AV,MATCH($O$1,Database!$A$1:$AV$1,),)=0,"#N/A",((((VLOOKUP(B64,Database!$A:$AS,MATCH($O$1,Database!$A$1:$AS$1,),))))-(((VLOOKUP(EDATE(B64,-12),Database!$A:$AS,MATCH($O$1,Database!$A$1:$AS$1,),)))))/(((VLOOKUP(EDATE(B64,-12),Database!$A:$AS,MATCH($O$1,Database!$A$1:$AS$1,),)))))</f>
        <v>4.0367402278463811E-2</v>
      </c>
      <c r="P64" s="13">
        <f>IF(VLOOKUP(B64,Database!$A:$AV,MATCH($P$1,Database!$A$1:$AV$1,),)=0,"#N/A",((((VLOOKUP(B64,Database!$A:$AS,MATCH($P$1,Database!$A$1:$AS$1,),))))-(((VLOOKUP(EDATE(B64,-12),Database!$A:$AS,MATCH($P$1,Database!$A$1:$AS$1,),)))))/(((VLOOKUP(EDATE(B64,-12),Database!$A:$AS,MATCH($P$1,Database!$A$1:$AS$1,),)))))</f>
        <v>3.2806503528246531E-2</v>
      </c>
      <c r="Q64" s="13">
        <f>IF(VLOOKUP(B64,Database!$A:$AV,MATCH($Q$1,Database!$A$1:$AV$1,),)=0,"#N/A",((((VLOOKUP(B64,Database!$A:$AS,MATCH($Q$1,Database!$A$1:$AS$1,),))))-(((VLOOKUP(EDATE(B64,-12),Database!$A:$AS,MATCH($Q$1,Database!$A$1:$AS$1,),)))))/(((VLOOKUP(EDATE(B64,-12),Database!$A:$AS,MATCH($Q$1,Database!$A$1:$AS$1,),)))))</f>
        <v>0.1235098419711303</v>
      </c>
      <c r="R64" s="13">
        <f>IF(VLOOKUP(B64,Database!$A:$AV,MATCH($R$1,Database!$A$1:$AV$1,),)=0,"#N/A",((((VLOOKUP(B64,Database!$A:$AS,MATCH($R$1,Database!$A$1:$AS$1,),))))-(((VLOOKUP(EDATE(B64,-12),Database!$A:$AS,MATCH($R$1,Database!$A$1:$AS$1,),)))))/(((VLOOKUP(EDATE(B64,-12),Database!$A:$AS,MATCH($R$1,Database!$A$1:$AS$1,),)))))</f>
        <v>-6.2063319483704046E-3</v>
      </c>
      <c r="S64" s="13">
        <f>IF(VLOOKUP(B64,Database!$A:$AV,MATCH($S$1,Database!$A$1:$AV$1,),)=0,"#N/A",((((VLOOKUP(B64,Database!$A:$AS,MATCH($S$1,Database!$A$1:$AS$1,),))))-(((VLOOKUP(EDATE(B64,-12),Database!$A:$AS,MATCH($S$1,Database!$A$1:$AS$1,),)))))/(((VLOOKUP(EDATE(B64,-12),Database!$A:$AS,MATCH($S$1,Database!$A$1:$AS$1,),)))))</f>
        <v>6.0606060602197274E-2</v>
      </c>
      <c r="T64" s="13">
        <f>IF(VLOOKUP(B64,Database!$A:$AV,MATCH($T$1,Database!$A$1:$AV$1,),)=0,"#N/A",((((VLOOKUP(B64,Database!$A:$AS,MATCH($T$1,Database!$A$1:$AS$1,),))))-(((VLOOKUP(EDATE(B64,-12),Database!$A:$AS,MATCH($T$1,Database!$A$1:$AS$1,),)))))/(((VLOOKUP(EDATE(B64,-12),Database!$A:$AS,MATCH($T$1,Database!$A$1:$AS$1,),)))))</f>
        <v>3.8235294096970532E-2</v>
      </c>
      <c r="U64" s="13">
        <f>IF(VLOOKUP(B64,Database!$A:$AV,MATCH($U$1,Database!$A$1:$AV$1,),)=0,"#N/A",((((VLOOKUP(B64,Database!$A:$AS,MATCH($U$1,Database!$A$1:$AS$1,),))))-(((VLOOKUP(EDATE(B64,-12),Database!$A:$AS,MATCH($U$1,Database!$A$1:$AS$1,),)))))/(((VLOOKUP(EDATE(B64,-12),Database!$A:$AS,MATCH($U$1,Database!$A$1:$AS$1,),)))))</f>
        <v>-2.1583253638235187E-2</v>
      </c>
      <c r="V64" s="13">
        <f>IF(VLOOKUP(B64,Database!$A:$AV,MATCH($V$1,Database!$A$1:$AV$1,),)=0,"#N/A",((((VLOOKUP(B64,Database!$A:$AS,MATCH($V$1,Database!$A$1:$AS$1,),))))-(((VLOOKUP(EDATE(B64,-12),Database!$A:$AS,MATCH($V$1,Database!$A$1:$AS$1,),)))))/(((VLOOKUP(EDATE(B64,-12),Database!$A:$AS,MATCH($V$1,Database!$A$1:$AS$1,),)))))</f>
        <v>0.12199666531469706</v>
      </c>
    </row>
    <row r="65" spans="1:22" s="80" customFormat="1" x14ac:dyDescent="0.35">
      <c r="A65" s="43"/>
      <c r="B65" s="75">
        <v>34121</v>
      </c>
      <c r="C65" s="13">
        <f>IF(VLOOKUP(B65,Database!$A:$AU,MATCH($C$1,Database!$A$1:$AU$1,),)=0,"#N/A",((((VLOOKUP(B65,Database!$A:$AU,MATCH($C$1,Database!$A$1:$AU$1,),))))-(((VLOOKUP(EDATE(B65,-12),Database!$A:$AU,MATCH($C$1,Database!$A$1:$AU$1,),)))))/(((VLOOKUP(EDATE(B65,-12),Database!$A:$AU,MATCH($C$1,Database!$A$1:$AU$1,),)))))</f>
        <v>2.8245053715629749E-2</v>
      </c>
      <c r="D65" s="13">
        <f>IF(VLOOKUP(B65,Database!$A:$AV,MATCH($D$1,Database!$A$1:$AV$1,),)=0,"#N/A",((((VLOOKUP(B65,Database!$A:$AS,MATCH($D$1,Database!$A$1:$AS$1,),))))-(((VLOOKUP(EDATE(B65,-12),Database!$A:$AS,MATCH($D$1,Database!$A$1:$AS$1,),)))))/(((VLOOKUP(EDATE(B65,-12),Database!$A:$AS,MATCH($D$1,Database!$A$1:$AS$1,),)))))</f>
        <v>-6.375000000720378E-2</v>
      </c>
      <c r="E65" s="13">
        <f>IF(VLOOKUP(B65,Database!$A:$AV,MATCH($E$1,Database!$A$1:$AV$1,),)=0,"#N/A",((((VLOOKUP(B65,Database!$A:$AS,MATCH($E$1,Database!$A$1:$AS$1,),))))-(((VLOOKUP(EDATE(B65,-12),Database!$A:$AS,MATCH($E$1,Database!$A$1:$AS$1,),)))))/(((VLOOKUP(EDATE(B65,-12),Database!$A:$AS,MATCH($E$1,Database!$A$1:$AS$1,),)))))</f>
        <v>-3.9039039033644231E-2</v>
      </c>
      <c r="F65" s="13">
        <f>IF(VLOOKUP(B65,Database!$A:$AV,MATCH($F$1,Database!$A$1:$AV$1,),)=0,"#N/A",((((VLOOKUP(B65,Database!$A:$AS,MATCH($F$1,Database!$A$1:$AS$1,),))))-(((VLOOKUP(EDATE(B65,-12),Database!$A:$AS,MATCH($F$1,Database!$A$1:$AS$1,),)))))/(((VLOOKUP(EDATE(B65,-12),Database!$A:$AS,MATCH($F$1,Database!$A$1:$AS$1,),)))))</f>
        <v>-9.3150684933383202E-2</v>
      </c>
      <c r="G65" s="13">
        <f>IF(VLOOKUP(B65,Database!$A:$AV,MATCH($G$1,Database!$A$1:$AV$1,),)=0,"#N/A",((((VLOOKUP(B65,Database!$A:$AS,MATCH($G$1,Database!$A$1:$AS$1,),))))-(((VLOOKUP(EDATE(B65,-12),Database!$A:$AS,MATCH($G$1,Database!$A$1:$AS$1,),)))))/(((VLOOKUP(EDATE(B65,-12),Database!$A:$AS,MATCH($G$1,Database!$A$1:$AS$1,),)))))</f>
        <v>-4.9529085872576165E-2</v>
      </c>
      <c r="H65" s="13">
        <f>IF(VLOOKUP(B65,Database!$A:$AV,MATCH($H$1,Database!$A$1:$AV$1,),)=0,"#N/A",((((VLOOKUP(B65,Database!$A:$AS,MATCH($H$1,Database!$A$1:$AS$1,),))))-(((VLOOKUP(EDATE(B65,-12),Database!$A:$AS,MATCH($H$1,Database!$A$1:$AS$1,),)))))/(((VLOOKUP(EDATE(B65,-12),Database!$A:$AS,MATCH($H$1,Database!$A$1:$AS$1,),)))))</f>
        <v>2.0297699599377699E-2</v>
      </c>
      <c r="I65" s="13">
        <f>IF(VLOOKUP(B65,Database!$A:$AV,MATCH($I$1,Database!$A$1:$AV$1,),)=0,"#N/A",((((VLOOKUP(B65,Database!$A:$AS,MATCH($I$1,Database!$A$1:$AS$1,),))))-(((VLOOKUP(EDATE(B65,-12),Database!$A:$AS,MATCH($I$1,Database!$A$1:$AS$1,),)))))/(((VLOOKUP(EDATE(B65,-12),Database!$A:$AS,MATCH($I$1,Database!$A$1:$AS$1,),)))))</f>
        <v>-4.2805100182597366E-2</v>
      </c>
      <c r="J65" s="13">
        <f>IF(VLOOKUP(B65,Database!$A:$AV,MATCH($J$1,Database!$A$1:$AV$1,),)=0,"#N/A",((((VLOOKUP(B65,Database!$A:$AS,MATCH($J$1,Database!$A$1:$AS$1,),))))-(((VLOOKUP(EDATE(B65,-12),Database!$A:$AS,MATCH($J$1,Database!$A$1:$AS$1,),)))))/(((VLOOKUP(EDATE(B65,-12),Database!$A:$AS,MATCH($J$1,Database!$A$1:$AS$1,),)))))</f>
        <v>-6.3119209070408813E-2</v>
      </c>
      <c r="K65" s="13">
        <f>IF(VLOOKUP(B65,Database!$A:$AV,MATCH($K$1,Database!$A$1:$AV$1,),)=0,"#N/A",((((VLOOKUP(B65,Database!$A:$AS,MATCH($K$1,Database!$A$1:$AS$1,),))))-(((VLOOKUP(EDATE(B65,-12),Database!$A:$AS,MATCH($K$1,Database!$A$1:$AS$1,),)))))/(((VLOOKUP(EDATE(B65,-12),Database!$A:$AS,MATCH($K$1,Database!$A$1:$AS$1,),)))))</f>
        <v>0</v>
      </c>
      <c r="L65" s="13">
        <f>((((VLOOKUP(B65,Database!$A:$AS,MATCH($L$1,Database!$A$1:$AS$1,),))))-(((VLOOKUP(EDATE(B65,-12),Database!$A:$AS,MATCH($L$1,Database!$A$1:$AS$1,),)))))/(((VLOOKUP(EDATE(B65,-12),Database!$A:$AS,MATCH($L$1,Database!$A$1:$AS$1,),))))</f>
        <v>-2.3827034197814404E-3</v>
      </c>
      <c r="M65" s="13" t="e">
        <f>((((VLOOKUP(B65,Database!$A:$AS,MATCH($M$1,Database!$A$1:$AS$1,),))))-(((VLOOKUP(EDATE(B65,-12),Database!$A:$AS,MATCH($M$1,Database!$A$1:$AS$1,),)))))/(((VLOOKUP(EDATE(B65,-12),Database!$A:$AS,MATCH($M$1,Database!$A$1:$AS$1,),))))</f>
        <v>#DIV/0!</v>
      </c>
      <c r="N65" s="13" t="e">
        <f>((((VLOOKUP(B65,Database!$A:$AS,MATCH($N$1,Database!$A$1:$AS$1,),))))-(((VLOOKUP(EDATE(B65,-12),Database!$A:$AS,MATCH($N$1,Database!$A$1:$AS$1,),)))))/(((VLOOKUP(EDATE(B65,-12),Database!$A:$AS,MATCH($N$1,Database!$A$1:$AS$1,),))))</f>
        <v>#DIV/0!</v>
      </c>
      <c r="O65" s="13">
        <f>IF(VLOOKUP(B65,Database!$A:$AV,MATCH($O$1,Database!$A$1:$AV$1,),)=0,"#N/A",((((VLOOKUP(B65,Database!$A:$AS,MATCH($O$1,Database!$A$1:$AS$1,),))))-(((VLOOKUP(EDATE(B65,-12),Database!$A:$AS,MATCH($O$1,Database!$A$1:$AS$1,),)))))/(((VLOOKUP(EDATE(B65,-12),Database!$A:$AS,MATCH($O$1,Database!$A$1:$AS$1,),)))))</f>
        <v>4.2557856629883095E-2</v>
      </c>
      <c r="P65" s="13">
        <f>IF(VLOOKUP(B65,Database!$A:$AV,MATCH($P$1,Database!$A$1:$AV$1,),)=0,"#N/A",((((VLOOKUP(B65,Database!$A:$AS,MATCH($P$1,Database!$A$1:$AS$1,),))))-(((VLOOKUP(EDATE(B65,-12),Database!$A:$AS,MATCH($P$1,Database!$A$1:$AS$1,),)))))/(((VLOOKUP(EDATE(B65,-12),Database!$A:$AS,MATCH($P$1,Database!$A$1:$AS$1,),)))))</f>
        <v>2.9715867459089818E-2</v>
      </c>
      <c r="Q65" s="13">
        <f>IF(VLOOKUP(B65,Database!$A:$AV,MATCH($Q$1,Database!$A$1:$AV$1,),)=0,"#N/A",((((VLOOKUP(B65,Database!$A:$AS,MATCH($Q$1,Database!$A$1:$AS$1,),))))-(((VLOOKUP(EDATE(B65,-12),Database!$A:$AS,MATCH($Q$1,Database!$A$1:$AS$1,),)))))/(((VLOOKUP(EDATE(B65,-12),Database!$A:$AS,MATCH($Q$1,Database!$A$1:$AS$1,),)))))</f>
        <v>9.5328884652582185E-2</v>
      </c>
      <c r="R65" s="13">
        <f>IF(VLOOKUP(B65,Database!$A:$AV,MATCH($R$1,Database!$A$1:$AV$1,),)=0,"#N/A",((((VLOOKUP(B65,Database!$A:$AS,MATCH($R$1,Database!$A$1:$AS$1,),))))-(((VLOOKUP(EDATE(B65,-12),Database!$A:$AS,MATCH($R$1,Database!$A$1:$AS$1,),)))))/(((VLOOKUP(EDATE(B65,-12),Database!$A:$AS,MATCH($R$1,Database!$A$1:$AS$1,),)))))</f>
        <v>-1.4538458225131282E-2</v>
      </c>
      <c r="S65" s="13">
        <f>IF(VLOOKUP(B65,Database!$A:$AV,MATCH($S$1,Database!$A$1:$AV$1,),)=0,"#N/A",((((VLOOKUP(B65,Database!$A:$AS,MATCH($S$1,Database!$A$1:$AS$1,),))))-(((VLOOKUP(EDATE(B65,-12),Database!$A:$AS,MATCH($S$1,Database!$A$1:$AS$1,),)))))/(((VLOOKUP(EDATE(B65,-12),Database!$A:$AS,MATCH($S$1,Database!$A$1:$AS$1,),)))))</f>
        <v>5.4054054052297996E-2</v>
      </c>
      <c r="T65" s="13">
        <f>IF(VLOOKUP(B65,Database!$A:$AV,MATCH($T$1,Database!$A$1:$AV$1,),)=0,"#N/A",((((VLOOKUP(B65,Database!$A:$AS,MATCH($T$1,Database!$A$1:$AS$1,),))))-(((VLOOKUP(EDATE(B65,-12),Database!$A:$AS,MATCH($T$1,Database!$A$1:$AS$1,),)))))/(((VLOOKUP(EDATE(B65,-12),Database!$A:$AS,MATCH($T$1,Database!$A$1:$AS$1,),)))))</f>
        <v>8.7349397575844215E-2</v>
      </c>
      <c r="U65" s="13">
        <f>IF(VLOOKUP(B65,Database!$A:$AV,MATCH($U$1,Database!$A$1:$AV$1,),)=0,"#N/A",((((VLOOKUP(B65,Database!$A:$AS,MATCH($U$1,Database!$A$1:$AS$1,),))))-(((VLOOKUP(EDATE(B65,-12),Database!$A:$AS,MATCH($U$1,Database!$A$1:$AS$1,),)))))/(((VLOOKUP(EDATE(B65,-12),Database!$A:$AS,MATCH($U$1,Database!$A$1:$AS$1,),)))))</f>
        <v>-3.7120620526370204E-2</v>
      </c>
      <c r="V65" s="13">
        <f>IF(VLOOKUP(B65,Database!$A:$AV,MATCH($V$1,Database!$A$1:$AV$1,),)=0,"#N/A",((((VLOOKUP(B65,Database!$A:$AS,MATCH($V$1,Database!$A$1:$AS$1,),))))-(((VLOOKUP(EDATE(B65,-12),Database!$A:$AS,MATCH($V$1,Database!$A$1:$AS$1,),)))))/(((VLOOKUP(EDATE(B65,-12),Database!$A:$AS,MATCH($V$1,Database!$A$1:$AS$1,),)))))</f>
        <v>0.10661034544914795</v>
      </c>
    </row>
    <row r="66" spans="1:22" s="80" customFormat="1" x14ac:dyDescent="0.35">
      <c r="A66" s="43"/>
      <c r="B66" s="75">
        <v>34151</v>
      </c>
      <c r="C66" s="13">
        <f>IF(VLOOKUP(B66,Database!$A:$AU,MATCH($C$1,Database!$A$1:$AU$1,),)=0,"#N/A",((((VLOOKUP(B66,Database!$A:$AU,MATCH($C$1,Database!$A$1:$AU$1,),))))-(((VLOOKUP(EDATE(B66,-12),Database!$A:$AU,MATCH($C$1,Database!$A$1:$AU$1,),)))))/(((VLOOKUP(EDATE(B66,-12),Database!$A:$AU,MATCH($C$1,Database!$A$1:$AU$1,),)))))</f>
        <v>2.1580571380271838E-2</v>
      </c>
      <c r="D66" s="13">
        <f>IF(VLOOKUP(B66,Database!$A:$AV,MATCH($D$1,Database!$A$1:$AV$1,),)=0,"#N/A",((((VLOOKUP(B66,Database!$A:$AS,MATCH($D$1,Database!$A$1:$AS$1,),))))-(((VLOOKUP(EDATE(B66,-12),Database!$A:$AS,MATCH($D$1,Database!$A$1:$AS$1,),)))))/(((VLOOKUP(EDATE(B66,-12),Database!$A:$AS,MATCH($D$1,Database!$A$1:$AS$1,),)))))</f>
        <v>-5.6962025313491108E-2</v>
      </c>
      <c r="E66" s="13">
        <f>IF(VLOOKUP(B66,Database!$A:$AV,MATCH($E$1,Database!$A$1:$AV$1,),)=0,"#N/A",((((VLOOKUP(B66,Database!$A:$AS,MATCH($E$1,Database!$A$1:$AS$1,),))))-(((VLOOKUP(EDATE(B66,-12),Database!$A:$AS,MATCH($E$1,Database!$A$1:$AS$1,),)))))/(((VLOOKUP(EDATE(B66,-12),Database!$A:$AS,MATCH($E$1,Database!$A$1:$AS$1,),)))))</f>
        <v>-3.8114343026855256E-2</v>
      </c>
      <c r="F66" s="13">
        <f>IF(VLOOKUP(B66,Database!$A:$AV,MATCH($F$1,Database!$A$1:$AV$1,),)=0,"#N/A",((((VLOOKUP(B66,Database!$A:$AS,MATCH($F$1,Database!$A$1:$AS$1,),))))-(((VLOOKUP(EDATE(B66,-12),Database!$A:$AS,MATCH($F$1,Database!$A$1:$AS$1,),)))))/(((VLOOKUP(EDATE(B66,-12),Database!$A:$AS,MATCH($F$1,Database!$A$1:$AS$1,),)))))</f>
        <v>-9.7629009763562313E-2</v>
      </c>
      <c r="G66" s="13">
        <f>IF(VLOOKUP(B66,Database!$A:$AV,MATCH($G$1,Database!$A$1:$AV$1,),)=0,"#N/A",((((VLOOKUP(B66,Database!$A:$AS,MATCH($G$1,Database!$A$1:$AS$1,),))))-(((VLOOKUP(EDATE(B66,-12),Database!$A:$AS,MATCH($G$1,Database!$A$1:$AS$1,),)))))/(((VLOOKUP(EDATE(B66,-12),Database!$A:$AS,MATCH($G$1,Database!$A$1:$AS$1,),)))))</f>
        <v>-3.3133199911051854E-2</v>
      </c>
      <c r="H66" s="13">
        <f>IF(VLOOKUP(B66,Database!$A:$AV,MATCH($H$1,Database!$A$1:$AV$1,),)=0,"#N/A",((((VLOOKUP(B66,Database!$A:$AS,MATCH($H$1,Database!$A$1:$AS$1,),))))-(((VLOOKUP(EDATE(B66,-12),Database!$A:$AS,MATCH($H$1,Database!$A$1:$AS$1,),)))))/(((VLOOKUP(EDATE(B66,-12),Database!$A:$AS,MATCH($H$1,Database!$A$1:$AS$1,),)))))</f>
        <v>2.0107238598447749E-2</v>
      </c>
      <c r="I66" s="13">
        <f>IF(VLOOKUP(B66,Database!$A:$AV,MATCH($I$1,Database!$A$1:$AV$1,),)=0,"#N/A",((((VLOOKUP(B66,Database!$A:$AS,MATCH($I$1,Database!$A$1:$AS$1,),))))-(((VLOOKUP(EDATE(B66,-12),Database!$A:$AS,MATCH($I$1,Database!$A$1:$AS$1,),)))))/(((VLOOKUP(EDATE(B66,-12),Database!$A:$AS,MATCH($I$1,Database!$A$1:$AS$1,),)))))</f>
        <v>-3.597785977797649E-2</v>
      </c>
      <c r="J66" s="13">
        <f>IF(VLOOKUP(B66,Database!$A:$AV,MATCH($J$1,Database!$A$1:$AV$1,),)=0,"#N/A",((((VLOOKUP(B66,Database!$A:$AS,MATCH($J$1,Database!$A$1:$AS$1,),))))-(((VLOOKUP(EDATE(B66,-12),Database!$A:$AS,MATCH($J$1,Database!$A$1:$AS$1,),)))))/(((VLOOKUP(EDATE(B66,-12),Database!$A:$AS,MATCH($J$1,Database!$A$1:$AS$1,),)))))</f>
        <v>-4.4057795120692522E-2</v>
      </c>
      <c r="K66" s="13">
        <f>IF(VLOOKUP(B66,Database!$A:$AV,MATCH($K$1,Database!$A$1:$AV$1,),)=0,"#N/A",((((VLOOKUP(B66,Database!$A:$AS,MATCH($K$1,Database!$A$1:$AS$1,),))))-(((VLOOKUP(EDATE(B66,-12),Database!$A:$AS,MATCH($K$1,Database!$A$1:$AS$1,),)))))/(((VLOOKUP(EDATE(B66,-12),Database!$A:$AS,MATCH($K$1,Database!$A$1:$AS$1,),)))))</f>
        <v>-5.8224163069106145E-3</v>
      </c>
      <c r="L66" s="13">
        <f>((((VLOOKUP(B66,Database!$A:$AS,MATCH($L$1,Database!$A$1:$AS$1,),))))-(((VLOOKUP(EDATE(B66,-12),Database!$A:$AS,MATCH($L$1,Database!$A$1:$AS$1,),)))))/(((VLOOKUP(EDATE(B66,-12),Database!$A:$AS,MATCH($L$1,Database!$A$1:$AS$1,),))))</f>
        <v>-2.2136380338267442E-2</v>
      </c>
      <c r="M66" s="13" t="e">
        <f>((((VLOOKUP(B66,Database!$A:$AS,MATCH($M$1,Database!$A$1:$AS$1,),))))-(((VLOOKUP(EDATE(B66,-12),Database!$A:$AS,MATCH($M$1,Database!$A$1:$AS$1,),)))))/(((VLOOKUP(EDATE(B66,-12),Database!$A:$AS,MATCH($M$1,Database!$A$1:$AS$1,),))))</f>
        <v>#DIV/0!</v>
      </c>
      <c r="N66" s="13" t="e">
        <f>((((VLOOKUP(B66,Database!$A:$AS,MATCH($N$1,Database!$A$1:$AS$1,),))))-(((VLOOKUP(EDATE(B66,-12),Database!$A:$AS,MATCH($N$1,Database!$A$1:$AS$1,),)))))/(((VLOOKUP(EDATE(B66,-12),Database!$A:$AS,MATCH($N$1,Database!$A$1:$AS$1,),))))</f>
        <v>#DIV/0!</v>
      </c>
      <c r="O66" s="13">
        <f>IF(VLOOKUP(B66,Database!$A:$AV,MATCH($O$1,Database!$A$1:$AV$1,),)=0,"#N/A",((((VLOOKUP(B66,Database!$A:$AS,MATCH($O$1,Database!$A$1:$AS$1,),))))-(((VLOOKUP(EDATE(B66,-12),Database!$A:$AS,MATCH($O$1,Database!$A$1:$AS$1,),)))))/(((VLOOKUP(EDATE(B66,-12),Database!$A:$AS,MATCH($O$1,Database!$A$1:$AS$1,),)))))</f>
        <v>4.6171541233564567E-2</v>
      </c>
      <c r="P66" s="13">
        <f>IF(VLOOKUP(B66,Database!$A:$AV,MATCH($P$1,Database!$A$1:$AV$1,),)=0,"#N/A",((((VLOOKUP(B66,Database!$A:$AS,MATCH($P$1,Database!$A$1:$AS$1,),))))-(((VLOOKUP(EDATE(B66,-12),Database!$A:$AS,MATCH($P$1,Database!$A$1:$AS$1,),)))))/(((VLOOKUP(EDATE(B66,-12),Database!$A:$AS,MATCH($P$1,Database!$A$1:$AS$1,),)))))</f>
        <v>2.6639426350999446E-2</v>
      </c>
      <c r="Q66" s="13">
        <f>IF(VLOOKUP(B66,Database!$A:$AV,MATCH($Q$1,Database!$A$1:$AV$1,),)=0,"#N/A",((((VLOOKUP(B66,Database!$A:$AS,MATCH($Q$1,Database!$A$1:$AS$1,),))))-(((VLOOKUP(EDATE(B66,-12),Database!$A:$AS,MATCH($Q$1,Database!$A$1:$AS$1,),)))))/(((VLOOKUP(EDATE(B66,-12),Database!$A:$AS,MATCH($Q$1,Database!$A$1:$AS$1,),)))))</f>
        <v>0.10157952070332857</v>
      </c>
      <c r="R66" s="13">
        <f>IF(VLOOKUP(B66,Database!$A:$AV,MATCH($R$1,Database!$A$1:$AV$1,),)=0,"#N/A",((((VLOOKUP(B66,Database!$A:$AS,MATCH($R$1,Database!$A$1:$AS$1,),))))-(((VLOOKUP(EDATE(B66,-12),Database!$A:$AS,MATCH($R$1,Database!$A$1:$AS$1,),)))))/(((VLOOKUP(EDATE(B66,-12),Database!$A:$AS,MATCH($R$1,Database!$A$1:$AS$1,),)))))</f>
        <v>-6.8444926064386222E-2</v>
      </c>
      <c r="S66" s="13">
        <f>IF(VLOOKUP(B66,Database!$A:$AV,MATCH($S$1,Database!$A$1:$AV$1,),)=0,"#N/A",((((VLOOKUP(B66,Database!$A:$AS,MATCH($S$1,Database!$A$1:$AS$1,),))))-(((VLOOKUP(EDATE(B66,-12),Database!$A:$AS,MATCH($S$1,Database!$A$1:$AS$1,),)))))/(((VLOOKUP(EDATE(B66,-12),Database!$A:$AS,MATCH($S$1,Database!$A$1:$AS$1,),)))))</f>
        <v>2.5925925893145907E-2</v>
      </c>
      <c r="T66" s="13">
        <f>IF(VLOOKUP(B66,Database!$A:$AV,MATCH($T$1,Database!$A$1:$AV$1,),)=0,"#N/A",((((VLOOKUP(B66,Database!$A:$AS,MATCH($T$1,Database!$A$1:$AS$1,),))))-(((VLOOKUP(EDATE(B66,-12),Database!$A:$AS,MATCH($T$1,Database!$A$1:$AS$1,),)))))/(((VLOOKUP(EDATE(B66,-12),Database!$A:$AS,MATCH($T$1,Database!$A$1:$AS$1,),)))))</f>
        <v>8.284023668323906E-2</v>
      </c>
      <c r="U66" s="13">
        <f>IF(VLOOKUP(B66,Database!$A:$AV,MATCH($U$1,Database!$A$1:$AV$1,),)=0,"#N/A",((((VLOOKUP(B66,Database!$A:$AS,MATCH($U$1,Database!$A$1:$AS$1,),))))-(((VLOOKUP(EDATE(B66,-12),Database!$A:$AS,MATCH($U$1,Database!$A$1:$AS$1,),)))))/(((VLOOKUP(EDATE(B66,-12),Database!$A:$AS,MATCH($U$1,Database!$A$1:$AS$1,),)))))</f>
        <v>-7.572989414611668E-2</v>
      </c>
      <c r="V66" s="13">
        <f>IF(VLOOKUP(B66,Database!$A:$AV,MATCH($V$1,Database!$A$1:$AV$1,),)=0,"#N/A",((((VLOOKUP(B66,Database!$A:$AS,MATCH($V$1,Database!$A$1:$AS$1,),))))-(((VLOOKUP(EDATE(B66,-12),Database!$A:$AS,MATCH($V$1,Database!$A$1:$AS$1,),)))))/(((VLOOKUP(EDATE(B66,-12),Database!$A:$AS,MATCH($V$1,Database!$A$1:$AS$1,),)))))</f>
        <v>7.7566123319632481E-3</v>
      </c>
    </row>
    <row r="67" spans="1:22" s="80" customFormat="1" x14ac:dyDescent="0.35">
      <c r="A67" s="43"/>
      <c r="B67" s="75">
        <v>34182</v>
      </c>
      <c r="C67" s="13">
        <f>IF(VLOOKUP(B67,Database!$A:$AU,MATCH($C$1,Database!$A$1:$AU$1,),)=0,"#N/A",((((VLOOKUP(B67,Database!$A:$AU,MATCH($C$1,Database!$A$1:$AU$1,),))))-(((VLOOKUP(EDATE(B67,-12),Database!$A:$AU,MATCH($C$1,Database!$A$1:$AU$1,),)))))/(((VLOOKUP(EDATE(B67,-12),Database!$A:$AU,MATCH($C$1,Database!$A$1:$AU$1,),)))))</f>
        <v>2.6329419201271815E-2</v>
      </c>
      <c r="D67" s="13">
        <f>IF(VLOOKUP(B67,Database!$A:$AV,MATCH($D$1,Database!$A$1:$AV$1,),)=0,"#N/A",((((VLOOKUP(B67,Database!$A:$AS,MATCH($D$1,Database!$A$1:$AS$1,),))))-(((VLOOKUP(EDATE(B67,-12),Database!$A:$AS,MATCH($D$1,Database!$A$1:$AS$1,),)))))/(((VLOOKUP(EDATE(B67,-12),Database!$A:$AS,MATCH($D$1,Database!$A$1:$AS$1,),)))))</f>
        <v>-4.3092522176408098E-2</v>
      </c>
      <c r="E67" s="13">
        <f>IF(VLOOKUP(B67,Database!$A:$AV,MATCH($E$1,Database!$A$1:$AV$1,),)=0,"#N/A",((((VLOOKUP(B67,Database!$A:$AS,MATCH($E$1,Database!$A$1:$AS$1,),))))-(((VLOOKUP(EDATE(B67,-12),Database!$A:$AS,MATCH($E$1,Database!$A$1:$AS$1,),)))))/(((VLOOKUP(EDATE(B67,-12),Database!$A:$AS,MATCH($E$1,Database!$A$1:$AS$1,),)))))</f>
        <v>-1.8595041329785955E-2</v>
      </c>
      <c r="F67" s="13">
        <f>IF(VLOOKUP(B67,Database!$A:$AV,MATCH($F$1,Database!$A$1:$AV$1,),)=0,"#N/A",((((VLOOKUP(B67,Database!$A:$AS,MATCH($F$1,Database!$A$1:$AS$1,),))))-(((VLOOKUP(EDATE(B67,-12),Database!$A:$AS,MATCH($F$1,Database!$A$1:$AS$1,),)))))/(((VLOOKUP(EDATE(B67,-12),Database!$A:$AS,MATCH($F$1,Database!$A$1:$AS$1,),)))))</f>
        <v>-6.1196105699250429E-2</v>
      </c>
      <c r="G67" s="13">
        <f>IF(VLOOKUP(B67,Database!$A:$AV,MATCH($G$1,Database!$A$1:$AV$1,),)=0,"#N/A",((((VLOOKUP(B67,Database!$A:$AS,MATCH($G$1,Database!$A$1:$AS$1,),))))-(((VLOOKUP(EDATE(B67,-12),Database!$A:$AS,MATCH($G$1,Database!$A$1:$AS$1,),)))))/(((VLOOKUP(EDATE(B67,-12),Database!$A:$AS,MATCH($G$1,Database!$A$1:$AS$1,),)))))</f>
        <v>-4.2890391222431615E-2</v>
      </c>
      <c r="H67" s="13">
        <f>IF(VLOOKUP(B67,Database!$A:$AV,MATCH($H$1,Database!$A$1:$AV$1,),)=0,"#N/A",((((VLOOKUP(B67,Database!$A:$AS,MATCH($H$1,Database!$A$1:$AS$1,),))))-(((VLOOKUP(EDATE(B67,-12),Database!$A:$AS,MATCH($H$1,Database!$A$1:$AS$1,),)))))/(((VLOOKUP(EDATE(B67,-12),Database!$A:$AS,MATCH($H$1,Database!$A$1:$AS$1,),)))))</f>
        <v>2.4161073829391481E-2</v>
      </c>
      <c r="I67" s="13">
        <f>IF(VLOOKUP(B67,Database!$A:$AV,MATCH($I$1,Database!$A$1:$AV$1,),)=0,"#N/A",((((VLOOKUP(B67,Database!$A:$AS,MATCH($I$1,Database!$A$1:$AS$1,),))))-(((VLOOKUP(EDATE(B67,-12),Database!$A:$AS,MATCH($I$1,Database!$A$1:$AS$1,),)))))/(((VLOOKUP(EDATE(B67,-12),Database!$A:$AS,MATCH($I$1,Database!$A$1:$AS$1,),)))))</f>
        <v>-1.7840375588088833E-2</v>
      </c>
      <c r="J67" s="13">
        <f>IF(VLOOKUP(B67,Database!$A:$AV,MATCH($J$1,Database!$A$1:$AV$1,),)=0,"#N/A",((((VLOOKUP(B67,Database!$A:$AS,MATCH($J$1,Database!$A$1:$AS$1,),))))-(((VLOOKUP(EDATE(B67,-12),Database!$A:$AS,MATCH($J$1,Database!$A$1:$AS$1,),)))))/(((VLOOKUP(EDATE(B67,-12),Database!$A:$AS,MATCH($J$1,Database!$A$1:$AS$1,),)))))</f>
        <v>-5.444743369290278E-2</v>
      </c>
      <c r="K67" s="13">
        <f>IF(VLOOKUP(B67,Database!$A:$AV,MATCH($K$1,Database!$A$1:$AV$1,),)=0,"#N/A",((((VLOOKUP(B67,Database!$A:$AS,MATCH($K$1,Database!$A$1:$AS$1,),))))-(((VLOOKUP(EDATE(B67,-12),Database!$A:$AS,MATCH($K$1,Database!$A$1:$AS$1,),)))))/(((VLOOKUP(EDATE(B67,-12),Database!$A:$AS,MATCH($K$1,Database!$A$1:$AS$1,),)))))</f>
        <v>-1.2949640289958387E-2</v>
      </c>
      <c r="L67" s="13">
        <f>((((VLOOKUP(B67,Database!$A:$AS,MATCH($L$1,Database!$A$1:$AS$1,),))))-(((VLOOKUP(EDATE(B67,-12),Database!$A:$AS,MATCH($L$1,Database!$A$1:$AS$1,),)))))/(((VLOOKUP(EDATE(B67,-12),Database!$A:$AS,MATCH($L$1,Database!$A$1:$AS$1,),))))</f>
        <v>-7.274669615718622E-3</v>
      </c>
      <c r="M67" s="13" t="e">
        <f>((((VLOOKUP(B67,Database!$A:$AS,MATCH($M$1,Database!$A$1:$AS$1,),))))-(((VLOOKUP(EDATE(B67,-12),Database!$A:$AS,MATCH($M$1,Database!$A$1:$AS$1,),)))))/(((VLOOKUP(EDATE(B67,-12),Database!$A:$AS,MATCH($M$1,Database!$A$1:$AS$1,),))))</f>
        <v>#DIV/0!</v>
      </c>
      <c r="N67" s="13" t="e">
        <f>((((VLOOKUP(B67,Database!$A:$AS,MATCH($N$1,Database!$A$1:$AS$1,),))))-(((VLOOKUP(EDATE(B67,-12),Database!$A:$AS,MATCH($N$1,Database!$A$1:$AS$1,),)))))/(((VLOOKUP(EDATE(B67,-12),Database!$A:$AS,MATCH($N$1,Database!$A$1:$AS$1,),))))</f>
        <v>#DIV/0!</v>
      </c>
      <c r="O67" s="13">
        <f>IF(VLOOKUP(B67,Database!$A:$AV,MATCH($O$1,Database!$A$1:$AV$1,),)=0,"#N/A",((((VLOOKUP(B67,Database!$A:$AS,MATCH($O$1,Database!$A$1:$AS$1,),))))-(((VLOOKUP(EDATE(B67,-12),Database!$A:$AS,MATCH($O$1,Database!$A$1:$AS$1,),)))))/(((VLOOKUP(EDATE(B67,-12),Database!$A:$AS,MATCH($O$1,Database!$A$1:$AS$1,),)))))</f>
        <v>5.3189149296179516E-2</v>
      </c>
      <c r="P67" s="13">
        <f>IF(VLOOKUP(B67,Database!$A:$AV,MATCH($P$1,Database!$A$1:$AV$1,),)=0,"#N/A",((((VLOOKUP(B67,Database!$A:$AS,MATCH($P$1,Database!$A$1:$AS$1,),))))-(((VLOOKUP(EDATE(B67,-12),Database!$A:$AS,MATCH($P$1,Database!$A$1:$AS$1,),)))))/(((VLOOKUP(EDATE(B67,-12),Database!$A:$AS,MATCH($P$1,Database!$A$1:$AS$1,),)))))</f>
        <v>1.9022617124394188E-2</v>
      </c>
      <c r="Q67" s="13">
        <f>IF(VLOOKUP(B67,Database!$A:$AV,MATCH($Q$1,Database!$A$1:$AV$1,),)=0,"#N/A",((((VLOOKUP(B67,Database!$A:$AS,MATCH($Q$1,Database!$A$1:$AS$1,),))))-(((VLOOKUP(EDATE(B67,-12),Database!$A:$AS,MATCH($Q$1,Database!$A$1:$AS$1,),)))))/(((VLOOKUP(EDATE(B67,-12),Database!$A:$AS,MATCH($Q$1,Database!$A$1:$AS$1,),)))))</f>
        <v>9.5714090099779298E-2</v>
      </c>
      <c r="R67" s="13">
        <f>IF(VLOOKUP(B67,Database!$A:$AV,MATCH($R$1,Database!$A$1:$AV$1,),)=0,"#N/A",((((VLOOKUP(B67,Database!$A:$AS,MATCH($R$1,Database!$A$1:$AS$1,),))))-(((VLOOKUP(EDATE(B67,-12),Database!$A:$AS,MATCH($R$1,Database!$A$1:$AS$1,),)))))/(((VLOOKUP(EDATE(B67,-12),Database!$A:$AS,MATCH($R$1,Database!$A$1:$AS$1,),)))))</f>
        <v>-5.427374940050398E-2</v>
      </c>
      <c r="S67" s="13">
        <f>IF(VLOOKUP(B67,Database!$A:$AV,MATCH($S$1,Database!$A$1:$AV$1,),)=0,"#N/A",((((VLOOKUP(B67,Database!$A:$AS,MATCH($S$1,Database!$A$1:$AS$1,),))))-(((VLOOKUP(EDATE(B67,-12),Database!$A:$AS,MATCH($S$1,Database!$A$1:$AS$1,),)))))/(((VLOOKUP(EDATE(B67,-12),Database!$A:$AS,MATCH($S$1,Database!$A$1:$AS$1,),)))))</f>
        <v>5.2631578944038589E-2</v>
      </c>
      <c r="T67" s="13">
        <f>IF(VLOOKUP(B67,Database!$A:$AV,MATCH($T$1,Database!$A$1:$AV$1,),)=0,"#N/A",((((VLOOKUP(B67,Database!$A:$AS,MATCH($T$1,Database!$A$1:$AS$1,),))))-(((VLOOKUP(EDATE(B67,-12),Database!$A:$AS,MATCH($T$1,Database!$A$1:$AS$1,),)))))/(((VLOOKUP(EDATE(B67,-12),Database!$A:$AS,MATCH($T$1,Database!$A$1:$AS$1,),)))))</f>
        <v>5.2147239259098421E-2</v>
      </c>
      <c r="U67" s="13">
        <f>IF(VLOOKUP(B67,Database!$A:$AV,MATCH($U$1,Database!$A$1:$AV$1,),)=0,"#N/A",((((VLOOKUP(B67,Database!$A:$AS,MATCH($U$1,Database!$A$1:$AS$1,),))))-(((VLOOKUP(EDATE(B67,-12),Database!$A:$AS,MATCH($U$1,Database!$A$1:$AS$1,),)))))/(((VLOOKUP(EDATE(B67,-12),Database!$A:$AS,MATCH($U$1,Database!$A$1:$AS$1,),)))))</f>
        <v>-7.7503381565945745E-2</v>
      </c>
      <c r="V67" s="13">
        <f>IF(VLOOKUP(B67,Database!$A:$AV,MATCH($V$1,Database!$A$1:$AV$1,),)=0,"#N/A",((((VLOOKUP(B67,Database!$A:$AS,MATCH($V$1,Database!$A$1:$AS$1,),))))-(((VLOOKUP(EDATE(B67,-12),Database!$A:$AS,MATCH($V$1,Database!$A$1:$AS$1,),)))))/(((VLOOKUP(EDATE(B67,-12),Database!$A:$AS,MATCH($V$1,Database!$A$1:$AS$1,),)))))</f>
        <v>3.6612591707520431E-2</v>
      </c>
    </row>
    <row r="68" spans="1:22" s="80" customFormat="1" x14ac:dyDescent="0.35">
      <c r="A68" s="43"/>
      <c r="B68" s="75">
        <v>34213</v>
      </c>
      <c r="C68" s="13">
        <f>IF(VLOOKUP(B68,Database!$A:$AU,MATCH($C$1,Database!$A$1:$AU$1,),)=0,"#N/A",((((VLOOKUP(B68,Database!$A:$AU,MATCH($C$1,Database!$A$1:$AU$1,),))))-(((VLOOKUP(EDATE(B68,-12),Database!$A:$AU,MATCH($C$1,Database!$A$1:$AU$1,),)))))/(((VLOOKUP(EDATE(B68,-12),Database!$A:$AU,MATCH($C$1,Database!$A$1:$AU$1,),)))))</f>
        <v>2.8349840020443759E-2</v>
      </c>
      <c r="D68" s="13">
        <f>IF(VLOOKUP(B68,Database!$A:$AV,MATCH($D$1,Database!$A$1:$AV$1,),)=0,"#N/A",((((VLOOKUP(B68,Database!$A:$AS,MATCH($D$1,Database!$A$1:$AS$1,),))))-(((VLOOKUP(EDATE(B68,-12),Database!$A:$AS,MATCH($D$1,Database!$A$1:$AS$1,),)))))/(((VLOOKUP(EDATE(B68,-12),Database!$A:$AS,MATCH($D$1,Database!$A$1:$AS$1,),)))))</f>
        <v>-3.0690537076025759E-2</v>
      </c>
      <c r="E68" s="13">
        <f>IF(VLOOKUP(B68,Database!$A:$AV,MATCH($E$1,Database!$A$1:$AV$1,),)=0,"#N/A",((((VLOOKUP(B68,Database!$A:$AS,MATCH($E$1,Database!$A$1:$AS$1,),))))-(((VLOOKUP(EDATE(B68,-12),Database!$A:$AS,MATCH($E$1,Database!$A$1:$AS$1,),)))))/(((VLOOKUP(EDATE(B68,-12),Database!$A:$AS,MATCH($E$1,Database!$A$1:$AS$1,),)))))</f>
        <v>-5.1741293541076233E-2</v>
      </c>
      <c r="F68" s="13">
        <f>IF(VLOOKUP(B68,Database!$A:$AV,MATCH($F$1,Database!$A$1:$AV$1,),)=0,"#N/A",((((VLOOKUP(B68,Database!$A:$AS,MATCH($F$1,Database!$A$1:$AS$1,),))))-(((VLOOKUP(EDATE(B68,-12),Database!$A:$AS,MATCH($F$1,Database!$A$1:$AS$1,),)))))/(((VLOOKUP(EDATE(B68,-12),Database!$A:$AS,MATCH($F$1,Database!$A$1:$AS$1,),)))))</f>
        <v>-5.7503506309255818E-2</v>
      </c>
      <c r="G68" s="13">
        <f>IF(VLOOKUP(B68,Database!$A:$AV,MATCH($G$1,Database!$A$1:$AV$1,),)=0,"#N/A",((((VLOOKUP(B68,Database!$A:$AS,MATCH($G$1,Database!$A$1:$AS$1,),))))-(((VLOOKUP(EDATE(B68,-12),Database!$A:$AS,MATCH($G$1,Database!$A$1:$AS$1,),)))))/(((VLOOKUP(EDATE(B68,-12),Database!$A:$AS,MATCH($G$1,Database!$A$1:$AS$1,),)))))</f>
        <v>-2.2704282342362551E-2</v>
      </c>
      <c r="H68" s="13">
        <f>IF(VLOOKUP(B68,Database!$A:$AV,MATCH($H$1,Database!$A$1:$AV$1,),)=0,"#N/A",((((VLOOKUP(B68,Database!$A:$AS,MATCH($H$1,Database!$A$1:$AS$1,),))))-(((VLOOKUP(EDATE(B68,-12),Database!$A:$AS,MATCH($H$1,Database!$A$1:$AS$1,),)))))/(((VLOOKUP(EDATE(B68,-12),Database!$A:$AS,MATCH($H$1,Database!$A$1:$AS$1,),)))))</f>
        <v>2.1333333333936493E-2</v>
      </c>
      <c r="I68" s="13">
        <f>IF(VLOOKUP(B68,Database!$A:$AV,MATCH($I$1,Database!$A$1:$AV$1,),)=0,"#N/A",((((VLOOKUP(B68,Database!$A:$AS,MATCH($I$1,Database!$A$1:$AS$1,),))))-(((VLOOKUP(EDATE(B68,-12),Database!$A:$AS,MATCH($I$1,Database!$A$1:$AS$1,),)))))/(((VLOOKUP(EDATE(B68,-12),Database!$A:$AS,MATCH($I$1,Database!$A$1:$AS$1,),)))))</f>
        <v>-4.7303689706055868E-3</v>
      </c>
      <c r="J68" s="13">
        <f>IF(VLOOKUP(B68,Database!$A:$AV,MATCH($J$1,Database!$A$1:$AV$1,),)=0,"#N/A",((((VLOOKUP(B68,Database!$A:$AS,MATCH($J$1,Database!$A$1:$AS$1,),))))-(((VLOOKUP(EDATE(B68,-12),Database!$A:$AS,MATCH($J$1,Database!$A$1:$AS$1,),)))))/(((VLOOKUP(EDATE(B68,-12),Database!$A:$AS,MATCH($J$1,Database!$A$1:$AS$1,),)))))</f>
        <v>-2.1768779406491894E-2</v>
      </c>
      <c r="K68" s="13">
        <f>IF(VLOOKUP(B68,Database!$A:$AV,MATCH($K$1,Database!$A$1:$AV$1,),)=0,"#N/A",((((VLOOKUP(B68,Database!$A:$AS,MATCH($K$1,Database!$A$1:$AS$1,),))))-(((VLOOKUP(EDATE(B68,-12),Database!$A:$AS,MATCH($K$1,Database!$A$1:$AS$1,),)))))/(((VLOOKUP(EDATE(B68,-12),Database!$A:$AS,MATCH($K$1,Database!$A$1:$AS$1,),)))))</f>
        <v>1.9287833834417942E-2</v>
      </c>
      <c r="L68" s="13">
        <f>((((VLOOKUP(B68,Database!$A:$AS,MATCH($L$1,Database!$A$1:$AS$1,),))))-(((VLOOKUP(EDATE(B68,-12),Database!$A:$AS,MATCH($L$1,Database!$A$1:$AS$1,),)))))/(((VLOOKUP(EDATE(B68,-12),Database!$A:$AS,MATCH($L$1,Database!$A$1:$AS$1,),))))</f>
        <v>-2.0899136938400786E-2</v>
      </c>
      <c r="M68" s="13" t="e">
        <f>((((VLOOKUP(B68,Database!$A:$AS,MATCH($M$1,Database!$A$1:$AS$1,),))))-(((VLOOKUP(EDATE(B68,-12),Database!$A:$AS,MATCH($M$1,Database!$A$1:$AS$1,),)))))/(((VLOOKUP(EDATE(B68,-12),Database!$A:$AS,MATCH($M$1,Database!$A$1:$AS$1,),))))</f>
        <v>#DIV/0!</v>
      </c>
      <c r="N68" s="13" t="e">
        <f>((((VLOOKUP(B68,Database!$A:$AS,MATCH($N$1,Database!$A$1:$AS$1,),))))-(((VLOOKUP(EDATE(B68,-12),Database!$A:$AS,MATCH($N$1,Database!$A$1:$AS$1,),)))))/(((VLOOKUP(EDATE(B68,-12),Database!$A:$AS,MATCH($N$1,Database!$A$1:$AS$1,),))))</f>
        <v>#DIV/0!</v>
      </c>
      <c r="O68" s="13">
        <f>IF(VLOOKUP(B68,Database!$A:$AV,MATCH($O$1,Database!$A$1:$AV$1,),)=0,"#N/A",((((VLOOKUP(B68,Database!$A:$AS,MATCH($O$1,Database!$A$1:$AS$1,),))))-(((VLOOKUP(EDATE(B68,-12),Database!$A:$AS,MATCH($O$1,Database!$A$1:$AS$1,),)))))/(((VLOOKUP(EDATE(B68,-12),Database!$A:$AS,MATCH($O$1,Database!$A$1:$AS$1,),)))))</f>
        <v>6.094583532816062E-2</v>
      </c>
      <c r="P68" s="13">
        <f>IF(VLOOKUP(B68,Database!$A:$AV,MATCH($P$1,Database!$A$1:$AV$1,),)=0,"#N/A",((((VLOOKUP(B68,Database!$A:$AS,MATCH($P$1,Database!$A$1:$AS$1,),))))-(((VLOOKUP(EDATE(B68,-12),Database!$A:$AS,MATCH($P$1,Database!$A$1:$AS$1,),)))))/(((VLOOKUP(EDATE(B68,-12),Database!$A:$AS,MATCH($P$1,Database!$A$1:$AS$1,),)))))</f>
        <v>7.6431817251402176E-2</v>
      </c>
      <c r="Q68" s="13">
        <f>IF(VLOOKUP(B68,Database!$A:$AV,MATCH($Q$1,Database!$A$1:$AV$1,),)=0,"#N/A",((((VLOOKUP(B68,Database!$A:$AS,MATCH($Q$1,Database!$A$1:$AS$1,),))))-(((VLOOKUP(EDATE(B68,-12),Database!$A:$AS,MATCH($Q$1,Database!$A$1:$AS$1,),)))))/(((VLOOKUP(EDATE(B68,-12),Database!$A:$AS,MATCH($Q$1,Database!$A$1:$AS$1,),)))))</f>
        <v>6.579299278385102E-2</v>
      </c>
      <c r="R68" s="13">
        <f>IF(VLOOKUP(B68,Database!$A:$AV,MATCH($R$1,Database!$A$1:$AV$1,),)=0,"#N/A",((((VLOOKUP(B68,Database!$A:$AS,MATCH($R$1,Database!$A$1:$AS$1,),))))-(((VLOOKUP(EDATE(B68,-12),Database!$A:$AS,MATCH($R$1,Database!$A$1:$AS$1,),)))))/(((VLOOKUP(EDATE(B68,-12),Database!$A:$AS,MATCH($R$1,Database!$A$1:$AS$1,),)))))</f>
        <v>3.4657527744768046E-2</v>
      </c>
      <c r="S68" s="13">
        <f>IF(VLOOKUP(B68,Database!$A:$AV,MATCH($S$1,Database!$A$1:$AV$1,),)=0,"#N/A",((((VLOOKUP(B68,Database!$A:$AS,MATCH($S$1,Database!$A$1:$AS$1,),))))-(((VLOOKUP(EDATE(B68,-12),Database!$A:$AS,MATCH($S$1,Database!$A$1:$AS$1,),)))))/(((VLOOKUP(EDATE(B68,-12),Database!$A:$AS,MATCH($S$1,Database!$A$1:$AS$1,),)))))</f>
        <v>2.5362318808546662E-2</v>
      </c>
      <c r="T68" s="13">
        <f>IF(VLOOKUP(B68,Database!$A:$AV,MATCH($T$1,Database!$A$1:$AV$1,),)=0,"#N/A",((((VLOOKUP(B68,Database!$A:$AS,MATCH($T$1,Database!$A$1:$AS$1,),))))-(((VLOOKUP(EDATE(B68,-12),Database!$A:$AS,MATCH($T$1,Database!$A$1:$AS$1,),)))))/(((VLOOKUP(EDATE(B68,-12),Database!$A:$AS,MATCH($T$1,Database!$A$1:$AS$1,),)))))</f>
        <v>5.7971014485611642E-2</v>
      </c>
      <c r="U68" s="13">
        <f>IF(VLOOKUP(B68,Database!$A:$AV,MATCH($U$1,Database!$A$1:$AV$1,),)=0,"#N/A",((((VLOOKUP(B68,Database!$A:$AS,MATCH($U$1,Database!$A$1:$AS$1,),))))-(((VLOOKUP(EDATE(B68,-12),Database!$A:$AS,MATCH($U$1,Database!$A$1:$AS$1,),)))))/(((VLOOKUP(EDATE(B68,-12),Database!$A:$AS,MATCH($U$1,Database!$A$1:$AS$1,),)))))</f>
        <v>-5.5308403323803629E-2</v>
      </c>
      <c r="V68" s="13">
        <f>IF(VLOOKUP(B68,Database!$A:$AV,MATCH($V$1,Database!$A$1:$AV$1,),)=0,"#N/A",((((VLOOKUP(B68,Database!$A:$AS,MATCH($V$1,Database!$A$1:$AS$1,),))))-(((VLOOKUP(EDATE(B68,-12),Database!$A:$AS,MATCH($V$1,Database!$A$1:$AS$1,),)))))/(((VLOOKUP(EDATE(B68,-12),Database!$A:$AS,MATCH($V$1,Database!$A$1:$AS$1,),)))))</f>
        <v>5.7328163163436821E-2</v>
      </c>
    </row>
    <row r="69" spans="1:22" s="80" customFormat="1" x14ac:dyDescent="0.35">
      <c r="A69" s="43"/>
      <c r="B69" s="75">
        <v>34243</v>
      </c>
      <c r="C69" s="13">
        <f>IF(VLOOKUP(B69,Database!$A:$AU,MATCH($C$1,Database!$A$1:$AU$1,),)=0,"#N/A",((((VLOOKUP(B69,Database!$A:$AU,MATCH($C$1,Database!$A$1:$AU$1,),))))-(((VLOOKUP(EDATE(B69,-12),Database!$A:$AU,MATCH($C$1,Database!$A$1:$AU$1,),)))))/(((VLOOKUP(EDATE(B69,-12),Database!$A:$AU,MATCH($C$1,Database!$A$1:$AU$1,),)))))</f>
        <v>2.8985778314482409E-2</v>
      </c>
      <c r="D69" s="13">
        <f>IF(VLOOKUP(B69,Database!$A:$AV,MATCH($D$1,Database!$A$1:$AV$1,),)=0,"#N/A",((((VLOOKUP(B69,Database!$A:$AS,MATCH($D$1,Database!$A$1:$AS$1,),))))-(((VLOOKUP(EDATE(B69,-12),Database!$A:$AS,MATCH($D$1,Database!$A$1:$AS$1,),)))))/(((VLOOKUP(EDATE(B69,-12),Database!$A:$AS,MATCH($D$1,Database!$A$1:$AS$1,),)))))</f>
        <v>-3.0612244902254677E-2</v>
      </c>
      <c r="E69" s="13">
        <f>IF(VLOOKUP(B69,Database!$A:$AV,MATCH($E$1,Database!$A$1:$AV$1,),)=0,"#N/A",((((VLOOKUP(B69,Database!$A:$AS,MATCH($E$1,Database!$A$1:$AS$1,),))))-(((VLOOKUP(EDATE(B69,-12),Database!$A:$AS,MATCH($E$1,Database!$A$1:$AS$1,),)))))/(((VLOOKUP(EDATE(B69,-12),Database!$A:$AS,MATCH($E$1,Database!$A$1:$AS$1,),)))))</f>
        <v>-2.9774127309115696E-2</v>
      </c>
      <c r="F69" s="13">
        <f>IF(VLOOKUP(B69,Database!$A:$AV,MATCH($F$1,Database!$A$1:$AV$1,),)=0,"#N/A",((((VLOOKUP(B69,Database!$A:$AS,MATCH($F$1,Database!$A$1:$AS$1,),))))-(((VLOOKUP(EDATE(B69,-12),Database!$A:$AS,MATCH($F$1,Database!$A$1:$AS$1,),)))))/(((VLOOKUP(EDATE(B69,-12),Database!$A:$AS,MATCH($F$1,Database!$A$1:$AS$1,),)))))</f>
        <v>-5.6179775279163166E-2</v>
      </c>
      <c r="G69" s="13">
        <f>IF(VLOOKUP(B69,Database!$A:$AV,MATCH($G$1,Database!$A$1:$AV$1,),)=0,"#N/A",((((VLOOKUP(B69,Database!$A:$AS,MATCH($G$1,Database!$A$1:$AS$1,),))))-(((VLOOKUP(EDATE(B69,-12),Database!$A:$AS,MATCH($G$1,Database!$A$1:$AS$1,),)))))/(((VLOOKUP(EDATE(B69,-12),Database!$A:$AS,MATCH($G$1,Database!$A$1:$AS$1,),)))))</f>
        <v>-2.8593680462839267E-2</v>
      </c>
      <c r="H69" s="13">
        <f>IF(VLOOKUP(B69,Database!$A:$AV,MATCH($H$1,Database!$A$1:$AV$1,),)=0,"#N/A",((((VLOOKUP(B69,Database!$A:$AS,MATCH($H$1,Database!$A$1:$AS$1,),))))-(((VLOOKUP(EDATE(B69,-12),Database!$A:$AS,MATCH($H$1,Database!$A$1:$AS$1,),)))))/(((VLOOKUP(EDATE(B69,-12),Database!$A:$AS,MATCH($H$1,Database!$A$1:$AS$1,),)))))</f>
        <v>1.3192612140680132E-2</v>
      </c>
      <c r="I69" s="13">
        <f>IF(VLOOKUP(B69,Database!$A:$AV,MATCH($I$1,Database!$A$1:$AV$1,),)=0,"#N/A",((((VLOOKUP(B69,Database!$A:$AS,MATCH($I$1,Database!$A$1:$AS$1,),))))-(((VLOOKUP(EDATE(B69,-12),Database!$A:$AS,MATCH($I$1,Database!$A$1:$AS$1,),)))))/(((VLOOKUP(EDATE(B69,-12),Database!$A:$AS,MATCH($I$1,Database!$A$1:$AS$1,),)))))</f>
        <v>-1.2218045115679491E-2</v>
      </c>
      <c r="J69" s="13">
        <f>IF(VLOOKUP(B69,Database!$A:$AV,MATCH($J$1,Database!$A$1:$AV$1,),)=0,"#N/A",((((VLOOKUP(B69,Database!$A:$AS,MATCH($J$1,Database!$A$1:$AS$1,),))))-(((VLOOKUP(EDATE(B69,-12),Database!$A:$AS,MATCH($J$1,Database!$A$1:$AS$1,),)))))/(((VLOOKUP(EDATE(B69,-12),Database!$A:$AS,MATCH($J$1,Database!$A$1:$AS$1,),)))))</f>
        <v>-7.3068893563428801E-3</v>
      </c>
      <c r="K69" s="13">
        <f>IF(VLOOKUP(B69,Database!$A:$AV,MATCH($K$1,Database!$A$1:$AV$1,),)=0,"#N/A",((((VLOOKUP(B69,Database!$A:$AS,MATCH($K$1,Database!$A$1:$AS$1,),))))-(((VLOOKUP(EDATE(B69,-12),Database!$A:$AS,MATCH($K$1,Database!$A$1:$AS$1,),)))))/(((VLOOKUP(EDATE(B69,-12),Database!$A:$AS,MATCH($K$1,Database!$A$1:$AS$1,),)))))</f>
        <v>2.0802377414692586E-2</v>
      </c>
      <c r="L69" s="13">
        <f>((((VLOOKUP(B69,Database!$A:$AS,MATCH($L$1,Database!$A$1:$AS$1,),))))-(((VLOOKUP(EDATE(B69,-12),Database!$A:$AS,MATCH($L$1,Database!$A$1:$AS$1,),)))))/(((VLOOKUP(EDATE(B69,-12),Database!$A:$AS,MATCH($L$1,Database!$A$1:$AS$1,),))))</f>
        <v>-4.9002875002204663E-3</v>
      </c>
      <c r="M69" s="13" t="e">
        <f>((((VLOOKUP(B69,Database!$A:$AS,MATCH($M$1,Database!$A$1:$AS$1,),))))-(((VLOOKUP(EDATE(B69,-12),Database!$A:$AS,MATCH($M$1,Database!$A$1:$AS$1,),)))))/(((VLOOKUP(EDATE(B69,-12),Database!$A:$AS,MATCH($M$1,Database!$A$1:$AS$1,),))))</f>
        <v>#DIV/0!</v>
      </c>
      <c r="N69" s="13" t="e">
        <f>((((VLOOKUP(B69,Database!$A:$AS,MATCH($N$1,Database!$A$1:$AS$1,),))))-(((VLOOKUP(EDATE(B69,-12),Database!$A:$AS,MATCH($N$1,Database!$A$1:$AS$1,),)))))/(((VLOOKUP(EDATE(B69,-12),Database!$A:$AS,MATCH($N$1,Database!$A$1:$AS$1,),))))</f>
        <v>#DIV/0!</v>
      </c>
      <c r="O69" s="13">
        <f>IF(VLOOKUP(B69,Database!$A:$AV,MATCH($O$1,Database!$A$1:$AV$1,),)=0,"#N/A",((((VLOOKUP(B69,Database!$A:$AS,MATCH($O$1,Database!$A$1:$AS$1,),))))-(((VLOOKUP(EDATE(B69,-12),Database!$A:$AS,MATCH($O$1,Database!$A$1:$AS$1,),)))))/(((VLOOKUP(EDATE(B69,-12),Database!$A:$AS,MATCH($O$1,Database!$A$1:$AS$1,),)))))</f>
        <v>4.8626750976100842E-2</v>
      </c>
      <c r="P69" s="13">
        <f>IF(VLOOKUP(B69,Database!$A:$AV,MATCH($P$1,Database!$A$1:$AV$1,),)=0,"#N/A",((((VLOOKUP(B69,Database!$A:$AS,MATCH($P$1,Database!$A$1:$AS$1,),))))-(((VLOOKUP(EDATE(B69,-12),Database!$A:$AS,MATCH($P$1,Database!$A$1:$AS$1,),)))))/(((VLOOKUP(EDATE(B69,-12),Database!$A:$AS,MATCH($P$1,Database!$A$1:$AS$1,),)))))</f>
        <v>6.8121341138903738E-2</v>
      </c>
      <c r="Q69" s="13">
        <f>IF(VLOOKUP(B69,Database!$A:$AV,MATCH($Q$1,Database!$A$1:$AV$1,),)=0,"#N/A",((((VLOOKUP(B69,Database!$A:$AS,MATCH($Q$1,Database!$A$1:$AS$1,),))))-(((VLOOKUP(EDATE(B69,-12),Database!$A:$AS,MATCH($Q$1,Database!$A$1:$AS$1,),)))))/(((VLOOKUP(EDATE(B69,-12),Database!$A:$AS,MATCH($Q$1,Database!$A$1:$AS$1,),)))))</f>
        <v>7.511360598646627E-2</v>
      </c>
      <c r="R69" s="13">
        <f>IF(VLOOKUP(B69,Database!$A:$AV,MATCH($R$1,Database!$A$1:$AV$1,),)=0,"#N/A",((((VLOOKUP(B69,Database!$A:$AS,MATCH($R$1,Database!$A$1:$AS$1,),))))-(((VLOOKUP(EDATE(B69,-12),Database!$A:$AS,MATCH($R$1,Database!$A$1:$AS$1,),)))))/(((VLOOKUP(EDATE(B69,-12),Database!$A:$AS,MATCH($R$1,Database!$A$1:$AS$1,),)))))</f>
        <v>-1.6899501600440518E-2</v>
      </c>
      <c r="S69" s="13">
        <f>IF(VLOOKUP(B69,Database!$A:$AV,MATCH($S$1,Database!$A$1:$AV$1,),)=0,"#N/A",((((VLOOKUP(B69,Database!$A:$AS,MATCH($S$1,Database!$A$1:$AS$1,),))))-(((VLOOKUP(EDATE(B69,-12),Database!$A:$AS,MATCH($S$1,Database!$A$1:$AS$1,),)))))/(((VLOOKUP(EDATE(B69,-12),Database!$A:$AS,MATCH($S$1,Database!$A$1:$AS$1,),)))))</f>
        <v>1.4388489207762195E-2</v>
      </c>
      <c r="T69" s="13">
        <f>IF(VLOOKUP(B69,Database!$A:$AV,MATCH($T$1,Database!$A$1:$AV$1,),)=0,"#N/A",((((VLOOKUP(B69,Database!$A:$AS,MATCH($T$1,Database!$A$1:$AS$1,),))))-(((VLOOKUP(EDATE(B69,-12),Database!$A:$AS,MATCH($T$1,Database!$A$1:$AS$1,),)))))/(((VLOOKUP(EDATE(B69,-12),Database!$A:$AS,MATCH($T$1,Database!$A$1:$AS$1,),)))))</f>
        <v>6.6473988430367878E-2</v>
      </c>
      <c r="U69" s="13">
        <f>IF(VLOOKUP(B69,Database!$A:$AV,MATCH($U$1,Database!$A$1:$AV$1,),)=0,"#N/A",((((VLOOKUP(B69,Database!$A:$AS,MATCH($U$1,Database!$A$1:$AS$1,),))))-(((VLOOKUP(EDATE(B69,-12),Database!$A:$AS,MATCH($U$1,Database!$A$1:$AS$1,),)))))/(((VLOOKUP(EDATE(B69,-12),Database!$A:$AS,MATCH($U$1,Database!$A$1:$AS$1,),)))))</f>
        <v>-6.3070798593934899E-2</v>
      </c>
      <c r="V69" s="13">
        <f>IF(VLOOKUP(B69,Database!$A:$AV,MATCH($V$1,Database!$A$1:$AV$1,),)=0,"#N/A",((((VLOOKUP(B69,Database!$A:$AS,MATCH($V$1,Database!$A$1:$AS$1,),))))-(((VLOOKUP(EDATE(B69,-12),Database!$A:$AS,MATCH($V$1,Database!$A$1:$AS$1,),)))))/(((VLOOKUP(EDATE(B69,-12),Database!$A:$AS,MATCH($V$1,Database!$A$1:$AS$1,),)))))</f>
        <v>1.731233991087916E-2</v>
      </c>
    </row>
    <row r="70" spans="1:22" s="80" customFormat="1" x14ac:dyDescent="0.35">
      <c r="A70" s="43"/>
      <c r="B70" s="75">
        <v>34274</v>
      </c>
      <c r="C70" s="13">
        <f>IF(VLOOKUP(B70,Database!$A:$AU,MATCH($C$1,Database!$A$1:$AU$1,),)=0,"#N/A",((((VLOOKUP(B70,Database!$A:$AU,MATCH($C$1,Database!$A$1:$AU$1,),))))-(((VLOOKUP(EDATE(B70,-12),Database!$A:$AU,MATCH($C$1,Database!$A$1:$AU$1,),)))))/(((VLOOKUP(EDATE(B70,-12),Database!$A:$AU,MATCH($C$1,Database!$A$1:$AU$1,),)))))</f>
        <v>2.9726272387016327E-2</v>
      </c>
      <c r="D70" s="13">
        <f>IF(VLOOKUP(B70,Database!$A:$AV,MATCH($D$1,Database!$A$1:$AV$1,),)=0,"#N/A",((((VLOOKUP(B70,Database!$A:$AS,MATCH($D$1,Database!$A$1:$AS$1,),))))-(((VLOOKUP(EDATE(B70,-12),Database!$A:$AS,MATCH($D$1,Database!$A$1:$AS$1,),)))))/(((VLOOKUP(EDATE(B70,-12),Database!$A:$AS,MATCH($D$1,Database!$A$1:$AS$1,),)))))</f>
        <v>-2.3166023172334429E-2</v>
      </c>
      <c r="E70" s="13">
        <f>IF(VLOOKUP(B70,Database!$A:$AV,MATCH($E$1,Database!$A$1:$AV$1,),)=0,"#N/A",((((VLOOKUP(B70,Database!$A:$AS,MATCH($E$1,Database!$A$1:$AS$1,),))))-(((VLOOKUP(EDATE(B70,-12),Database!$A:$AS,MATCH($E$1,Database!$A$1:$AS$1,),)))))/(((VLOOKUP(EDATE(B70,-12),Database!$A:$AS,MATCH($E$1,Database!$A$1:$AS$1,),)))))</f>
        <v>-1.9750519754451638E-2</v>
      </c>
      <c r="F70" s="13">
        <f>IF(VLOOKUP(B70,Database!$A:$AV,MATCH($F$1,Database!$A$1:$AV$1,),)=0,"#N/A",((((VLOOKUP(B70,Database!$A:$AS,MATCH($F$1,Database!$A$1:$AS$1,),))))-(((VLOOKUP(EDATE(B70,-12),Database!$A:$AS,MATCH($F$1,Database!$A$1:$AS$1,),)))))/(((VLOOKUP(EDATE(B70,-12),Database!$A:$AS,MATCH($F$1,Database!$A$1:$AS$1,),)))))</f>
        <v>-4.9928673323843473E-2</v>
      </c>
      <c r="G70" s="13">
        <f>IF(VLOOKUP(B70,Database!$A:$AV,MATCH($G$1,Database!$A$1:$AV$1,),)=0,"#N/A",((((VLOOKUP(B70,Database!$A:$AS,MATCH($G$1,Database!$A$1:$AS$1,),))))-(((VLOOKUP(EDATE(B70,-12),Database!$A:$AS,MATCH($G$1,Database!$A$1:$AS$1,),)))))/(((VLOOKUP(EDATE(B70,-12),Database!$A:$AS,MATCH($G$1,Database!$A$1:$AS$1,),)))))</f>
        <v>-2.2545372562281594E-2</v>
      </c>
      <c r="H70" s="13">
        <f>IF(VLOOKUP(B70,Database!$A:$AV,MATCH($H$1,Database!$A$1:$AV$1,),)=0,"#N/A",((((VLOOKUP(B70,Database!$A:$AS,MATCH($H$1,Database!$A$1:$AS$1,),))))-(((VLOOKUP(EDATE(B70,-12),Database!$A:$AS,MATCH($H$1,Database!$A$1:$AS$1,),)))))/(((VLOOKUP(EDATE(B70,-12),Database!$A:$AS,MATCH($H$1,Database!$A$1:$AS$1,),)))))</f>
        <v>3.6096256683599393E-2</v>
      </c>
      <c r="I70" s="13">
        <f>IF(VLOOKUP(B70,Database!$A:$AV,MATCH($I$1,Database!$A$1:$AV$1,),)=0,"#N/A",((((VLOOKUP(B70,Database!$A:$AS,MATCH($I$1,Database!$A$1:$AS$1,),))))-(((VLOOKUP(EDATE(B70,-12),Database!$A:$AS,MATCH($I$1,Database!$A$1:$AS$1,),)))))/(((VLOOKUP(EDATE(B70,-12),Database!$A:$AS,MATCH($I$1,Database!$A$1:$AS$1,),)))))</f>
        <v>-1.1204481798916064E-2</v>
      </c>
      <c r="J70" s="13">
        <f>IF(VLOOKUP(B70,Database!$A:$AV,MATCH($J$1,Database!$A$1:$AV$1,),)=0,"#N/A",((((VLOOKUP(B70,Database!$A:$AS,MATCH($J$1,Database!$A$1:$AS$1,),))))-(((VLOOKUP(EDATE(B70,-12),Database!$A:$AS,MATCH($J$1,Database!$A$1:$AS$1,),)))))/(((VLOOKUP(EDATE(B70,-12),Database!$A:$AS,MATCH($J$1,Database!$A$1:$AS$1,),)))))</f>
        <v>1.4717357381851884E-2</v>
      </c>
      <c r="K70" s="13">
        <f>IF(VLOOKUP(B70,Database!$A:$AV,MATCH($K$1,Database!$A$1:$AV$1,),)=0,"#N/A",((((VLOOKUP(B70,Database!$A:$AS,MATCH($K$1,Database!$A$1:$AS$1,),))))-(((VLOOKUP(EDATE(B70,-12),Database!$A:$AS,MATCH($K$1,Database!$A$1:$AS$1,),)))))/(((VLOOKUP(EDATE(B70,-12),Database!$A:$AS,MATCH($K$1,Database!$A$1:$AS$1,),)))))</f>
        <v>5.0075872532322548E-2</v>
      </c>
      <c r="L70" s="13">
        <f>((((VLOOKUP(B70,Database!$A:$AS,MATCH($L$1,Database!$A$1:$AS$1,),))))-(((VLOOKUP(EDATE(B70,-12),Database!$A:$AS,MATCH($L$1,Database!$A$1:$AS$1,),)))))/(((VLOOKUP(EDATE(B70,-12),Database!$A:$AS,MATCH($L$1,Database!$A$1:$AS$1,),))))</f>
        <v>5.7430695710502088E-3</v>
      </c>
      <c r="M70" s="13" t="e">
        <f>((((VLOOKUP(B70,Database!$A:$AS,MATCH($M$1,Database!$A$1:$AS$1,),))))-(((VLOOKUP(EDATE(B70,-12),Database!$A:$AS,MATCH($M$1,Database!$A$1:$AS$1,),)))))/(((VLOOKUP(EDATE(B70,-12),Database!$A:$AS,MATCH($M$1,Database!$A$1:$AS$1,),))))</f>
        <v>#DIV/0!</v>
      </c>
      <c r="N70" s="13" t="e">
        <f>((((VLOOKUP(B70,Database!$A:$AS,MATCH($N$1,Database!$A$1:$AS$1,),))))-(((VLOOKUP(EDATE(B70,-12),Database!$A:$AS,MATCH($N$1,Database!$A$1:$AS$1,),)))))/(((VLOOKUP(EDATE(B70,-12),Database!$A:$AS,MATCH($N$1,Database!$A$1:$AS$1,),))))</f>
        <v>#DIV/0!</v>
      </c>
      <c r="O70" s="13">
        <f>IF(VLOOKUP(B70,Database!$A:$AV,MATCH($O$1,Database!$A$1:$AV$1,),)=0,"#N/A",((((VLOOKUP(B70,Database!$A:$AS,MATCH($O$1,Database!$A$1:$AS$1,),))))-(((VLOOKUP(EDATE(B70,-12),Database!$A:$AS,MATCH($O$1,Database!$A$1:$AS$1,),)))))/(((VLOOKUP(EDATE(B70,-12),Database!$A:$AS,MATCH($O$1,Database!$A$1:$AS$1,),)))))</f>
        <v>4.8839344072037494E-2</v>
      </c>
      <c r="P70" s="13">
        <f>IF(VLOOKUP(B70,Database!$A:$AV,MATCH($P$1,Database!$A$1:$AV$1,),)=0,"#N/A",((((VLOOKUP(B70,Database!$A:$AS,MATCH($P$1,Database!$A$1:$AS$1,),))))-(((VLOOKUP(EDATE(B70,-12),Database!$A:$AS,MATCH($P$1,Database!$A$1:$AS$1,),)))))/(((VLOOKUP(EDATE(B70,-12),Database!$A:$AS,MATCH($P$1,Database!$A$1:$AS$1,),)))))</f>
        <v>8.6771968491081902E-2</v>
      </c>
      <c r="Q70" s="13">
        <f>IF(VLOOKUP(B70,Database!$A:$AV,MATCH($Q$1,Database!$A$1:$AV$1,),)=0,"#N/A",((((VLOOKUP(B70,Database!$A:$AS,MATCH($Q$1,Database!$A$1:$AS$1,),))))-(((VLOOKUP(EDATE(B70,-12),Database!$A:$AS,MATCH($Q$1,Database!$A$1:$AS$1,),)))))/(((VLOOKUP(EDATE(B70,-12),Database!$A:$AS,MATCH($Q$1,Database!$A$1:$AS$1,),)))))</f>
        <v>4.7700170368893804E-2</v>
      </c>
      <c r="R70" s="13">
        <f>IF(VLOOKUP(B70,Database!$A:$AV,MATCH($R$1,Database!$A$1:$AV$1,),)=0,"#N/A",((((VLOOKUP(B70,Database!$A:$AS,MATCH($R$1,Database!$A$1:$AS$1,),))))-(((VLOOKUP(EDATE(B70,-12),Database!$A:$AS,MATCH($R$1,Database!$A$1:$AS$1,),)))))/(((VLOOKUP(EDATE(B70,-12),Database!$A:$AS,MATCH($R$1,Database!$A$1:$AS$1,),)))))</f>
        <v>-1.745603622583914E-2</v>
      </c>
      <c r="S70" s="13">
        <f>IF(VLOOKUP(B70,Database!$A:$AV,MATCH($S$1,Database!$A$1:$AV$1,),)=0,"#N/A",((((VLOOKUP(B70,Database!$A:$AS,MATCH($S$1,Database!$A$1:$AS$1,),))))-(((VLOOKUP(EDATE(B70,-12),Database!$A:$AS,MATCH($S$1,Database!$A$1:$AS$1,),)))))/(((VLOOKUP(EDATE(B70,-12),Database!$A:$AS,MATCH($S$1,Database!$A$1:$AS$1,),)))))</f>
        <v>1.8050541546073832E-2</v>
      </c>
      <c r="T70" s="13">
        <f>IF(VLOOKUP(B70,Database!$A:$AV,MATCH($T$1,Database!$A$1:$AV$1,),)=0,"#N/A",((((VLOOKUP(B70,Database!$A:$AS,MATCH($T$1,Database!$A$1:$AS$1,),))))-(((VLOOKUP(EDATE(B70,-12),Database!$A:$AS,MATCH($T$1,Database!$A$1:$AS$1,),)))))/(((VLOOKUP(EDATE(B70,-12),Database!$A:$AS,MATCH($T$1,Database!$A$1:$AS$1,),)))))</f>
        <v>2.8985507228311704E-2</v>
      </c>
      <c r="U70" s="13">
        <f>IF(VLOOKUP(B70,Database!$A:$AV,MATCH($U$1,Database!$A$1:$AV$1,),)=0,"#N/A",((((VLOOKUP(B70,Database!$A:$AS,MATCH($U$1,Database!$A$1:$AS$1,),))))-(((VLOOKUP(EDATE(B70,-12),Database!$A:$AS,MATCH($U$1,Database!$A$1:$AS$1,),)))))/(((VLOOKUP(EDATE(B70,-12),Database!$A:$AS,MATCH($U$1,Database!$A$1:$AS$1,),)))))</f>
        <v>-6.9289431962829107E-2</v>
      </c>
      <c r="V70" s="13">
        <f>IF(VLOOKUP(B70,Database!$A:$AV,MATCH($V$1,Database!$A$1:$AV$1,),)=0,"#N/A",((((VLOOKUP(B70,Database!$A:$AS,MATCH($V$1,Database!$A$1:$AS$1,),))))-(((VLOOKUP(EDATE(B70,-12),Database!$A:$AS,MATCH($V$1,Database!$A$1:$AS$1,),)))))/(((VLOOKUP(EDATE(B70,-12),Database!$A:$AS,MATCH($V$1,Database!$A$1:$AS$1,),)))))</f>
        <v>4.6889507333073052E-2</v>
      </c>
    </row>
    <row r="71" spans="1:22" s="80" customFormat="1" x14ac:dyDescent="0.35">
      <c r="A71" s="43"/>
      <c r="B71" s="75">
        <v>34304</v>
      </c>
      <c r="C71" s="13">
        <f>IF(VLOOKUP(B71,Database!$A:$AU,MATCH($C$1,Database!$A$1:$AU$1,),)=0,"#N/A",((((VLOOKUP(B71,Database!$A:$AU,MATCH($C$1,Database!$A$1:$AU$1,),))))-(((VLOOKUP(EDATE(B71,-12),Database!$A:$AU,MATCH($C$1,Database!$A$1:$AU$1,),)))))/(((VLOOKUP(EDATE(B71,-12),Database!$A:$AU,MATCH($C$1,Database!$A$1:$AU$1,),)))))</f>
        <v>3.3909365263954938E-2</v>
      </c>
      <c r="D71" s="13">
        <f>IF(VLOOKUP(B71,Database!$A:$AV,MATCH($D$1,Database!$A$1:$AV$1,),)=0,"#N/A",((((VLOOKUP(B71,Database!$A:$AS,MATCH($D$1,Database!$A$1:$AS$1,),))))-(((VLOOKUP(EDATE(B71,-12),Database!$A:$AS,MATCH($D$1,Database!$A$1:$AS$1,),)))))/(((VLOOKUP(EDATE(B71,-12),Database!$A:$AS,MATCH($D$1,Database!$A$1:$AS$1,),)))))</f>
        <v>-3.9318479674800991E-3</v>
      </c>
      <c r="E71" s="13">
        <f>IF(VLOOKUP(B71,Database!$A:$AV,MATCH($E$1,Database!$A$1:$AV$1,),)=0,"#N/A",((((VLOOKUP(B71,Database!$A:$AS,MATCH($E$1,Database!$A$1:$AS$1,),))))-(((VLOOKUP(EDATE(B71,-12),Database!$A:$AS,MATCH($E$1,Database!$A$1:$AS$1,),)))))/(((VLOOKUP(EDATE(B71,-12),Database!$A:$AS,MATCH($E$1,Database!$A$1:$AS$1,),)))))</f>
        <v>-2.2964509387910378E-2</v>
      </c>
      <c r="F71" s="13">
        <f>IF(VLOOKUP(B71,Database!$A:$AV,MATCH($F$1,Database!$A$1:$AV$1,),)=0,"#N/A",((((VLOOKUP(B71,Database!$A:$AS,MATCH($F$1,Database!$A$1:$AS$1,),))))-(((VLOOKUP(EDATE(B71,-12),Database!$A:$AS,MATCH($F$1,Database!$A$1:$AS$1,),)))))/(((VLOOKUP(EDATE(B71,-12),Database!$A:$AS,MATCH($F$1,Database!$A$1:$AS$1,),)))))</f>
        <v>-2.1770682142037683E-2</v>
      </c>
      <c r="G71" s="13">
        <f>IF(VLOOKUP(B71,Database!$A:$AV,MATCH($G$1,Database!$A$1:$AV$1,),)=0,"#N/A",((((VLOOKUP(B71,Database!$A:$AS,MATCH($G$1,Database!$A$1:$AS$1,),))))-(((VLOOKUP(EDATE(B71,-12),Database!$A:$AS,MATCH($G$1,Database!$A$1:$AS$1,),)))))/(((VLOOKUP(EDATE(B71,-12),Database!$A:$AS,MATCH($G$1,Database!$A$1:$AS$1,),)))))</f>
        <v>-1.8503712164477333E-2</v>
      </c>
      <c r="H71" s="13">
        <f>IF(VLOOKUP(B71,Database!$A:$AV,MATCH($H$1,Database!$A$1:$AV$1,),)=0,"#N/A",((((VLOOKUP(B71,Database!$A:$AS,MATCH($H$1,Database!$A$1:$AS$1,),))))-(((VLOOKUP(EDATE(B71,-12),Database!$A:$AS,MATCH($H$1,Database!$A$1:$AS$1,),)))))/(((VLOOKUP(EDATE(B71,-12),Database!$A:$AS,MATCH($H$1,Database!$A$1:$AS$1,),)))))</f>
        <v>4.0160642568204064E-2</v>
      </c>
      <c r="I71" s="13">
        <f>IF(VLOOKUP(B71,Database!$A:$AV,MATCH($I$1,Database!$A$1:$AV$1,),)=0,"#N/A",((((VLOOKUP(B71,Database!$A:$AS,MATCH($I$1,Database!$A$1:$AS$1,),))))-(((VLOOKUP(EDATE(B71,-12),Database!$A:$AS,MATCH($I$1,Database!$A$1:$AS$1,),)))))/(((VLOOKUP(EDATE(B71,-12),Database!$A:$AS,MATCH($I$1,Database!$A$1:$AS$1,),)))))</f>
        <v>4.7483380835295101E-3</v>
      </c>
      <c r="J71" s="13">
        <f>IF(VLOOKUP(B71,Database!$A:$AV,MATCH($J$1,Database!$A$1:$AV$1,),)=0,"#N/A",((((VLOOKUP(B71,Database!$A:$AS,MATCH($J$1,Database!$A$1:$AS$1,),))))-(((VLOOKUP(EDATE(B71,-12),Database!$A:$AS,MATCH($J$1,Database!$A$1:$AS$1,),)))))/(((VLOOKUP(EDATE(B71,-12),Database!$A:$AS,MATCH($J$1,Database!$A$1:$AS$1,),)))))</f>
        <v>3.4396518474259251E-2</v>
      </c>
      <c r="K71" s="13">
        <f>IF(VLOOKUP(B71,Database!$A:$AV,MATCH($K$1,Database!$A$1:$AV$1,),)=0,"#N/A",((((VLOOKUP(B71,Database!$A:$AS,MATCH($K$1,Database!$A$1:$AS$1,),))))-(((VLOOKUP(EDATE(B71,-12),Database!$A:$AS,MATCH($K$1,Database!$A$1:$AS$1,),)))))/(((VLOOKUP(EDATE(B71,-12),Database!$A:$AS,MATCH($K$1,Database!$A$1:$AS$1,),)))))</f>
        <v>6.9802731400968293E-2</v>
      </c>
      <c r="L71" s="13">
        <f>((((VLOOKUP(B71,Database!$A:$AS,MATCH($L$1,Database!$A$1:$AS$1,),))))-(((VLOOKUP(EDATE(B71,-12),Database!$A:$AS,MATCH($L$1,Database!$A$1:$AS$1,),)))))/(((VLOOKUP(EDATE(B71,-12),Database!$A:$AS,MATCH($L$1,Database!$A$1:$AS$1,),))))</f>
        <v>3.3223168376093216E-2</v>
      </c>
      <c r="M71" s="13" t="e">
        <f>((((VLOOKUP(B71,Database!$A:$AS,MATCH($M$1,Database!$A$1:$AS$1,),))))-(((VLOOKUP(EDATE(B71,-12),Database!$A:$AS,MATCH($M$1,Database!$A$1:$AS$1,),)))))/(((VLOOKUP(EDATE(B71,-12),Database!$A:$AS,MATCH($M$1,Database!$A$1:$AS$1,),))))</f>
        <v>#DIV/0!</v>
      </c>
      <c r="N71" s="13" t="e">
        <f>((((VLOOKUP(B71,Database!$A:$AS,MATCH($N$1,Database!$A$1:$AS$1,),))))-(((VLOOKUP(EDATE(B71,-12),Database!$A:$AS,MATCH($N$1,Database!$A$1:$AS$1,),)))))/(((VLOOKUP(EDATE(B71,-12),Database!$A:$AS,MATCH($N$1,Database!$A$1:$AS$1,),))))</f>
        <v>#DIV/0!</v>
      </c>
      <c r="O71" s="13">
        <f>IF(VLOOKUP(B71,Database!$A:$AV,MATCH($O$1,Database!$A$1:$AV$1,),)=0,"#N/A",((((VLOOKUP(B71,Database!$A:$AS,MATCH($O$1,Database!$A$1:$AS$1,),))))-(((VLOOKUP(EDATE(B71,-12),Database!$A:$AS,MATCH($O$1,Database!$A$1:$AS$1,),)))))/(((VLOOKUP(EDATE(B71,-12),Database!$A:$AS,MATCH($O$1,Database!$A$1:$AS$1,),)))))</f>
        <v>3.7069156897649551E-2</v>
      </c>
      <c r="P71" s="13">
        <f>IF(VLOOKUP(B71,Database!$A:$AV,MATCH($P$1,Database!$A$1:$AV$1,),)=0,"#N/A",((((VLOOKUP(B71,Database!$A:$AS,MATCH($P$1,Database!$A$1:$AS$1,),))))-(((VLOOKUP(EDATE(B71,-12),Database!$A:$AS,MATCH($P$1,Database!$A$1:$AS$1,),)))))/(((VLOOKUP(EDATE(B71,-12),Database!$A:$AS,MATCH($P$1,Database!$A$1:$AS$1,),)))))</f>
        <v>0.10544051969143327</v>
      </c>
      <c r="Q71" s="13">
        <f>IF(VLOOKUP(B71,Database!$A:$AV,MATCH($Q$1,Database!$A$1:$AV$1,),)=0,"#N/A",((((VLOOKUP(B71,Database!$A:$AS,MATCH($Q$1,Database!$A$1:$AS$1,),))))-(((VLOOKUP(EDATE(B71,-12),Database!$A:$AS,MATCH($Q$1,Database!$A$1:$AS$1,),)))))/(((VLOOKUP(EDATE(B71,-12),Database!$A:$AS,MATCH($Q$1,Database!$A$1:$AS$1,),)))))</f>
        <v>7.723900370911975E-2</v>
      </c>
      <c r="R71" s="13">
        <f>IF(VLOOKUP(B71,Database!$A:$AV,MATCH($R$1,Database!$A$1:$AV$1,),)=0,"#N/A",((((VLOOKUP(B71,Database!$A:$AS,MATCH($R$1,Database!$A$1:$AS$1,),))))-(((VLOOKUP(EDATE(B71,-12),Database!$A:$AS,MATCH($R$1,Database!$A$1:$AS$1,),)))))/(((VLOOKUP(EDATE(B71,-12),Database!$A:$AS,MATCH($R$1,Database!$A$1:$AS$1,),)))))</f>
        <v>-1.8747293245947746E-2</v>
      </c>
      <c r="S71" s="13">
        <f>IF(VLOOKUP(B71,Database!$A:$AV,MATCH($S$1,Database!$A$1:$AV$1,),)=0,"#N/A",((((VLOOKUP(B71,Database!$A:$AS,MATCH($S$1,Database!$A$1:$AS$1,),))))-(((VLOOKUP(EDATE(B71,-12),Database!$A:$AS,MATCH($S$1,Database!$A$1:$AS$1,),)))))/(((VLOOKUP(EDATE(B71,-12),Database!$A:$AS,MATCH($S$1,Database!$A$1:$AS$1,),)))))</f>
        <v>0.12840466928923691</v>
      </c>
      <c r="T71" s="13">
        <f>IF(VLOOKUP(B71,Database!$A:$AV,MATCH($T$1,Database!$A$1:$AV$1,),)=0,"#N/A",((((VLOOKUP(B71,Database!$A:$AS,MATCH($T$1,Database!$A$1:$AS$1,),))))-(((VLOOKUP(EDATE(B71,-12),Database!$A:$AS,MATCH($T$1,Database!$A$1:$AS$1,),)))))/(((VLOOKUP(EDATE(B71,-12),Database!$A:$AS,MATCH($T$1,Database!$A$1:$AS$1,),)))))</f>
        <v>0.13988095238316697</v>
      </c>
      <c r="U71" s="13">
        <f>IF(VLOOKUP(B71,Database!$A:$AV,MATCH($U$1,Database!$A$1:$AV$1,),)=0,"#N/A",((((VLOOKUP(B71,Database!$A:$AS,MATCH($U$1,Database!$A$1:$AS$1,),))))-(((VLOOKUP(EDATE(B71,-12),Database!$A:$AS,MATCH($U$1,Database!$A$1:$AS$1,),)))))/(((VLOOKUP(EDATE(B71,-12),Database!$A:$AS,MATCH($U$1,Database!$A$1:$AS$1,),)))))</f>
        <v>-2.9057288037185804E-2</v>
      </c>
      <c r="V71" s="13">
        <f>IF(VLOOKUP(B71,Database!$A:$AV,MATCH($V$1,Database!$A$1:$AV$1,),)=0,"#N/A",((((VLOOKUP(B71,Database!$A:$AS,MATCH($V$1,Database!$A$1:$AS$1,),))))-(((VLOOKUP(EDATE(B71,-12),Database!$A:$AS,MATCH($V$1,Database!$A$1:$AS$1,),)))))/(((VLOOKUP(EDATE(B71,-12),Database!$A:$AS,MATCH($V$1,Database!$A$1:$AS$1,),)))))</f>
        <v>4.5823031397588462E-2</v>
      </c>
    </row>
    <row r="72" spans="1:22" s="80" customFormat="1" x14ac:dyDescent="0.35">
      <c r="A72" s="43"/>
      <c r="B72" s="75">
        <v>34335</v>
      </c>
      <c r="C72" s="13">
        <f>IF(VLOOKUP(B72,Database!$A:$AU,MATCH($C$1,Database!$A$1:$AU$1,),)=0,"#N/A",((((VLOOKUP(B72,Database!$A:$AU,MATCH($C$1,Database!$A$1:$AU$1,),))))-(((VLOOKUP(EDATE(B72,-12),Database!$A:$AU,MATCH($C$1,Database!$A$1:$AU$1,),)))))/(((VLOOKUP(EDATE(B72,-12),Database!$A:$AU,MATCH($C$1,Database!$A$1:$AU$1,),)))))</f>
        <v>3.3078189023552598E-2</v>
      </c>
      <c r="D72" s="13">
        <f>IF(VLOOKUP(B72,Database!$A:$AV,MATCH($D$1,Database!$A$1:$AV$1,),)=0,"#N/A",((((VLOOKUP(B72,Database!$A:$AS,MATCH($D$1,Database!$A$1:$AS$1,),))))-(((VLOOKUP(EDATE(B72,-12),Database!$A:$AS,MATCH($D$1,Database!$A$1:$AS$1,),)))))/(((VLOOKUP(EDATE(B72,-12),Database!$A:$AS,MATCH($D$1,Database!$A$1:$AS$1,),)))))</f>
        <v>-7.8226857866115947E-3</v>
      </c>
      <c r="E72" s="13">
        <f>IF(VLOOKUP(B72,Database!$A:$AV,MATCH($E$1,Database!$A$1:$AV$1,),)=0,"#N/A",((((VLOOKUP(B72,Database!$A:$AS,MATCH($E$1,Database!$A$1:$AS$1,),))))-(((VLOOKUP(EDATE(B72,-12),Database!$A:$AS,MATCH($E$1,Database!$A$1:$AS$1,),)))))/(((VLOOKUP(EDATE(B72,-12),Database!$A:$AS,MATCH($E$1,Database!$A$1:$AS$1,),)))))</f>
        <v>-4.7034764826258277E-2</v>
      </c>
      <c r="F72" s="13">
        <f>IF(VLOOKUP(B72,Database!$A:$AV,MATCH($F$1,Database!$A$1:$AV$1,),)=0,"#N/A",((((VLOOKUP(B72,Database!$A:$AS,MATCH($F$1,Database!$A$1:$AS$1,),))))-(((VLOOKUP(EDATE(B72,-12),Database!$A:$AS,MATCH($F$1,Database!$A$1:$AS$1,),)))))/(((VLOOKUP(EDATE(B72,-12),Database!$A:$AS,MATCH($F$1,Database!$A$1:$AS$1,),)))))</f>
        <v>-1.4684287807944568E-2</v>
      </c>
      <c r="G72" s="13">
        <f>IF(VLOOKUP(B72,Database!$A:$AV,MATCH($G$1,Database!$A$1:$AV$1,),)=0,"#N/A",((((VLOOKUP(B72,Database!$A:$AS,MATCH($G$1,Database!$A$1:$AS$1,),))))-(((VLOOKUP(EDATE(B72,-12),Database!$A:$AS,MATCH($G$1,Database!$A$1:$AS$1,),)))))/(((VLOOKUP(EDATE(B72,-12),Database!$A:$AS,MATCH($G$1,Database!$A$1:$AS$1,),)))))</f>
        <v>9.1480846197825375E-4</v>
      </c>
      <c r="H72" s="13">
        <f>IF(VLOOKUP(B72,Database!$A:$AV,MATCH($H$1,Database!$A$1:$AV$1,),)=0,"#N/A",((((VLOOKUP(B72,Database!$A:$AS,MATCH($H$1,Database!$A$1:$AS$1,),))))-(((VLOOKUP(EDATE(B72,-12),Database!$A:$AS,MATCH($H$1,Database!$A$1:$AS$1,),)))))/(((VLOOKUP(EDATE(B72,-12),Database!$A:$AS,MATCH($H$1,Database!$A$1:$AS$1,),)))))</f>
        <v>4.5454545445955834E-2</v>
      </c>
      <c r="I72" s="13">
        <f>IF(VLOOKUP(B72,Database!$A:$AV,MATCH($I$1,Database!$A$1:$AV$1,),)=0,"#N/A",((((VLOOKUP(B72,Database!$A:$AS,MATCH($I$1,Database!$A$1:$AS$1,),))))-(((VLOOKUP(EDATE(B72,-12),Database!$A:$AS,MATCH($I$1,Database!$A$1:$AS$1,),)))))/(((VLOOKUP(EDATE(B72,-12),Database!$A:$AS,MATCH($I$1,Database!$A$1:$AS$1,),)))))</f>
        <v>-9.3370681642070737E-3</v>
      </c>
      <c r="J72" s="13">
        <f>IF(VLOOKUP(B72,Database!$A:$AV,MATCH($J$1,Database!$A$1:$AV$1,),)=0,"#N/A",((((VLOOKUP(B72,Database!$A:$AS,MATCH($J$1,Database!$A$1:$AS$1,),))))-(((VLOOKUP(EDATE(B72,-12),Database!$A:$AS,MATCH($J$1,Database!$A$1:$AS$1,),)))))/(((VLOOKUP(EDATE(B72,-12),Database!$A:$AS,MATCH($J$1,Database!$A$1:$AS$1,),)))))</f>
        <v>1.634040150511026E-2</v>
      </c>
      <c r="K72" s="13">
        <f>IF(VLOOKUP(B72,Database!$A:$AV,MATCH($K$1,Database!$A$1:$AV$1,),)=0,"#N/A",((((VLOOKUP(B72,Database!$A:$AS,MATCH($K$1,Database!$A$1:$AS$1,),))))-(((VLOOKUP(EDATE(B72,-12),Database!$A:$AS,MATCH($K$1,Database!$A$1:$AS$1,),)))))/(((VLOOKUP(EDATE(B72,-12),Database!$A:$AS,MATCH($K$1,Database!$A$1:$AS$1,),)))))</f>
        <v>7.2617246587835207E-2</v>
      </c>
      <c r="L72" s="13">
        <f>((((VLOOKUP(B72,Database!$A:$AS,MATCH($L$1,Database!$A$1:$AS$1,),))))-(((VLOOKUP(EDATE(B72,-12),Database!$A:$AS,MATCH($L$1,Database!$A$1:$AS$1,),)))))/(((VLOOKUP(EDATE(B72,-12),Database!$A:$AS,MATCH($L$1,Database!$A$1:$AS$1,),))))</f>
        <v>4.6959621306467796E-2</v>
      </c>
      <c r="M72" s="13">
        <f>((((VLOOKUP(B72,Database!$A:$AS,MATCH($M$1,Database!$A$1:$AS$1,),))))-(((VLOOKUP(EDATE(B72,-12),Database!$A:$AS,MATCH($M$1,Database!$A$1:$AS$1,),)))))/(((VLOOKUP(EDATE(B72,-12),Database!$A:$AS,MATCH($M$1,Database!$A$1:$AS$1,),))))</f>
        <v>-0.21689890361746639</v>
      </c>
      <c r="N72" s="13" t="e">
        <f>((((VLOOKUP(B72,Database!$A:$AS,MATCH($N$1,Database!$A$1:$AS$1,),))))-(((VLOOKUP(EDATE(B72,-12),Database!$A:$AS,MATCH($N$1,Database!$A$1:$AS$1,),)))))/(((VLOOKUP(EDATE(B72,-12),Database!$A:$AS,MATCH($N$1,Database!$A$1:$AS$1,),))))</f>
        <v>#DIV/0!</v>
      </c>
      <c r="O72" s="13">
        <f>IF(VLOOKUP(B72,Database!$A:$AV,MATCH($O$1,Database!$A$1:$AV$1,),)=0,"#N/A",((((VLOOKUP(B72,Database!$A:$AS,MATCH($O$1,Database!$A$1:$AS$1,),))))-(((VLOOKUP(EDATE(B72,-12),Database!$A:$AS,MATCH($O$1,Database!$A$1:$AS$1,),)))))/(((VLOOKUP(EDATE(B72,-12),Database!$A:$AS,MATCH($O$1,Database!$A$1:$AS$1,),)))))</f>
        <v>4.5899005563846483E-2</v>
      </c>
      <c r="P72" s="13">
        <f>IF(VLOOKUP(B72,Database!$A:$AV,MATCH($P$1,Database!$A$1:$AV$1,),)=0,"#N/A",((((VLOOKUP(B72,Database!$A:$AS,MATCH($P$1,Database!$A$1:$AS$1,),))))-(((VLOOKUP(EDATE(B72,-12),Database!$A:$AS,MATCH($P$1,Database!$A$1:$AS$1,),)))))/(((VLOOKUP(EDATE(B72,-12),Database!$A:$AS,MATCH($P$1,Database!$A$1:$AS$1,),)))))</f>
        <v>9.4559480308566812E-2</v>
      </c>
      <c r="Q72" s="13">
        <f>IF(VLOOKUP(B72,Database!$A:$AV,MATCH($Q$1,Database!$A$1:$AV$1,),)=0,"#N/A",((((VLOOKUP(B72,Database!$A:$AS,MATCH($Q$1,Database!$A$1:$AS$1,),))))-(((VLOOKUP(EDATE(B72,-12),Database!$A:$AS,MATCH($Q$1,Database!$A$1:$AS$1,),)))))/(((VLOOKUP(EDATE(B72,-12),Database!$A:$AS,MATCH($Q$1,Database!$A$1:$AS$1,),)))))</f>
        <v>7.1929368987432407E-2</v>
      </c>
      <c r="R72" s="13">
        <f>IF(VLOOKUP(B72,Database!$A:$AV,MATCH($R$1,Database!$A$1:$AV$1,),)=0,"#N/A",((((VLOOKUP(B72,Database!$A:$AS,MATCH($R$1,Database!$A$1:$AS$1,),))))-(((VLOOKUP(EDATE(B72,-12),Database!$A:$AS,MATCH($R$1,Database!$A$1:$AS$1,),)))))/(((VLOOKUP(EDATE(B72,-12),Database!$A:$AS,MATCH($R$1,Database!$A$1:$AS$1,),)))))</f>
        <v>1.3133444735670737E-2</v>
      </c>
      <c r="S72" s="13">
        <f>IF(VLOOKUP(B72,Database!$A:$AV,MATCH($S$1,Database!$A$1:$AV$1,),)=0,"#N/A",((((VLOOKUP(B72,Database!$A:$AS,MATCH($S$1,Database!$A$1:$AS$1,),))))-(((VLOOKUP(EDATE(B72,-12),Database!$A:$AS,MATCH($S$1,Database!$A$1:$AS$1,),)))))/(((VLOOKUP(EDATE(B72,-12),Database!$A:$AS,MATCH($S$1,Database!$A$1:$AS$1,),)))))</f>
        <v>3.2142857110874348E-2</v>
      </c>
      <c r="T72" s="13">
        <f>IF(VLOOKUP(B72,Database!$A:$AV,MATCH($T$1,Database!$A$1:$AV$1,),)=0,"#N/A",((((VLOOKUP(B72,Database!$A:$AS,MATCH($T$1,Database!$A$1:$AS$1,),))))-(((VLOOKUP(EDATE(B72,-12),Database!$A:$AS,MATCH($T$1,Database!$A$1:$AS$1,),)))))/(((VLOOKUP(EDATE(B72,-12),Database!$A:$AS,MATCH($T$1,Database!$A$1:$AS$1,),)))))</f>
        <v>8.8319088312918861E-2</v>
      </c>
      <c r="U72" s="13">
        <f>IF(VLOOKUP(B72,Database!$A:$AV,MATCH($U$1,Database!$A$1:$AV$1,),)=0,"#N/A",((((VLOOKUP(B72,Database!$A:$AS,MATCH($U$1,Database!$A$1:$AS$1,),))))-(((VLOOKUP(EDATE(B72,-12),Database!$A:$AS,MATCH($U$1,Database!$A$1:$AS$1,),)))))/(((VLOOKUP(EDATE(B72,-12),Database!$A:$AS,MATCH($U$1,Database!$A$1:$AS$1,),)))))</f>
        <v>-1.6459840090656E-2</v>
      </c>
      <c r="V72" s="13">
        <f>IF(VLOOKUP(B72,Database!$A:$AV,MATCH($V$1,Database!$A$1:$AV$1,),)=0,"#N/A",((((VLOOKUP(B72,Database!$A:$AS,MATCH($V$1,Database!$A$1:$AS$1,),))))-(((VLOOKUP(EDATE(B72,-12),Database!$A:$AS,MATCH($V$1,Database!$A$1:$AS$1,),)))))/(((VLOOKUP(EDATE(B72,-12),Database!$A:$AS,MATCH($V$1,Database!$A$1:$AS$1,),)))))</f>
        <v>0.11006641406084372</v>
      </c>
    </row>
    <row r="73" spans="1:22" s="80" customFormat="1" x14ac:dyDescent="0.35">
      <c r="A73" s="43"/>
      <c r="B73" s="75">
        <v>34366</v>
      </c>
      <c r="C73" s="13">
        <f>IF(VLOOKUP(B73,Database!$A:$AU,MATCH($C$1,Database!$A$1:$AU$1,),)=0,"#N/A",((((VLOOKUP(B73,Database!$A:$AU,MATCH($C$1,Database!$A$1:$AU$1,),))))-(((VLOOKUP(EDATE(B73,-12),Database!$A:$AU,MATCH($C$1,Database!$A$1:$AU$1,),)))))/(((VLOOKUP(EDATE(B73,-12),Database!$A:$AU,MATCH($C$1,Database!$A$1:$AU$1,),)))))</f>
        <v>2.89441537742413E-2</v>
      </c>
      <c r="D73" s="13">
        <f>IF(VLOOKUP(B73,Database!$A:$AV,MATCH($D$1,Database!$A$1:$AV$1,),)=0,"#N/A",((((VLOOKUP(B73,Database!$A:$AS,MATCH($D$1,Database!$A$1:$AS$1,),))))-(((VLOOKUP(EDATE(B73,-12),Database!$A:$AS,MATCH($D$1,Database!$A$1:$AS$1,),)))))/(((VLOOKUP(EDATE(B73,-12),Database!$A:$AS,MATCH($D$1,Database!$A$1:$AS$1,),)))))</f>
        <v>1.4454664914914216E-2</v>
      </c>
      <c r="E73" s="13">
        <f>IF(VLOOKUP(B73,Database!$A:$AV,MATCH($E$1,Database!$A$1:$AV$1,),)=0,"#N/A",((((VLOOKUP(B73,Database!$A:$AS,MATCH($E$1,Database!$A$1:$AS$1,),))))-(((VLOOKUP(EDATE(B73,-12),Database!$A:$AS,MATCH($E$1,Database!$A$1:$AS$1,),)))))/(((VLOOKUP(EDATE(B73,-12),Database!$A:$AS,MATCH($E$1,Database!$A$1:$AS$1,),)))))</f>
        <v>-4.0816326531433557E-2</v>
      </c>
      <c r="F73" s="13">
        <f>IF(VLOOKUP(B73,Database!$A:$AV,MATCH($F$1,Database!$A$1:$AV$1,),)=0,"#N/A",((((VLOOKUP(B73,Database!$A:$AS,MATCH($F$1,Database!$A$1:$AS$1,),))))-(((VLOOKUP(EDATE(B73,-12),Database!$A:$AS,MATCH($F$1,Database!$A$1:$AS$1,),)))))/(((VLOOKUP(EDATE(B73,-12),Database!$A:$AS,MATCH($F$1,Database!$A$1:$AS$1,),)))))</f>
        <v>1.4903129653008456E-2</v>
      </c>
      <c r="G73" s="13">
        <f>IF(VLOOKUP(B73,Database!$A:$AV,MATCH($G$1,Database!$A$1:$AV$1,),)=0,"#N/A",((((VLOOKUP(B73,Database!$A:$AS,MATCH($G$1,Database!$A$1:$AS$1,),))))-(((VLOOKUP(EDATE(B73,-12),Database!$A:$AS,MATCH($G$1,Database!$A$1:$AS$1,),)))))/(((VLOOKUP(EDATE(B73,-12),Database!$A:$AS,MATCH($G$1,Database!$A$1:$AS$1,),)))))</f>
        <v>-3.6538022379537928E-3</v>
      </c>
      <c r="H73" s="13">
        <f>IF(VLOOKUP(B73,Database!$A:$AV,MATCH($H$1,Database!$A$1:$AV$1,),)=0,"#N/A",((((VLOOKUP(B73,Database!$A:$AS,MATCH($H$1,Database!$A$1:$AS$1,),))))-(((VLOOKUP(EDATE(B73,-12),Database!$A:$AS,MATCH($H$1,Database!$A$1:$AS$1,),)))))/(((VLOOKUP(EDATE(B73,-12),Database!$A:$AS,MATCH($H$1,Database!$A$1:$AS$1,),)))))</f>
        <v>3.2938076412346029E-2</v>
      </c>
      <c r="I73" s="13">
        <f>IF(VLOOKUP(B73,Database!$A:$AV,MATCH($I$1,Database!$A$1:$AV$1,),)=0,"#N/A",((((VLOOKUP(B73,Database!$A:$AS,MATCH($I$1,Database!$A$1:$AS$1,),))))-(((VLOOKUP(EDATE(B73,-12),Database!$A:$AS,MATCH($I$1,Database!$A$1:$AS$1,),)))))/(((VLOOKUP(EDATE(B73,-12),Database!$A:$AS,MATCH($I$1,Database!$A$1:$AS$1,),)))))</f>
        <v>9.3632958743981084E-3</v>
      </c>
      <c r="J73" s="13">
        <f>IF(VLOOKUP(B73,Database!$A:$AV,MATCH($J$1,Database!$A$1:$AV$1,),)=0,"#N/A",((((VLOOKUP(B73,Database!$A:$AS,MATCH($J$1,Database!$A$1:$AS$1,),))))-(((VLOOKUP(EDATE(B73,-12),Database!$A:$AS,MATCH($J$1,Database!$A$1:$AS$1,),)))))/(((VLOOKUP(EDATE(B73,-12),Database!$A:$AS,MATCH($J$1,Database!$A$1:$AS$1,),)))))</f>
        <v>6.0602052393583065E-2</v>
      </c>
      <c r="K73" s="13">
        <f>IF(VLOOKUP(B73,Database!$A:$AV,MATCH($K$1,Database!$A$1:$AV$1,),)=0,"#N/A",((((VLOOKUP(B73,Database!$A:$AS,MATCH($K$1,Database!$A$1:$AS$1,),))))-(((VLOOKUP(EDATE(B73,-12),Database!$A:$AS,MATCH($K$1,Database!$A$1:$AS$1,),)))))/(((VLOOKUP(EDATE(B73,-12),Database!$A:$AS,MATCH($K$1,Database!$A$1:$AS$1,),)))))</f>
        <v>0.11042944784048893</v>
      </c>
      <c r="L73" s="13">
        <f>((((VLOOKUP(B73,Database!$A:$AS,MATCH($L$1,Database!$A$1:$AS$1,),))))-(((VLOOKUP(EDATE(B73,-12),Database!$A:$AS,MATCH($L$1,Database!$A$1:$AS$1,),)))))/(((VLOOKUP(EDATE(B73,-12),Database!$A:$AS,MATCH($L$1,Database!$A$1:$AS$1,),))))</f>
        <v>3.7740487669848173E-2</v>
      </c>
      <c r="M73" s="13">
        <f>((((VLOOKUP(B73,Database!$A:$AS,MATCH($M$1,Database!$A$1:$AS$1,),))))-(((VLOOKUP(EDATE(B73,-12),Database!$A:$AS,MATCH($M$1,Database!$A$1:$AS$1,),)))))/(((VLOOKUP(EDATE(B73,-12),Database!$A:$AS,MATCH($M$1,Database!$A$1:$AS$1,),))))</f>
        <v>-0.23315803808921631</v>
      </c>
      <c r="N73" s="13" t="e">
        <f>((((VLOOKUP(B73,Database!$A:$AS,MATCH($N$1,Database!$A$1:$AS$1,),))))-(((VLOOKUP(EDATE(B73,-12),Database!$A:$AS,MATCH($N$1,Database!$A$1:$AS$1,),)))))/(((VLOOKUP(EDATE(B73,-12),Database!$A:$AS,MATCH($N$1,Database!$A$1:$AS$1,),))))</f>
        <v>#DIV/0!</v>
      </c>
      <c r="O73" s="13">
        <f>IF(VLOOKUP(B73,Database!$A:$AV,MATCH($O$1,Database!$A$1:$AV$1,),)=0,"#N/A",((((VLOOKUP(B73,Database!$A:$AS,MATCH($O$1,Database!$A$1:$AS$1,),))))-(((VLOOKUP(EDATE(B73,-12),Database!$A:$AS,MATCH($O$1,Database!$A$1:$AS$1,),)))))/(((VLOOKUP(EDATE(B73,-12),Database!$A:$AS,MATCH($O$1,Database!$A$1:$AS$1,),)))))</f>
        <v>3.3739462811316505E-2</v>
      </c>
      <c r="P73" s="13">
        <f>IF(VLOOKUP(B73,Database!$A:$AV,MATCH($P$1,Database!$A$1:$AV$1,),)=0,"#N/A",((((VLOOKUP(B73,Database!$A:$AS,MATCH($P$1,Database!$A$1:$AS$1,),))))-(((VLOOKUP(EDATE(B73,-12),Database!$A:$AS,MATCH($P$1,Database!$A$1:$AS$1,),)))))/(((VLOOKUP(EDATE(B73,-12),Database!$A:$AS,MATCH($P$1,Database!$A$1:$AS$1,),)))))</f>
        <v>0.10926853296116915</v>
      </c>
      <c r="Q73" s="13">
        <f>IF(VLOOKUP(B73,Database!$A:$AV,MATCH($Q$1,Database!$A$1:$AV$1,),)=0,"#N/A",((((VLOOKUP(B73,Database!$A:$AS,MATCH($Q$1,Database!$A$1:$AS$1,),))))-(((VLOOKUP(EDATE(B73,-12),Database!$A:$AS,MATCH($Q$1,Database!$A$1:$AS$1,),)))))/(((VLOOKUP(EDATE(B73,-12),Database!$A:$AS,MATCH($Q$1,Database!$A$1:$AS$1,),)))))</f>
        <v>3.1651201217661587E-2</v>
      </c>
      <c r="R73" s="13">
        <f>IF(VLOOKUP(B73,Database!$A:$AV,MATCH($R$1,Database!$A$1:$AV$1,),)=0,"#N/A",((((VLOOKUP(B73,Database!$A:$AS,MATCH($R$1,Database!$A$1:$AS$1,),))))-(((VLOOKUP(EDATE(B73,-12),Database!$A:$AS,MATCH($R$1,Database!$A$1:$AS$1,),)))))/(((VLOOKUP(EDATE(B73,-12),Database!$A:$AS,MATCH($R$1,Database!$A$1:$AS$1,),)))))</f>
        <v>-4.0876153632502946E-3</v>
      </c>
      <c r="S73" s="13">
        <f>IF(VLOOKUP(B73,Database!$A:$AV,MATCH($S$1,Database!$A$1:$AV$1,),)=0,"#N/A",((((VLOOKUP(B73,Database!$A:$AS,MATCH($S$1,Database!$A$1:$AS$1,),))))-(((VLOOKUP(EDATE(B73,-12),Database!$A:$AS,MATCH($S$1,Database!$A$1:$AS$1,),)))))/(((VLOOKUP(EDATE(B73,-12),Database!$A:$AS,MATCH($S$1,Database!$A$1:$AS$1,),)))))</f>
        <v>9.6428571392724843E-2</v>
      </c>
      <c r="T73" s="13">
        <f>IF(VLOOKUP(B73,Database!$A:$AV,MATCH($T$1,Database!$A$1:$AV$1,),)=0,"#N/A",((((VLOOKUP(B73,Database!$A:$AS,MATCH($T$1,Database!$A$1:$AS$1,),))))-(((VLOOKUP(EDATE(B73,-12),Database!$A:$AS,MATCH($T$1,Database!$A$1:$AS$1,),)))))/(((VLOOKUP(EDATE(B73,-12),Database!$A:$AS,MATCH($T$1,Database!$A$1:$AS$1,),)))))</f>
        <v>-3.1250000000887929E-2</v>
      </c>
      <c r="U73" s="13">
        <f>IF(VLOOKUP(B73,Database!$A:$AV,MATCH($U$1,Database!$A$1:$AV$1,),)=0,"#N/A",((((VLOOKUP(B73,Database!$A:$AS,MATCH($U$1,Database!$A$1:$AS$1,),))))-(((VLOOKUP(EDATE(B73,-12),Database!$A:$AS,MATCH($U$1,Database!$A$1:$AS$1,),)))))/(((VLOOKUP(EDATE(B73,-12),Database!$A:$AS,MATCH($U$1,Database!$A$1:$AS$1,),)))))</f>
        <v>-3.7705463481802551E-2</v>
      </c>
      <c r="V73" s="13">
        <f>IF(VLOOKUP(B73,Database!$A:$AV,MATCH($V$1,Database!$A$1:$AV$1,),)=0,"#N/A",((((VLOOKUP(B73,Database!$A:$AS,MATCH($V$1,Database!$A$1:$AS$1,),))))-(((VLOOKUP(EDATE(B73,-12),Database!$A:$AS,MATCH($V$1,Database!$A$1:$AS$1,),)))))/(((VLOOKUP(EDATE(B73,-12),Database!$A:$AS,MATCH($V$1,Database!$A$1:$AS$1,),)))))</f>
        <v>0.11537945907708463</v>
      </c>
    </row>
    <row r="74" spans="1:22" s="80" customFormat="1" x14ac:dyDescent="0.35">
      <c r="A74" s="43"/>
      <c r="B74" s="75">
        <v>34394</v>
      </c>
      <c r="C74" s="13">
        <f>IF(VLOOKUP(B74,Database!$A:$AU,MATCH($C$1,Database!$A$1:$AU$1,),)=0,"#N/A",((((VLOOKUP(B74,Database!$A:$AU,MATCH($C$1,Database!$A$1:$AU$1,),))))-(((VLOOKUP(EDATE(B74,-12),Database!$A:$AU,MATCH($C$1,Database!$A$1:$AU$1,),)))))/(((VLOOKUP(EDATE(B74,-12),Database!$A:$AU,MATCH($C$1,Database!$A$1:$AU$1,),)))))</f>
        <v>4.0233721318085718E-2</v>
      </c>
      <c r="D74" s="13">
        <f>IF(VLOOKUP(B74,Database!$A:$AV,MATCH($D$1,Database!$A$1:$AV$1,),)=0,"#N/A",((((VLOOKUP(B74,Database!$A:$AS,MATCH($D$1,Database!$A$1:$AS$1,),))))-(((VLOOKUP(EDATE(B74,-12),Database!$A:$AS,MATCH($D$1,Database!$A$1:$AS$1,),)))))/(((VLOOKUP(EDATE(B74,-12),Database!$A:$AS,MATCH($D$1,Database!$A$1:$AS$1,),)))))</f>
        <v>1.8445322792437102E-2</v>
      </c>
      <c r="E74" s="13">
        <f>IF(VLOOKUP(B74,Database!$A:$AV,MATCH($E$1,Database!$A$1:$AV$1,),)=0,"#N/A",((((VLOOKUP(B74,Database!$A:$AS,MATCH($E$1,Database!$A$1:$AS$1,),))))-(((VLOOKUP(EDATE(B74,-12),Database!$A:$AS,MATCH($E$1,Database!$A$1:$AS$1,),)))))/(((VLOOKUP(EDATE(B74,-12),Database!$A:$AS,MATCH($E$1,Database!$A$1:$AS$1,),)))))</f>
        <v>3.1678986268040402E-3</v>
      </c>
      <c r="F74" s="13">
        <f>IF(VLOOKUP(B74,Database!$A:$AV,MATCH($F$1,Database!$A$1:$AV$1,),)=0,"#N/A",((((VLOOKUP(B74,Database!$A:$AS,MATCH($F$1,Database!$A$1:$AS$1,),))))-(((VLOOKUP(EDATE(B74,-12),Database!$A:$AS,MATCH($F$1,Database!$A$1:$AS$1,),)))))/(((VLOOKUP(EDATE(B74,-12),Database!$A:$AS,MATCH($F$1,Database!$A$1:$AS$1,),)))))</f>
        <v>8.9285714260473482E-3</v>
      </c>
      <c r="G74" s="13">
        <f>IF(VLOOKUP(B74,Database!$A:$AV,MATCH($G$1,Database!$A$1:$AV$1,),)=0,"#N/A",((((VLOOKUP(B74,Database!$A:$AS,MATCH($G$1,Database!$A$1:$AS$1,),))))-(((VLOOKUP(EDATE(B74,-12),Database!$A:$AS,MATCH($G$1,Database!$A$1:$AS$1,),)))))/(((VLOOKUP(EDATE(B74,-12),Database!$A:$AS,MATCH($G$1,Database!$A$1:$AS$1,),)))))</f>
        <v>1.1475786091346605E-3</v>
      </c>
      <c r="H74" s="13">
        <f>IF(VLOOKUP(B74,Database!$A:$AV,MATCH($H$1,Database!$A$1:$AV$1,),)=0,"#N/A",((((VLOOKUP(B74,Database!$A:$AS,MATCH($H$1,Database!$A$1:$AS$1,),))))-(((VLOOKUP(EDATE(B74,-12),Database!$A:$AS,MATCH($H$1,Database!$A$1:$AS$1,),)))))/(((VLOOKUP(EDATE(B74,-12),Database!$A:$AS,MATCH($H$1,Database!$A$1:$AS$1,),)))))</f>
        <v>4.7872340432997068E-2</v>
      </c>
      <c r="I74" s="13">
        <f>IF(VLOOKUP(B74,Database!$A:$AV,MATCH($I$1,Database!$A$1:$AV$1,),)=0,"#N/A",((((VLOOKUP(B74,Database!$A:$AS,MATCH($I$1,Database!$A$1:$AS$1,),))))-(((VLOOKUP(EDATE(B74,-12),Database!$A:$AS,MATCH($I$1,Database!$A$1:$AS$1,),)))))/(((VLOOKUP(EDATE(B74,-12),Database!$A:$AS,MATCH($I$1,Database!$A$1:$AS$1,),)))))</f>
        <v>2.8222013171803926E-2</v>
      </c>
      <c r="J74" s="13">
        <f>IF(VLOOKUP(B74,Database!$A:$AV,MATCH($J$1,Database!$A$1:$AV$1,),)=0,"#N/A",((((VLOOKUP(B74,Database!$A:$AS,MATCH($J$1,Database!$A$1:$AS$1,),))))-(((VLOOKUP(EDATE(B74,-12),Database!$A:$AS,MATCH($J$1,Database!$A$1:$AS$1,),)))))/(((VLOOKUP(EDATE(B74,-12),Database!$A:$AS,MATCH($J$1,Database!$A$1:$AS$1,),)))))</f>
        <v>5.772085097015428E-2</v>
      </c>
      <c r="K74" s="13">
        <f>IF(VLOOKUP(B74,Database!$A:$AV,MATCH($K$1,Database!$A$1:$AV$1,),)=0,"#N/A",((((VLOOKUP(B74,Database!$A:$AS,MATCH($K$1,Database!$A$1:$AS$1,),))))-(((VLOOKUP(EDATE(B74,-12),Database!$A:$AS,MATCH($K$1,Database!$A$1:$AS$1,),)))))/(((VLOOKUP(EDATE(B74,-12),Database!$A:$AS,MATCH($K$1,Database!$A$1:$AS$1,),)))))</f>
        <v>9.6385542163117205E-2</v>
      </c>
      <c r="L74" s="13">
        <f>((((VLOOKUP(B74,Database!$A:$AS,MATCH($L$1,Database!$A$1:$AS$1,),))))-(((VLOOKUP(EDATE(B74,-12),Database!$A:$AS,MATCH($L$1,Database!$A$1:$AS$1,),)))))/(((VLOOKUP(EDATE(B74,-12),Database!$A:$AS,MATCH($L$1,Database!$A$1:$AS$1,),))))</f>
        <v>4.091484738932788E-2</v>
      </c>
      <c r="M74" s="13">
        <f>((((VLOOKUP(B74,Database!$A:$AS,MATCH($M$1,Database!$A$1:$AS$1,),))))-(((VLOOKUP(EDATE(B74,-12),Database!$A:$AS,MATCH($M$1,Database!$A$1:$AS$1,),)))))/(((VLOOKUP(EDATE(B74,-12),Database!$A:$AS,MATCH($M$1,Database!$A$1:$AS$1,),))))</f>
        <v>-0.26324995412581997</v>
      </c>
      <c r="N74" s="13" t="e">
        <f>((((VLOOKUP(B74,Database!$A:$AS,MATCH($N$1,Database!$A$1:$AS$1,),))))-(((VLOOKUP(EDATE(B74,-12),Database!$A:$AS,MATCH($N$1,Database!$A$1:$AS$1,),)))))/(((VLOOKUP(EDATE(B74,-12),Database!$A:$AS,MATCH($N$1,Database!$A$1:$AS$1,),))))</f>
        <v>#DIV/0!</v>
      </c>
      <c r="O74" s="13">
        <f>IF(VLOOKUP(B74,Database!$A:$AV,MATCH($O$1,Database!$A$1:$AV$1,),)=0,"#N/A",((((VLOOKUP(B74,Database!$A:$AS,MATCH($O$1,Database!$A$1:$AS$1,),))))-(((VLOOKUP(EDATE(B74,-12),Database!$A:$AS,MATCH($O$1,Database!$A$1:$AS$1,),)))))/(((VLOOKUP(EDATE(B74,-12),Database!$A:$AS,MATCH($O$1,Database!$A$1:$AS$1,),)))))</f>
        <v>3.7485726636809345E-2</v>
      </c>
      <c r="P74" s="13">
        <f>IF(VLOOKUP(B74,Database!$A:$AV,MATCH($P$1,Database!$A$1:$AV$1,),)=0,"#N/A",((((VLOOKUP(B74,Database!$A:$AS,MATCH($P$1,Database!$A$1:$AS$1,),))))-(((VLOOKUP(EDATE(B74,-12),Database!$A:$AS,MATCH($P$1,Database!$A$1:$AS$1,),)))))/(((VLOOKUP(EDATE(B74,-12),Database!$A:$AS,MATCH($P$1,Database!$A$1:$AS$1,),)))))</f>
        <v>8.9730886607744406E-2</v>
      </c>
      <c r="Q74" s="13">
        <f>IF(VLOOKUP(B74,Database!$A:$AV,MATCH($Q$1,Database!$A$1:$AV$1,),)=0,"#N/A",((((VLOOKUP(B74,Database!$A:$AS,MATCH($Q$1,Database!$A$1:$AS$1,),))))-(((VLOOKUP(EDATE(B74,-12),Database!$A:$AS,MATCH($Q$1,Database!$A$1:$AS$1,),)))))/(((VLOOKUP(EDATE(B74,-12),Database!$A:$AS,MATCH($Q$1,Database!$A$1:$AS$1,),)))))</f>
        <v>4.541395585156785E-2</v>
      </c>
      <c r="R74" s="13">
        <f>IF(VLOOKUP(B74,Database!$A:$AV,MATCH($R$1,Database!$A$1:$AV$1,),)=0,"#N/A",((((VLOOKUP(B74,Database!$A:$AS,MATCH($R$1,Database!$A$1:$AS$1,),))))-(((VLOOKUP(EDATE(B74,-12),Database!$A:$AS,MATCH($R$1,Database!$A$1:$AS$1,),)))))/(((VLOOKUP(EDATE(B74,-12),Database!$A:$AS,MATCH($R$1,Database!$A$1:$AS$1,),)))))</f>
        <v>1.1038600975493928E-2</v>
      </c>
      <c r="S74" s="13">
        <f>IF(VLOOKUP(B74,Database!$A:$AV,MATCH($S$1,Database!$A$1:$AV$1,),)=0,"#N/A",((((VLOOKUP(B74,Database!$A:$AS,MATCH($S$1,Database!$A$1:$AS$1,),))))-(((VLOOKUP(EDATE(B74,-12),Database!$A:$AS,MATCH($S$1,Database!$A$1:$AS$1,),)))))/(((VLOOKUP(EDATE(B74,-12),Database!$A:$AS,MATCH($S$1,Database!$A$1:$AS$1,),)))))</f>
        <v>7.4733096113115446E-2</v>
      </c>
      <c r="T74" s="13">
        <f>IF(VLOOKUP(B74,Database!$A:$AV,MATCH($T$1,Database!$A$1:$AV$1,),)=0,"#N/A",((((VLOOKUP(B74,Database!$A:$AS,MATCH($T$1,Database!$A$1:$AS$1,),))))-(((VLOOKUP(EDATE(B74,-12),Database!$A:$AS,MATCH($T$1,Database!$A$1:$AS$1,),)))))/(((VLOOKUP(EDATE(B74,-12),Database!$A:$AS,MATCH($T$1,Database!$A$1:$AS$1,),)))))</f>
        <v>2.94117645994714E-3</v>
      </c>
      <c r="U74" s="13">
        <f>IF(VLOOKUP(B74,Database!$A:$AV,MATCH($U$1,Database!$A$1:$AV$1,),)=0,"#N/A",((((VLOOKUP(B74,Database!$A:$AS,MATCH($U$1,Database!$A$1:$AS$1,),))))-(((VLOOKUP(EDATE(B74,-12),Database!$A:$AS,MATCH($U$1,Database!$A$1:$AS$1,),)))))/(((VLOOKUP(EDATE(B74,-12),Database!$A:$AS,MATCH($U$1,Database!$A$1:$AS$1,),)))))</f>
        <v>8.6079030793352451E-3</v>
      </c>
      <c r="V74" s="13">
        <f>IF(VLOOKUP(B74,Database!$A:$AV,MATCH($V$1,Database!$A$1:$AV$1,),)=0,"#N/A",((((VLOOKUP(B74,Database!$A:$AS,MATCH($V$1,Database!$A$1:$AS$1,),))))-(((VLOOKUP(EDATE(B74,-12),Database!$A:$AS,MATCH($V$1,Database!$A$1:$AS$1,),)))))/(((VLOOKUP(EDATE(B74,-12),Database!$A:$AS,MATCH($V$1,Database!$A$1:$AS$1,),)))))</f>
        <v>0.12292274106400555</v>
      </c>
    </row>
    <row r="75" spans="1:22" s="80" customFormat="1" x14ac:dyDescent="0.35">
      <c r="A75" s="43"/>
      <c r="B75" s="75">
        <v>34425</v>
      </c>
      <c r="C75" s="13">
        <f>IF(VLOOKUP(B75,Database!$A:$AU,MATCH($C$1,Database!$A$1:$AU$1,),)=0,"#N/A",((((VLOOKUP(B75,Database!$A:$AU,MATCH($C$1,Database!$A$1:$AU$1,),))))-(((VLOOKUP(EDATE(B75,-12),Database!$A:$AU,MATCH($C$1,Database!$A$1:$AU$1,),)))))/(((VLOOKUP(EDATE(B75,-12),Database!$A:$AU,MATCH($C$1,Database!$A$1:$AU$1,),)))))</f>
        <v>4.3391443181640885E-2</v>
      </c>
      <c r="D75" s="13">
        <f>IF(VLOOKUP(B75,Database!$A:$AV,MATCH($D$1,Database!$A$1:$AV$1,),)=0,"#N/A",((((VLOOKUP(B75,Database!$A:$AS,MATCH($D$1,Database!$A$1:$AS$1,),))))-(((VLOOKUP(EDATE(B75,-12),Database!$A:$AS,MATCH($D$1,Database!$A$1:$AS$1,),)))))/(((VLOOKUP(EDATE(B75,-12),Database!$A:$AS,MATCH($D$1,Database!$A$1:$AS$1,),)))))</f>
        <v>4.2384105952703095E-2</v>
      </c>
      <c r="E75" s="13">
        <f>IF(VLOOKUP(B75,Database!$A:$AV,MATCH($E$1,Database!$A$1:$AV$1,),)=0,"#N/A",((((VLOOKUP(B75,Database!$A:$AS,MATCH($E$1,Database!$A$1:$AS$1,),))))-(((VLOOKUP(EDATE(B75,-12),Database!$A:$AS,MATCH($E$1,Database!$A$1:$AS$1,),)))))/(((VLOOKUP(EDATE(B75,-12),Database!$A:$AS,MATCH($E$1,Database!$A$1:$AS$1,),)))))</f>
        <v>-6.2176165794002279E-3</v>
      </c>
      <c r="F75" s="13">
        <f>IF(VLOOKUP(B75,Database!$A:$AV,MATCH($F$1,Database!$A$1:$AV$1,),)=0,"#N/A",((((VLOOKUP(B75,Database!$A:$AS,MATCH($F$1,Database!$A$1:$AS$1,),))))-(((VLOOKUP(EDATE(B75,-12),Database!$A:$AS,MATCH($F$1,Database!$A$1:$AS$1,),)))))/(((VLOOKUP(EDATE(B75,-12),Database!$A:$AS,MATCH($F$1,Database!$A$1:$AS$1,),)))))</f>
        <v>2.8485757113325755E-2</v>
      </c>
      <c r="G75" s="13">
        <f>IF(VLOOKUP(B75,Database!$A:$AV,MATCH($G$1,Database!$A$1:$AV$1,),)=0,"#N/A",((((VLOOKUP(B75,Database!$A:$AS,MATCH($G$1,Database!$A$1:$AS$1,),))))-(((VLOOKUP(EDATE(B75,-12),Database!$A:$AS,MATCH($G$1,Database!$A$1:$AS$1,),)))))/(((VLOOKUP(EDATE(B75,-12),Database!$A:$AS,MATCH($G$1,Database!$A$1:$AS$1,),)))))</f>
        <v>3.5462631396557788E-2</v>
      </c>
      <c r="H75" s="13">
        <f>IF(VLOOKUP(B75,Database!$A:$AV,MATCH($H$1,Database!$A$1:$AV$1,),)=0,"#N/A",((((VLOOKUP(B75,Database!$A:$AS,MATCH($H$1,Database!$A$1:$AS$1,),))))-(((VLOOKUP(EDATE(B75,-12),Database!$A:$AS,MATCH($H$1,Database!$A$1:$AS$1,),)))))/(((VLOOKUP(EDATE(B75,-12),Database!$A:$AS,MATCH($H$1,Database!$A$1:$AS$1,),)))))</f>
        <v>5.9760956178639281E-2</v>
      </c>
      <c r="I75" s="13">
        <f>IF(VLOOKUP(B75,Database!$A:$AV,MATCH($I$1,Database!$A$1:$AV$1,),)=0,"#N/A",((((VLOOKUP(B75,Database!$A:$AS,MATCH($I$1,Database!$A$1:$AS$1,),))))-(((VLOOKUP(EDATE(B75,-12),Database!$A:$AS,MATCH($I$1,Database!$A$1:$AS$1,),)))))/(((VLOOKUP(EDATE(B75,-12),Database!$A:$AS,MATCH($I$1,Database!$A$1:$AS$1,),)))))</f>
        <v>4.7125353439688863E-2</v>
      </c>
      <c r="J75" s="13">
        <f>IF(VLOOKUP(B75,Database!$A:$AV,MATCH($J$1,Database!$A$1:$AV$1,),)=0,"#N/A",((((VLOOKUP(B75,Database!$A:$AS,MATCH($J$1,Database!$A$1:$AS$1,),))))-(((VLOOKUP(EDATE(B75,-12),Database!$A:$AS,MATCH($J$1,Database!$A$1:$AS$1,),)))))/(((VLOOKUP(EDATE(B75,-12),Database!$A:$AS,MATCH($J$1,Database!$A$1:$AS$1,),)))))</f>
        <v>8.000353703720893E-2</v>
      </c>
      <c r="K75" s="13">
        <f>IF(VLOOKUP(B75,Database!$A:$AV,MATCH($K$1,Database!$A$1:$AV$1,),)=0,"#N/A",((((VLOOKUP(B75,Database!$A:$AS,MATCH($K$1,Database!$A$1:$AS$1,),))))-(((VLOOKUP(EDATE(B75,-12),Database!$A:$AS,MATCH($K$1,Database!$A$1:$AS$1,),)))))/(((VLOOKUP(EDATE(B75,-12),Database!$A:$AS,MATCH($K$1,Database!$A$1:$AS$1,),)))))</f>
        <v>0.11263318111655785</v>
      </c>
      <c r="L75" s="13">
        <f>((((VLOOKUP(B75,Database!$A:$AS,MATCH($L$1,Database!$A$1:$AS$1,),))))-(((VLOOKUP(EDATE(B75,-12),Database!$A:$AS,MATCH($L$1,Database!$A$1:$AS$1,),)))))/(((VLOOKUP(EDATE(B75,-12),Database!$A:$AS,MATCH($L$1,Database!$A$1:$AS$1,),))))</f>
        <v>7.7704654254415043E-2</v>
      </c>
      <c r="M75" s="13">
        <f>((((VLOOKUP(B75,Database!$A:$AS,MATCH($M$1,Database!$A$1:$AS$1,),))))-(((VLOOKUP(EDATE(B75,-12),Database!$A:$AS,MATCH($M$1,Database!$A$1:$AS$1,),)))))/(((VLOOKUP(EDATE(B75,-12),Database!$A:$AS,MATCH($M$1,Database!$A$1:$AS$1,),))))</f>
        <v>-0.26164358199423704</v>
      </c>
      <c r="N75" s="13" t="e">
        <f>((((VLOOKUP(B75,Database!$A:$AS,MATCH($N$1,Database!$A$1:$AS$1,),))))-(((VLOOKUP(EDATE(B75,-12),Database!$A:$AS,MATCH($N$1,Database!$A$1:$AS$1,),)))))/(((VLOOKUP(EDATE(B75,-12),Database!$A:$AS,MATCH($N$1,Database!$A$1:$AS$1,),))))</f>
        <v>#DIV/0!</v>
      </c>
      <c r="O75" s="13">
        <f>IF(VLOOKUP(B75,Database!$A:$AV,MATCH($O$1,Database!$A$1:$AV$1,),)=0,"#N/A",((((VLOOKUP(B75,Database!$A:$AS,MATCH($O$1,Database!$A$1:$AS$1,),))))-(((VLOOKUP(EDATE(B75,-12),Database!$A:$AS,MATCH($O$1,Database!$A$1:$AS$1,),)))))/(((VLOOKUP(EDATE(B75,-12),Database!$A:$AS,MATCH($O$1,Database!$A$1:$AS$1,),)))))</f>
        <v>4.9464160880585382E-2</v>
      </c>
      <c r="P75" s="13">
        <f>IF(VLOOKUP(B75,Database!$A:$AV,MATCH($P$1,Database!$A$1:$AV$1,),)=0,"#N/A",((((VLOOKUP(B75,Database!$A:$AS,MATCH($P$1,Database!$A$1:$AS$1,),))))-(((VLOOKUP(EDATE(B75,-12),Database!$A:$AS,MATCH($P$1,Database!$A$1:$AS$1,),)))))/(((VLOOKUP(EDATE(B75,-12),Database!$A:$AS,MATCH($P$1,Database!$A$1:$AS$1,),)))))</f>
        <v>9.0267814442850342E-2</v>
      </c>
      <c r="Q75" s="13">
        <f>IF(VLOOKUP(B75,Database!$A:$AV,MATCH($Q$1,Database!$A$1:$AV$1,),)=0,"#N/A",((((VLOOKUP(B75,Database!$A:$AS,MATCH($Q$1,Database!$A$1:$AS$1,),))))-(((VLOOKUP(EDATE(B75,-12),Database!$A:$AS,MATCH($Q$1,Database!$A$1:$AS$1,),)))))/(((VLOOKUP(EDATE(B75,-12),Database!$A:$AS,MATCH($Q$1,Database!$A$1:$AS$1,),)))))</f>
        <v>3.0567134007361274E-2</v>
      </c>
      <c r="R75" s="13">
        <f>IF(VLOOKUP(B75,Database!$A:$AV,MATCH($R$1,Database!$A$1:$AV$1,),)=0,"#N/A",((((VLOOKUP(B75,Database!$A:$AS,MATCH($R$1,Database!$A$1:$AS$1,),))))-(((VLOOKUP(EDATE(B75,-12),Database!$A:$AS,MATCH($R$1,Database!$A$1:$AS$1,),)))))/(((VLOOKUP(EDATE(B75,-12),Database!$A:$AS,MATCH($R$1,Database!$A$1:$AS$1,),)))))</f>
        <v>9.4332928826266291E-3</v>
      </c>
      <c r="S75" s="13">
        <f>IF(VLOOKUP(B75,Database!$A:$AV,MATCH($S$1,Database!$A$1:$AV$1,),)=0,"#N/A",((((VLOOKUP(B75,Database!$A:$AS,MATCH($S$1,Database!$A$1:$AS$1,),))))-(((VLOOKUP(EDATE(B75,-12),Database!$A:$AS,MATCH($S$1,Database!$A$1:$AS$1,),)))))/(((VLOOKUP(EDATE(B75,-12),Database!$A:$AS,MATCH($S$1,Database!$A$1:$AS$1,),)))))</f>
        <v>0.11071428567758064</v>
      </c>
      <c r="T75" s="13">
        <f>IF(VLOOKUP(B75,Database!$A:$AV,MATCH($T$1,Database!$A$1:$AV$1,),)=0,"#N/A",((((VLOOKUP(B75,Database!$A:$AS,MATCH($T$1,Database!$A$1:$AS$1,),))))-(((VLOOKUP(EDATE(B75,-12),Database!$A:$AS,MATCH($T$1,Database!$A$1:$AS$1,),)))))/(((VLOOKUP(EDATE(B75,-12),Database!$A:$AS,MATCH($T$1,Database!$A$1:$AS$1,),)))))</f>
        <v>-0.10084033613421849</v>
      </c>
      <c r="U75" s="13">
        <f>IF(VLOOKUP(B75,Database!$A:$AV,MATCH($U$1,Database!$A$1:$AV$1,),)=0,"#N/A",((((VLOOKUP(B75,Database!$A:$AS,MATCH($U$1,Database!$A$1:$AS$1,),))))-(((VLOOKUP(EDATE(B75,-12),Database!$A:$AS,MATCH($U$1,Database!$A$1:$AS$1,),)))))/(((VLOOKUP(EDATE(B75,-12),Database!$A:$AS,MATCH($U$1,Database!$A$1:$AS$1,),)))))</f>
        <v>-1.845575995392205E-3</v>
      </c>
      <c r="V75" s="13">
        <f>IF(VLOOKUP(B75,Database!$A:$AV,MATCH($V$1,Database!$A$1:$AV$1,),)=0,"#N/A",((((VLOOKUP(B75,Database!$A:$AS,MATCH($V$1,Database!$A$1:$AS$1,),))))-(((VLOOKUP(EDATE(B75,-12),Database!$A:$AS,MATCH($V$1,Database!$A$1:$AS$1,),)))))/(((VLOOKUP(EDATE(B75,-12),Database!$A:$AS,MATCH($V$1,Database!$A$1:$AS$1,),)))))</f>
        <v>0.10396385440444646</v>
      </c>
    </row>
    <row r="76" spans="1:22" s="80" customFormat="1" x14ac:dyDescent="0.35">
      <c r="A76" s="43"/>
      <c r="B76" s="75">
        <v>34455</v>
      </c>
      <c r="C76" s="13">
        <f>IF(VLOOKUP(B76,Database!$A:$AU,MATCH($C$1,Database!$A$1:$AU$1,),)=0,"#N/A",((((VLOOKUP(B76,Database!$A:$AU,MATCH($C$1,Database!$A$1:$AU$1,),))))-(((VLOOKUP(EDATE(B76,-12),Database!$A:$AU,MATCH($C$1,Database!$A$1:$AU$1,),)))))/(((VLOOKUP(EDATE(B76,-12),Database!$A:$AU,MATCH($C$1,Database!$A$1:$AU$1,),)))))</f>
        <v>5.2504261404336137E-2</v>
      </c>
      <c r="D76" s="13">
        <f>IF(VLOOKUP(B76,Database!$A:$AV,MATCH($D$1,Database!$A$1:$AV$1,),)=0,"#N/A",((((VLOOKUP(B76,Database!$A:$AS,MATCH($D$1,Database!$A$1:$AS$1,),))))-(((VLOOKUP(EDATE(B76,-12),Database!$A:$AS,MATCH($D$1,Database!$A$1:$AS$1,),)))))/(((VLOOKUP(EDATE(B76,-12),Database!$A:$AS,MATCH($D$1,Database!$A$1:$AS$1,),)))))</f>
        <v>4.2496679939453497E-2</v>
      </c>
      <c r="E76" s="13">
        <f>IF(VLOOKUP(B76,Database!$A:$AV,MATCH($E$1,Database!$A$1:$AV$1,),)=0,"#N/A",((((VLOOKUP(B76,Database!$A:$AS,MATCH($E$1,Database!$A$1:$AS$1,),))))-(((VLOOKUP(EDATE(B76,-12),Database!$A:$AS,MATCH($E$1,Database!$A$1:$AS$1,),)))))/(((VLOOKUP(EDATE(B76,-12),Database!$A:$AS,MATCH($E$1,Database!$A$1:$AS$1,),)))))</f>
        <v>-2.0449897750985515E-2</v>
      </c>
      <c r="F76" s="13">
        <f>IF(VLOOKUP(B76,Database!$A:$AV,MATCH($F$1,Database!$A$1:$AV$1,),)=0,"#N/A",((((VLOOKUP(B76,Database!$A:$AS,MATCH($F$1,Database!$A$1:$AS$1,),))))-(((VLOOKUP(EDATE(B76,-12),Database!$A:$AS,MATCH($F$1,Database!$A$1:$AS$1,),)))))/(((VLOOKUP(EDATE(B76,-12),Database!$A:$AS,MATCH($F$1,Database!$A$1:$AS$1,),)))))</f>
        <v>2.3988005990168901E-2</v>
      </c>
      <c r="G76" s="13">
        <f>IF(VLOOKUP(B76,Database!$A:$AV,MATCH($G$1,Database!$A$1:$AV$1,),)=0,"#N/A",((((VLOOKUP(B76,Database!$A:$AS,MATCH($G$1,Database!$A$1:$AS$1,),))))-(((VLOOKUP(EDATE(B76,-12),Database!$A:$AS,MATCH($G$1,Database!$A$1:$AS$1,),)))))/(((VLOOKUP(EDATE(B76,-12),Database!$A:$AS,MATCH($G$1,Database!$A$1:$AS$1,),)))))</f>
        <v>3.5730804810360652E-2</v>
      </c>
      <c r="H76" s="13">
        <f>IF(VLOOKUP(B76,Database!$A:$AV,MATCH($H$1,Database!$A$1:$AV$1,),)=0,"#N/A",((((VLOOKUP(B76,Database!$A:$AS,MATCH($H$1,Database!$A$1:$AS$1,),))))-(((VLOOKUP(EDATE(B76,-12),Database!$A:$AS,MATCH($H$1,Database!$A$1:$AS$1,),)))))/(((VLOOKUP(EDATE(B76,-12),Database!$A:$AS,MATCH($H$1,Database!$A$1:$AS$1,),)))))</f>
        <v>6.4558629772667783E-2</v>
      </c>
      <c r="I76" s="13">
        <f>IF(VLOOKUP(B76,Database!$A:$AV,MATCH($I$1,Database!$A$1:$AV$1,),)=0,"#N/A",((((VLOOKUP(B76,Database!$A:$AS,MATCH($I$1,Database!$A$1:$AS$1,),))))-(((VLOOKUP(EDATE(B76,-12),Database!$A:$AS,MATCH($I$1,Database!$A$1:$AS$1,),)))))/(((VLOOKUP(EDATE(B76,-12),Database!$A:$AS,MATCH($I$1,Database!$A$1:$AS$1,),)))))</f>
        <v>5.6872037917836869E-2</v>
      </c>
      <c r="J76" s="13">
        <f>IF(VLOOKUP(B76,Database!$A:$AV,MATCH($J$1,Database!$A$1:$AV$1,),)=0,"#N/A",((((VLOOKUP(B76,Database!$A:$AS,MATCH($J$1,Database!$A$1:$AS$1,),))))-(((VLOOKUP(EDATE(B76,-12),Database!$A:$AS,MATCH($J$1,Database!$A$1:$AS$1,),)))))/(((VLOOKUP(EDATE(B76,-12),Database!$A:$AS,MATCH($J$1,Database!$A$1:$AS$1,),)))))</f>
        <v>6.3928943469006058E-2</v>
      </c>
      <c r="K76" s="13">
        <f>IF(VLOOKUP(B76,Database!$A:$AV,MATCH($K$1,Database!$A$1:$AV$1,),)=0,"#N/A",((((VLOOKUP(B76,Database!$A:$AS,MATCH($K$1,Database!$A$1:$AS$1,),))))-(((VLOOKUP(EDATE(B76,-12),Database!$A:$AS,MATCH($K$1,Database!$A$1:$AS$1,),)))))/(((VLOOKUP(EDATE(B76,-12),Database!$A:$AS,MATCH($K$1,Database!$A$1:$AS$1,),)))))</f>
        <v>0.10644677660669713</v>
      </c>
      <c r="L76" s="13">
        <f>((((VLOOKUP(B76,Database!$A:$AS,MATCH($L$1,Database!$A$1:$AS$1,),))))-(((VLOOKUP(EDATE(B76,-12),Database!$A:$AS,MATCH($L$1,Database!$A$1:$AS$1,),)))))/(((VLOOKUP(EDATE(B76,-12),Database!$A:$AS,MATCH($L$1,Database!$A$1:$AS$1,),))))</f>
        <v>5.0238599827513303E-2</v>
      </c>
      <c r="M76" s="13">
        <f>((((VLOOKUP(B76,Database!$A:$AS,MATCH($M$1,Database!$A$1:$AS$1,),))))-(((VLOOKUP(EDATE(B76,-12),Database!$A:$AS,MATCH($M$1,Database!$A$1:$AS$1,),)))))/(((VLOOKUP(EDATE(B76,-12),Database!$A:$AS,MATCH($M$1,Database!$A$1:$AS$1,),))))</f>
        <v>-0.27531698093066226</v>
      </c>
      <c r="N76" s="13" t="e">
        <f>((((VLOOKUP(B76,Database!$A:$AS,MATCH($N$1,Database!$A$1:$AS$1,),))))-(((VLOOKUP(EDATE(B76,-12),Database!$A:$AS,MATCH($N$1,Database!$A$1:$AS$1,),)))))/(((VLOOKUP(EDATE(B76,-12),Database!$A:$AS,MATCH($N$1,Database!$A$1:$AS$1,),))))</f>
        <v>#DIV/0!</v>
      </c>
      <c r="O76" s="13">
        <f>IF(VLOOKUP(B76,Database!$A:$AV,MATCH($O$1,Database!$A$1:$AV$1,),)=0,"#N/A",((((VLOOKUP(B76,Database!$A:$AS,MATCH($O$1,Database!$A$1:$AS$1,),))))-(((VLOOKUP(EDATE(B76,-12),Database!$A:$AS,MATCH($O$1,Database!$A$1:$AS$1,),)))))/(((VLOOKUP(EDATE(B76,-12),Database!$A:$AS,MATCH($O$1,Database!$A$1:$AS$1,),)))))</f>
        <v>6.5096064618689858E-2</v>
      </c>
      <c r="P76" s="13">
        <f>IF(VLOOKUP(B76,Database!$A:$AV,MATCH($P$1,Database!$A$1:$AV$1,),)=0,"#N/A",((((VLOOKUP(B76,Database!$A:$AS,MATCH($P$1,Database!$A$1:$AS$1,),))))-(((VLOOKUP(EDATE(B76,-12),Database!$A:$AS,MATCH($P$1,Database!$A$1:$AS$1,),)))))/(((VLOOKUP(EDATE(B76,-12),Database!$A:$AS,MATCH($P$1,Database!$A$1:$AS$1,),)))))</f>
        <v>0.12777688988333069</v>
      </c>
      <c r="Q76" s="13">
        <f>IF(VLOOKUP(B76,Database!$A:$AV,MATCH($Q$1,Database!$A$1:$AV$1,),)=0,"#N/A",((((VLOOKUP(B76,Database!$A:$AS,MATCH($Q$1,Database!$A$1:$AS$1,),))))-(((VLOOKUP(EDATE(B76,-12),Database!$A:$AS,MATCH($Q$1,Database!$A$1:$AS$1,),)))))/(((VLOOKUP(EDATE(B76,-12),Database!$A:$AS,MATCH($Q$1,Database!$A$1:$AS$1,),)))))</f>
        <v>3.257248611381254E-2</v>
      </c>
      <c r="R76" s="13">
        <f>IF(VLOOKUP(B76,Database!$A:$AV,MATCH($R$1,Database!$A$1:$AV$1,),)=0,"#N/A",((((VLOOKUP(B76,Database!$A:$AS,MATCH($R$1,Database!$A$1:$AS$1,),))))-(((VLOOKUP(EDATE(B76,-12),Database!$A:$AS,MATCH($R$1,Database!$A$1:$AS$1,),)))))/(((VLOOKUP(EDATE(B76,-12),Database!$A:$AS,MATCH($R$1,Database!$A$1:$AS$1,),)))))</f>
        <v>-7.4134112688158359E-3</v>
      </c>
      <c r="S76" s="13">
        <f>IF(VLOOKUP(B76,Database!$A:$AV,MATCH($S$1,Database!$A$1:$AV$1,),)=0,"#N/A",((((VLOOKUP(B76,Database!$A:$AS,MATCH($S$1,Database!$A$1:$AS$1,),))))-(((VLOOKUP(EDATE(B76,-12),Database!$A:$AS,MATCH($S$1,Database!$A$1:$AS$1,),)))))/(((VLOOKUP(EDATE(B76,-12),Database!$A:$AS,MATCH($S$1,Database!$A$1:$AS$1,),)))))</f>
        <v>9.9999999993989855E-2</v>
      </c>
      <c r="T76" s="13">
        <f>IF(VLOOKUP(B76,Database!$A:$AV,MATCH($T$1,Database!$A$1:$AV$1,),)=0,"#N/A",((((VLOOKUP(B76,Database!$A:$AS,MATCH($T$1,Database!$A$1:$AS$1,),))))-(((VLOOKUP(EDATE(B76,-12),Database!$A:$AS,MATCH($T$1,Database!$A$1:$AS$1,),)))))/(((VLOOKUP(EDATE(B76,-12),Database!$A:$AS,MATCH($T$1,Database!$A$1:$AS$1,),)))))</f>
        <v>-9.6317280446676617E-2</v>
      </c>
      <c r="U76" s="13">
        <f>IF(VLOOKUP(B76,Database!$A:$AV,MATCH($U$1,Database!$A$1:$AV$1,),)=0,"#N/A",((((VLOOKUP(B76,Database!$A:$AS,MATCH($U$1,Database!$A$1:$AS$1,),))))-(((VLOOKUP(EDATE(B76,-12),Database!$A:$AS,MATCH($U$1,Database!$A$1:$AS$1,),)))))/(((VLOOKUP(EDATE(B76,-12),Database!$A:$AS,MATCH($U$1,Database!$A$1:$AS$1,),)))))</f>
        <v>9.7582770367968096E-3</v>
      </c>
      <c r="V76" s="13">
        <f>IF(VLOOKUP(B76,Database!$A:$AV,MATCH($V$1,Database!$A$1:$AV$1,),)=0,"#N/A",((((VLOOKUP(B76,Database!$A:$AS,MATCH($V$1,Database!$A$1:$AS$1,),))))-(((VLOOKUP(EDATE(B76,-12),Database!$A:$AS,MATCH($V$1,Database!$A$1:$AS$1,),)))))/(((VLOOKUP(EDATE(B76,-12),Database!$A:$AS,MATCH($V$1,Database!$A$1:$AS$1,),)))))</f>
        <v>7.7960152986151873E-2</v>
      </c>
    </row>
    <row r="77" spans="1:22" s="80" customFormat="1" x14ac:dyDescent="0.35">
      <c r="A77" s="43"/>
      <c r="B77" s="75">
        <v>34486</v>
      </c>
      <c r="C77" s="13">
        <f>IF(VLOOKUP(B77,Database!$A:$AU,MATCH($C$1,Database!$A$1:$AU$1,),)=0,"#N/A",((((VLOOKUP(B77,Database!$A:$AU,MATCH($C$1,Database!$A$1:$AU$1,),))))-(((VLOOKUP(EDATE(B77,-12),Database!$A:$AU,MATCH($C$1,Database!$A$1:$AU$1,),)))))/(((VLOOKUP(EDATE(B77,-12),Database!$A:$AU,MATCH($C$1,Database!$A$1:$AU$1,),)))))</f>
        <v>5.6864684851264231E-2</v>
      </c>
      <c r="D77" s="13">
        <f>IF(VLOOKUP(B77,Database!$A:$AV,MATCH($D$1,Database!$A$1:$AV$1,),)=0,"#N/A",((((VLOOKUP(B77,Database!$A:$AS,MATCH($D$1,Database!$A$1:$AS$1,),))))-(((VLOOKUP(EDATE(B77,-12),Database!$A:$AS,MATCH($D$1,Database!$A$1:$AS$1,),)))))/(((VLOOKUP(EDATE(B77,-12),Database!$A:$AS,MATCH($D$1,Database!$A$1:$AS$1,),)))))</f>
        <v>5.6074766366620642E-2</v>
      </c>
      <c r="E77" s="13">
        <f>IF(VLOOKUP(B77,Database!$A:$AV,MATCH($E$1,Database!$A$1:$AV$1,),)=0,"#N/A",((((VLOOKUP(B77,Database!$A:$AS,MATCH($E$1,Database!$A$1:$AS$1,),))))-(((VLOOKUP(EDATE(B77,-12),Database!$A:$AS,MATCH($E$1,Database!$A$1:$AS$1,),)))))/(((VLOOKUP(EDATE(B77,-12),Database!$A:$AS,MATCH($E$1,Database!$A$1:$AS$1,),)))))</f>
        <v>1.0416666661744825E-2</v>
      </c>
      <c r="F77" s="13">
        <f>IF(VLOOKUP(B77,Database!$A:$AV,MATCH($F$1,Database!$A$1:$AV$1,),)=0,"#N/A",((((VLOOKUP(B77,Database!$A:$AS,MATCH($F$1,Database!$A$1:$AS$1,),))))-(((VLOOKUP(EDATE(B77,-12),Database!$A:$AS,MATCH($F$1,Database!$A$1:$AS$1,),)))))/(((VLOOKUP(EDATE(B77,-12),Database!$A:$AS,MATCH($F$1,Database!$A$1:$AS$1,),)))))</f>
        <v>3.9274924475725365E-2</v>
      </c>
      <c r="G77" s="13">
        <f>IF(VLOOKUP(B77,Database!$A:$AV,MATCH($G$1,Database!$A$1:$AV$1,),)=0,"#N/A",((((VLOOKUP(B77,Database!$A:$AS,MATCH($G$1,Database!$A$1:$AS$1,),))))-(((VLOOKUP(EDATE(B77,-12),Database!$A:$AS,MATCH($G$1,Database!$A$1:$AS$1,),)))))/(((VLOOKUP(EDATE(B77,-12),Database!$A:$AS,MATCH($G$1,Database!$A$1:$AS$1,),)))))</f>
        <v>4.9661925856843148E-2</v>
      </c>
      <c r="H77" s="13">
        <f>IF(VLOOKUP(B77,Database!$A:$AV,MATCH($H$1,Database!$A$1:$AV$1,),)=0,"#N/A",((((VLOOKUP(B77,Database!$A:$AS,MATCH($H$1,Database!$A$1:$AS$1,),))))-(((VLOOKUP(EDATE(B77,-12),Database!$A:$AS,MATCH($H$1,Database!$A$1:$AS$1,),)))))/(((VLOOKUP(EDATE(B77,-12),Database!$A:$AS,MATCH($H$1,Database!$A$1:$AS$1,),)))))</f>
        <v>5.9681697615599792E-2</v>
      </c>
      <c r="I77" s="13">
        <f>IF(VLOOKUP(B77,Database!$A:$AV,MATCH($I$1,Database!$A$1:$AV$1,),)=0,"#N/A",((((VLOOKUP(B77,Database!$A:$AS,MATCH($I$1,Database!$A$1:$AS$1,),))))-(((VLOOKUP(EDATE(B77,-12),Database!$A:$AS,MATCH($I$1,Database!$A$1:$AS$1,),)))))/(((VLOOKUP(EDATE(B77,-12),Database!$A:$AS,MATCH($I$1,Database!$A$1:$AS$1,),)))))</f>
        <v>7.1360608952944021E-2</v>
      </c>
      <c r="J77" s="13">
        <f>IF(VLOOKUP(B77,Database!$A:$AV,MATCH($J$1,Database!$A$1:$AV$1,),)=0,"#N/A",((((VLOOKUP(B77,Database!$A:$AS,MATCH($J$1,Database!$A$1:$AS$1,),))))-(((VLOOKUP(EDATE(B77,-12),Database!$A:$AS,MATCH($J$1,Database!$A$1:$AS$1,),)))))/(((VLOOKUP(EDATE(B77,-12),Database!$A:$AS,MATCH($J$1,Database!$A$1:$AS$1,),)))))</f>
        <v>8.930584101306098E-2</v>
      </c>
      <c r="K77" s="13">
        <f>IF(VLOOKUP(B77,Database!$A:$AV,MATCH($K$1,Database!$A$1:$AV$1,),)=0,"#N/A",((((VLOOKUP(B77,Database!$A:$AS,MATCH($K$1,Database!$A$1:$AS$1,),))))-(((VLOOKUP(EDATE(B77,-12),Database!$A:$AS,MATCH($K$1,Database!$A$1:$AS$1,),)))))/(((VLOOKUP(EDATE(B77,-12),Database!$A:$AS,MATCH($K$1,Database!$A$1:$AS$1,),)))))</f>
        <v>0.11458333333501802</v>
      </c>
      <c r="L77" s="13">
        <f>((((VLOOKUP(B77,Database!$A:$AS,MATCH($L$1,Database!$A$1:$AS$1,),))))-(((VLOOKUP(EDATE(B77,-12),Database!$A:$AS,MATCH($L$1,Database!$A$1:$AS$1,),)))))/(((VLOOKUP(EDATE(B77,-12),Database!$A:$AS,MATCH($L$1,Database!$A$1:$AS$1,),))))</f>
        <v>6.8662698682338597E-2</v>
      </c>
      <c r="M77" s="13">
        <f>((((VLOOKUP(B77,Database!$A:$AS,MATCH($M$1,Database!$A$1:$AS$1,),))))-(((VLOOKUP(EDATE(B77,-12),Database!$A:$AS,MATCH($M$1,Database!$A$1:$AS$1,),)))))/(((VLOOKUP(EDATE(B77,-12),Database!$A:$AS,MATCH($M$1,Database!$A$1:$AS$1,),))))</f>
        <v>-0.26780847709148664</v>
      </c>
      <c r="N77" s="13" t="e">
        <f>((((VLOOKUP(B77,Database!$A:$AS,MATCH($N$1,Database!$A$1:$AS$1,),))))-(((VLOOKUP(EDATE(B77,-12),Database!$A:$AS,MATCH($N$1,Database!$A$1:$AS$1,),)))))/(((VLOOKUP(EDATE(B77,-12),Database!$A:$AS,MATCH($N$1,Database!$A$1:$AS$1,),))))</f>
        <v>#DIV/0!</v>
      </c>
      <c r="O77" s="13">
        <f>IF(VLOOKUP(B77,Database!$A:$AV,MATCH($O$1,Database!$A$1:$AV$1,),)=0,"#N/A",((((VLOOKUP(B77,Database!$A:$AS,MATCH($O$1,Database!$A$1:$AS$1,),))))-(((VLOOKUP(EDATE(B77,-12),Database!$A:$AS,MATCH($O$1,Database!$A$1:$AS$1,),)))))/(((VLOOKUP(EDATE(B77,-12),Database!$A:$AS,MATCH($O$1,Database!$A$1:$AS$1,),)))))</f>
        <v>7.2828542546762146E-2</v>
      </c>
      <c r="P77" s="13">
        <f>IF(VLOOKUP(B77,Database!$A:$AV,MATCH($P$1,Database!$A$1:$AV$1,),)=0,"#N/A",((((VLOOKUP(B77,Database!$A:$AS,MATCH($P$1,Database!$A$1:$AS$1,),))))-(((VLOOKUP(EDATE(B77,-12),Database!$A:$AS,MATCH($P$1,Database!$A$1:$AS$1,),)))))/(((VLOOKUP(EDATE(B77,-12),Database!$A:$AS,MATCH($P$1,Database!$A$1:$AS$1,),)))))</f>
        <v>0.13152277039848204</v>
      </c>
      <c r="Q77" s="13">
        <f>IF(VLOOKUP(B77,Database!$A:$AV,MATCH($Q$1,Database!$A$1:$AV$1,),)=0,"#N/A",((((VLOOKUP(B77,Database!$A:$AS,MATCH($Q$1,Database!$A$1:$AS$1,),))))-(((VLOOKUP(EDATE(B77,-12),Database!$A:$AS,MATCH($Q$1,Database!$A$1:$AS$1,),)))))/(((VLOOKUP(EDATE(B77,-12),Database!$A:$AS,MATCH($Q$1,Database!$A$1:$AS$1,),)))))</f>
        <v>4.463508641732853E-2</v>
      </c>
      <c r="R77" s="13">
        <f>IF(VLOOKUP(B77,Database!$A:$AV,MATCH($R$1,Database!$A$1:$AV$1,),)=0,"#N/A",((((VLOOKUP(B77,Database!$A:$AS,MATCH($R$1,Database!$A$1:$AS$1,),))))-(((VLOOKUP(EDATE(B77,-12),Database!$A:$AS,MATCH($R$1,Database!$A$1:$AS$1,),)))))/(((VLOOKUP(EDATE(B77,-12),Database!$A:$AS,MATCH($R$1,Database!$A$1:$AS$1,),)))))</f>
        <v>-1.0743824831025329E-2</v>
      </c>
      <c r="S77" s="13">
        <f>IF(VLOOKUP(B77,Database!$A:$AV,MATCH($S$1,Database!$A$1:$AV$1,),)=0,"#N/A",((((VLOOKUP(B77,Database!$A:$AS,MATCH($S$1,Database!$A$1:$AS$1,),))))-(((VLOOKUP(EDATE(B77,-12),Database!$A:$AS,MATCH($S$1,Database!$A$1:$AS$1,),)))))/(((VLOOKUP(EDATE(B77,-12),Database!$A:$AS,MATCH($S$1,Database!$A$1:$AS$1,),)))))</f>
        <v>0.17216117218668747</v>
      </c>
      <c r="T77" s="13">
        <f>IF(VLOOKUP(B77,Database!$A:$AV,MATCH($T$1,Database!$A$1:$AV$1,),)=0,"#N/A",((((VLOOKUP(B77,Database!$A:$AS,MATCH($T$1,Database!$A$1:$AS$1,),))))-(((VLOOKUP(EDATE(B77,-12),Database!$A:$AS,MATCH($T$1,Database!$A$1:$AS$1,),)))))/(((VLOOKUP(EDATE(B77,-12),Database!$A:$AS,MATCH($T$1,Database!$A$1:$AS$1,),)))))</f>
        <v>-0.16343490304026145</v>
      </c>
      <c r="U77" s="13">
        <f>IF(VLOOKUP(B77,Database!$A:$AV,MATCH($U$1,Database!$A$1:$AV$1,),)=0,"#N/A",((((VLOOKUP(B77,Database!$A:$AS,MATCH($U$1,Database!$A$1:$AS$1,),))))-(((VLOOKUP(EDATE(B77,-12),Database!$A:$AS,MATCH($U$1,Database!$A$1:$AS$1,),)))))/(((VLOOKUP(EDATE(B77,-12),Database!$A:$AS,MATCH($U$1,Database!$A$1:$AS$1,),)))))</f>
        <v>3.7454675751004259E-2</v>
      </c>
      <c r="V77" s="13">
        <f>IF(VLOOKUP(B77,Database!$A:$AV,MATCH($V$1,Database!$A$1:$AV$1,),)=0,"#N/A",((((VLOOKUP(B77,Database!$A:$AS,MATCH($V$1,Database!$A$1:$AS$1,),))))-(((VLOOKUP(EDATE(B77,-12),Database!$A:$AS,MATCH($V$1,Database!$A$1:$AS$1,),)))))/(((VLOOKUP(EDATE(B77,-12),Database!$A:$AS,MATCH($V$1,Database!$A$1:$AS$1,),)))))</f>
        <v>0.10018849927533871</v>
      </c>
    </row>
    <row r="78" spans="1:22" s="80" customFormat="1" x14ac:dyDescent="0.35">
      <c r="A78" s="43"/>
      <c r="B78" s="75">
        <v>34516</v>
      </c>
      <c r="C78" s="13">
        <f>IF(VLOOKUP(B78,Database!$A:$AU,MATCH($C$1,Database!$A$1:$AU$1,),)=0,"#N/A",((((VLOOKUP(B78,Database!$A:$AU,MATCH($C$1,Database!$A$1:$AU$1,),))))-(((VLOOKUP(EDATE(B78,-12),Database!$A:$AU,MATCH($C$1,Database!$A$1:$AU$1,),)))))/(((VLOOKUP(EDATE(B78,-12),Database!$A:$AU,MATCH($C$1,Database!$A$1:$AU$1,),)))))</f>
        <v>5.5641372216556913E-2</v>
      </c>
      <c r="D78" s="13">
        <f>IF(VLOOKUP(B78,Database!$A:$AV,MATCH($D$1,Database!$A$1:$AV$1,),)=0,"#N/A",((((VLOOKUP(B78,Database!$A:$AS,MATCH($D$1,Database!$A$1:$AS$1,),))))-(((VLOOKUP(EDATE(B78,-12),Database!$A:$AS,MATCH($D$1,Database!$A$1:$AS$1,),)))))/(((VLOOKUP(EDATE(B78,-12),Database!$A:$AS,MATCH($D$1,Database!$A$1:$AS$1,),)))))</f>
        <v>6.4429530196891724E-2</v>
      </c>
      <c r="E78" s="13">
        <f>IF(VLOOKUP(B78,Database!$A:$AV,MATCH($E$1,Database!$A$1:$AV$1,),)=0,"#N/A",((((VLOOKUP(B78,Database!$A:$AS,MATCH($E$1,Database!$A$1:$AS$1,),))))-(((VLOOKUP(EDATE(B78,-12),Database!$A:$AS,MATCH($E$1,Database!$A$1:$AS$1,),)))))/(((VLOOKUP(EDATE(B78,-12),Database!$A:$AS,MATCH($E$1,Database!$A$1:$AS$1,),)))))</f>
        <v>2.1897810215750737E-2</v>
      </c>
      <c r="F78" s="13">
        <f>IF(VLOOKUP(B78,Database!$A:$AV,MATCH($F$1,Database!$A$1:$AV$1,),)=0,"#N/A",((((VLOOKUP(B78,Database!$A:$AS,MATCH($F$1,Database!$A$1:$AS$1,),))))-(((VLOOKUP(EDATE(B78,-12),Database!$A:$AS,MATCH($F$1,Database!$A$1:$AS$1,),)))))/(((VLOOKUP(EDATE(B78,-12),Database!$A:$AS,MATCH($F$1,Database!$A$1:$AS$1,),)))))</f>
        <v>5.8732612054757605E-2</v>
      </c>
      <c r="G78" s="13">
        <f>IF(VLOOKUP(B78,Database!$A:$AV,MATCH($G$1,Database!$A$1:$AV$1,),)=0,"#N/A",((((VLOOKUP(B78,Database!$A:$AS,MATCH($G$1,Database!$A$1:$AS$1,),))))-(((VLOOKUP(EDATE(B78,-12),Database!$A:$AS,MATCH($G$1,Database!$A$1:$AS$1,),)))))/(((VLOOKUP(EDATE(B78,-12),Database!$A:$AS,MATCH($G$1,Database!$A$1:$AS$1,),)))))</f>
        <v>4.4963201471941251E-2</v>
      </c>
      <c r="H78" s="13">
        <f>IF(VLOOKUP(B78,Database!$A:$AV,MATCH($H$1,Database!$A$1:$AV$1,),)=0,"#N/A",((((VLOOKUP(B78,Database!$A:$AS,MATCH($H$1,Database!$A$1:$AS$1,),))))-(((VLOOKUP(EDATE(B78,-12),Database!$A:$AS,MATCH($H$1,Database!$A$1:$AS$1,),)))))/(((VLOOKUP(EDATE(B78,-12),Database!$A:$AS,MATCH($H$1,Database!$A$1:$AS$1,),)))))</f>
        <v>5.5190538769501946E-2</v>
      </c>
      <c r="I78" s="13">
        <f>IF(VLOOKUP(B78,Database!$A:$AV,MATCH($I$1,Database!$A$1:$AV$1,),)=0,"#N/A",((((VLOOKUP(B78,Database!$A:$AS,MATCH($I$1,Database!$A$1:$AS$1,),))))-(((VLOOKUP(EDATE(B78,-12),Database!$A:$AS,MATCH($I$1,Database!$A$1:$AS$1,),)))))/(((VLOOKUP(EDATE(B78,-12),Database!$A:$AS,MATCH($I$1,Database!$A$1:$AS$1,),)))))</f>
        <v>7.9425837321114454E-2</v>
      </c>
      <c r="J78" s="13">
        <f>IF(VLOOKUP(B78,Database!$A:$AV,MATCH($J$1,Database!$A$1:$AV$1,),)=0,"#N/A",((((VLOOKUP(B78,Database!$A:$AS,MATCH($J$1,Database!$A$1:$AS$1,),))))-(((VLOOKUP(EDATE(B78,-12),Database!$A:$AS,MATCH($J$1,Database!$A$1:$AS$1,),)))))/(((VLOOKUP(EDATE(B78,-12),Database!$A:$AS,MATCH($J$1,Database!$A$1:$AS$1,),)))))</f>
        <v>9.2767708603303828E-2</v>
      </c>
      <c r="K78" s="13">
        <f>IF(VLOOKUP(B78,Database!$A:$AV,MATCH($K$1,Database!$A$1:$AV$1,),)=0,"#N/A",((((VLOOKUP(B78,Database!$A:$AS,MATCH($K$1,Database!$A$1:$AS$1,),))))-(((VLOOKUP(EDATE(B78,-12),Database!$A:$AS,MATCH($K$1,Database!$A$1:$AS$1,),)))))/(((VLOOKUP(EDATE(B78,-12),Database!$A:$AS,MATCH($K$1,Database!$A$1:$AS$1,),)))))</f>
        <v>6.8814055635540536E-2</v>
      </c>
      <c r="L78" s="13">
        <f>((((VLOOKUP(B78,Database!$A:$AS,MATCH($L$1,Database!$A$1:$AS$1,),))))-(((VLOOKUP(EDATE(B78,-12),Database!$A:$AS,MATCH($L$1,Database!$A$1:$AS$1,),)))))/(((VLOOKUP(EDATE(B78,-12),Database!$A:$AS,MATCH($L$1,Database!$A$1:$AS$1,),))))</f>
        <v>7.3230072135446966E-2</v>
      </c>
      <c r="M78" s="13">
        <f>((((VLOOKUP(B78,Database!$A:$AS,MATCH($M$1,Database!$A$1:$AS$1,),))))-(((VLOOKUP(EDATE(B78,-12),Database!$A:$AS,MATCH($M$1,Database!$A$1:$AS$1,),)))))/(((VLOOKUP(EDATE(B78,-12),Database!$A:$AS,MATCH($M$1,Database!$A$1:$AS$1,),))))</f>
        <v>-0.24835273780915681</v>
      </c>
      <c r="N78" s="13" t="e">
        <f>((((VLOOKUP(B78,Database!$A:$AS,MATCH($N$1,Database!$A$1:$AS$1,),))))-(((VLOOKUP(EDATE(B78,-12),Database!$A:$AS,MATCH($N$1,Database!$A$1:$AS$1,),)))))/(((VLOOKUP(EDATE(B78,-12),Database!$A:$AS,MATCH($N$1,Database!$A$1:$AS$1,),))))</f>
        <v>#DIV/0!</v>
      </c>
      <c r="O78" s="13">
        <f>IF(VLOOKUP(B78,Database!$A:$AV,MATCH($O$1,Database!$A$1:$AV$1,),)=0,"#N/A",((((VLOOKUP(B78,Database!$A:$AS,MATCH($O$1,Database!$A$1:$AS$1,),))))-(((VLOOKUP(EDATE(B78,-12),Database!$A:$AS,MATCH($O$1,Database!$A$1:$AS$1,),)))))/(((VLOOKUP(EDATE(B78,-12),Database!$A:$AS,MATCH($O$1,Database!$A$1:$AS$1,),)))))</f>
        <v>7.9608852714181069E-2</v>
      </c>
      <c r="P78" s="13">
        <f>IF(VLOOKUP(B78,Database!$A:$AV,MATCH($P$1,Database!$A$1:$AV$1,),)=0,"#N/A",((((VLOOKUP(B78,Database!$A:$AS,MATCH($P$1,Database!$A$1:$AS$1,),))))-(((VLOOKUP(EDATE(B78,-12),Database!$A:$AS,MATCH($P$1,Database!$A$1:$AS$1,),)))))/(((VLOOKUP(EDATE(B78,-12),Database!$A:$AS,MATCH($P$1,Database!$A$1:$AS$1,),)))))</f>
        <v>7.5386296238489095E-2</v>
      </c>
      <c r="Q78" s="13">
        <f>IF(VLOOKUP(B78,Database!$A:$AV,MATCH($Q$1,Database!$A$1:$AV$1,),)=0,"#N/A",((((VLOOKUP(B78,Database!$A:$AS,MATCH($Q$1,Database!$A$1:$AS$1,),))))-(((VLOOKUP(EDATE(B78,-12),Database!$A:$AS,MATCH($Q$1,Database!$A$1:$AS$1,),)))))/(((VLOOKUP(EDATE(B78,-12),Database!$A:$AS,MATCH($Q$1,Database!$A$1:$AS$1,),)))))</f>
        <v>4.3386897404892204E-2</v>
      </c>
      <c r="R78" s="13">
        <f>IF(VLOOKUP(B78,Database!$A:$AV,MATCH($R$1,Database!$A$1:$AV$1,),)=0,"#N/A",((((VLOOKUP(B78,Database!$A:$AS,MATCH($R$1,Database!$A$1:$AS$1,),))))-(((VLOOKUP(EDATE(B78,-12),Database!$A:$AS,MATCH($R$1,Database!$A$1:$AS$1,),)))))/(((VLOOKUP(EDATE(B78,-12),Database!$A:$AS,MATCH($R$1,Database!$A$1:$AS$1,),)))))</f>
        <v>5.127949480236698E-2</v>
      </c>
      <c r="S78" s="13">
        <f>IF(VLOOKUP(B78,Database!$A:$AV,MATCH($S$1,Database!$A$1:$AV$1,),)=0,"#N/A",((((VLOOKUP(B78,Database!$A:$AS,MATCH($S$1,Database!$A$1:$AS$1,),))))-(((VLOOKUP(EDATE(B78,-12),Database!$A:$AS,MATCH($S$1,Database!$A$1:$AS$1,),)))))/(((VLOOKUP(EDATE(B78,-12),Database!$A:$AS,MATCH($S$1,Database!$A$1:$AS$1,),)))))</f>
        <v>0.11913357403397787</v>
      </c>
      <c r="T78" s="13">
        <f>IF(VLOOKUP(B78,Database!$A:$AV,MATCH($T$1,Database!$A$1:$AV$1,),)=0,"#N/A",((((VLOOKUP(B78,Database!$A:$AS,MATCH($T$1,Database!$A$1:$AS$1,),))))-(((VLOOKUP(EDATE(B78,-12),Database!$A:$AS,MATCH($T$1,Database!$A$1:$AS$1,),)))))/(((VLOOKUP(EDATE(B78,-12),Database!$A:$AS,MATCH($T$1,Database!$A$1:$AS$1,),)))))</f>
        <v>-0.14754098359356699</v>
      </c>
      <c r="U78" s="13">
        <f>IF(VLOOKUP(B78,Database!$A:$AV,MATCH($U$1,Database!$A$1:$AV$1,),)=0,"#N/A",((((VLOOKUP(B78,Database!$A:$AS,MATCH($U$1,Database!$A$1:$AS$1,),))))-(((VLOOKUP(EDATE(B78,-12),Database!$A:$AS,MATCH($U$1,Database!$A$1:$AS$1,),)))))/(((VLOOKUP(EDATE(B78,-12),Database!$A:$AS,MATCH($U$1,Database!$A$1:$AS$1,),)))))</f>
        <v>7.3454258813617127E-2</v>
      </c>
      <c r="V78" s="13">
        <f>IF(VLOOKUP(B78,Database!$A:$AV,MATCH($V$1,Database!$A$1:$AV$1,),)=0,"#N/A",((((VLOOKUP(B78,Database!$A:$AS,MATCH($V$1,Database!$A$1:$AS$1,),))))-(((VLOOKUP(EDATE(B78,-12),Database!$A:$AS,MATCH($V$1,Database!$A$1:$AS$1,),)))))/(((VLOOKUP(EDATE(B78,-12),Database!$A:$AS,MATCH($V$1,Database!$A$1:$AS$1,),)))))</f>
        <v>0.16683358203813897</v>
      </c>
    </row>
    <row r="79" spans="1:22" s="80" customFormat="1" x14ac:dyDescent="0.35">
      <c r="A79" s="43"/>
      <c r="B79" s="75">
        <v>34547</v>
      </c>
      <c r="C79" s="13">
        <f>IF(VLOOKUP(B79,Database!$A:$AU,MATCH($C$1,Database!$A$1:$AU$1,),)=0,"#N/A",((((VLOOKUP(B79,Database!$A:$AU,MATCH($C$1,Database!$A$1:$AU$1,),))))-(((VLOOKUP(EDATE(B79,-12),Database!$A:$AU,MATCH($C$1,Database!$A$1:$AU$1,),)))))/(((VLOOKUP(EDATE(B79,-12),Database!$A:$AU,MATCH($C$1,Database!$A$1:$AU$1,),)))))</f>
        <v>6.3603427279184388E-2</v>
      </c>
      <c r="D79" s="13">
        <f>IF(VLOOKUP(B79,Database!$A:$AV,MATCH($D$1,Database!$A$1:$AV$1,),)=0,"#N/A",((((VLOOKUP(B79,Database!$A:$AS,MATCH($D$1,Database!$A$1:$AS$1,),))))-(((VLOOKUP(EDATE(B79,-12),Database!$A:$AS,MATCH($D$1,Database!$A$1:$AS$1,),)))))/(((VLOOKUP(EDATE(B79,-12),Database!$A:$AS,MATCH($D$1,Database!$A$1:$AS$1,),)))))</f>
        <v>5.2980132444190503E-2</v>
      </c>
      <c r="E79" s="13">
        <f>IF(VLOOKUP(B79,Database!$A:$AV,MATCH($E$1,Database!$A$1:$AV$1,),)=0,"#N/A",((((VLOOKUP(B79,Database!$A:$AS,MATCH($E$1,Database!$A$1:$AS$1,),))))-(((VLOOKUP(EDATE(B79,-12),Database!$A:$AS,MATCH($E$1,Database!$A$1:$AS$1,),)))))/(((VLOOKUP(EDATE(B79,-12),Database!$A:$AS,MATCH($E$1,Database!$A$1:$AS$1,),)))))</f>
        <v>4.0000000008303928E-2</v>
      </c>
      <c r="F79" s="13">
        <f>IF(VLOOKUP(B79,Database!$A:$AV,MATCH($F$1,Database!$A$1:$AV$1,),)=0,"#N/A",((((VLOOKUP(B79,Database!$A:$AS,MATCH($F$1,Database!$A$1:$AS$1,),))))-(((VLOOKUP(EDATE(B79,-12),Database!$A:$AS,MATCH($F$1,Database!$A$1:$AS$1,),)))))/(((VLOOKUP(EDATE(B79,-12),Database!$A:$AS,MATCH($F$1,Database!$A$1:$AS$1,),)))))</f>
        <v>1.4814814810645116E-2</v>
      </c>
      <c r="G79" s="13">
        <f>IF(VLOOKUP(B79,Database!$A:$AV,MATCH($G$1,Database!$A$1:$AV$1,),)=0,"#N/A",((((VLOOKUP(B79,Database!$A:$AS,MATCH($G$1,Database!$A$1:$AS$1,),))))-(((VLOOKUP(EDATE(B79,-12),Database!$A:$AS,MATCH($G$1,Database!$A$1:$AS$1,),)))))/(((VLOOKUP(EDATE(B79,-12),Database!$A:$AS,MATCH($G$1,Database!$A$1:$AS$1,),)))))</f>
        <v>5.8012968967114463E-2</v>
      </c>
      <c r="H79" s="13">
        <f>IF(VLOOKUP(B79,Database!$A:$AV,MATCH($H$1,Database!$A$1:$AV$1,),)=0,"#N/A",((((VLOOKUP(B79,Database!$A:$AS,MATCH($H$1,Database!$A$1:$AS$1,),))))-(((VLOOKUP(EDATE(B79,-12),Database!$A:$AS,MATCH($H$1,Database!$A$1:$AS$1,),)))))/(((VLOOKUP(EDATE(B79,-12),Database!$A:$AS,MATCH($H$1,Database!$A$1:$AS$1,),)))))</f>
        <v>5.6356487549083296E-2</v>
      </c>
      <c r="I79" s="13">
        <f>IF(VLOOKUP(B79,Database!$A:$AV,MATCH($I$1,Database!$A$1:$AV$1,),)=0,"#N/A",((((VLOOKUP(B79,Database!$A:$AS,MATCH($I$1,Database!$A$1:$AS$1,),))))-(((VLOOKUP(EDATE(B79,-12),Database!$A:$AS,MATCH($I$1,Database!$A$1:$AS$1,),)))))/(((VLOOKUP(EDATE(B79,-12),Database!$A:$AS,MATCH($I$1,Database!$A$1:$AS$1,),)))))</f>
        <v>8.2217973230607963E-2</v>
      </c>
      <c r="J79" s="13">
        <f>IF(VLOOKUP(B79,Database!$A:$AV,MATCH($J$1,Database!$A$1:$AV$1,),)=0,"#N/A",((((VLOOKUP(B79,Database!$A:$AS,MATCH($J$1,Database!$A$1:$AS$1,),))))-(((VLOOKUP(EDATE(B79,-12),Database!$A:$AS,MATCH($J$1,Database!$A$1:$AS$1,),)))))/(((VLOOKUP(EDATE(B79,-12),Database!$A:$AS,MATCH($J$1,Database!$A$1:$AS$1,),)))))</f>
        <v>0.11089747152007202</v>
      </c>
      <c r="K79" s="13">
        <f>IF(VLOOKUP(B79,Database!$A:$AV,MATCH($K$1,Database!$A$1:$AV$1,),)=0,"#N/A",((((VLOOKUP(B79,Database!$A:$AS,MATCH($K$1,Database!$A$1:$AS$1,),))))-(((VLOOKUP(EDATE(B79,-12),Database!$A:$AS,MATCH($K$1,Database!$A$1:$AS$1,),)))))/(((VLOOKUP(EDATE(B79,-12),Database!$A:$AS,MATCH($K$1,Database!$A$1:$AS$1,),)))))</f>
        <v>8.6005830900913696E-2</v>
      </c>
      <c r="L79" s="13">
        <f>((((VLOOKUP(B79,Database!$A:$AS,MATCH($L$1,Database!$A$1:$AS$1,),))))-(((VLOOKUP(EDATE(B79,-12),Database!$A:$AS,MATCH($L$1,Database!$A$1:$AS$1,),)))))/(((VLOOKUP(EDATE(B79,-12),Database!$A:$AS,MATCH($L$1,Database!$A$1:$AS$1,),))))</f>
        <v>8.3385691244232785E-2</v>
      </c>
      <c r="M79" s="13">
        <f>((((VLOOKUP(B79,Database!$A:$AS,MATCH($M$1,Database!$A$1:$AS$1,),))))-(((VLOOKUP(EDATE(B79,-12),Database!$A:$AS,MATCH($M$1,Database!$A$1:$AS$1,),)))))/(((VLOOKUP(EDATE(B79,-12),Database!$A:$AS,MATCH($M$1,Database!$A$1:$AS$1,),))))</f>
        <v>-0.21176863773444501</v>
      </c>
      <c r="N79" s="13" t="e">
        <f>((((VLOOKUP(B79,Database!$A:$AS,MATCH($N$1,Database!$A$1:$AS$1,),))))-(((VLOOKUP(EDATE(B79,-12),Database!$A:$AS,MATCH($N$1,Database!$A$1:$AS$1,),)))))/(((VLOOKUP(EDATE(B79,-12),Database!$A:$AS,MATCH($N$1,Database!$A$1:$AS$1,),))))</f>
        <v>#DIV/0!</v>
      </c>
      <c r="O79" s="13">
        <f>IF(VLOOKUP(B79,Database!$A:$AV,MATCH($O$1,Database!$A$1:$AV$1,),)=0,"#N/A",((((VLOOKUP(B79,Database!$A:$AS,MATCH($O$1,Database!$A$1:$AS$1,),))))-(((VLOOKUP(EDATE(B79,-12),Database!$A:$AS,MATCH($O$1,Database!$A$1:$AS$1,),)))))/(((VLOOKUP(EDATE(B79,-12),Database!$A:$AS,MATCH($O$1,Database!$A$1:$AS$1,),)))))</f>
        <v>7.4454108744896261E-2</v>
      </c>
      <c r="P79" s="13">
        <f>IF(VLOOKUP(B79,Database!$A:$AV,MATCH($P$1,Database!$A$1:$AV$1,),)=0,"#N/A",((((VLOOKUP(B79,Database!$A:$AS,MATCH($P$1,Database!$A$1:$AS$1,),))))-(((VLOOKUP(EDATE(B79,-12),Database!$A:$AS,MATCH($P$1,Database!$A$1:$AS$1,),)))))/(((VLOOKUP(EDATE(B79,-12),Database!$A:$AS,MATCH($P$1,Database!$A$1:$AS$1,),)))))</f>
        <v>0.12123974475843198</v>
      </c>
      <c r="Q79" s="13">
        <f>IF(VLOOKUP(B79,Database!$A:$AV,MATCH($Q$1,Database!$A$1:$AV$1,),)=0,"#N/A",((((VLOOKUP(B79,Database!$A:$AS,MATCH($Q$1,Database!$A$1:$AS$1,),))))-(((VLOOKUP(EDATE(B79,-12),Database!$A:$AS,MATCH($Q$1,Database!$A$1:$AS$1,),)))))/(((VLOOKUP(EDATE(B79,-12),Database!$A:$AS,MATCH($Q$1,Database!$A$1:$AS$1,),)))))</f>
        <v>0.10334916271758014</v>
      </c>
      <c r="R79" s="13">
        <f>IF(VLOOKUP(B79,Database!$A:$AV,MATCH($R$1,Database!$A$1:$AV$1,),)=0,"#N/A",((((VLOOKUP(B79,Database!$A:$AS,MATCH($R$1,Database!$A$1:$AS$1,),))))-(((VLOOKUP(EDATE(B79,-12),Database!$A:$AS,MATCH($R$1,Database!$A$1:$AS$1,),)))))/(((VLOOKUP(EDATE(B79,-12),Database!$A:$AS,MATCH($R$1,Database!$A$1:$AS$1,),)))))</f>
        <v>3.7866096697305958E-2</v>
      </c>
      <c r="S79" s="13">
        <f>IF(VLOOKUP(B79,Database!$A:$AV,MATCH($S$1,Database!$A$1:$AV$1,),)=0,"#N/A",((((VLOOKUP(B79,Database!$A:$AS,MATCH($S$1,Database!$A$1:$AS$1,),))))-(((VLOOKUP(EDATE(B79,-12),Database!$A:$AS,MATCH($S$1,Database!$A$1:$AS$1,),)))))/(((VLOOKUP(EDATE(B79,-12),Database!$A:$AS,MATCH($S$1,Database!$A$1:$AS$1,),)))))</f>
        <v>0.15357142853214756</v>
      </c>
      <c r="T79" s="13">
        <f>IF(VLOOKUP(B79,Database!$A:$AV,MATCH($T$1,Database!$A$1:$AV$1,),)=0,"#N/A",((((VLOOKUP(B79,Database!$A:$AS,MATCH($T$1,Database!$A$1:$AS$1,),))))-(((VLOOKUP(EDATE(B79,-12),Database!$A:$AS,MATCH($T$1,Database!$A$1:$AS$1,),)))))/(((VLOOKUP(EDATE(B79,-12),Database!$A:$AS,MATCH($T$1,Database!$A$1:$AS$1,),)))))</f>
        <v>-2.6239067047997996E-2</v>
      </c>
      <c r="U79" s="13">
        <f>IF(VLOOKUP(B79,Database!$A:$AV,MATCH($U$1,Database!$A$1:$AV$1,),)=0,"#N/A",((((VLOOKUP(B79,Database!$A:$AS,MATCH($U$1,Database!$A$1:$AS$1,),))))-(((VLOOKUP(EDATE(B79,-12),Database!$A:$AS,MATCH($U$1,Database!$A$1:$AS$1,),)))))/(((VLOOKUP(EDATE(B79,-12),Database!$A:$AS,MATCH($U$1,Database!$A$1:$AS$1,),)))))</f>
        <v>6.5506083282461269E-2</v>
      </c>
      <c r="V79" s="13">
        <f>IF(VLOOKUP(B79,Database!$A:$AV,MATCH($V$1,Database!$A$1:$AV$1,),)=0,"#N/A",((((VLOOKUP(B79,Database!$A:$AS,MATCH($V$1,Database!$A$1:$AS$1,),))))-(((VLOOKUP(EDATE(B79,-12),Database!$A:$AS,MATCH($V$1,Database!$A$1:$AS$1,),)))))/(((VLOOKUP(EDATE(B79,-12),Database!$A:$AS,MATCH($V$1,Database!$A$1:$AS$1,),)))))</f>
        <v>0.18706658668743259</v>
      </c>
    </row>
    <row r="80" spans="1:22" s="80" customFormat="1" x14ac:dyDescent="0.35">
      <c r="A80" s="43"/>
      <c r="B80" s="75">
        <v>34578</v>
      </c>
      <c r="C80" s="13">
        <f>IF(VLOOKUP(B80,Database!$A:$AU,MATCH($C$1,Database!$A$1:$AU$1,),)=0,"#N/A",((((VLOOKUP(B80,Database!$A:$AU,MATCH($C$1,Database!$A$1:$AU$1,),))))-(((VLOOKUP(EDATE(B80,-12),Database!$A:$AU,MATCH($C$1,Database!$A$1:$AU$1,),)))))/(((VLOOKUP(EDATE(B80,-12),Database!$A:$AU,MATCH($C$1,Database!$A$1:$AU$1,),)))))</f>
        <v>6.1488031100176664E-2</v>
      </c>
      <c r="D80" s="13">
        <f>IF(VLOOKUP(B80,Database!$A:$AV,MATCH($D$1,Database!$A$1:$AV$1,),)=0,"#N/A",((((VLOOKUP(B80,Database!$A:$AS,MATCH($D$1,Database!$A$1:$AS$1,),))))-(((VLOOKUP(EDATE(B80,-12),Database!$A:$AS,MATCH($D$1,Database!$A$1:$AS$1,),)))))/(((VLOOKUP(EDATE(B80,-12),Database!$A:$AS,MATCH($D$1,Database!$A$1:$AS$1,),)))))</f>
        <v>5.5408970973851238E-2</v>
      </c>
      <c r="E80" s="13">
        <f>IF(VLOOKUP(B80,Database!$A:$AV,MATCH($E$1,Database!$A$1:$AV$1,),)=0,"#N/A",((((VLOOKUP(B80,Database!$A:$AS,MATCH($E$1,Database!$A$1:$AS$1,),))))-(((VLOOKUP(EDATE(B80,-12),Database!$A:$AS,MATCH($E$1,Database!$A$1:$AS$1,),)))))/(((VLOOKUP(EDATE(B80,-12),Database!$A:$AS,MATCH($E$1,Database!$A$1:$AS$1,),)))))</f>
        <v>2.6232948586699695E-2</v>
      </c>
      <c r="F80" s="13">
        <f>IF(VLOOKUP(B80,Database!$A:$AV,MATCH($F$1,Database!$A$1:$AV$1,),)=0,"#N/A",((((VLOOKUP(B80,Database!$A:$AS,MATCH($F$1,Database!$A$1:$AS$1,),))))-(((VLOOKUP(EDATE(B80,-12),Database!$A:$AS,MATCH($F$1,Database!$A$1:$AS$1,),)))))/(((VLOOKUP(EDATE(B80,-12),Database!$A:$AS,MATCH($F$1,Database!$A$1:$AS$1,),)))))</f>
        <v>3.422619046651431E-2</v>
      </c>
      <c r="G80" s="13">
        <f>IF(VLOOKUP(B80,Database!$A:$AV,MATCH($G$1,Database!$A$1:$AV$1,),)=0,"#N/A",((((VLOOKUP(B80,Database!$A:$AS,MATCH($G$1,Database!$A$1:$AS$1,),))))-(((VLOOKUP(EDATE(B80,-12),Database!$A:$AS,MATCH($G$1,Database!$A$1:$AS$1,),)))))/(((VLOOKUP(EDATE(B80,-12),Database!$A:$AS,MATCH($G$1,Database!$A$1:$AS$1,),)))))</f>
        <v>4.7613571017826345E-2</v>
      </c>
      <c r="H80" s="13">
        <f>IF(VLOOKUP(B80,Database!$A:$AV,MATCH($H$1,Database!$A$1:$AV$1,),)=0,"#N/A",((((VLOOKUP(B80,Database!$A:$AS,MATCH($H$1,Database!$A$1:$AS$1,),))))-(((VLOOKUP(EDATE(B80,-12),Database!$A:$AS,MATCH($H$1,Database!$A$1:$AS$1,),)))))/(((VLOOKUP(EDATE(B80,-12),Database!$A:$AS,MATCH($H$1,Database!$A$1:$AS$1,),)))))</f>
        <v>6.1357702356180897E-2</v>
      </c>
      <c r="I80" s="13">
        <f>IF(VLOOKUP(B80,Database!$A:$AV,MATCH($I$1,Database!$A$1:$AV$1,),)=0,"#N/A",((((VLOOKUP(B80,Database!$A:$AS,MATCH($I$1,Database!$A$1:$AS$1,),))))-(((VLOOKUP(EDATE(B80,-12),Database!$A:$AS,MATCH($I$1,Database!$A$1:$AS$1,),)))))/(((VLOOKUP(EDATE(B80,-12),Database!$A:$AS,MATCH($I$1,Database!$A$1:$AS$1,),)))))</f>
        <v>8.1749049429043374E-2</v>
      </c>
      <c r="J80" s="13">
        <f>IF(VLOOKUP(B80,Database!$A:$AV,MATCH($J$1,Database!$A$1:$AV$1,),)=0,"#N/A",((((VLOOKUP(B80,Database!$A:$AS,MATCH($J$1,Database!$A$1:$AS$1,),))))-(((VLOOKUP(EDATE(B80,-12),Database!$A:$AS,MATCH($J$1,Database!$A$1:$AS$1,),)))))/(((VLOOKUP(EDATE(B80,-12),Database!$A:$AS,MATCH($J$1,Database!$A$1:$AS$1,),)))))</f>
        <v>8.0993450489592056E-2</v>
      </c>
      <c r="K80" s="13">
        <f>IF(VLOOKUP(B80,Database!$A:$AV,MATCH($K$1,Database!$A$1:$AV$1,),)=0,"#N/A",((((VLOOKUP(B80,Database!$A:$AS,MATCH($K$1,Database!$A$1:$AS$1,),))))-(((VLOOKUP(EDATE(B80,-12),Database!$A:$AS,MATCH($K$1,Database!$A$1:$AS$1,),)))))/(((VLOOKUP(EDATE(B80,-12),Database!$A:$AS,MATCH($K$1,Database!$A$1:$AS$1,),)))))</f>
        <v>0.13391557495827161</v>
      </c>
      <c r="L80" s="13">
        <f>((((VLOOKUP(B80,Database!$A:$AS,MATCH($L$1,Database!$A$1:$AS$1,),))))-(((VLOOKUP(EDATE(B80,-12),Database!$A:$AS,MATCH($L$1,Database!$A$1:$AS$1,),)))))/(((VLOOKUP(EDATE(B80,-12),Database!$A:$AS,MATCH($L$1,Database!$A$1:$AS$1,),))))</f>
        <v>7.2320804111638298E-2</v>
      </c>
      <c r="M80" s="13">
        <f>((((VLOOKUP(B80,Database!$A:$AS,MATCH($M$1,Database!$A$1:$AS$1,),))))-(((VLOOKUP(EDATE(B80,-12),Database!$A:$AS,MATCH($M$1,Database!$A$1:$AS$1,),)))))/(((VLOOKUP(EDATE(B80,-12),Database!$A:$AS,MATCH($M$1,Database!$A$1:$AS$1,),))))</f>
        <v>-0.20925515040980694</v>
      </c>
      <c r="N80" s="13" t="e">
        <f>((((VLOOKUP(B80,Database!$A:$AS,MATCH($N$1,Database!$A$1:$AS$1,),))))-(((VLOOKUP(EDATE(B80,-12),Database!$A:$AS,MATCH($N$1,Database!$A$1:$AS$1,),)))))/(((VLOOKUP(EDATE(B80,-12),Database!$A:$AS,MATCH($N$1,Database!$A$1:$AS$1,),))))</f>
        <v>#DIV/0!</v>
      </c>
      <c r="O80" s="13">
        <f>IF(VLOOKUP(B80,Database!$A:$AV,MATCH($O$1,Database!$A$1:$AV$1,),)=0,"#N/A",((((VLOOKUP(B80,Database!$A:$AS,MATCH($O$1,Database!$A$1:$AS$1,),))))-(((VLOOKUP(EDATE(B80,-12),Database!$A:$AS,MATCH($O$1,Database!$A$1:$AS$1,),)))))/(((VLOOKUP(EDATE(B80,-12),Database!$A:$AS,MATCH($O$1,Database!$A$1:$AS$1,),)))))</f>
        <v>6.9942069668752868E-2</v>
      </c>
      <c r="P80" s="13">
        <f>IF(VLOOKUP(B80,Database!$A:$AV,MATCH($P$1,Database!$A$1:$AV$1,),)=0,"#N/A",((((VLOOKUP(B80,Database!$A:$AS,MATCH($P$1,Database!$A$1:$AS$1,),))))-(((VLOOKUP(EDATE(B80,-12),Database!$A:$AS,MATCH($P$1,Database!$A$1:$AS$1,),)))))/(((VLOOKUP(EDATE(B80,-12),Database!$A:$AS,MATCH($P$1,Database!$A$1:$AS$1,),)))))</f>
        <v>0.11143226591617858</v>
      </c>
      <c r="Q80" s="13">
        <f>IF(VLOOKUP(B80,Database!$A:$AV,MATCH($Q$1,Database!$A$1:$AV$1,),)=0,"#N/A",((((VLOOKUP(B80,Database!$A:$AS,MATCH($Q$1,Database!$A$1:$AS$1,),))))-(((VLOOKUP(EDATE(B80,-12),Database!$A:$AS,MATCH($Q$1,Database!$A$1:$AS$1,),)))))/(((VLOOKUP(EDATE(B80,-12),Database!$A:$AS,MATCH($Q$1,Database!$A$1:$AS$1,),)))))</f>
        <v>0.11392722709748711</v>
      </c>
      <c r="R80" s="13">
        <f>IF(VLOOKUP(B80,Database!$A:$AV,MATCH($R$1,Database!$A$1:$AV$1,),)=0,"#N/A",((((VLOOKUP(B80,Database!$A:$AS,MATCH($R$1,Database!$A$1:$AS$1,),))))-(((VLOOKUP(EDATE(B80,-12),Database!$A:$AS,MATCH($R$1,Database!$A$1:$AS$1,),)))))/(((VLOOKUP(EDATE(B80,-12),Database!$A:$AS,MATCH($R$1,Database!$A$1:$AS$1,),)))))</f>
        <v>7.7786660996939337E-3</v>
      </c>
      <c r="S80" s="13">
        <f>IF(VLOOKUP(B80,Database!$A:$AV,MATCH($S$1,Database!$A$1:$AV$1,),)=0,"#N/A",((((VLOOKUP(B80,Database!$A:$AS,MATCH($S$1,Database!$A$1:$AS$1,),))))-(((VLOOKUP(EDATE(B80,-12),Database!$A:$AS,MATCH($S$1,Database!$A$1:$AS$1,),)))))/(((VLOOKUP(EDATE(B80,-12),Database!$A:$AS,MATCH($S$1,Database!$A$1:$AS$1,),)))))</f>
        <v>8.4805653707725831E-2</v>
      </c>
      <c r="T80" s="13">
        <f>IF(VLOOKUP(B80,Database!$A:$AV,MATCH($T$1,Database!$A$1:$AV$1,),)=0,"#N/A",((((VLOOKUP(B80,Database!$A:$AS,MATCH($T$1,Database!$A$1:$AS$1,),))))-(((VLOOKUP(EDATE(B80,-12),Database!$A:$AS,MATCH($T$1,Database!$A$1:$AS$1,),)))))/(((VLOOKUP(EDATE(B80,-12),Database!$A:$AS,MATCH($T$1,Database!$A$1:$AS$1,),)))))</f>
        <v>-6.8493150683805543E-2</v>
      </c>
      <c r="U80" s="13">
        <f>IF(VLOOKUP(B80,Database!$A:$AV,MATCH($U$1,Database!$A$1:$AV$1,),)=0,"#N/A",((((VLOOKUP(B80,Database!$A:$AS,MATCH($U$1,Database!$A$1:$AS$1,),))))-(((VLOOKUP(EDATE(B80,-12),Database!$A:$AS,MATCH($U$1,Database!$A$1:$AS$1,),)))))/(((VLOOKUP(EDATE(B80,-12),Database!$A:$AS,MATCH($U$1,Database!$A$1:$AS$1,),)))))</f>
        <v>2.7894772965356768E-2</v>
      </c>
      <c r="V80" s="13">
        <f>IF(VLOOKUP(B80,Database!$A:$AV,MATCH($V$1,Database!$A$1:$AV$1,),)=0,"#N/A",((((VLOOKUP(B80,Database!$A:$AS,MATCH($V$1,Database!$A$1:$AS$1,),))))-(((VLOOKUP(EDATE(B80,-12),Database!$A:$AS,MATCH($V$1,Database!$A$1:$AS$1,),)))))/(((VLOOKUP(EDATE(B80,-12),Database!$A:$AS,MATCH($V$1,Database!$A$1:$AS$1,),)))))</f>
        <v>0.15335958009886311</v>
      </c>
    </row>
    <row r="81" spans="1:22" s="80" customFormat="1" x14ac:dyDescent="0.35">
      <c r="A81" s="43"/>
      <c r="B81" s="75">
        <v>34608</v>
      </c>
      <c r="C81" s="13">
        <f>IF(VLOOKUP(B81,Database!$A:$AU,MATCH($C$1,Database!$A$1:$AU$1,),)=0,"#N/A",((((VLOOKUP(B81,Database!$A:$AU,MATCH($C$1,Database!$A$1:$AU$1,),))))-(((VLOOKUP(EDATE(B81,-12),Database!$A:$AU,MATCH($C$1,Database!$A$1:$AU$1,),)))))/(((VLOOKUP(EDATE(B81,-12),Database!$A:$AU,MATCH($C$1,Database!$A$1:$AU$1,),)))))</f>
        <v>6.216447121897864E-2</v>
      </c>
      <c r="D81" s="13">
        <f>IF(VLOOKUP(B81,Database!$A:$AV,MATCH($D$1,Database!$A$1:$AV$1,),)=0,"#N/A",((((VLOOKUP(B81,Database!$A:$AS,MATCH($D$1,Database!$A$1:$AS$1,),))))-(((VLOOKUP(EDATE(B81,-12),Database!$A:$AS,MATCH($D$1,Database!$A$1:$AS$1,),)))))/(((VLOOKUP(EDATE(B81,-12),Database!$A:$AS,MATCH($D$1,Database!$A$1:$AS$1,),)))))</f>
        <v>6.4473684214924262E-2</v>
      </c>
      <c r="E81" s="13">
        <f>IF(VLOOKUP(B81,Database!$A:$AV,MATCH($E$1,Database!$A$1:$AV$1,),)=0,"#N/A",((((VLOOKUP(B81,Database!$A:$AS,MATCH($E$1,Database!$A$1:$AS$1,),))))-(((VLOOKUP(EDATE(B81,-12),Database!$A:$AS,MATCH($E$1,Database!$A$1:$AS$1,),)))))/(((VLOOKUP(EDATE(B81,-12),Database!$A:$AS,MATCH($E$1,Database!$A$1:$AS$1,),)))))</f>
        <v>4.5502645502954679E-2</v>
      </c>
      <c r="F81" s="13">
        <f>IF(VLOOKUP(B81,Database!$A:$AV,MATCH($F$1,Database!$A$1:$AV$1,),)=0,"#N/A",((((VLOOKUP(B81,Database!$A:$AS,MATCH($F$1,Database!$A$1:$AS$1,),))))-(((VLOOKUP(EDATE(B81,-12),Database!$A:$AS,MATCH($F$1,Database!$A$1:$AS$1,),)))))/(((VLOOKUP(EDATE(B81,-12),Database!$A:$AS,MATCH($F$1,Database!$A$1:$AS$1,),)))))</f>
        <v>5.357142857116301E-2</v>
      </c>
      <c r="G81" s="13">
        <f>IF(VLOOKUP(B81,Database!$A:$AV,MATCH($G$1,Database!$A$1:$AV$1,),)=0,"#N/A",((((VLOOKUP(B81,Database!$A:$AS,MATCH($G$1,Database!$A$1:$AS$1,),))))-(((VLOOKUP(EDATE(B81,-12),Database!$A:$AS,MATCH($G$1,Database!$A$1:$AS$1,),)))))/(((VLOOKUP(EDATE(B81,-12),Database!$A:$AS,MATCH($G$1,Database!$A$1:$AS$1,),)))))</f>
        <v>5.3373038598098686E-2</v>
      </c>
      <c r="H81" s="13">
        <f>IF(VLOOKUP(B81,Database!$A:$AV,MATCH($H$1,Database!$A$1:$AV$1,),)=0,"#N/A",((((VLOOKUP(B81,Database!$A:$AS,MATCH($H$1,Database!$A$1:$AS$1,),))))-(((VLOOKUP(EDATE(B81,-12),Database!$A:$AS,MATCH($H$1,Database!$A$1:$AS$1,),)))))/(((VLOOKUP(EDATE(B81,-12),Database!$A:$AS,MATCH($H$1,Database!$A$1:$AS$1,),)))))</f>
        <v>6.1197916672769727E-2</v>
      </c>
      <c r="I81" s="13">
        <f>IF(VLOOKUP(B81,Database!$A:$AV,MATCH($I$1,Database!$A$1:$AV$1,),)=0,"#N/A",((((VLOOKUP(B81,Database!$A:$AS,MATCH($I$1,Database!$A$1:$AS$1,),))))-(((VLOOKUP(EDATE(B81,-12),Database!$A:$AS,MATCH($I$1,Database!$A$1:$AS$1,),)))))/(((VLOOKUP(EDATE(B81,-12),Database!$A:$AS,MATCH($I$1,Database!$A$1:$AS$1,),)))))</f>
        <v>7.9923882023871601E-2</v>
      </c>
      <c r="J81" s="13">
        <f>IF(VLOOKUP(B81,Database!$A:$AV,MATCH($J$1,Database!$A$1:$AV$1,),)=0,"#N/A",((((VLOOKUP(B81,Database!$A:$AS,MATCH($J$1,Database!$A$1:$AS$1,),))))-(((VLOOKUP(EDATE(B81,-12),Database!$A:$AS,MATCH($J$1,Database!$A$1:$AS$1,),)))))/(((VLOOKUP(EDATE(B81,-12),Database!$A:$AS,MATCH($J$1,Database!$A$1:$AS$1,),)))))</f>
        <v>8.3875190452942477E-2</v>
      </c>
      <c r="K81" s="13">
        <f>IF(VLOOKUP(B81,Database!$A:$AV,MATCH($K$1,Database!$A$1:$AV$1,),)=0,"#N/A",((((VLOOKUP(B81,Database!$A:$AS,MATCH($K$1,Database!$A$1:$AS$1,),))))-(((VLOOKUP(EDATE(B81,-12),Database!$A:$AS,MATCH($K$1,Database!$A$1:$AS$1,),)))))/(((VLOOKUP(EDATE(B81,-12),Database!$A:$AS,MATCH($K$1,Database!$A$1:$AS$1,),)))))</f>
        <v>0.14556040755771121</v>
      </c>
      <c r="L81" s="13">
        <f>((((VLOOKUP(B81,Database!$A:$AS,MATCH($L$1,Database!$A$1:$AS$1,),))))-(((VLOOKUP(EDATE(B81,-12),Database!$A:$AS,MATCH($L$1,Database!$A$1:$AS$1,),)))))/(((VLOOKUP(EDATE(B81,-12),Database!$A:$AS,MATCH($L$1,Database!$A$1:$AS$1,),))))</f>
        <v>7.3736499073644837E-2</v>
      </c>
      <c r="M81" s="13">
        <f>((((VLOOKUP(B81,Database!$A:$AS,MATCH($M$1,Database!$A$1:$AS$1,),))))-(((VLOOKUP(EDATE(B81,-12),Database!$A:$AS,MATCH($M$1,Database!$A$1:$AS$1,),)))))/(((VLOOKUP(EDATE(B81,-12),Database!$A:$AS,MATCH($M$1,Database!$A$1:$AS$1,),))))</f>
        <v>-0.19071459800589474</v>
      </c>
      <c r="N81" s="13" t="e">
        <f>((((VLOOKUP(B81,Database!$A:$AS,MATCH($N$1,Database!$A$1:$AS$1,),))))-(((VLOOKUP(EDATE(B81,-12),Database!$A:$AS,MATCH($N$1,Database!$A$1:$AS$1,),)))))/(((VLOOKUP(EDATE(B81,-12),Database!$A:$AS,MATCH($N$1,Database!$A$1:$AS$1,),))))</f>
        <v>#DIV/0!</v>
      </c>
      <c r="O81" s="13">
        <f>IF(VLOOKUP(B81,Database!$A:$AV,MATCH($O$1,Database!$A$1:$AV$1,),)=0,"#N/A",((((VLOOKUP(B81,Database!$A:$AS,MATCH($O$1,Database!$A$1:$AS$1,),))))-(((VLOOKUP(EDATE(B81,-12),Database!$A:$AS,MATCH($O$1,Database!$A$1:$AS$1,),)))))/(((VLOOKUP(EDATE(B81,-12),Database!$A:$AS,MATCH($O$1,Database!$A$1:$AS$1,),)))))</f>
        <v>6.6066904714448829E-2</v>
      </c>
      <c r="P81" s="13">
        <f>IF(VLOOKUP(B81,Database!$A:$AV,MATCH($P$1,Database!$A$1:$AV$1,),)=0,"#N/A",((((VLOOKUP(B81,Database!$A:$AS,MATCH($P$1,Database!$A$1:$AS$1,),))))-(((VLOOKUP(EDATE(B81,-12),Database!$A:$AS,MATCH($P$1,Database!$A$1:$AS$1,),)))))/(((VLOOKUP(EDATE(B81,-12),Database!$A:$AS,MATCH($P$1,Database!$A$1:$AS$1,),)))))</f>
        <v>0.13529569583381232</v>
      </c>
      <c r="Q81" s="13">
        <f>IF(VLOOKUP(B81,Database!$A:$AV,MATCH($Q$1,Database!$A$1:$AV$1,),)=0,"#N/A",((((VLOOKUP(B81,Database!$A:$AS,MATCH($Q$1,Database!$A$1:$AS$1,),))))-(((VLOOKUP(EDATE(B81,-12),Database!$A:$AS,MATCH($Q$1,Database!$A$1:$AS$1,),)))))/(((VLOOKUP(EDATE(B81,-12),Database!$A:$AS,MATCH($Q$1,Database!$A$1:$AS$1,),)))))</f>
        <v>0.10442565887947067</v>
      </c>
      <c r="R81" s="13">
        <f>IF(VLOOKUP(B81,Database!$A:$AV,MATCH($R$1,Database!$A$1:$AV$1,),)=0,"#N/A",((((VLOOKUP(B81,Database!$A:$AS,MATCH($R$1,Database!$A$1:$AS$1,),))))-(((VLOOKUP(EDATE(B81,-12),Database!$A:$AS,MATCH($R$1,Database!$A$1:$AS$1,),)))))/(((VLOOKUP(EDATE(B81,-12),Database!$A:$AS,MATCH($R$1,Database!$A$1:$AS$1,),)))))</f>
        <v>2.3345001929429333E-2</v>
      </c>
      <c r="S81" s="13">
        <f>IF(VLOOKUP(B81,Database!$A:$AV,MATCH($S$1,Database!$A$1:$AV$1,),)=0,"#N/A",((((VLOOKUP(B81,Database!$A:$AS,MATCH($S$1,Database!$A$1:$AS$1,),))))-(((VLOOKUP(EDATE(B81,-12),Database!$A:$AS,MATCH($S$1,Database!$A$1:$AS$1,),)))))/(((VLOOKUP(EDATE(B81,-12),Database!$A:$AS,MATCH($S$1,Database!$A$1:$AS$1,),)))))</f>
        <v>0.15602836878501494</v>
      </c>
      <c r="T81" s="13">
        <f>IF(VLOOKUP(B81,Database!$A:$AV,MATCH($T$1,Database!$A$1:$AV$1,),)=0,"#N/A",((((VLOOKUP(B81,Database!$A:$AS,MATCH($T$1,Database!$A$1:$AS$1,),))))-(((VLOOKUP(EDATE(B81,-12),Database!$A:$AS,MATCH($T$1,Database!$A$1:$AS$1,),)))))/(((VLOOKUP(EDATE(B81,-12),Database!$A:$AS,MATCH($T$1,Database!$A$1:$AS$1,),)))))</f>
        <v>-5.6910569090266955E-2</v>
      </c>
      <c r="U81" s="13">
        <f>IF(VLOOKUP(B81,Database!$A:$AV,MATCH($U$1,Database!$A$1:$AV$1,),)=0,"#N/A",((((VLOOKUP(B81,Database!$A:$AS,MATCH($U$1,Database!$A$1:$AS$1,),))))-(((VLOOKUP(EDATE(B81,-12),Database!$A:$AS,MATCH($U$1,Database!$A$1:$AS$1,),)))))/(((VLOOKUP(EDATE(B81,-12),Database!$A:$AS,MATCH($U$1,Database!$A$1:$AS$1,),)))))</f>
        <v>1.5451204918745548E-2</v>
      </c>
      <c r="V81" s="13">
        <f>IF(VLOOKUP(B81,Database!$A:$AV,MATCH($V$1,Database!$A$1:$AV$1,),)=0,"#N/A",((((VLOOKUP(B81,Database!$A:$AS,MATCH($V$1,Database!$A$1:$AS$1,),))))-(((VLOOKUP(EDATE(B81,-12),Database!$A:$AS,MATCH($V$1,Database!$A$1:$AS$1,),)))))/(((VLOOKUP(EDATE(B81,-12),Database!$A:$AS,MATCH($V$1,Database!$A$1:$AS$1,),)))))</f>
        <v>0.13959610141567222</v>
      </c>
    </row>
    <row r="82" spans="1:22" s="80" customFormat="1" x14ac:dyDescent="0.35">
      <c r="A82" s="43"/>
      <c r="B82" s="75">
        <v>34639</v>
      </c>
      <c r="C82" s="13">
        <f>IF(VLOOKUP(B82,Database!$A:$AU,MATCH($C$1,Database!$A$1:$AU$1,),)=0,"#N/A",((((VLOOKUP(B82,Database!$A:$AU,MATCH($C$1,Database!$A$1:$AU$1,),))))-(((VLOOKUP(EDATE(B82,-12),Database!$A:$AU,MATCH($C$1,Database!$A$1:$AU$1,),)))))/(((VLOOKUP(EDATE(B82,-12),Database!$A:$AU,MATCH($C$1,Database!$A$1:$AU$1,),)))))</f>
        <v>6.4300489075123465E-2</v>
      </c>
      <c r="D82" s="13">
        <f>IF(VLOOKUP(B82,Database!$A:$AV,MATCH($D$1,Database!$A$1:$AV$1,),)=0,"#N/A",((((VLOOKUP(B82,Database!$A:$AS,MATCH($D$1,Database!$A$1:$AS$1,),))))-(((VLOOKUP(EDATE(B82,-12),Database!$A:$AS,MATCH($D$1,Database!$A$1:$AS$1,),)))))/(((VLOOKUP(EDATE(B82,-12),Database!$A:$AS,MATCH($D$1,Database!$A$1:$AS$1,),)))))</f>
        <v>7.2463768117851629E-2</v>
      </c>
      <c r="E82" s="13">
        <f>IF(VLOOKUP(B82,Database!$A:$AV,MATCH($E$1,Database!$A$1:$AV$1,),)=0,"#N/A",((((VLOOKUP(B82,Database!$A:$AS,MATCH($E$1,Database!$A$1:$AS$1,),))))-(((VLOOKUP(EDATE(B82,-12),Database!$A:$AS,MATCH($E$1,Database!$A$1:$AS$1,),)))))/(((VLOOKUP(EDATE(B82,-12),Database!$A:$AS,MATCH($E$1,Database!$A$1:$AS$1,),)))))</f>
        <v>5.4082714742918772E-2</v>
      </c>
      <c r="F82" s="13">
        <f>IF(VLOOKUP(B82,Database!$A:$AV,MATCH($F$1,Database!$A$1:$AV$1,),)=0,"#N/A",((((VLOOKUP(B82,Database!$A:$AS,MATCH($F$1,Database!$A$1:$AS$1,),))))-(((VLOOKUP(EDATE(B82,-12),Database!$A:$AS,MATCH($F$1,Database!$A$1:$AS$1,),)))))/(((VLOOKUP(EDATE(B82,-12),Database!$A:$AS,MATCH($F$1,Database!$A$1:$AS$1,),)))))</f>
        <v>6.9069069064380068E-2</v>
      </c>
      <c r="G82" s="13">
        <f>IF(VLOOKUP(B82,Database!$A:$AV,MATCH($G$1,Database!$A$1:$AV$1,),)=0,"#N/A",((((VLOOKUP(B82,Database!$A:$AS,MATCH($G$1,Database!$A$1:$AS$1,),))))-(((VLOOKUP(EDATE(B82,-12),Database!$A:$AS,MATCH($G$1,Database!$A$1:$AS$1,),)))))/(((VLOOKUP(EDATE(B82,-12),Database!$A:$AS,MATCH($G$1,Database!$A$1:$AS$1,),)))))</f>
        <v>6.9772805904740068E-2</v>
      </c>
      <c r="H82" s="13">
        <f>IF(VLOOKUP(B82,Database!$A:$AV,MATCH($H$1,Database!$A$1:$AV$1,),)=0,"#N/A",((((VLOOKUP(B82,Database!$A:$AS,MATCH($H$1,Database!$A$1:$AS$1,),))))-(((VLOOKUP(EDATE(B82,-12),Database!$A:$AS,MATCH($H$1,Database!$A$1:$AS$1,),)))))/(((VLOOKUP(EDATE(B82,-12),Database!$A:$AS,MATCH($H$1,Database!$A$1:$AS$1,),)))))</f>
        <v>5.0322580638555992E-2</v>
      </c>
      <c r="I82" s="13">
        <f>IF(VLOOKUP(B82,Database!$A:$AV,MATCH($I$1,Database!$A$1:$AV$1,),)=0,"#N/A",((((VLOOKUP(B82,Database!$A:$AS,MATCH($I$1,Database!$A$1:$AS$1,),))))-(((VLOOKUP(EDATE(B82,-12),Database!$A:$AS,MATCH($I$1,Database!$A$1:$AS$1,),)))))/(((VLOOKUP(EDATE(B82,-12),Database!$A:$AS,MATCH($I$1,Database!$A$1:$AS$1,),)))))</f>
        <v>8.9707271017298237E-2</v>
      </c>
      <c r="J82" s="13">
        <f>IF(VLOOKUP(B82,Database!$A:$AV,MATCH($J$1,Database!$A$1:$AV$1,),)=0,"#N/A",((((VLOOKUP(B82,Database!$A:$AS,MATCH($J$1,Database!$A$1:$AS$1,),))))-(((VLOOKUP(EDATE(B82,-12),Database!$A:$AS,MATCH($J$1,Database!$A$1:$AS$1,),)))))/(((VLOOKUP(EDATE(B82,-12),Database!$A:$AS,MATCH($J$1,Database!$A$1:$AS$1,),)))))</f>
        <v>9.5866709388016585E-2</v>
      </c>
      <c r="K82" s="13">
        <f>IF(VLOOKUP(B82,Database!$A:$AV,MATCH($K$1,Database!$A$1:$AV$1,),)=0,"#N/A",((((VLOOKUP(B82,Database!$A:$AS,MATCH($K$1,Database!$A$1:$AS$1,),))))-(((VLOOKUP(EDATE(B82,-12),Database!$A:$AS,MATCH($K$1,Database!$A$1:$AS$1,),)))))/(((VLOOKUP(EDATE(B82,-12),Database!$A:$AS,MATCH($K$1,Database!$A$1:$AS$1,),)))))</f>
        <v>0.1473988439216399</v>
      </c>
      <c r="L82" s="13">
        <f>((((VLOOKUP(B82,Database!$A:$AS,MATCH($L$1,Database!$A$1:$AS$1,),))))-(((VLOOKUP(EDATE(B82,-12),Database!$A:$AS,MATCH($L$1,Database!$A$1:$AS$1,),)))))/(((VLOOKUP(EDATE(B82,-12),Database!$A:$AS,MATCH($L$1,Database!$A$1:$AS$1,),))))</f>
        <v>6.1402516966876458E-2</v>
      </c>
      <c r="M82" s="13">
        <f>((((VLOOKUP(B82,Database!$A:$AS,MATCH($M$1,Database!$A$1:$AS$1,),))))-(((VLOOKUP(EDATE(B82,-12),Database!$A:$AS,MATCH($M$1,Database!$A$1:$AS$1,),)))))/(((VLOOKUP(EDATE(B82,-12),Database!$A:$AS,MATCH($M$1,Database!$A$1:$AS$1,),))))</f>
        <v>-0.15082798450750212</v>
      </c>
      <c r="N82" s="13" t="e">
        <f>((((VLOOKUP(B82,Database!$A:$AS,MATCH($N$1,Database!$A$1:$AS$1,),))))-(((VLOOKUP(EDATE(B82,-12),Database!$A:$AS,MATCH($N$1,Database!$A$1:$AS$1,),)))))/(((VLOOKUP(EDATE(B82,-12),Database!$A:$AS,MATCH($N$1,Database!$A$1:$AS$1,),))))</f>
        <v>#DIV/0!</v>
      </c>
      <c r="O82" s="13">
        <f>IF(VLOOKUP(B82,Database!$A:$AV,MATCH($O$1,Database!$A$1:$AV$1,),)=0,"#N/A",((((VLOOKUP(B82,Database!$A:$AS,MATCH($O$1,Database!$A$1:$AS$1,),))))-(((VLOOKUP(EDATE(B82,-12),Database!$A:$AS,MATCH($O$1,Database!$A$1:$AS$1,),)))))/(((VLOOKUP(EDATE(B82,-12),Database!$A:$AS,MATCH($O$1,Database!$A$1:$AS$1,),)))))</f>
        <v>7.5626073293112717E-2</v>
      </c>
      <c r="P82" s="13">
        <f>IF(VLOOKUP(B82,Database!$A:$AV,MATCH($P$1,Database!$A$1:$AV$1,),)=0,"#N/A",((((VLOOKUP(B82,Database!$A:$AS,MATCH($P$1,Database!$A$1:$AS$1,),))))-(((VLOOKUP(EDATE(B82,-12),Database!$A:$AS,MATCH($P$1,Database!$A$1:$AS$1,),)))))/(((VLOOKUP(EDATE(B82,-12),Database!$A:$AS,MATCH($P$1,Database!$A$1:$AS$1,),)))))</f>
        <v>0.13501333233184371</v>
      </c>
      <c r="Q82" s="13">
        <f>IF(VLOOKUP(B82,Database!$A:$AV,MATCH($Q$1,Database!$A$1:$AV$1,),)=0,"#N/A",((((VLOOKUP(B82,Database!$A:$AS,MATCH($Q$1,Database!$A$1:$AS$1,),))))-(((VLOOKUP(EDATE(B82,-12),Database!$A:$AS,MATCH($Q$1,Database!$A$1:$AS$1,),)))))/(((VLOOKUP(EDATE(B82,-12),Database!$A:$AS,MATCH($Q$1,Database!$A$1:$AS$1,),)))))</f>
        <v>0.12895559724829073</v>
      </c>
      <c r="R82" s="13">
        <f>IF(VLOOKUP(B82,Database!$A:$AV,MATCH($R$1,Database!$A$1:$AV$1,),)=0,"#N/A",((((VLOOKUP(B82,Database!$A:$AS,MATCH($R$1,Database!$A$1:$AS$1,),))))-(((VLOOKUP(EDATE(B82,-12),Database!$A:$AS,MATCH($R$1,Database!$A$1:$AS$1,),)))))/(((VLOOKUP(EDATE(B82,-12),Database!$A:$AS,MATCH($R$1,Database!$A$1:$AS$1,),)))))</f>
        <v>1.4506542474471603E-2</v>
      </c>
      <c r="S82" s="13">
        <f>IF(VLOOKUP(B82,Database!$A:$AV,MATCH($S$1,Database!$A$1:$AV$1,),)=0,"#N/A",((((VLOOKUP(B82,Database!$A:$AS,MATCH($S$1,Database!$A$1:$AS$1,),))))-(((VLOOKUP(EDATE(B82,-12),Database!$A:$AS,MATCH($S$1,Database!$A$1:$AS$1,),)))))/(((VLOOKUP(EDATE(B82,-12),Database!$A:$AS,MATCH($S$1,Database!$A$1:$AS$1,),)))))</f>
        <v>0.15248226946460866</v>
      </c>
      <c r="T82" s="13">
        <f>IF(VLOOKUP(B82,Database!$A:$AV,MATCH($T$1,Database!$A$1:$AV$1,),)=0,"#N/A",((((VLOOKUP(B82,Database!$A:$AS,MATCH($T$1,Database!$A$1:$AS$1,),))))-(((VLOOKUP(EDATE(B82,-12),Database!$A:$AS,MATCH($T$1,Database!$A$1:$AS$1,),)))))/(((VLOOKUP(EDATE(B82,-12),Database!$A:$AS,MATCH($T$1,Database!$A$1:$AS$1,),)))))</f>
        <v>-2.2535211270859199E-2</v>
      </c>
      <c r="U82" s="13">
        <f>IF(VLOOKUP(B82,Database!$A:$AV,MATCH($U$1,Database!$A$1:$AV$1,),)=0,"#N/A",((((VLOOKUP(B82,Database!$A:$AS,MATCH($U$1,Database!$A$1:$AS$1,),))))-(((VLOOKUP(EDATE(B82,-12),Database!$A:$AS,MATCH($U$1,Database!$A$1:$AS$1,),)))))/(((VLOOKUP(EDATE(B82,-12),Database!$A:$AS,MATCH($U$1,Database!$A$1:$AS$1,),)))))</f>
        <v>3.6036692649888243E-2</v>
      </c>
      <c r="V82" s="13">
        <f>IF(VLOOKUP(B82,Database!$A:$AV,MATCH($V$1,Database!$A$1:$AV$1,),)=0,"#N/A",((((VLOOKUP(B82,Database!$A:$AS,MATCH($V$1,Database!$A$1:$AS$1,),))))-(((VLOOKUP(EDATE(B82,-12),Database!$A:$AS,MATCH($V$1,Database!$A$1:$AS$1,),)))))/(((VLOOKUP(EDATE(B82,-12),Database!$A:$AS,MATCH($V$1,Database!$A$1:$AS$1,),)))))</f>
        <v>0.13503960844426324</v>
      </c>
    </row>
    <row r="83" spans="1:22" s="80" customFormat="1" x14ac:dyDescent="0.35">
      <c r="A83" s="43"/>
      <c r="B83" s="75">
        <v>34669</v>
      </c>
      <c r="C83" s="13">
        <f>IF(VLOOKUP(B83,Database!$A:$AU,MATCH($C$1,Database!$A$1:$AU$1,),)=0,"#N/A",((((VLOOKUP(B83,Database!$A:$AU,MATCH($C$1,Database!$A$1:$AU$1,),))))-(((VLOOKUP(EDATE(B83,-12),Database!$A:$AU,MATCH($C$1,Database!$A$1:$AU$1,),)))))/(((VLOOKUP(EDATE(B83,-12),Database!$A:$AU,MATCH($C$1,Database!$A$1:$AU$1,),)))))</f>
        <v>6.8625775444899978E-2</v>
      </c>
      <c r="D83" s="13">
        <f>IF(VLOOKUP(B83,Database!$A:$AV,MATCH($D$1,Database!$A$1:$AV$1,),)=0,"#N/A",((((VLOOKUP(B83,Database!$A:$AS,MATCH($D$1,Database!$A$1:$AS$1,),))))-(((VLOOKUP(EDATE(B83,-12),Database!$A:$AS,MATCH($D$1,Database!$A$1:$AS$1,),)))))/(((VLOOKUP(EDATE(B83,-12),Database!$A:$AS,MATCH($D$1,Database!$A$1:$AS$1,),)))))</f>
        <v>8.2894736845879877E-2</v>
      </c>
      <c r="E83" s="13">
        <f>IF(VLOOKUP(B83,Database!$A:$AV,MATCH($E$1,Database!$A$1:$AV$1,),)=0,"#N/A",((((VLOOKUP(B83,Database!$A:$AS,MATCH($E$1,Database!$A$1:$AS$1,),))))-(((VLOOKUP(EDATE(B83,-12),Database!$A:$AS,MATCH($E$1,Database!$A$1:$AS$1,),)))))/(((VLOOKUP(EDATE(B83,-12),Database!$A:$AS,MATCH($E$1,Database!$A$1:$AS$1,),)))))</f>
        <v>6.9444444437713582E-2</v>
      </c>
      <c r="F83" s="13">
        <f>IF(VLOOKUP(B83,Database!$A:$AV,MATCH($F$1,Database!$A$1:$AV$1,),)=0,"#N/A",((((VLOOKUP(B83,Database!$A:$AS,MATCH($F$1,Database!$A$1:$AS$1,),))))-(((VLOOKUP(EDATE(B83,-12),Database!$A:$AS,MATCH($F$1,Database!$A$1:$AS$1,),)))))/(((VLOOKUP(EDATE(B83,-12),Database!$A:$AS,MATCH($F$1,Database!$A$1:$AS$1,),)))))</f>
        <v>5.6379821957400426E-2</v>
      </c>
      <c r="G83" s="13">
        <f>IF(VLOOKUP(B83,Database!$A:$AV,MATCH($G$1,Database!$A$1:$AV$1,),)=0,"#N/A",((((VLOOKUP(B83,Database!$A:$AS,MATCH($G$1,Database!$A$1:$AS$1,),))))-(((VLOOKUP(EDATE(B83,-12),Database!$A:$AS,MATCH($G$1,Database!$A$1:$AS$1,),)))))/(((VLOOKUP(EDATE(B83,-12),Database!$A:$AS,MATCH($G$1,Database!$A$1:$AS$1,),)))))</f>
        <v>7.8319562434539622E-2</v>
      </c>
      <c r="H83" s="13">
        <f>IF(VLOOKUP(B83,Database!$A:$AV,MATCH($H$1,Database!$A$1:$AV$1,),)=0,"#N/A",((((VLOOKUP(B83,Database!$A:$AS,MATCH($H$1,Database!$A$1:$AS$1,),))))-(((VLOOKUP(EDATE(B83,-12),Database!$A:$AS,MATCH($H$1,Database!$A$1:$AS$1,),)))))/(((VLOOKUP(EDATE(B83,-12),Database!$A:$AS,MATCH($H$1,Database!$A$1:$AS$1,),)))))</f>
        <v>5.7915057918242037E-2</v>
      </c>
      <c r="I83" s="13">
        <f>IF(VLOOKUP(B83,Database!$A:$AV,MATCH($I$1,Database!$A$1:$AV$1,),)=0,"#N/A",((((VLOOKUP(B83,Database!$A:$AS,MATCH($I$1,Database!$A$1:$AS$1,),))))-(((VLOOKUP(EDATE(B83,-12),Database!$A:$AS,MATCH($I$1,Database!$A$1:$AS$1,),)))))/(((VLOOKUP(EDATE(B83,-12),Database!$A:$AS,MATCH($I$1,Database!$A$1:$AS$1,),)))))</f>
        <v>0.11720226843316398</v>
      </c>
      <c r="J83" s="13">
        <f>IF(VLOOKUP(B83,Database!$A:$AV,MATCH($J$1,Database!$A$1:$AV$1,),)=0,"#N/A",((((VLOOKUP(B83,Database!$A:$AS,MATCH($J$1,Database!$A$1:$AS$1,),))))-(((VLOOKUP(EDATE(B83,-12),Database!$A:$AS,MATCH($J$1,Database!$A$1:$AS$1,),)))))/(((VLOOKUP(EDATE(B83,-12),Database!$A:$AS,MATCH($J$1,Database!$A$1:$AS$1,),)))))</f>
        <v>0.12159297880097272</v>
      </c>
      <c r="K83" s="13">
        <f>IF(VLOOKUP(B83,Database!$A:$AV,MATCH($K$1,Database!$A$1:$AV$1,),)=0,"#N/A",((((VLOOKUP(B83,Database!$A:$AS,MATCH($K$1,Database!$A$1:$AS$1,),))))-(((VLOOKUP(EDATE(B83,-12),Database!$A:$AS,MATCH($K$1,Database!$A$1:$AS$1,),)))))/(((VLOOKUP(EDATE(B83,-12),Database!$A:$AS,MATCH($K$1,Database!$A$1:$AS$1,),)))))</f>
        <v>0.13333333334547942</v>
      </c>
      <c r="L83" s="13">
        <f>((((VLOOKUP(B83,Database!$A:$AS,MATCH($L$1,Database!$A$1:$AS$1,),))))-(((VLOOKUP(EDATE(B83,-12),Database!$A:$AS,MATCH($L$1,Database!$A$1:$AS$1,),)))))/(((VLOOKUP(EDATE(B83,-12),Database!$A:$AS,MATCH($L$1,Database!$A$1:$AS$1,),))))</f>
        <v>2.8162064454311717E-2</v>
      </c>
      <c r="M83" s="13">
        <f>((((VLOOKUP(B83,Database!$A:$AS,MATCH($M$1,Database!$A$1:$AS$1,),))))-(((VLOOKUP(EDATE(B83,-12),Database!$A:$AS,MATCH($M$1,Database!$A$1:$AS$1,),)))))/(((VLOOKUP(EDATE(B83,-12),Database!$A:$AS,MATCH($M$1,Database!$A$1:$AS$1,),))))</f>
        <v>-8.9993614909542677E-2</v>
      </c>
      <c r="N83" s="13" t="e">
        <f>((((VLOOKUP(B83,Database!$A:$AS,MATCH($N$1,Database!$A$1:$AS$1,),))))-(((VLOOKUP(EDATE(B83,-12),Database!$A:$AS,MATCH($N$1,Database!$A$1:$AS$1,),)))))/(((VLOOKUP(EDATE(B83,-12),Database!$A:$AS,MATCH($N$1,Database!$A$1:$AS$1,),))))</f>
        <v>#DIV/0!</v>
      </c>
      <c r="O83" s="13">
        <f>IF(VLOOKUP(B83,Database!$A:$AV,MATCH($O$1,Database!$A$1:$AV$1,),)=0,"#N/A",((((VLOOKUP(B83,Database!$A:$AS,MATCH($O$1,Database!$A$1:$AS$1,),))))-(((VLOOKUP(EDATE(B83,-12),Database!$A:$AS,MATCH($O$1,Database!$A$1:$AS$1,),)))))/(((VLOOKUP(EDATE(B83,-12),Database!$A:$AS,MATCH($O$1,Database!$A$1:$AS$1,),)))))</f>
        <v>0.10227523598510627</v>
      </c>
      <c r="P83" s="13">
        <f>IF(VLOOKUP(B83,Database!$A:$AV,MATCH($P$1,Database!$A$1:$AV$1,),)=0,"#N/A",((((VLOOKUP(B83,Database!$A:$AS,MATCH($P$1,Database!$A$1:$AS$1,),))))-(((VLOOKUP(EDATE(B83,-12),Database!$A:$AS,MATCH($P$1,Database!$A$1:$AS$1,),)))))/(((VLOOKUP(EDATE(B83,-12),Database!$A:$AS,MATCH($P$1,Database!$A$1:$AS$1,),)))))</f>
        <v>0.10250853931758917</v>
      </c>
      <c r="Q83" s="13">
        <f>IF(VLOOKUP(B83,Database!$A:$AV,MATCH($Q$1,Database!$A$1:$AV$1,),)=0,"#N/A",((((VLOOKUP(B83,Database!$A:$AS,MATCH($Q$1,Database!$A$1:$AS$1,),))))-(((VLOOKUP(EDATE(B83,-12),Database!$A:$AS,MATCH($Q$1,Database!$A$1:$AS$1,),)))))/(((VLOOKUP(EDATE(B83,-12),Database!$A:$AS,MATCH($Q$1,Database!$A$1:$AS$1,),)))))</f>
        <v>0.17095068256526488</v>
      </c>
      <c r="R83" s="13">
        <f>IF(VLOOKUP(B83,Database!$A:$AV,MATCH($R$1,Database!$A$1:$AV$1,),)=0,"#N/A",((((VLOOKUP(B83,Database!$A:$AS,MATCH($R$1,Database!$A$1:$AS$1,),))))-(((VLOOKUP(EDATE(B83,-12),Database!$A:$AS,MATCH($R$1,Database!$A$1:$AS$1,),)))))/(((VLOOKUP(EDATE(B83,-12),Database!$A:$AS,MATCH($R$1,Database!$A$1:$AS$1,),)))))</f>
        <v>2.803653176288777E-2</v>
      </c>
      <c r="S83" s="13">
        <f>IF(VLOOKUP(B83,Database!$A:$AV,MATCH($S$1,Database!$A$1:$AV$1,),)=0,"#N/A",((((VLOOKUP(B83,Database!$A:$AS,MATCH($S$1,Database!$A$1:$AS$1,),))))-(((VLOOKUP(EDATE(B83,-12),Database!$A:$AS,MATCH($S$1,Database!$A$1:$AS$1,),)))))/(((VLOOKUP(EDATE(B83,-12),Database!$A:$AS,MATCH($S$1,Database!$A$1:$AS$1,),)))))</f>
        <v>0.18275862065003487</v>
      </c>
      <c r="T83" s="13">
        <f>IF(VLOOKUP(B83,Database!$A:$AV,MATCH($T$1,Database!$A$1:$AV$1,),)=0,"#N/A",((((VLOOKUP(B83,Database!$A:$AS,MATCH($T$1,Database!$A$1:$AS$1,),))))-(((VLOOKUP(EDATE(B83,-12),Database!$A:$AS,MATCH($T$1,Database!$A$1:$AS$1,),)))))/(((VLOOKUP(EDATE(B83,-12),Database!$A:$AS,MATCH($T$1,Database!$A$1:$AS$1,),)))))</f>
        <v>-0.11227154045708845</v>
      </c>
      <c r="U83" s="13">
        <f>IF(VLOOKUP(B83,Database!$A:$AV,MATCH($U$1,Database!$A$1:$AV$1,),)=0,"#N/A",((((VLOOKUP(B83,Database!$A:$AS,MATCH($U$1,Database!$A$1:$AS$1,),))))-(((VLOOKUP(EDATE(B83,-12),Database!$A:$AS,MATCH($U$1,Database!$A$1:$AS$1,),)))))/(((VLOOKUP(EDATE(B83,-12),Database!$A:$AS,MATCH($U$1,Database!$A$1:$AS$1,),)))))</f>
        <v>7.4636275211276443E-2</v>
      </c>
      <c r="V83" s="13">
        <f>IF(VLOOKUP(B83,Database!$A:$AV,MATCH($V$1,Database!$A$1:$AV$1,),)=0,"#N/A",((((VLOOKUP(B83,Database!$A:$AS,MATCH($V$1,Database!$A$1:$AS$1,),))))-(((VLOOKUP(EDATE(B83,-12),Database!$A:$AS,MATCH($V$1,Database!$A$1:$AS$1,),)))))/(((VLOOKUP(EDATE(B83,-12),Database!$A:$AS,MATCH($V$1,Database!$A$1:$AS$1,),)))))</f>
        <v>0.18590714184796911</v>
      </c>
    </row>
    <row r="84" spans="1:22" s="80" customFormat="1" x14ac:dyDescent="0.35">
      <c r="A84" s="43"/>
      <c r="B84" s="75">
        <v>34700</v>
      </c>
      <c r="C84" s="13">
        <f>IF(VLOOKUP(B84,Database!$A:$AU,MATCH($C$1,Database!$A$1:$AU$1,),)=0,"#N/A",((((VLOOKUP(B84,Database!$A:$AU,MATCH($C$1,Database!$A$1:$AU$1,),))))-(((VLOOKUP(EDATE(B84,-12),Database!$A:$AU,MATCH($C$1,Database!$A$1:$AU$1,),)))))/(((VLOOKUP(EDATE(B84,-12),Database!$A:$AU,MATCH($C$1,Database!$A$1:$AU$1,),)))))</f>
        <v>6.7455810538501235E-2</v>
      </c>
      <c r="D84" s="13">
        <f>IF(VLOOKUP(B84,Database!$A:$AV,MATCH($D$1,Database!$A$1:$AV$1,),)=0,"#N/A",((((VLOOKUP(B84,Database!$A:$AS,MATCH($D$1,Database!$A$1:$AS$1,),))))-(((VLOOKUP(EDATE(B84,-12),Database!$A:$AS,MATCH($D$1,Database!$A$1:$AS$1,),)))))/(((VLOOKUP(EDATE(B84,-12),Database!$A:$AS,MATCH($D$1,Database!$A$1:$AS$1,),)))))</f>
        <v>7.3587385016602447E-2</v>
      </c>
      <c r="E84" s="13">
        <f>IF(VLOOKUP(B84,Database!$A:$AV,MATCH($E$1,Database!$A$1:$AV$1,),)=0,"#N/A",((((VLOOKUP(B84,Database!$A:$AS,MATCH($E$1,Database!$A$1:$AS$1,),))))-(((VLOOKUP(EDATE(B84,-12),Database!$A:$AS,MATCH($E$1,Database!$A$1:$AS$1,),)))))/(((VLOOKUP(EDATE(B84,-12),Database!$A:$AS,MATCH($E$1,Database!$A$1:$AS$1,),)))))</f>
        <v>5.2575107295774068E-2</v>
      </c>
      <c r="F84" s="13">
        <f>IF(VLOOKUP(B84,Database!$A:$AV,MATCH($F$1,Database!$A$1:$AV$1,),)=0,"#N/A",((((VLOOKUP(B84,Database!$A:$AS,MATCH($F$1,Database!$A$1:$AS$1,),))))-(((VLOOKUP(EDATE(B84,-12),Database!$A:$AS,MATCH($F$1,Database!$A$1:$AS$1,),)))))/(((VLOOKUP(EDATE(B84,-12),Database!$A:$AS,MATCH($F$1,Database!$A$1:$AS$1,),)))))</f>
        <v>4.0238450063122662E-2</v>
      </c>
      <c r="G84" s="13">
        <f>IF(VLOOKUP(B84,Database!$A:$AV,MATCH($G$1,Database!$A$1:$AV$1,),)=0,"#N/A",((((VLOOKUP(B84,Database!$A:$AS,MATCH($G$1,Database!$A$1:$AS$1,),))))-(((VLOOKUP(EDATE(B84,-12),Database!$A:$AS,MATCH($G$1,Database!$A$1:$AS$1,),)))))/(((VLOOKUP(EDATE(B84,-12),Database!$A:$AS,MATCH($G$1,Database!$A$1:$AS$1,),)))))</f>
        <v>6.6148749000342649E-2</v>
      </c>
      <c r="H84" s="13">
        <f>IF(VLOOKUP(B84,Database!$A:$AV,MATCH($H$1,Database!$A$1:$AV$1,),)=0,"#N/A",((((VLOOKUP(B84,Database!$A:$AS,MATCH($H$1,Database!$A$1:$AS$1,),))))-(((VLOOKUP(EDATE(B84,-12),Database!$A:$AS,MATCH($H$1,Database!$A$1:$AS$1,),)))))/(((VLOOKUP(EDATE(B84,-12),Database!$A:$AS,MATCH($H$1,Database!$A$1:$AS$1,),)))))</f>
        <v>3.3248081845346313E-2</v>
      </c>
      <c r="I84" s="13">
        <f>IF(VLOOKUP(B84,Database!$A:$AV,MATCH($I$1,Database!$A$1:$AV$1,),)=0,"#N/A",((((VLOOKUP(B84,Database!$A:$AS,MATCH($I$1,Database!$A$1:$AS$1,),))))-(((VLOOKUP(EDATE(B84,-12),Database!$A:$AS,MATCH($I$1,Database!$A$1:$AS$1,),)))))/(((VLOOKUP(EDATE(B84,-12),Database!$A:$AS,MATCH($I$1,Database!$A$1:$AS$1,),)))))</f>
        <v>0.11027332704774079</v>
      </c>
      <c r="J84" s="13">
        <f>IF(VLOOKUP(B84,Database!$A:$AV,MATCH($J$1,Database!$A$1:$AV$1,),)=0,"#N/A",((((VLOOKUP(B84,Database!$A:$AS,MATCH($J$1,Database!$A$1:$AS$1,),))))-(((VLOOKUP(EDATE(B84,-12),Database!$A:$AS,MATCH($J$1,Database!$A$1:$AS$1,),)))))/(((VLOOKUP(EDATE(B84,-12),Database!$A:$AS,MATCH($J$1,Database!$A$1:$AS$1,),)))))</f>
        <v>0.11980813605810114</v>
      </c>
      <c r="K84" s="13">
        <f>IF(VLOOKUP(B84,Database!$A:$AV,MATCH($K$1,Database!$A$1:$AV$1,),)=0,"#N/A",((((VLOOKUP(B84,Database!$A:$AS,MATCH($K$1,Database!$A$1:$AS$1,),))))-(((VLOOKUP(EDATE(B84,-12),Database!$A:$AS,MATCH($K$1,Database!$A$1:$AS$1,),)))))/(((VLOOKUP(EDATE(B84,-12),Database!$A:$AS,MATCH($K$1,Database!$A$1:$AS$1,),)))))</f>
        <v>0.14386459803108792</v>
      </c>
      <c r="L84" s="13">
        <f>((((VLOOKUP(B84,Database!$A:$AS,MATCH($L$1,Database!$A$1:$AS$1,),))))-(((VLOOKUP(EDATE(B84,-12),Database!$A:$AS,MATCH($L$1,Database!$A$1:$AS$1,),)))))/(((VLOOKUP(EDATE(B84,-12),Database!$A:$AS,MATCH($L$1,Database!$A$1:$AS$1,),))))</f>
        <v>-3.3405294286028967E-3</v>
      </c>
      <c r="M84" s="13">
        <f>((((VLOOKUP(B84,Database!$A:$AS,MATCH($M$1,Database!$A$1:$AS$1,),))))-(((VLOOKUP(EDATE(B84,-12),Database!$A:$AS,MATCH($M$1,Database!$A$1:$AS$1,),)))))/(((VLOOKUP(EDATE(B84,-12),Database!$A:$AS,MATCH($M$1,Database!$A$1:$AS$1,),))))</f>
        <v>-7.5198003131029551E-3</v>
      </c>
      <c r="N84" s="13" t="e">
        <f>((((VLOOKUP(B84,Database!$A:$AS,MATCH($N$1,Database!$A$1:$AS$1,),))))-(((VLOOKUP(EDATE(B84,-12),Database!$A:$AS,MATCH($N$1,Database!$A$1:$AS$1,),)))))/(((VLOOKUP(EDATE(B84,-12),Database!$A:$AS,MATCH($N$1,Database!$A$1:$AS$1,),))))</f>
        <v>#DIV/0!</v>
      </c>
      <c r="O84" s="13">
        <f>IF(VLOOKUP(B84,Database!$A:$AV,MATCH($O$1,Database!$A$1:$AV$1,),)=0,"#N/A",((((VLOOKUP(B84,Database!$A:$AS,MATCH($O$1,Database!$A$1:$AS$1,),))))-(((VLOOKUP(EDATE(B84,-12),Database!$A:$AS,MATCH($O$1,Database!$A$1:$AS$1,),)))))/(((VLOOKUP(EDATE(B84,-12),Database!$A:$AS,MATCH($O$1,Database!$A$1:$AS$1,),)))))</f>
        <v>0.10258573876253052</v>
      </c>
      <c r="P84" s="13">
        <f>IF(VLOOKUP(B84,Database!$A:$AV,MATCH($P$1,Database!$A$1:$AV$1,),)=0,"#N/A",((((VLOOKUP(B84,Database!$A:$AS,MATCH($P$1,Database!$A$1:$AS$1,),))))-(((VLOOKUP(EDATE(B84,-12),Database!$A:$AS,MATCH($P$1,Database!$A$1:$AS$1,),)))))/(((VLOOKUP(EDATE(B84,-12),Database!$A:$AS,MATCH($P$1,Database!$A$1:$AS$1,),)))))</f>
        <v>0.13817278088949891</v>
      </c>
      <c r="Q84" s="13">
        <f>IF(VLOOKUP(B84,Database!$A:$AV,MATCH($Q$1,Database!$A$1:$AV$1,),)=0,"#N/A",((((VLOOKUP(B84,Database!$A:$AS,MATCH($Q$1,Database!$A$1:$AS$1,),))))-(((VLOOKUP(EDATE(B84,-12),Database!$A:$AS,MATCH($Q$1,Database!$A$1:$AS$1,),)))))/(((VLOOKUP(EDATE(B84,-12),Database!$A:$AS,MATCH($Q$1,Database!$A$1:$AS$1,),)))))</f>
        <v>0.13456879845225889</v>
      </c>
      <c r="R84" s="13">
        <f>IF(VLOOKUP(B84,Database!$A:$AV,MATCH($R$1,Database!$A$1:$AV$1,),)=0,"#N/A",((((VLOOKUP(B84,Database!$A:$AS,MATCH($R$1,Database!$A$1:$AS$1,),))))-(((VLOOKUP(EDATE(B84,-12),Database!$A:$AS,MATCH($R$1,Database!$A$1:$AS$1,),)))))/(((VLOOKUP(EDATE(B84,-12),Database!$A:$AS,MATCH($R$1,Database!$A$1:$AS$1,),)))))</f>
        <v>6.5045674595572742E-2</v>
      </c>
      <c r="S84" s="13">
        <f>IF(VLOOKUP(B84,Database!$A:$AV,MATCH($S$1,Database!$A$1:$AV$1,),)=0,"#N/A",((((VLOOKUP(B84,Database!$A:$AS,MATCH($S$1,Database!$A$1:$AS$1,),))))-(((VLOOKUP(EDATE(B84,-12),Database!$A:$AS,MATCH($S$1,Database!$A$1:$AS$1,),)))))/(((VLOOKUP(EDATE(B84,-12),Database!$A:$AS,MATCH($S$1,Database!$A$1:$AS$1,),)))))</f>
        <v>0.16262975780984734</v>
      </c>
      <c r="T84" s="13">
        <f>IF(VLOOKUP(B84,Database!$A:$AV,MATCH($T$1,Database!$A$1:$AV$1,),)=0,"#N/A",((((VLOOKUP(B84,Database!$A:$AS,MATCH($T$1,Database!$A$1:$AS$1,),))))-(((VLOOKUP(EDATE(B84,-12),Database!$A:$AS,MATCH($T$1,Database!$A$1:$AS$1,),)))))/(((VLOOKUP(EDATE(B84,-12),Database!$A:$AS,MATCH($T$1,Database!$A$1:$AS$1,),)))))</f>
        <v>-9.6858638733860525E-2</v>
      </c>
      <c r="U84" s="13">
        <f>IF(VLOOKUP(B84,Database!$A:$AV,MATCH($U$1,Database!$A$1:$AV$1,),)=0,"#N/A",((((VLOOKUP(B84,Database!$A:$AS,MATCH($U$1,Database!$A$1:$AS$1,),))))-(((VLOOKUP(EDATE(B84,-12),Database!$A:$AS,MATCH($U$1,Database!$A$1:$AS$1,),)))))/(((VLOOKUP(EDATE(B84,-12),Database!$A:$AS,MATCH($U$1,Database!$A$1:$AS$1,),)))))</f>
        <v>0.15000714800382225</v>
      </c>
      <c r="V84" s="13">
        <f>IF(VLOOKUP(B84,Database!$A:$AV,MATCH($V$1,Database!$A$1:$AV$1,),)=0,"#N/A",((((VLOOKUP(B84,Database!$A:$AS,MATCH($V$1,Database!$A$1:$AS$1,),))))-(((VLOOKUP(EDATE(B84,-12),Database!$A:$AS,MATCH($V$1,Database!$A$1:$AS$1,),)))))/(((VLOOKUP(EDATE(B84,-12),Database!$A:$AS,MATCH($V$1,Database!$A$1:$AS$1,),)))))</f>
        <v>0.12620714209130732</v>
      </c>
    </row>
    <row r="85" spans="1:22" s="80" customFormat="1" x14ac:dyDescent="0.35">
      <c r="A85" s="43"/>
      <c r="B85" s="75">
        <v>34731</v>
      </c>
      <c r="C85" s="13">
        <f>IF(VLOOKUP(B85,Database!$A:$AU,MATCH($C$1,Database!$A$1:$AU$1,),)=0,"#N/A",((((VLOOKUP(B85,Database!$A:$AU,MATCH($C$1,Database!$A$1:$AU$1,),))))-(((VLOOKUP(EDATE(B85,-12),Database!$A:$AU,MATCH($C$1,Database!$A$1:$AU$1,),)))))/(((VLOOKUP(EDATE(B85,-12),Database!$A:$AU,MATCH($C$1,Database!$A$1:$AU$1,),)))))</f>
        <v>6.5260243547036884E-2</v>
      </c>
      <c r="D85" s="13">
        <f>IF(VLOOKUP(B85,Database!$A:$AV,MATCH($D$1,Database!$A$1:$AV$1,),)=0,"#N/A",((((VLOOKUP(B85,Database!$A:$AS,MATCH($D$1,Database!$A$1:$AS$1,),))))-(((VLOOKUP(EDATE(B85,-12),Database!$A:$AS,MATCH($D$1,Database!$A$1:$AS$1,),)))))/(((VLOOKUP(EDATE(B85,-12),Database!$A:$AS,MATCH($D$1,Database!$A$1:$AS$1,),)))))</f>
        <v>6.0880829015728527E-2</v>
      </c>
      <c r="E85" s="13">
        <f>IF(VLOOKUP(B85,Database!$A:$AV,MATCH($E$1,Database!$A$1:$AV$1,),)=0,"#N/A",((((VLOOKUP(B85,Database!$A:$AS,MATCH($E$1,Database!$A$1:$AS$1,),))))-(((VLOOKUP(EDATE(B85,-12),Database!$A:$AS,MATCH($E$1,Database!$A$1:$AS$1,),)))))/(((VLOOKUP(EDATE(B85,-12),Database!$A:$AS,MATCH($E$1,Database!$A$1:$AS$1,),)))))</f>
        <v>5.8510638296477221E-2</v>
      </c>
      <c r="F85" s="13">
        <f>IF(VLOOKUP(B85,Database!$A:$AV,MATCH($F$1,Database!$A$1:$AV$1,),)=0,"#N/A",((((VLOOKUP(B85,Database!$A:$AS,MATCH($F$1,Database!$A$1:$AS$1,),))))-(((VLOOKUP(EDATE(B85,-12),Database!$A:$AS,MATCH($F$1,Database!$A$1:$AS$1,),)))))/(((VLOOKUP(EDATE(B85,-12),Database!$A:$AS,MATCH($F$1,Database!$A$1:$AS$1,),)))))</f>
        <v>3.9647577096133285E-2</v>
      </c>
      <c r="G85" s="13">
        <f>IF(VLOOKUP(B85,Database!$A:$AV,MATCH($G$1,Database!$A$1:$AV$1,),)=0,"#N/A",((((VLOOKUP(B85,Database!$A:$AS,MATCH($G$1,Database!$A$1:$AS$1,),))))-(((VLOOKUP(EDATE(B85,-12),Database!$A:$AS,MATCH($G$1,Database!$A$1:$AS$1,),)))))/(((VLOOKUP(EDATE(B85,-12),Database!$A:$AS,MATCH($G$1,Database!$A$1:$AS$1,),)))))</f>
        <v>6.2113224845289951E-2</v>
      </c>
      <c r="H85" s="13">
        <f>IF(VLOOKUP(B85,Database!$A:$AV,MATCH($H$1,Database!$A$1:$AV$1,),)=0,"#N/A",((((VLOOKUP(B85,Database!$A:$AS,MATCH($H$1,Database!$A$1:$AS$1,),))))-(((VLOOKUP(EDATE(B85,-12),Database!$A:$AS,MATCH($H$1,Database!$A$1:$AS$1,),)))))/(((VLOOKUP(EDATE(B85,-12),Database!$A:$AS,MATCH($H$1,Database!$A$1:$AS$1,),)))))</f>
        <v>3.1887755098300045E-2</v>
      </c>
      <c r="I85" s="13">
        <f>IF(VLOOKUP(B85,Database!$A:$AV,MATCH($I$1,Database!$A$1:$AV$1,),)=0,"#N/A",((((VLOOKUP(B85,Database!$A:$AS,MATCH($I$1,Database!$A$1:$AS$1,),))))-(((VLOOKUP(EDATE(B85,-12),Database!$A:$AS,MATCH($I$1,Database!$A$1:$AS$1,),)))))/(((VLOOKUP(EDATE(B85,-12),Database!$A:$AS,MATCH($I$1,Database!$A$1:$AS$1,),)))))</f>
        <v>8.6270871989245546E-2</v>
      </c>
      <c r="J85" s="13">
        <f>IF(VLOOKUP(B85,Database!$A:$AV,MATCH($J$1,Database!$A$1:$AV$1,),)=0,"#N/A",((((VLOOKUP(B85,Database!$A:$AS,MATCH($J$1,Database!$A$1:$AS$1,),))))-(((VLOOKUP(EDATE(B85,-12),Database!$A:$AS,MATCH($J$1,Database!$A$1:$AS$1,),)))))/(((VLOOKUP(EDATE(B85,-12),Database!$A:$AS,MATCH($J$1,Database!$A$1:$AS$1,),)))))</f>
        <v>7.8382057970849017E-2</v>
      </c>
      <c r="K85" s="13">
        <f>IF(VLOOKUP(B85,Database!$A:$AV,MATCH($K$1,Database!$A$1:$AV$1,),)=0,"#N/A",((((VLOOKUP(B85,Database!$A:$AS,MATCH($K$1,Database!$A$1:$AS$1,),))))-(((VLOOKUP(EDATE(B85,-12),Database!$A:$AS,MATCH($K$1,Database!$A$1:$AS$1,),)))))/(((VLOOKUP(EDATE(B85,-12),Database!$A:$AS,MATCH($K$1,Database!$A$1:$AS$1,),)))))</f>
        <v>0.12292817680943423</v>
      </c>
      <c r="L85" s="13">
        <f>((((VLOOKUP(B85,Database!$A:$AS,MATCH($L$1,Database!$A$1:$AS$1,),))))-(((VLOOKUP(EDATE(B85,-12),Database!$A:$AS,MATCH($L$1,Database!$A$1:$AS$1,),)))))/(((VLOOKUP(EDATE(B85,-12),Database!$A:$AS,MATCH($L$1,Database!$A$1:$AS$1,),))))</f>
        <v>-7.2795498728986538E-2</v>
      </c>
      <c r="M85" s="13">
        <f>((((VLOOKUP(B85,Database!$A:$AS,MATCH($M$1,Database!$A$1:$AS$1,),))))-(((VLOOKUP(EDATE(B85,-12),Database!$A:$AS,MATCH($M$1,Database!$A$1:$AS$1,),)))))/(((VLOOKUP(EDATE(B85,-12),Database!$A:$AS,MATCH($M$1,Database!$A$1:$AS$1,),))))</f>
        <v>-4.2439550635663133E-2</v>
      </c>
      <c r="N85" s="13" t="e">
        <f>((((VLOOKUP(B85,Database!$A:$AS,MATCH($N$1,Database!$A$1:$AS$1,),))))-(((VLOOKUP(EDATE(B85,-12),Database!$A:$AS,MATCH($N$1,Database!$A$1:$AS$1,),)))))/(((VLOOKUP(EDATE(B85,-12),Database!$A:$AS,MATCH($N$1,Database!$A$1:$AS$1,),))))</f>
        <v>#DIV/0!</v>
      </c>
      <c r="O85" s="13">
        <f>IF(VLOOKUP(B85,Database!$A:$AV,MATCH($O$1,Database!$A$1:$AV$1,),)=0,"#N/A",((((VLOOKUP(B85,Database!$A:$AS,MATCH($O$1,Database!$A$1:$AS$1,),))))-(((VLOOKUP(EDATE(B85,-12),Database!$A:$AS,MATCH($O$1,Database!$A$1:$AS$1,),)))))/(((VLOOKUP(EDATE(B85,-12),Database!$A:$AS,MATCH($O$1,Database!$A$1:$AS$1,),)))))</f>
        <v>9.9694537840913172E-2</v>
      </c>
      <c r="P85" s="13">
        <f>IF(VLOOKUP(B85,Database!$A:$AV,MATCH($P$1,Database!$A$1:$AV$1,),)=0,"#N/A",((((VLOOKUP(B85,Database!$A:$AS,MATCH($P$1,Database!$A$1:$AS$1,),))))-(((VLOOKUP(EDATE(B85,-12),Database!$A:$AS,MATCH($P$1,Database!$A$1:$AS$1,),)))))/(((VLOOKUP(EDATE(B85,-12),Database!$A:$AS,MATCH($P$1,Database!$A$1:$AS$1,),)))))</f>
        <v>0.12858940201302538</v>
      </c>
      <c r="Q85" s="13">
        <f>IF(VLOOKUP(B85,Database!$A:$AV,MATCH($Q$1,Database!$A$1:$AV$1,),)=0,"#N/A",((((VLOOKUP(B85,Database!$A:$AS,MATCH($Q$1,Database!$A$1:$AS$1,),))))-(((VLOOKUP(EDATE(B85,-12),Database!$A:$AS,MATCH($Q$1,Database!$A$1:$AS$1,),)))))/(((VLOOKUP(EDATE(B85,-12),Database!$A:$AS,MATCH($Q$1,Database!$A$1:$AS$1,),)))))</f>
        <v>0.1495810744282666</v>
      </c>
      <c r="R85" s="13">
        <f>IF(VLOOKUP(B85,Database!$A:$AV,MATCH($R$1,Database!$A$1:$AV$1,),)=0,"#N/A",((((VLOOKUP(B85,Database!$A:$AS,MATCH($R$1,Database!$A$1:$AS$1,),))))-(((VLOOKUP(EDATE(B85,-12),Database!$A:$AS,MATCH($R$1,Database!$A$1:$AS$1,),)))))/(((VLOOKUP(EDATE(B85,-12),Database!$A:$AS,MATCH($R$1,Database!$A$1:$AS$1,),)))))</f>
        <v>4.2289450294925222E-2</v>
      </c>
      <c r="S85" s="13">
        <f>IF(VLOOKUP(B85,Database!$A:$AV,MATCH($S$1,Database!$A$1:$AV$1,),)=0,"#N/A",((((VLOOKUP(B85,Database!$A:$AS,MATCH($S$1,Database!$A$1:$AS$1,),))))-(((VLOOKUP(EDATE(B85,-12),Database!$A:$AS,MATCH($S$1,Database!$A$1:$AS$1,),)))))/(((VLOOKUP(EDATE(B85,-12),Database!$A:$AS,MATCH($S$1,Database!$A$1:$AS$1,),)))))</f>
        <v>0.13029315960554957</v>
      </c>
      <c r="T85" s="13">
        <f>IF(VLOOKUP(B85,Database!$A:$AV,MATCH($T$1,Database!$A$1:$AV$1,),)=0,"#N/A",((((VLOOKUP(B85,Database!$A:$AS,MATCH($T$1,Database!$A$1:$AS$1,),))))-(((VLOOKUP(EDATE(B85,-12),Database!$A:$AS,MATCH($T$1,Database!$A$1:$AS$1,),)))))/(((VLOOKUP(EDATE(B85,-12),Database!$A:$AS,MATCH($T$1,Database!$A$1:$AS$1,),)))))</f>
        <v>-1.4662756604002718E-2</v>
      </c>
      <c r="U85" s="13">
        <f>IF(VLOOKUP(B85,Database!$A:$AV,MATCH($U$1,Database!$A$1:$AV$1,),)=0,"#N/A",((((VLOOKUP(B85,Database!$A:$AS,MATCH($U$1,Database!$A$1:$AS$1,),))))-(((VLOOKUP(EDATE(B85,-12),Database!$A:$AS,MATCH($U$1,Database!$A$1:$AS$1,),)))))/(((VLOOKUP(EDATE(B85,-12),Database!$A:$AS,MATCH($U$1,Database!$A$1:$AS$1,),)))))</f>
        <v>0.12340416148073322</v>
      </c>
      <c r="V85" s="13">
        <f>IF(VLOOKUP(B85,Database!$A:$AV,MATCH($V$1,Database!$A$1:$AV$1,),)=0,"#N/A",((((VLOOKUP(B85,Database!$A:$AS,MATCH($V$1,Database!$A$1:$AS$1,),))))-(((VLOOKUP(EDATE(B85,-12),Database!$A:$AS,MATCH($V$1,Database!$A$1:$AS$1,),)))))/(((VLOOKUP(EDATE(B85,-12),Database!$A:$AS,MATCH($V$1,Database!$A$1:$AS$1,),)))))</f>
        <v>0.13691184589316777</v>
      </c>
    </row>
    <row r="86" spans="1:22" s="80" customFormat="1" x14ac:dyDescent="0.35">
      <c r="A86" s="43"/>
      <c r="B86" s="75">
        <v>34759</v>
      </c>
      <c r="C86" s="13">
        <f>IF(VLOOKUP(B86,Database!$A:$AU,MATCH($C$1,Database!$A$1:$AU$1,),)=0,"#N/A",((((VLOOKUP(B86,Database!$A:$AU,MATCH($C$1,Database!$A$1:$AU$1,),))))-(((VLOOKUP(EDATE(B86,-12),Database!$A:$AU,MATCH($C$1,Database!$A$1:$AU$1,),)))))/(((VLOOKUP(EDATE(B86,-12),Database!$A:$AU,MATCH($C$1,Database!$A$1:$AU$1,),)))))</f>
        <v>5.6356687154978539E-2</v>
      </c>
      <c r="D86" s="13">
        <f>IF(VLOOKUP(B86,Database!$A:$AV,MATCH($D$1,Database!$A$1:$AV$1,),)=0,"#N/A",((((VLOOKUP(B86,Database!$A:$AS,MATCH($D$1,Database!$A$1:$AS$1,),))))-(((VLOOKUP(EDATE(B86,-12),Database!$A:$AS,MATCH($D$1,Database!$A$1:$AS$1,),)))))/(((VLOOKUP(EDATE(B86,-12),Database!$A:$AS,MATCH($D$1,Database!$A$1:$AS$1,),)))))</f>
        <v>5.821474773296343E-2</v>
      </c>
      <c r="E86" s="13">
        <f>IF(VLOOKUP(B86,Database!$A:$AV,MATCH($E$1,Database!$A$1:$AV$1,),)=0,"#N/A",((((VLOOKUP(B86,Database!$A:$AS,MATCH($E$1,Database!$A$1:$AS$1,),))))-(((VLOOKUP(EDATE(B86,-12),Database!$A:$AS,MATCH($E$1,Database!$A$1:$AS$1,),)))))/(((VLOOKUP(EDATE(B86,-12),Database!$A:$AS,MATCH($E$1,Database!$A$1:$AS$1,),)))))</f>
        <v>5.7894736851392646E-2</v>
      </c>
      <c r="F86" s="13">
        <f>IF(VLOOKUP(B86,Database!$A:$AV,MATCH($F$1,Database!$A$1:$AV$1,),)=0,"#N/A",((((VLOOKUP(B86,Database!$A:$AS,MATCH($F$1,Database!$A$1:$AS$1,),))))-(((VLOOKUP(EDATE(B86,-12),Database!$A:$AS,MATCH($F$1,Database!$A$1:$AS$1,),)))))/(((VLOOKUP(EDATE(B86,-12),Database!$A:$AS,MATCH($F$1,Database!$A$1:$AS$1,),)))))</f>
        <v>3.2448377572028432E-2</v>
      </c>
      <c r="G86" s="13">
        <f>IF(VLOOKUP(B86,Database!$A:$AV,MATCH($G$1,Database!$A$1:$AV$1,),)=0,"#N/A",((((VLOOKUP(B86,Database!$A:$AS,MATCH($G$1,Database!$A$1:$AS$1,),))))-(((VLOOKUP(EDATE(B86,-12),Database!$A:$AS,MATCH($G$1,Database!$A$1:$AS$1,),)))))/(((VLOOKUP(EDATE(B86,-12),Database!$A:$AS,MATCH($G$1,Database!$A$1:$AS$1,),)))))</f>
        <v>7.1412196240256812E-2</v>
      </c>
      <c r="H86" s="13">
        <f>IF(VLOOKUP(B86,Database!$A:$AV,MATCH($H$1,Database!$A$1:$AV$1,),)=0,"#N/A",((((VLOOKUP(B86,Database!$A:$AS,MATCH($H$1,Database!$A$1:$AS$1,),))))-(((VLOOKUP(EDATE(B86,-12),Database!$A:$AS,MATCH($H$1,Database!$A$1:$AS$1,),)))))/(((VLOOKUP(EDATE(B86,-12),Database!$A:$AS,MATCH($H$1,Database!$A$1:$AS$1,),)))))</f>
        <v>2.9187817251932865E-2</v>
      </c>
      <c r="I86" s="13">
        <f>IF(VLOOKUP(B86,Database!$A:$AV,MATCH($I$1,Database!$A$1:$AV$1,),)=0,"#N/A",((((VLOOKUP(B86,Database!$A:$AS,MATCH($I$1,Database!$A$1:$AS$1,),))))-(((VLOOKUP(EDATE(B86,-12),Database!$A:$AS,MATCH($I$1,Database!$A$1:$AS$1,),)))))/(((VLOOKUP(EDATE(B86,-12),Database!$A:$AS,MATCH($I$1,Database!$A$1:$AS$1,),)))))</f>
        <v>7.4107959741329651E-2</v>
      </c>
      <c r="J86" s="13">
        <f>IF(VLOOKUP(B86,Database!$A:$AV,MATCH($J$1,Database!$A$1:$AV$1,),)=0,"#N/A",((((VLOOKUP(B86,Database!$A:$AS,MATCH($J$1,Database!$A$1:$AS$1,),))))-(((VLOOKUP(EDATE(B86,-12),Database!$A:$AS,MATCH($J$1,Database!$A$1:$AS$1,),)))))/(((VLOOKUP(EDATE(B86,-12),Database!$A:$AS,MATCH($J$1,Database!$A$1:$AS$1,),)))))</f>
        <v>7.6908684581402639E-2</v>
      </c>
      <c r="K86" s="13">
        <f>IF(VLOOKUP(B86,Database!$A:$AV,MATCH($K$1,Database!$A$1:$AV$1,),)=0,"#N/A",((((VLOOKUP(B86,Database!$A:$AS,MATCH($K$1,Database!$A$1:$AS$1,),))))-(((VLOOKUP(EDATE(B86,-12),Database!$A:$AS,MATCH($K$1,Database!$A$1:$AS$1,),)))))/(((VLOOKUP(EDATE(B86,-12),Database!$A:$AS,MATCH($K$1,Database!$A$1:$AS$1,),)))))</f>
        <v>0.13461538461721143</v>
      </c>
      <c r="L86" s="13">
        <f>((((VLOOKUP(B86,Database!$A:$AS,MATCH($L$1,Database!$A$1:$AS$1,),))))-(((VLOOKUP(EDATE(B86,-12),Database!$A:$AS,MATCH($L$1,Database!$A$1:$AS$1,),)))))/(((VLOOKUP(EDATE(B86,-12),Database!$A:$AS,MATCH($L$1,Database!$A$1:$AS$1,),))))</f>
        <v>-9.0511804710185287E-2</v>
      </c>
      <c r="M86" s="13">
        <f>((((VLOOKUP(B86,Database!$A:$AS,MATCH($M$1,Database!$A$1:$AS$1,),))))-(((VLOOKUP(EDATE(B86,-12),Database!$A:$AS,MATCH($M$1,Database!$A$1:$AS$1,),)))))/(((VLOOKUP(EDATE(B86,-12),Database!$A:$AS,MATCH($M$1,Database!$A$1:$AS$1,),))))</f>
        <v>-5.6998439920591379E-2</v>
      </c>
      <c r="N86" s="13" t="e">
        <f>((((VLOOKUP(B86,Database!$A:$AS,MATCH($N$1,Database!$A$1:$AS$1,),))))-(((VLOOKUP(EDATE(B86,-12),Database!$A:$AS,MATCH($N$1,Database!$A$1:$AS$1,),)))))/(((VLOOKUP(EDATE(B86,-12),Database!$A:$AS,MATCH($N$1,Database!$A$1:$AS$1,),))))</f>
        <v>#DIV/0!</v>
      </c>
      <c r="O86" s="13">
        <f>IF(VLOOKUP(B86,Database!$A:$AV,MATCH($O$1,Database!$A$1:$AV$1,),)=0,"#N/A",((((VLOOKUP(B86,Database!$A:$AS,MATCH($O$1,Database!$A$1:$AS$1,),))))-(((VLOOKUP(EDATE(B86,-12),Database!$A:$AS,MATCH($O$1,Database!$A$1:$AS$1,),)))))/(((VLOOKUP(EDATE(B86,-12),Database!$A:$AS,MATCH($O$1,Database!$A$1:$AS$1,),)))))</f>
        <v>7.6903769674096761E-2</v>
      </c>
      <c r="P86" s="13">
        <f>IF(VLOOKUP(B86,Database!$A:$AV,MATCH($P$1,Database!$A$1:$AV$1,),)=0,"#N/A",((((VLOOKUP(B86,Database!$A:$AS,MATCH($P$1,Database!$A$1:$AS$1,),))))-(((VLOOKUP(EDATE(B86,-12),Database!$A:$AS,MATCH($P$1,Database!$A$1:$AS$1,),)))))/(((VLOOKUP(EDATE(B86,-12),Database!$A:$AS,MATCH($P$1,Database!$A$1:$AS$1,),)))))</f>
        <v>0.14286233860701936</v>
      </c>
      <c r="Q86" s="13">
        <f>IF(VLOOKUP(B86,Database!$A:$AV,MATCH($Q$1,Database!$A$1:$AV$1,),)=0,"#N/A",((((VLOOKUP(B86,Database!$A:$AS,MATCH($Q$1,Database!$A$1:$AS$1,),))))-(((VLOOKUP(EDATE(B86,-12),Database!$A:$AS,MATCH($Q$1,Database!$A$1:$AS$1,),)))))/(((VLOOKUP(EDATE(B86,-12),Database!$A:$AS,MATCH($Q$1,Database!$A$1:$AS$1,),)))))</f>
        <v>0.13849908481401979</v>
      </c>
      <c r="R86" s="13">
        <f>IF(VLOOKUP(B86,Database!$A:$AV,MATCH($R$1,Database!$A$1:$AV$1,),)=0,"#N/A",((((VLOOKUP(B86,Database!$A:$AS,MATCH($R$1,Database!$A$1:$AS$1,),))))-(((VLOOKUP(EDATE(B86,-12),Database!$A:$AS,MATCH($R$1,Database!$A$1:$AS$1,),)))))/(((VLOOKUP(EDATE(B86,-12),Database!$A:$AS,MATCH($R$1,Database!$A$1:$AS$1,),)))))</f>
        <v>3.7631087696487812E-2</v>
      </c>
      <c r="S86" s="13">
        <f>IF(VLOOKUP(B86,Database!$A:$AV,MATCH($S$1,Database!$A$1:$AV$1,),)=0,"#N/A",((((VLOOKUP(B86,Database!$A:$AS,MATCH($S$1,Database!$A$1:$AS$1,),))))-(((VLOOKUP(EDATE(B86,-12),Database!$A:$AS,MATCH($S$1,Database!$A$1:$AS$1,),)))))/(((VLOOKUP(EDATE(B86,-12),Database!$A:$AS,MATCH($S$1,Database!$A$1:$AS$1,),)))))</f>
        <v>0.17880794700990368</v>
      </c>
      <c r="T86" s="13">
        <f>IF(VLOOKUP(B86,Database!$A:$AV,MATCH($T$1,Database!$A$1:$AV$1,),)=0,"#N/A",((((VLOOKUP(B86,Database!$A:$AS,MATCH($T$1,Database!$A$1:$AS$1,),))))-(((VLOOKUP(EDATE(B86,-12),Database!$A:$AS,MATCH($T$1,Database!$A$1:$AS$1,),)))))/(((VLOOKUP(EDATE(B86,-12),Database!$A:$AS,MATCH($T$1,Database!$A$1:$AS$1,),)))))</f>
        <v>-1.7595307913072244E-2</v>
      </c>
      <c r="U86" s="13">
        <f>IF(VLOOKUP(B86,Database!$A:$AV,MATCH($U$1,Database!$A$1:$AV$1,),)=0,"#N/A",((((VLOOKUP(B86,Database!$A:$AS,MATCH($U$1,Database!$A$1:$AS$1,),))))-(((VLOOKUP(EDATE(B86,-12),Database!$A:$AS,MATCH($U$1,Database!$A$1:$AS$1,),)))))/(((VLOOKUP(EDATE(B86,-12),Database!$A:$AS,MATCH($U$1,Database!$A$1:$AS$1,),)))))</f>
        <v>0.11561933680335969</v>
      </c>
      <c r="V86" s="13">
        <f>IF(VLOOKUP(B86,Database!$A:$AV,MATCH($V$1,Database!$A$1:$AV$1,),)=0,"#N/A",((((VLOOKUP(B86,Database!$A:$AS,MATCH($V$1,Database!$A$1:$AS$1,),))))-(((VLOOKUP(EDATE(B86,-12),Database!$A:$AS,MATCH($V$1,Database!$A$1:$AS$1,),)))))/(((VLOOKUP(EDATE(B86,-12),Database!$A:$AS,MATCH($V$1,Database!$A$1:$AS$1,),)))))</f>
        <v>9.3091136514511078E-2</v>
      </c>
    </row>
    <row r="87" spans="1:22" s="80" customFormat="1" x14ac:dyDescent="0.35">
      <c r="A87" s="43"/>
      <c r="B87" s="75">
        <v>34790</v>
      </c>
      <c r="C87" s="13">
        <f>IF(VLOOKUP(B87,Database!$A:$AU,MATCH($C$1,Database!$A$1:$AU$1,),)=0,"#N/A",((((VLOOKUP(B87,Database!$A:$AU,MATCH($C$1,Database!$A$1:$AU$1,),))))-(((VLOOKUP(EDATE(B87,-12),Database!$A:$AU,MATCH($C$1,Database!$A$1:$AU$1,),)))))/(((VLOOKUP(EDATE(B87,-12),Database!$A:$AU,MATCH($C$1,Database!$A$1:$AU$1,),)))))</f>
        <v>4.8439442978573263E-2</v>
      </c>
      <c r="D87" s="13">
        <f>IF(VLOOKUP(B87,Database!$A:$AV,MATCH($D$1,Database!$A$1:$AV$1,),)=0,"#N/A",((((VLOOKUP(B87,Database!$A:$AS,MATCH($D$1,Database!$A$1:$AS$1,),))))-(((VLOOKUP(EDATE(B87,-12),Database!$A:$AS,MATCH($D$1,Database!$A$1:$AS$1,),)))))/(((VLOOKUP(EDATE(B87,-12),Database!$A:$AS,MATCH($D$1,Database!$A$1:$AS$1,),)))))</f>
        <v>4.3202033033425735E-2</v>
      </c>
      <c r="E87" s="13">
        <f>IF(VLOOKUP(B87,Database!$A:$AV,MATCH($E$1,Database!$A$1:$AV$1,),)=0,"#N/A",((((VLOOKUP(B87,Database!$A:$AS,MATCH($E$1,Database!$A$1:$AS$1,),))))-(((VLOOKUP(EDATE(B87,-12),Database!$A:$AS,MATCH($E$1,Database!$A$1:$AS$1,),)))))/(((VLOOKUP(EDATE(B87,-12),Database!$A:$AS,MATCH($E$1,Database!$A$1:$AS$1,),)))))</f>
        <v>6.0479666317023693E-2</v>
      </c>
      <c r="F87" s="13">
        <f>IF(VLOOKUP(B87,Database!$A:$AV,MATCH($F$1,Database!$A$1:$AV$1,),)=0,"#N/A",((((VLOOKUP(B87,Database!$A:$AS,MATCH($F$1,Database!$A$1:$AS$1,),))))-(((VLOOKUP(EDATE(B87,-12),Database!$A:$AS,MATCH($F$1,Database!$A$1:$AS$1,),)))))/(((VLOOKUP(EDATE(B87,-12),Database!$A:$AS,MATCH($F$1,Database!$A$1:$AS$1,),)))))</f>
        <v>2.6239067062702744E-2</v>
      </c>
      <c r="G87" s="13">
        <f>IF(VLOOKUP(B87,Database!$A:$AV,MATCH($G$1,Database!$A$1:$AV$1,),)=0,"#N/A",((((VLOOKUP(B87,Database!$A:$AS,MATCH($G$1,Database!$A$1:$AS$1,),))))-(((VLOOKUP(EDATE(B87,-12),Database!$A:$AS,MATCH($G$1,Database!$A$1:$AS$1,),)))))/(((VLOOKUP(EDATE(B87,-12),Database!$A:$AS,MATCH($G$1,Database!$A$1:$AS$1,),)))))</f>
        <v>4.2838018741633239E-2</v>
      </c>
      <c r="H87" s="13">
        <f>IF(VLOOKUP(B87,Database!$A:$AV,MATCH($H$1,Database!$A$1:$AV$1,),)=0,"#N/A",((((VLOOKUP(B87,Database!$A:$AS,MATCH($H$1,Database!$A$1:$AS$1,),))))-(((VLOOKUP(EDATE(B87,-12),Database!$A:$AS,MATCH($H$1,Database!$A$1:$AS$1,),)))))/(((VLOOKUP(EDATE(B87,-12),Database!$A:$AS,MATCH($H$1,Database!$A$1:$AS$1,),)))))</f>
        <v>2.5062656648174232E-2</v>
      </c>
      <c r="I87" s="13">
        <f>IF(VLOOKUP(B87,Database!$A:$AV,MATCH($I$1,Database!$A$1:$AV$1,),)=0,"#N/A",((((VLOOKUP(B87,Database!$A:$AS,MATCH($I$1,Database!$A$1:$AS$1,),))))-(((VLOOKUP(EDATE(B87,-12),Database!$A:$AS,MATCH($I$1,Database!$A$1:$AS$1,),)))))/(((VLOOKUP(EDATE(B87,-12),Database!$A:$AS,MATCH($I$1,Database!$A$1:$AS$1,),)))))</f>
        <v>5.7605760575158142E-2</v>
      </c>
      <c r="J87" s="13">
        <f>IF(VLOOKUP(B87,Database!$A:$AV,MATCH($J$1,Database!$A$1:$AV$1,),)=0,"#N/A",((((VLOOKUP(B87,Database!$A:$AS,MATCH($J$1,Database!$A$1:$AS$1,),))))-(((VLOOKUP(EDATE(B87,-12),Database!$A:$AS,MATCH($J$1,Database!$A$1:$AS$1,),)))))/(((VLOOKUP(EDATE(B87,-12),Database!$A:$AS,MATCH($J$1,Database!$A$1:$AS$1,),)))))</f>
        <v>6.5019599011802071E-2</v>
      </c>
      <c r="K87" s="13">
        <f>IF(VLOOKUP(B87,Database!$A:$AV,MATCH($K$1,Database!$A$1:$AV$1,),)=0,"#N/A",((((VLOOKUP(B87,Database!$A:$AS,MATCH($K$1,Database!$A$1:$AS$1,),))))-(((VLOOKUP(EDATE(B87,-12),Database!$A:$AS,MATCH($K$1,Database!$A$1:$AS$1,),)))))/(((VLOOKUP(EDATE(B87,-12),Database!$A:$AS,MATCH($K$1,Database!$A$1:$AS$1,),)))))</f>
        <v>0.13816689467689822</v>
      </c>
      <c r="L87" s="13">
        <f>((((VLOOKUP(B87,Database!$A:$AS,MATCH($L$1,Database!$A$1:$AS$1,),))))-(((VLOOKUP(EDATE(B87,-12),Database!$A:$AS,MATCH($L$1,Database!$A$1:$AS$1,),)))))/(((VLOOKUP(EDATE(B87,-12),Database!$A:$AS,MATCH($L$1,Database!$A$1:$AS$1,),))))</f>
        <v>-0.12416448154187942</v>
      </c>
      <c r="M87" s="13">
        <f>((((VLOOKUP(B87,Database!$A:$AS,MATCH($M$1,Database!$A$1:$AS$1,),))))-(((VLOOKUP(EDATE(B87,-12),Database!$A:$AS,MATCH($M$1,Database!$A$1:$AS$1,),)))))/(((VLOOKUP(EDATE(B87,-12),Database!$A:$AS,MATCH($M$1,Database!$A$1:$AS$1,),))))</f>
        <v>-6.1093726278093681E-2</v>
      </c>
      <c r="N87" s="13">
        <f>((((VLOOKUP(B87,Database!$A:$AS,MATCH($N$1,Database!$A$1:$AS$1,),))))-(((VLOOKUP(EDATE(B87,-12),Database!$A:$AS,MATCH($N$1,Database!$A$1:$AS$1,),)))))/(((VLOOKUP(EDATE(B87,-12),Database!$A:$AS,MATCH($N$1,Database!$A$1:$AS$1,),))))</f>
        <v>0.15735779502117109</v>
      </c>
      <c r="O87" s="13">
        <f>IF(VLOOKUP(B87,Database!$A:$AV,MATCH($O$1,Database!$A$1:$AV$1,),)=0,"#N/A",((((VLOOKUP(B87,Database!$A:$AS,MATCH($O$1,Database!$A$1:$AS$1,),))))-(((VLOOKUP(EDATE(B87,-12),Database!$A:$AS,MATCH($O$1,Database!$A$1:$AS$1,),)))))/(((VLOOKUP(EDATE(B87,-12),Database!$A:$AS,MATCH($O$1,Database!$A$1:$AS$1,),)))))</f>
        <v>6.7117164919240538E-2</v>
      </c>
      <c r="P87" s="13">
        <f>IF(VLOOKUP(B87,Database!$A:$AV,MATCH($P$1,Database!$A$1:$AV$1,),)=0,"#N/A",((((VLOOKUP(B87,Database!$A:$AS,MATCH($P$1,Database!$A$1:$AS$1,),))))-(((VLOOKUP(EDATE(B87,-12),Database!$A:$AS,MATCH($P$1,Database!$A$1:$AS$1,),)))))/(((VLOOKUP(EDATE(B87,-12),Database!$A:$AS,MATCH($P$1,Database!$A$1:$AS$1,),)))))</f>
        <v>0.15202690353474427</v>
      </c>
      <c r="Q87" s="13">
        <f>IF(VLOOKUP(B87,Database!$A:$AV,MATCH($Q$1,Database!$A$1:$AV$1,),)=0,"#N/A",((((VLOOKUP(B87,Database!$A:$AS,MATCH($Q$1,Database!$A$1:$AS$1,),))))-(((VLOOKUP(EDATE(B87,-12),Database!$A:$AS,MATCH($Q$1,Database!$A$1:$AS$1,),)))))/(((VLOOKUP(EDATE(B87,-12),Database!$A:$AS,MATCH($Q$1,Database!$A$1:$AS$1,),)))))</f>
        <v>0.12624096090236755</v>
      </c>
      <c r="R87" s="13">
        <f>IF(VLOOKUP(B87,Database!$A:$AV,MATCH($R$1,Database!$A$1:$AV$1,),)=0,"#N/A",((((VLOOKUP(B87,Database!$A:$AS,MATCH($R$1,Database!$A$1:$AS$1,),))))-(((VLOOKUP(EDATE(B87,-12),Database!$A:$AS,MATCH($R$1,Database!$A$1:$AS$1,),)))))/(((VLOOKUP(EDATE(B87,-12),Database!$A:$AS,MATCH($R$1,Database!$A$1:$AS$1,),)))))</f>
        <v>2.0932096261541189E-2</v>
      </c>
      <c r="S87" s="13">
        <f>IF(VLOOKUP(B87,Database!$A:$AV,MATCH($S$1,Database!$A$1:$AV$1,),)=0,"#N/A",((((VLOOKUP(B87,Database!$A:$AS,MATCH($S$1,Database!$A$1:$AS$1,),))))-(((VLOOKUP(EDATE(B87,-12),Database!$A:$AS,MATCH($S$1,Database!$A$1:$AS$1,),)))))/(((VLOOKUP(EDATE(B87,-12),Database!$A:$AS,MATCH($S$1,Database!$A$1:$AS$1,),)))))</f>
        <v>0.16398713828628433</v>
      </c>
      <c r="T87" s="13">
        <f>IF(VLOOKUP(B87,Database!$A:$AV,MATCH($T$1,Database!$A$1:$AV$1,),)=0,"#N/A",((((VLOOKUP(B87,Database!$A:$AS,MATCH($T$1,Database!$A$1:$AS$1,),))))-(((VLOOKUP(EDATE(B87,-12),Database!$A:$AS,MATCH($T$1,Database!$A$1:$AS$1,),)))))/(((VLOOKUP(EDATE(B87,-12),Database!$A:$AS,MATCH($T$1,Database!$A$1:$AS$1,),)))))</f>
        <v>0.13084112148979501</v>
      </c>
      <c r="U87" s="13">
        <f>IF(VLOOKUP(B87,Database!$A:$AV,MATCH($U$1,Database!$A$1:$AV$1,),)=0,"#N/A",((((VLOOKUP(B87,Database!$A:$AS,MATCH($U$1,Database!$A$1:$AS$1,),))))-(((VLOOKUP(EDATE(B87,-12),Database!$A:$AS,MATCH($U$1,Database!$A$1:$AS$1,),)))))/(((VLOOKUP(EDATE(B87,-12),Database!$A:$AS,MATCH($U$1,Database!$A$1:$AS$1,),)))))</f>
        <v>0.1027149606965328</v>
      </c>
      <c r="V87" s="13">
        <f>IF(VLOOKUP(B87,Database!$A:$AV,MATCH($V$1,Database!$A$1:$AV$1,),)=0,"#N/A",((((VLOOKUP(B87,Database!$A:$AS,MATCH($V$1,Database!$A$1:$AS$1,),))))-(((VLOOKUP(EDATE(B87,-12),Database!$A:$AS,MATCH($V$1,Database!$A$1:$AS$1,),)))))/(((VLOOKUP(EDATE(B87,-12),Database!$A:$AS,MATCH($V$1,Database!$A$1:$AS$1,),)))))</f>
        <v>9.2684873369550308E-2</v>
      </c>
    </row>
    <row r="88" spans="1:22" s="80" customFormat="1" x14ac:dyDescent="0.35">
      <c r="A88" s="43"/>
      <c r="B88" s="75">
        <v>34820</v>
      </c>
      <c r="C88" s="13">
        <f>IF(VLOOKUP(B88,Database!$A:$AU,MATCH($C$1,Database!$A$1:$AU$1,),)=0,"#N/A",((((VLOOKUP(B88,Database!$A:$AU,MATCH($C$1,Database!$A$1:$AU$1,),))))-(((VLOOKUP(EDATE(B88,-12),Database!$A:$AU,MATCH($C$1,Database!$A$1:$AU$1,),)))))/(((VLOOKUP(EDATE(B88,-12),Database!$A:$AU,MATCH($C$1,Database!$A$1:$AU$1,),)))))</f>
        <v>4.8379663828946005E-2</v>
      </c>
      <c r="D88" s="13">
        <f>IF(VLOOKUP(B88,Database!$A:$AV,MATCH($D$1,Database!$A$1:$AV$1,),)=0,"#N/A",((((VLOOKUP(B88,Database!$A:$AS,MATCH($D$1,Database!$A$1:$AS$1,),))))-(((VLOOKUP(EDATE(B88,-12),Database!$A:$AS,MATCH($D$1,Database!$A$1:$AS$1,),)))))/(((VLOOKUP(EDATE(B88,-12),Database!$A:$AS,MATCH($D$1,Database!$A$1:$AS$1,),)))))</f>
        <v>4.9681528674397582E-2</v>
      </c>
      <c r="E88" s="13">
        <f>IF(VLOOKUP(B88,Database!$A:$AV,MATCH($E$1,Database!$A$1:$AV$1,),)=0,"#N/A",((((VLOOKUP(B88,Database!$A:$AS,MATCH($E$1,Database!$A$1:$AS$1,),))))-(((VLOOKUP(EDATE(B88,-12),Database!$A:$AS,MATCH($E$1,Database!$A$1:$AS$1,),)))))/(((VLOOKUP(EDATE(B88,-12),Database!$A:$AS,MATCH($E$1,Database!$A$1:$AS$1,),)))))</f>
        <v>4.3841336121036155E-2</v>
      </c>
      <c r="F88" s="13">
        <f>IF(VLOOKUP(B88,Database!$A:$AV,MATCH($F$1,Database!$A$1:$AV$1,),)=0,"#N/A",((((VLOOKUP(B88,Database!$A:$AS,MATCH($F$1,Database!$A$1:$AS$1,),))))-(((VLOOKUP(EDATE(B88,-12),Database!$A:$AS,MATCH($F$1,Database!$A$1:$AS$1,),)))))/(((VLOOKUP(EDATE(B88,-12),Database!$A:$AS,MATCH($F$1,Database!$A$1:$AS$1,),)))))</f>
        <v>3.6603221087913994E-2</v>
      </c>
      <c r="G88" s="13">
        <f>IF(VLOOKUP(B88,Database!$A:$AV,MATCH($G$1,Database!$A$1:$AV$1,),)=0,"#N/A",((((VLOOKUP(B88,Database!$A:$AS,MATCH($G$1,Database!$A$1:$AS$1,),))))-(((VLOOKUP(EDATE(B88,-12),Database!$A:$AS,MATCH($G$1,Database!$A$1:$AS$1,),)))))/(((VLOOKUP(EDATE(B88,-12),Database!$A:$AS,MATCH($G$1,Database!$A$1:$AS$1,),)))))</f>
        <v>3.8629005247292715E-2</v>
      </c>
      <c r="H88" s="13">
        <f>IF(VLOOKUP(B88,Database!$A:$AV,MATCH($H$1,Database!$A$1:$AV$1,),)=0,"#N/A",((((VLOOKUP(B88,Database!$A:$AS,MATCH($H$1,Database!$A$1:$AS$1,),))))-(((VLOOKUP(EDATE(B88,-12),Database!$A:$AS,MATCH($H$1,Database!$A$1:$AS$1,),)))))/(((VLOOKUP(EDATE(B88,-12),Database!$A:$AS,MATCH($H$1,Database!$A$1:$AS$1,),)))))</f>
        <v>1.1138613857272441E-2</v>
      </c>
      <c r="I88" s="13">
        <f>IF(VLOOKUP(B88,Database!$A:$AV,MATCH($I$1,Database!$A$1:$AV$1,),)=0,"#N/A",((((VLOOKUP(B88,Database!$A:$AS,MATCH($I$1,Database!$A$1:$AS$1,),))))-(((VLOOKUP(EDATE(B88,-12),Database!$A:$AS,MATCH($I$1,Database!$A$1:$AS$1,),)))))/(((VLOOKUP(EDATE(B88,-12),Database!$A:$AS,MATCH($I$1,Database!$A$1:$AS$1,),)))))</f>
        <v>6.0089686096716027E-2</v>
      </c>
      <c r="J88" s="13">
        <f>IF(VLOOKUP(B88,Database!$A:$AV,MATCH($J$1,Database!$A$1:$AV$1,),)=0,"#N/A",((((VLOOKUP(B88,Database!$A:$AS,MATCH($J$1,Database!$A$1:$AS$1,),))))-(((VLOOKUP(EDATE(B88,-12),Database!$A:$AS,MATCH($J$1,Database!$A$1:$AS$1,),)))))/(((VLOOKUP(EDATE(B88,-12),Database!$A:$AS,MATCH($J$1,Database!$A$1:$AS$1,),)))))</f>
        <v>8.112342179692722E-2</v>
      </c>
      <c r="K88" s="13">
        <f>IF(VLOOKUP(B88,Database!$A:$AV,MATCH($K$1,Database!$A$1:$AV$1,),)=0,"#N/A",((((VLOOKUP(B88,Database!$A:$AS,MATCH($K$1,Database!$A$1:$AS$1,),))))-(((VLOOKUP(EDATE(B88,-12),Database!$A:$AS,MATCH($K$1,Database!$A$1:$AS$1,),)))))/(((VLOOKUP(EDATE(B88,-12),Database!$A:$AS,MATCH($K$1,Database!$A$1:$AS$1,),)))))</f>
        <v>0.12737127372449247</v>
      </c>
      <c r="L88" s="13">
        <f>((((VLOOKUP(B88,Database!$A:$AS,MATCH($L$1,Database!$A$1:$AS$1,),))))-(((VLOOKUP(EDATE(B88,-12),Database!$A:$AS,MATCH($L$1,Database!$A$1:$AS$1,),)))))/(((VLOOKUP(EDATE(B88,-12),Database!$A:$AS,MATCH($L$1,Database!$A$1:$AS$1,),))))</f>
        <v>-0.12042216074608086</v>
      </c>
      <c r="M88" s="13">
        <f>((((VLOOKUP(B88,Database!$A:$AS,MATCH($M$1,Database!$A$1:$AS$1,),))))-(((VLOOKUP(EDATE(B88,-12),Database!$A:$AS,MATCH($M$1,Database!$A$1:$AS$1,),)))))/(((VLOOKUP(EDATE(B88,-12),Database!$A:$AS,MATCH($M$1,Database!$A$1:$AS$1,),))))</f>
        <v>1.6908594558294023E-4</v>
      </c>
      <c r="N88" s="13">
        <f>((((VLOOKUP(B88,Database!$A:$AS,MATCH($N$1,Database!$A$1:$AS$1,),))))-(((VLOOKUP(EDATE(B88,-12),Database!$A:$AS,MATCH($N$1,Database!$A$1:$AS$1,),)))))/(((VLOOKUP(EDATE(B88,-12),Database!$A:$AS,MATCH($N$1,Database!$A$1:$AS$1,),))))</f>
        <v>0.13048088191230153</v>
      </c>
      <c r="O88" s="13">
        <f>IF(VLOOKUP(B88,Database!$A:$AV,MATCH($O$1,Database!$A$1:$AV$1,),)=0,"#N/A",((((VLOOKUP(B88,Database!$A:$AS,MATCH($O$1,Database!$A$1:$AS$1,),))))-(((VLOOKUP(EDATE(B88,-12),Database!$A:$AS,MATCH($O$1,Database!$A$1:$AS$1,),)))))/(((VLOOKUP(EDATE(B88,-12),Database!$A:$AS,MATCH($O$1,Database!$A$1:$AS$1,),)))))</f>
        <v>5.5920243612955188E-2</v>
      </c>
      <c r="P88" s="13">
        <f>IF(VLOOKUP(B88,Database!$A:$AV,MATCH($P$1,Database!$A$1:$AV$1,),)=0,"#N/A",((((VLOOKUP(B88,Database!$A:$AS,MATCH($P$1,Database!$A$1:$AS$1,),))))-(((VLOOKUP(EDATE(B88,-12),Database!$A:$AS,MATCH($P$1,Database!$A$1:$AS$1,),)))))/(((VLOOKUP(EDATE(B88,-12),Database!$A:$AS,MATCH($P$1,Database!$A$1:$AS$1,),)))))</f>
        <v>0.10019131297385388</v>
      </c>
      <c r="Q88" s="13">
        <f>IF(VLOOKUP(B88,Database!$A:$AV,MATCH($Q$1,Database!$A$1:$AV$1,),)=0,"#N/A",((((VLOOKUP(B88,Database!$A:$AS,MATCH($Q$1,Database!$A$1:$AS$1,),))))-(((VLOOKUP(EDATE(B88,-12),Database!$A:$AS,MATCH($Q$1,Database!$A$1:$AS$1,),)))))/(((VLOOKUP(EDATE(B88,-12),Database!$A:$AS,MATCH($Q$1,Database!$A$1:$AS$1,),)))))</f>
        <v>-2.5092603653830751E-2</v>
      </c>
      <c r="R88" s="13">
        <f>IF(VLOOKUP(B88,Database!$A:$AV,MATCH($R$1,Database!$A$1:$AV$1,),)=0,"#N/A",((((VLOOKUP(B88,Database!$A:$AS,MATCH($R$1,Database!$A$1:$AS$1,),))))-(((VLOOKUP(EDATE(B88,-12),Database!$A:$AS,MATCH($R$1,Database!$A$1:$AS$1,),)))))/(((VLOOKUP(EDATE(B88,-12),Database!$A:$AS,MATCH($R$1,Database!$A$1:$AS$1,),)))))</f>
        <v>2.7389667064198066E-2</v>
      </c>
      <c r="S88" s="13">
        <f>IF(VLOOKUP(B88,Database!$A:$AV,MATCH($S$1,Database!$A$1:$AV$1,),)=0,"#N/A",((((VLOOKUP(B88,Database!$A:$AS,MATCH($S$1,Database!$A$1:$AS$1,),))))-(((VLOOKUP(EDATE(B88,-12),Database!$A:$AS,MATCH($S$1,Database!$A$1:$AS$1,),)))))/(((VLOOKUP(EDATE(B88,-12),Database!$A:$AS,MATCH($S$1,Database!$A$1:$AS$1,),)))))</f>
        <v>0.21103896100011113</v>
      </c>
      <c r="T88" s="13">
        <f>IF(VLOOKUP(B88,Database!$A:$AV,MATCH($T$1,Database!$A$1:$AV$1,),)=0,"#N/A",((((VLOOKUP(B88,Database!$A:$AS,MATCH($T$1,Database!$A$1:$AS$1,),))))-(((VLOOKUP(EDATE(B88,-12),Database!$A:$AS,MATCH($T$1,Database!$A$1:$AS$1,),)))))/(((VLOOKUP(EDATE(B88,-12),Database!$A:$AS,MATCH($T$1,Database!$A$1:$AS$1,),)))))</f>
        <v>0.1285266457749045</v>
      </c>
      <c r="U88" s="13">
        <f>IF(VLOOKUP(B88,Database!$A:$AV,MATCH($U$1,Database!$A$1:$AV$1,),)=0,"#N/A",((((VLOOKUP(B88,Database!$A:$AS,MATCH($U$1,Database!$A$1:$AS$1,),))))-(((VLOOKUP(EDATE(B88,-12),Database!$A:$AS,MATCH($U$1,Database!$A$1:$AS$1,),)))))/(((VLOOKUP(EDATE(B88,-12),Database!$A:$AS,MATCH($U$1,Database!$A$1:$AS$1,),)))))</f>
        <v>4.9667553221917696E-2</v>
      </c>
      <c r="V88" s="13">
        <f>IF(VLOOKUP(B88,Database!$A:$AV,MATCH($V$1,Database!$A$1:$AV$1,),)=0,"#N/A",((((VLOOKUP(B88,Database!$A:$AS,MATCH($V$1,Database!$A$1:$AS$1,),))))-(((VLOOKUP(EDATE(B88,-12),Database!$A:$AS,MATCH($V$1,Database!$A$1:$AS$1,),)))))/(((VLOOKUP(EDATE(B88,-12),Database!$A:$AS,MATCH($V$1,Database!$A$1:$AS$1,),)))))</f>
        <v>0.11610133566051301</v>
      </c>
    </row>
    <row r="89" spans="1:22" s="80" customFormat="1" x14ac:dyDescent="0.35">
      <c r="A89" s="43"/>
      <c r="B89" s="75">
        <v>34851</v>
      </c>
      <c r="C89" s="13">
        <f>IF(VLOOKUP(B89,Database!$A:$AU,MATCH($C$1,Database!$A$1:$AU$1,),)=0,"#N/A",((((VLOOKUP(B89,Database!$A:$AU,MATCH($C$1,Database!$A$1:$AU$1,),))))-(((VLOOKUP(EDATE(B89,-12),Database!$A:$AU,MATCH($C$1,Database!$A$1:$AU$1,),)))))/(((VLOOKUP(EDATE(B89,-12),Database!$A:$AU,MATCH($C$1,Database!$A$1:$AU$1,),)))))</f>
        <v>4.5007136603318149E-2</v>
      </c>
      <c r="D89" s="13">
        <f>IF(VLOOKUP(B89,Database!$A:$AV,MATCH($D$1,Database!$A$1:$AV$1,),)=0,"#N/A",((((VLOOKUP(B89,Database!$A:$AS,MATCH($D$1,Database!$A$1:$AS$1,),))))-(((VLOOKUP(EDATE(B89,-12),Database!$A:$AS,MATCH($D$1,Database!$A$1:$AS$1,),)))))/(((VLOOKUP(EDATE(B89,-12),Database!$A:$AS,MATCH($D$1,Database!$A$1:$AS$1,),)))))</f>
        <v>3.7926675084107561E-2</v>
      </c>
      <c r="E89" s="13">
        <f>IF(VLOOKUP(B89,Database!$A:$AV,MATCH($E$1,Database!$A$1:$AV$1,),)=0,"#N/A",((((VLOOKUP(B89,Database!$A:$AS,MATCH($E$1,Database!$A$1:$AS$1,),))))-(((VLOOKUP(EDATE(B89,-12),Database!$A:$AS,MATCH($E$1,Database!$A$1:$AS$1,),)))))/(((VLOOKUP(EDATE(B89,-12),Database!$A:$AS,MATCH($E$1,Database!$A$1:$AS$1,),)))))</f>
        <v>2.9896907215729764E-2</v>
      </c>
      <c r="F89" s="13">
        <f>IF(VLOOKUP(B89,Database!$A:$AV,MATCH($F$1,Database!$A$1:$AV$1,),)=0,"#N/A",((((VLOOKUP(B89,Database!$A:$AS,MATCH($F$1,Database!$A$1:$AS$1,),))))-(((VLOOKUP(EDATE(B89,-12),Database!$A:$AS,MATCH($F$1,Database!$A$1:$AS$1,),)))))/(((VLOOKUP(EDATE(B89,-12),Database!$A:$AS,MATCH($F$1,Database!$A$1:$AS$1,),)))))</f>
        <v>1.7441860460299989E-2</v>
      </c>
      <c r="G89" s="13">
        <f>IF(VLOOKUP(B89,Database!$A:$AV,MATCH($G$1,Database!$A$1:$AV$1,),)=0,"#N/A",((((VLOOKUP(B89,Database!$A:$AS,MATCH($G$1,Database!$A$1:$AS$1,),))))-(((VLOOKUP(EDATE(B89,-12),Database!$A:$AS,MATCH($G$1,Database!$A$1:$AS$1,),)))))/(((VLOOKUP(EDATE(B89,-12),Database!$A:$AS,MATCH($G$1,Database!$A$1:$AS$1,),)))))</f>
        <v>4.0204353620612948E-2</v>
      </c>
      <c r="H89" s="13">
        <f>IF(VLOOKUP(B89,Database!$A:$AV,MATCH($H$1,Database!$A$1:$AV$1,),)=0,"#N/A",((((VLOOKUP(B89,Database!$A:$AS,MATCH($H$1,Database!$A$1:$AS$1,),))))-(((VLOOKUP(EDATE(B89,-12),Database!$A:$AS,MATCH($H$1,Database!$A$1:$AS$1,),)))))/(((VLOOKUP(EDATE(B89,-12),Database!$A:$AS,MATCH($H$1,Database!$A$1:$AS$1,),)))))</f>
        <v>1.6270337912395138E-2</v>
      </c>
      <c r="I89" s="13">
        <f>IF(VLOOKUP(B89,Database!$A:$AV,MATCH($I$1,Database!$A$1:$AV$1,),)=0,"#N/A",((((VLOOKUP(B89,Database!$A:$AS,MATCH($I$1,Database!$A$1:$AS$1,),))))-(((VLOOKUP(EDATE(B89,-12),Database!$A:$AS,MATCH($I$1,Database!$A$1:$AS$1,),)))))/(((VLOOKUP(EDATE(B89,-12),Database!$A:$AS,MATCH($I$1,Database!$A$1:$AS$1,),)))))</f>
        <v>4.7957371220970726E-2</v>
      </c>
      <c r="J89" s="13">
        <f>IF(VLOOKUP(B89,Database!$A:$AV,MATCH($J$1,Database!$A$1:$AV$1,),)=0,"#N/A",((((VLOOKUP(B89,Database!$A:$AS,MATCH($J$1,Database!$A$1:$AS$1,),))))-(((VLOOKUP(EDATE(B89,-12),Database!$A:$AS,MATCH($J$1,Database!$A$1:$AS$1,),)))))/(((VLOOKUP(EDATE(B89,-12),Database!$A:$AS,MATCH($J$1,Database!$A$1:$AS$1,),)))))</f>
        <v>5.6715358083113614E-2</v>
      </c>
      <c r="K89" s="13">
        <f>IF(VLOOKUP(B89,Database!$A:$AV,MATCH($K$1,Database!$A$1:$AV$1,),)=0,"#N/A",((((VLOOKUP(B89,Database!$A:$AS,MATCH($K$1,Database!$A$1:$AS$1,),))))-(((VLOOKUP(EDATE(B89,-12),Database!$A:$AS,MATCH($K$1,Database!$A$1:$AS$1,),)))))/(((VLOOKUP(EDATE(B89,-12),Database!$A:$AS,MATCH($K$1,Database!$A$1:$AS$1,),)))))</f>
        <v>0.11481975968297196</v>
      </c>
      <c r="L89" s="13">
        <f>((((VLOOKUP(B89,Database!$A:$AS,MATCH($L$1,Database!$A$1:$AS$1,),))))-(((VLOOKUP(EDATE(B89,-12),Database!$A:$AS,MATCH($L$1,Database!$A$1:$AS$1,),)))))/(((VLOOKUP(EDATE(B89,-12),Database!$A:$AS,MATCH($L$1,Database!$A$1:$AS$1,),))))</f>
        <v>-0.12535653003596481</v>
      </c>
      <c r="M89" s="13">
        <f>((((VLOOKUP(B89,Database!$A:$AS,MATCH($M$1,Database!$A$1:$AS$1,),))))-(((VLOOKUP(EDATE(B89,-12),Database!$A:$AS,MATCH($M$1,Database!$A$1:$AS$1,),)))))/(((VLOOKUP(EDATE(B89,-12),Database!$A:$AS,MATCH($M$1,Database!$A$1:$AS$1,),))))</f>
        <v>1.0762923276700849E-2</v>
      </c>
      <c r="N89" s="13">
        <f>((((VLOOKUP(B89,Database!$A:$AS,MATCH($N$1,Database!$A$1:$AS$1,),))))-(((VLOOKUP(EDATE(B89,-12),Database!$A:$AS,MATCH($N$1,Database!$A$1:$AS$1,),)))))/(((VLOOKUP(EDATE(B89,-12),Database!$A:$AS,MATCH($N$1,Database!$A$1:$AS$1,),))))</f>
        <v>0.11135046562820851</v>
      </c>
      <c r="O89" s="13">
        <f>IF(VLOOKUP(B89,Database!$A:$AV,MATCH($O$1,Database!$A$1:$AV$1,),)=0,"#N/A",((((VLOOKUP(B89,Database!$A:$AS,MATCH($O$1,Database!$A$1:$AS$1,),))))-(((VLOOKUP(EDATE(B89,-12),Database!$A:$AS,MATCH($O$1,Database!$A$1:$AS$1,),)))))/(((VLOOKUP(EDATE(B89,-12),Database!$A:$AS,MATCH($O$1,Database!$A$1:$AS$1,),)))))</f>
        <v>4.0474885267326649E-2</v>
      </c>
      <c r="P89" s="13">
        <f>IF(VLOOKUP(B89,Database!$A:$AV,MATCH($P$1,Database!$A$1:$AV$1,),)=0,"#N/A",((((VLOOKUP(B89,Database!$A:$AS,MATCH($P$1,Database!$A$1:$AS$1,),))))-(((VLOOKUP(EDATE(B89,-12),Database!$A:$AS,MATCH($P$1,Database!$A$1:$AS$1,),)))))/(((VLOOKUP(EDATE(B89,-12),Database!$A:$AS,MATCH($P$1,Database!$A$1:$AS$1,),)))))</f>
        <v>0.12367676344198705</v>
      </c>
      <c r="Q89" s="13">
        <f>IF(VLOOKUP(B89,Database!$A:$AV,MATCH($Q$1,Database!$A$1:$AV$1,),)=0,"#N/A",((((VLOOKUP(B89,Database!$A:$AS,MATCH($Q$1,Database!$A$1:$AS$1,),))))-(((VLOOKUP(EDATE(B89,-12),Database!$A:$AS,MATCH($Q$1,Database!$A$1:$AS$1,),)))))/(((VLOOKUP(EDATE(B89,-12),Database!$A:$AS,MATCH($Q$1,Database!$A$1:$AS$1,),)))))</f>
        <v>3.7491073543013551E-2</v>
      </c>
      <c r="R89" s="13">
        <f>IF(VLOOKUP(B89,Database!$A:$AV,MATCH($R$1,Database!$A$1:$AV$1,),)=0,"#N/A",((((VLOOKUP(B89,Database!$A:$AS,MATCH($R$1,Database!$A$1:$AS$1,),))))-(((VLOOKUP(EDATE(B89,-12),Database!$A:$AS,MATCH($R$1,Database!$A$1:$AS$1,),)))))/(((VLOOKUP(EDATE(B89,-12),Database!$A:$AS,MATCH($R$1,Database!$A$1:$AS$1,),)))))</f>
        <v>1.5816764739535853E-2</v>
      </c>
      <c r="S89" s="13">
        <f>IF(VLOOKUP(B89,Database!$A:$AV,MATCH($S$1,Database!$A$1:$AV$1,),)=0,"#N/A",((((VLOOKUP(B89,Database!$A:$AS,MATCH($S$1,Database!$A$1:$AS$1,),))))-(((VLOOKUP(EDATE(B89,-12),Database!$A:$AS,MATCH($S$1,Database!$A$1:$AS$1,),)))))/(((VLOOKUP(EDATE(B89,-12),Database!$A:$AS,MATCH($S$1,Database!$A$1:$AS$1,),)))))</f>
        <v>0.1374999999927688</v>
      </c>
      <c r="T89" s="13">
        <f>IF(VLOOKUP(B89,Database!$A:$AV,MATCH($T$1,Database!$A$1:$AV$1,),)=0,"#N/A",((((VLOOKUP(B89,Database!$A:$AS,MATCH($T$1,Database!$A$1:$AS$1,),))))-(((VLOOKUP(EDATE(B89,-12),Database!$A:$AS,MATCH($T$1,Database!$A$1:$AS$1,),)))))/(((VLOOKUP(EDATE(B89,-12),Database!$A:$AS,MATCH($T$1,Database!$A$1:$AS$1,),)))))</f>
        <v>0.23178807946142635</v>
      </c>
      <c r="U89" s="13">
        <f>IF(VLOOKUP(B89,Database!$A:$AV,MATCH($U$1,Database!$A$1:$AV$1,),)=0,"#N/A",((((VLOOKUP(B89,Database!$A:$AS,MATCH($U$1,Database!$A$1:$AS$1,),))))-(((VLOOKUP(EDATE(B89,-12),Database!$A:$AS,MATCH($U$1,Database!$A$1:$AS$1,),)))))/(((VLOOKUP(EDATE(B89,-12),Database!$A:$AS,MATCH($U$1,Database!$A$1:$AS$1,),)))))</f>
        <v>7.2145570836266604E-2</v>
      </c>
      <c r="V89" s="13">
        <f>IF(VLOOKUP(B89,Database!$A:$AV,MATCH($V$1,Database!$A$1:$AV$1,),)=0,"#N/A",((((VLOOKUP(B89,Database!$A:$AS,MATCH($V$1,Database!$A$1:$AS$1,),))))-(((VLOOKUP(EDATE(B89,-12),Database!$A:$AS,MATCH($V$1,Database!$A$1:$AS$1,),)))))/(((VLOOKUP(EDATE(B89,-12),Database!$A:$AS,MATCH($V$1,Database!$A$1:$AS$1,),)))))</f>
        <v>0.10459539152842069</v>
      </c>
    </row>
    <row r="90" spans="1:22" s="80" customFormat="1" x14ac:dyDescent="0.35">
      <c r="A90" s="43"/>
      <c r="B90" s="75">
        <v>34881</v>
      </c>
      <c r="C90" s="13">
        <f>IF(VLOOKUP(B90,Database!$A:$AU,MATCH($C$1,Database!$A$1:$AU$1,),)=0,"#N/A",((((VLOOKUP(B90,Database!$A:$AU,MATCH($C$1,Database!$A$1:$AU$1,),))))-(((VLOOKUP(EDATE(B90,-12),Database!$A:$AU,MATCH($C$1,Database!$A$1:$AU$1,),)))))/(((VLOOKUP(EDATE(B90,-12),Database!$A:$AU,MATCH($C$1,Database!$A$1:$AU$1,),)))))</f>
        <v>3.9283573068185001E-2</v>
      </c>
      <c r="D90" s="13">
        <f>IF(VLOOKUP(B90,Database!$A:$AV,MATCH($D$1,Database!$A$1:$AV$1,),)=0,"#N/A",((((VLOOKUP(B90,Database!$A:$AS,MATCH($D$1,Database!$A$1:$AS$1,),))))-(((VLOOKUP(EDATE(B90,-12),Database!$A:$AS,MATCH($D$1,Database!$A$1:$AS$1,),)))))/(((VLOOKUP(EDATE(B90,-12),Database!$A:$AS,MATCH($D$1,Database!$A$1:$AS$1,),)))))</f>
        <v>3.4047919297128845E-2</v>
      </c>
      <c r="E90" s="13">
        <f>IF(VLOOKUP(B90,Database!$A:$AV,MATCH($E$1,Database!$A$1:$AV$1,),)=0,"#N/A",((((VLOOKUP(B90,Database!$A:$AS,MATCH($E$1,Database!$A$1:$AS$1,),))))-(((VLOOKUP(EDATE(B90,-12),Database!$A:$AS,MATCH($E$1,Database!$A$1:$AS$1,),)))))/(((VLOOKUP(EDATE(B90,-12),Database!$A:$AS,MATCH($E$1,Database!$A$1:$AS$1,),)))))</f>
        <v>5.1020408189448039E-3</v>
      </c>
      <c r="F90" s="13">
        <f>IF(VLOOKUP(B90,Database!$A:$AV,MATCH($F$1,Database!$A$1:$AV$1,),)=0,"#N/A",((((VLOOKUP(B90,Database!$A:$AS,MATCH($F$1,Database!$A$1:$AS$1,),))))-(((VLOOKUP(EDATE(B90,-12),Database!$A:$AS,MATCH($F$1,Database!$A$1:$AS$1,),)))))/(((VLOOKUP(EDATE(B90,-12),Database!$A:$AS,MATCH($F$1,Database!$A$1:$AS$1,),)))))</f>
        <v>1.8978102184517485E-2</v>
      </c>
      <c r="G90" s="13">
        <f>IF(VLOOKUP(B90,Database!$A:$AV,MATCH($G$1,Database!$A$1:$AV$1,),)=0,"#N/A",((((VLOOKUP(B90,Database!$A:$AS,MATCH($G$1,Database!$A$1:$AS$1,),))))-(((VLOOKUP(EDATE(B90,-12),Database!$A:$AS,MATCH($G$1,Database!$A$1:$AS$1,),)))))/(((VLOOKUP(EDATE(B90,-12),Database!$A:$AS,MATCH($G$1,Database!$A$1:$AS$1,),)))))</f>
        <v>3.5435237151975336E-2</v>
      </c>
      <c r="H90" s="13">
        <f>IF(VLOOKUP(B90,Database!$A:$AV,MATCH($H$1,Database!$A$1:$AV$1,),)=0,"#N/A",((((VLOOKUP(B90,Database!$A:$AS,MATCH($H$1,Database!$A$1:$AS$1,),))))-(((VLOOKUP(EDATE(B90,-12),Database!$A:$AS,MATCH($H$1,Database!$A$1:$AS$1,),)))))/(((VLOOKUP(EDATE(B90,-12),Database!$A:$AS,MATCH($H$1,Database!$A$1:$AS$1,),)))))</f>
        <v>1.7434620171847208E-2</v>
      </c>
      <c r="I90" s="13">
        <f>IF(VLOOKUP(B90,Database!$A:$AV,MATCH($I$1,Database!$A$1:$AV$1,),)=0,"#N/A",((((VLOOKUP(B90,Database!$A:$AS,MATCH($I$1,Database!$A$1:$AS$1,),))))-(((VLOOKUP(EDATE(B90,-12),Database!$A:$AS,MATCH($I$1,Database!$A$1:$AS$1,),)))))/(((VLOOKUP(EDATE(B90,-12),Database!$A:$AS,MATCH($I$1,Database!$A$1:$AS$1,),)))))</f>
        <v>4.521276596275229E-2</v>
      </c>
      <c r="J90" s="13">
        <f>IF(VLOOKUP(B90,Database!$A:$AV,MATCH($J$1,Database!$A$1:$AV$1,),)=0,"#N/A",((((VLOOKUP(B90,Database!$A:$AS,MATCH($J$1,Database!$A$1:$AS$1,),))))-(((VLOOKUP(EDATE(B90,-12),Database!$A:$AS,MATCH($J$1,Database!$A$1:$AS$1,),)))))/(((VLOOKUP(EDATE(B90,-12),Database!$A:$AS,MATCH($J$1,Database!$A$1:$AS$1,),)))))</f>
        <v>3.8640278835111543E-2</v>
      </c>
      <c r="K90" s="13">
        <f>IF(VLOOKUP(B90,Database!$A:$AV,MATCH($K$1,Database!$A$1:$AV$1,),)=0,"#N/A",((((VLOOKUP(B90,Database!$A:$AS,MATCH($K$1,Database!$A$1:$AS$1,),))))-(((VLOOKUP(EDATE(B90,-12),Database!$A:$AS,MATCH($K$1,Database!$A$1:$AS$1,),)))))/(((VLOOKUP(EDATE(B90,-12),Database!$A:$AS,MATCH($K$1,Database!$A$1:$AS$1,),)))))</f>
        <v>0.14383561644002488</v>
      </c>
      <c r="L90" s="13">
        <f>((((VLOOKUP(B90,Database!$A:$AS,MATCH($L$1,Database!$A$1:$AS$1,),))))-(((VLOOKUP(EDATE(B90,-12),Database!$A:$AS,MATCH($L$1,Database!$A$1:$AS$1,),)))))/(((VLOOKUP(EDATE(B90,-12),Database!$A:$AS,MATCH($L$1,Database!$A$1:$AS$1,),))))</f>
        <v>-0.12638559860299342</v>
      </c>
      <c r="M90" s="13">
        <f>((((VLOOKUP(B90,Database!$A:$AS,MATCH($M$1,Database!$A$1:$AS$1,),))))-(((VLOOKUP(EDATE(B90,-12),Database!$A:$AS,MATCH($M$1,Database!$A$1:$AS$1,),)))))/(((VLOOKUP(EDATE(B90,-12),Database!$A:$AS,MATCH($M$1,Database!$A$1:$AS$1,),))))</f>
        <v>2.5613769027628693E-2</v>
      </c>
      <c r="N90" s="13">
        <f>((((VLOOKUP(B90,Database!$A:$AS,MATCH($N$1,Database!$A$1:$AS$1,),))))-(((VLOOKUP(EDATE(B90,-12),Database!$A:$AS,MATCH($N$1,Database!$A$1:$AS$1,),)))))/(((VLOOKUP(EDATE(B90,-12),Database!$A:$AS,MATCH($N$1,Database!$A$1:$AS$1,),))))</f>
        <v>0.12779537554073492</v>
      </c>
      <c r="O90" s="13">
        <f>IF(VLOOKUP(B90,Database!$A:$AV,MATCH($O$1,Database!$A$1:$AV$1,),)=0,"#N/A",((((VLOOKUP(B90,Database!$A:$AS,MATCH($O$1,Database!$A$1:$AS$1,),))))-(((VLOOKUP(EDATE(B90,-12),Database!$A:$AS,MATCH($O$1,Database!$A$1:$AS$1,),)))))/(((VLOOKUP(EDATE(B90,-12),Database!$A:$AS,MATCH($O$1,Database!$A$1:$AS$1,),)))))</f>
        <v>3.7427875810617552E-2</v>
      </c>
      <c r="P90" s="13">
        <f>IF(VLOOKUP(B90,Database!$A:$AV,MATCH($P$1,Database!$A$1:$AV$1,),)=0,"#N/A",((((VLOOKUP(B90,Database!$A:$AS,MATCH($P$1,Database!$A$1:$AS$1,),))))-(((VLOOKUP(EDATE(B90,-12),Database!$A:$AS,MATCH($P$1,Database!$A$1:$AS$1,),)))))/(((VLOOKUP(EDATE(B90,-12),Database!$A:$AS,MATCH($P$1,Database!$A$1:$AS$1,),)))))</f>
        <v>0.16701741654571836</v>
      </c>
      <c r="Q90" s="13">
        <f>IF(VLOOKUP(B90,Database!$A:$AV,MATCH($Q$1,Database!$A$1:$AV$1,),)=0,"#N/A",((((VLOOKUP(B90,Database!$A:$AS,MATCH($Q$1,Database!$A$1:$AS$1,),))))-(((VLOOKUP(EDATE(B90,-12),Database!$A:$AS,MATCH($Q$1,Database!$A$1:$AS$1,),)))))/(((VLOOKUP(EDATE(B90,-12),Database!$A:$AS,MATCH($Q$1,Database!$A$1:$AS$1,),)))))</f>
        <v>7.1081625411300985E-3</v>
      </c>
      <c r="R90" s="13">
        <f>IF(VLOOKUP(B90,Database!$A:$AV,MATCH($R$1,Database!$A$1:$AV$1,),)=0,"#N/A",((((VLOOKUP(B90,Database!$A:$AS,MATCH($R$1,Database!$A$1:$AS$1,),))))-(((VLOOKUP(EDATE(B90,-12),Database!$A:$AS,MATCH($R$1,Database!$A$1:$AS$1,),)))))/(((VLOOKUP(EDATE(B90,-12),Database!$A:$AS,MATCH($R$1,Database!$A$1:$AS$1,),)))))</f>
        <v>3.4732946907622807E-3</v>
      </c>
      <c r="S90" s="13">
        <f>IF(VLOOKUP(B90,Database!$A:$AV,MATCH($S$1,Database!$A$1:$AV$1,),)=0,"#N/A",((((VLOOKUP(B90,Database!$A:$AS,MATCH($S$1,Database!$A$1:$AS$1,),))))-(((VLOOKUP(EDATE(B90,-12),Database!$A:$AS,MATCH($S$1,Database!$A$1:$AS$1,),)))))/(((VLOOKUP(EDATE(B90,-12),Database!$A:$AS,MATCH($S$1,Database!$A$1:$AS$1,),)))))</f>
        <v>0.22903225802494012</v>
      </c>
      <c r="T90" s="13">
        <f>IF(VLOOKUP(B90,Database!$A:$AV,MATCH($T$1,Database!$A$1:$AV$1,),)=0,"#N/A",((((VLOOKUP(B90,Database!$A:$AS,MATCH($T$1,Database!$A$1:$AS$1,),))))-(((VLOOKUP(EDATE(B90,-12),Database!$A:$AS,MATCH($T$1,Database!$A$1:$AS$1,),)))))/(((VLOOKUP(EDATE(B90,-12),Database!$A:$AS,MATCH($T$1,Database!$A$1:$AS$1,),)))))</f>
        <v>0.19230769228426831</v>
      </c>
      <c r="U90" s="13">
        <f>IF(VLOOKUP(B90,Database!$A:$AV,MATCH($U$1,Database!$A$1:$AV$1,),)=0,"#N/A",((((VLOOKUP(B90,Database!$A:$AS,MATCH($U$1,Database!$A$1:$AS$1,),))))-(((VLOOKUP(EDATE(B90,-12),Database!$A:$AS,MATCH($U$1,Database!$A$1:$AS$1,),)))))/(((VLOOKUP(EDATE(B90,-12),Database!$A:$AS,MATCH($U$1,Database!$A$1:$AS$1,),)))))</f>
        <v>2.6229904045902769E-2</v>
      </c>
      <c r="V90" s="13">
        <f>IF(VLOOKUP(B90,Database!$A:$AV,MATCH($V$1,Database!$A$1:$AV$1,),)=0,"#N/A",((((VLOOKUP(B90,Database!$A:$AS,MATCH($V$1,Database!$A$1:$AS$1,),))))-(((VLOOKUP(EDATE(B90,-12),Database!$A:$AS,MATCH($V$1,Database!$A$1:$AS$1,),)))))/(((VLOOKUP(EDATE(B90,-12),Database!$A:$AS,MATCH($V$1,Database!$A$1:$AS$1,),)))))</f>
        <v>0.10670845692011305</v>
      </c>
    </row>
    <row r="91" spans="1:22" s="80" customFormat="1" x14ac:dyDescent="0.35">
      <c r="A91" s="43"/>
      <c r="B91" s="75">
        <v>34912</v>
      </c>
      <c r="C91" s="13">
        <f>IF(VLOOKUP(B91,Database!$A:$AU,MATCH($C$1,Database!$A$1:$AU$1,),)=0,"#N/A",((((VLOOKUP(B91,Database!$A:$AU,MATCH($C$1,Database!$A$1:$AU$1,),))))-(((VLOOKUP(EDATE(B91,-12),Database!$A:$AU,MATCH($C$1,Database!$A$1:$AU$1,),)))))/(((VLOOKUP(EDATE(B91,-12),Database!$A:$AU,MATCH($C$1,Database!$A$1:$AU$1,),)))))</f>
        <v>4.6043333552168816E-2</v>
      </c>
      <c r="D91" s="13">
        <f>IF(VLOOKUP(B91,Database!$A:$AV,MATCH($D$1,Database!$A$1:$AV$1,),)=0,"#N/A",((((VLOOKUP(B91,Database!$A:$AS,MATCH($D$1,Database!$A$1:$AS$1,),))))-(((VLOOKUP(EDATE(B91,-12),Database!$A:$AS,MATCH($D$1,Database!$A$1:$AS$1,),)))))/(((VLOOKUP(EDATE(B91,-12),Database!$A:$AS,MATCH($D$1,Database!$A$1:$AS$1,),)))))</f>
        <v>3.1446540880186696E-2</v>
      </c>
      <c r="E91" s="13">
        <f>IF(VLOOKUP(B91,Database!$A:$AV,MATCH($E$1,Database!$A$1:$AV$1,),)=0,"#N/A",((((VLOOKUP(B91,Database!$A:$AS,MATCH($E$1,Database!$A$1:$AS$1,),))))-(((VLOOKUP(EDATE(B91,-12),Database!$A:$AS,MATCH($E$1,Database!$A$1:$AS$1,),)))))/(((VLOOKUP(EDATE(B91,-12),Database!$A:$AS,MATCH($E$1,Database!$A$1:$AS$1,),)))))</f>
        <v>1.2145748986076349E-2</v>
      </c>
      <c r="F91" s="13">
        <f>IF(VLOOKUP(B91,Database!$A:$AV,MATCH($F$1,Database!$A$1:$AV$1,),)=0,"#N/A",((((VLOOKUP(B91,Database!$A:$AS,MATCH($F$1,Database!$A$1:$AS$1,),))))-(((VLOOKUP(EDATE(B91,-12),Database!$A:$AS,MATCH($F$1,Database!$A$1:$AS$1,),)))))/(((VLOOKUP(EDATE(B91,-12),Database!$A:$AS,MATCH($F$1,Database!$A$1:$AS$1,),)))))</f>
        <v>7.2992700709682791E-3</v>
      </c>
      <c r="G91" s="13">
        <f>IF(VLOOKUP(B91,Database!$A:$AV,MATCH($G$1,Database!$A$1:$AV$1,),)=0,"#N/A",((((VLOOKUP(B91,Database!$A:$AS,MATCH($G$1,Database!$A$1:$AS$1,),))))-(((VLOOKUP(EDATE(B91,-12),Database!$A:$AS,MATCH($G$1,Database!$A$1:$AS$1,),)))))/(((VLOOKUP(EDATE(B91,-12),Database!$A:$AS,MATCH($G$1,Database!$A$1:$AS$1,),)))))</f>
        <v>2.3311809127722398E-2</v>
      </c>
      <c r="H91" s="13">
        <f>IF(VLOOKUP(B91,Database!$A:$AV,MATCH($H$1,Database!$A$1:$AV$1,),)=0,"#N/A",((((VLOOKUP(B91,Database!$A:$AS,MATCH($H$1,Database!$A$1:$AS$1,),))))-(((VLOOKUP(EDATE(B91,-12),Database!$A:$AS,MATCH($H$1,Database!$A$1:$AS$1,),)))))/(((VLOOKUP(EDATE(B91,-12),Database!$A:$AS,MATCH($H$1,Database!$A$1:$AS$1,),)))))</f>
        <v>1.4888337475220047E-2</v>
      </c>
      <c r="I91" s="13">
        <f>IF(VLOOKUP(B91,Database!$A:$AV,MATCH($I$1,Database!$A$1:$AV$1,),)=0,"#N/A",((((VLOOKUP(B91,Database!$A:$AS,MATCH($I$1,Database!$A$1:$AS$1,),))))-(((VLOOKUP(EDATE(B91,-12),Database!$A:$AS,MATCH($I$1,Database!$A$1:$AS$1,),)))))/(((VLOOKUP(EDATE(B91,-12),Database!$A:$AS,MATCH($I$1,Database!$A$1:$AS$1,),)))))</f>
        <v>6.0070671373065765E-2</v>
      </c>
      <c r="J91" s="13">
        <f>IF(VLOOKUP(B91,Database!$A:$AV,MATCH($J$1,Database!$A$1:$AV$1,),)=0,"#N/A",((((VLOOKUP(B91,Database!$A:$AS,MATCH($J$1,Database!$A$1:$AS$1,),))))-(((VLOOKUP(EDATE(B91,-12),Database!$A:$AS,MATCH($J$1,Database!$A$1:$AS$1,),)))))/(((VLOOKUP(EDATE(B91,-12),Database!$A:$AS,MATCH($J$1,Database!$A$1:$AS$1,),)))))</f>
        <v>3.2715376226881136E-2</v>
      </c>
      <c r="K91" s="13">
        <f>IF(VLOOKUP(B91,Database!$A:$AV,MATCH($K$1,Database!$A$1:$AV$1,),)=0,"#N/A",((((VLOOKUP(B91,Database!$A:$AS,MATCH($K$1,Database!$A$1:$AS$1,),))))-(((VLOOKUP(EDATE(B91,-12),Database!$A:$AS,MATCH($K$1,Database!$A$1:$AS$1,),)))))/(((VLOOKUP(EDATE(B91,-12),Database!$A:$AS,MATCH($K$1,Database!$A$1:$AS$1,),)))))</f>
        <v>0.12214765100879421</v>
      </c>
      <c r="L91" s="13">
        <f>((((VLOOKUP(B91,Database!$A:$AS,MATCH($L$1,Database!$A$1:$AS$1,),))))-(((VLOOKUP(EDATE(B91,-12),Database!$A:$AS,MATCH($L$1,Database!$A$1:$AS$1,),)))))/(((VLOOKUP(EDATE(B91,-12),Database!$A:$AS,MATCH($L$1,Database!$A$1:$AS$1,),))))</f>
        <v>-0.12585307318999456</v>
      </c>
      <c r="M91" s="13">
        <f>((((VLOOKUP(B91,Database!$A:$AS,MATCH($M$1,Database!$A$1:$AS$1,),))))-(((VLOOKUP(EDATE(B91,-12),Database!$A:$AS,MATCH($M$1,Database!$A$1:$AS$1,),)))))/(((VLOOKUP(EDATE(B91,-12),Database!$A:$AS,MATCH($M$1,Database!$A$1:$AS$1,),))))</f>
        <v>3.7930466115024654E-3</v>
      </c>
      <c r="N91" s="13">
        <f>((((VLOOKUP(B91,Database!$A:$AS,MATCH($N$1,Database!$A$1:$AS$1,),))))-(((VLOOKUP(EDATE(B91,-12),Database!$A:$AS,MATCH($N$1,Database!$A$1:$AS$1,),)))))/(((VLOOKUP(EDATE(B91,-12),Database!$A:$AS,MATCH($N$1,Database!$A$1:$AS$1,),))))</f>
        <v>0.12425671204080263</v>
      </c>
      <c r="O91" s="13">
        <f>IF(VLOOKUP(B91,Database!$A:$AV,MATCH($O$1,Database!$A$1:$AV$1,),)=0,"#N/A",((((VLOOKUP(B91,Database!$A:$AS,MATCH($O$1,Database!$A$1:$AS$1,),))))-(((VLOOKUP(EDATE(B91,-12),Database!$A:$AS,MATCH($O$1,Database!$A$1:$AS$1,),)))))/(((VLOOKUP(EDATE(B91,-12),Database!$A:$AS,MATCH($O$1,Database!$A$1:$AS$1,),)))))</f>
        <v>3.0738303026019868E-2</v>
      </c>
      <c r="P91" s="13">
        <f>IF(VLOOKUP(B91,Database!$A:$AV,MATCH($P$1,Database!$A$1:$AV$1,),)=0,"#N/A",((((VLOOKUP(B91,Database!$A:$AS,MATCH($P$1,Database!$A$1:$AS$1,),))))-(((VLOOKUP(EDATE(B91,-12),Database!$A:$AS,MATCH($P$1,Database!$A$1:$AS$1,),)))))/(((VLOOKUP(EDATE(B91,-12),Database!$A:$AS,MATCH($P$1,Database!$A$1:$AS$1,),)))))</f>
        <v>0.14344291268999645</v>
      </c>
      <c r="Q91" s="13">
        <f>IF(VLOOKUP(B91,Database!$A:$AV,MATCH($Q$1,Database!$A$1:$AV$1,),)=0,"#N/A",((((VLOOKUP(B91,Database!$A:$AS,MATCH($Q$1,Database!$A$1:$AS$1,),))))-(((VLOOKUP(EDATE(B91,-12),Database!$A:$AS,MATCH($Q$1,Database!$A$1:$AS$1,),)))))/(((VLOOKUP(EDATE(B91,-12),Database!$A:$AS,MATCH($Q$1,Database!$A$1:$AS$1,),)))))</f>
        <v>-5.9123343524974073E-2</v>
      </c>
      <c r="R91" s="13">
        <f>IF(VLOOKUP(B91,Database!$A:$AV,MATCH($R$1,Database!$A$1:$AV$1,),)=0,"#N/A",((((VLOOKUP(B91,Database!$A:$AS,MATCH($R$1,Database!$A$1:$AS$1,),))))-(((VLOOKUP(EDATE(B91,-12),Database!$A:$AS,MATCH($R$1,Database!$A$1:$AS$1,),)))))/(((VLOOKUP(EDATE(B91,-12),Database!$A:$AS,MATCH($R$1,Database!$A$1:$AS$1,),)))))</f>
        <v>1.7320822944661834E-3</v>
      </c>
      <c r="S91" s="13">
        <f>IF(VLOOKUP(B91,Database!$A:$AV,MATCH($S$1,Database!$A$1:$AV$1,),)=0,"#N/A",((((VLOOKUP(B91,Database!$A:$AS,MATCH($S$1,Database!$A$1:$AS$1,),))))-(((VLOOKUP(EDATE(B91,-12),Database!$A:$AS,MATCH($S$1,Database!$A$1:$AS$1,),)))))/(((VLOOKUP(EDATE(B91,-12),Database!$A:$AS,MATCH($S$1,Database!$A$1:$AS$1,),)))))</f>
        <v>0.20743034057792242</v>
      </c>
      <c r="T91" s="13">
        <f>IF(VLOOKUP(B91,Database!$A:$AV,MATCH($T$1,Database!$A$1:$AV$1,),)=0,"#N/A",((((VLOOKUP(B91,Database!$A:$AS,MATCH($T$1,Database!$A$1:$AS$1,),))))-(((VLOOKUP(EDATE(B91,-12),Database!$A:$AS,MATCH($T$1,Database!$A$1:$AS$1,),)))))/(((VLOOKUP(EDATE(B91,-12),Database!$A:$AS,MATCH($T$1,Database!$A$1:$AS$1,),)))))</f>
        <v>0.13173652691795812</v>
      </c>
      <c r="U91" s="13">
        <f>IF(VLOOKUP(B91,Database!$A:$AV,MATCH($U$1,Database!$A$1:$AV$1,),)=0,"#N/A",((((VLOOKUP(B91,Database!$A:$AS,MATCH($U$1,Database!$A$1:$AS$1,),))))-(((VLOOKUP(EDATE(B91,-12),Database!$A:$AS,MATCH($U$1,Database!$A$1:$AS$1,),)))))/(((VLOOKUP(EDATE(B91,-12),Database!$A:$AS,MATCH($U$1,Database!$A$1:$AS$1,),)))))</f>
        <v>7.0618979133705559E-2</v>
      </c>
      <c r="V91" s="13">
        <f>IF(VLOOKUP(B91,Database!$A:$AV,MATCH($V$1,Database!$A$1:$AV$1,),)=0,"#N/A",((((VLOOKUP(B91,Database!$A:$AS,MATCH($V$1,Database!$A$1:$AS$1,),))))-(((VLOOKUP(EDATE(B91,-12),Database!$A:$AS,MATCH($V$1,Database!$A$1:$AS$1,),)))))/(((VLOOKUP(EDATE(B91,-12),Database!$A:$AS,MATCH($V$1,Database!$A$1:$AS$1,),)))))</f>
        <v>5.8279212966408103E-2</v>
      </c>
    </row>
    <row r="92" spans="1:22" s="80" customFormat="1" x14ac:dyDescent="0.35">
      <c r="A92" s="43"/>
      <c r="B92" s="75">
        <v>34943</v>
      </c>
      <c r="C92" s="13">
        <f>IF(VLOOKUP(B92,Database!$A:$AU,MATCH($C$1,Database!$A$1:$AU$1,),)=0,"#N/A",((((VLOOKUP(B92,Database!$A:$AU,MATCH($C$1,Database!$A$1:$AU$1,),))))-(((VLOOKUP(EDATE(B92,-12),Database!$A:$AU,MATCH($C$1,Database!$A$1:$AU$1,),)))))/(((VLOOKUP(EDATE(B92,-12),Database!$A:$AU,MATCH($C$1,Database!$A$1:$AU$1,),)))))</f>
        <v>4.6972716063432375E-2</v>
      </c>
      <c r="D92" s="13">
        <f>IF(VLOOKUP(B92,Database!$A:$AV,MATCH($D$1,Database!$A$1:$AV$1,),)=0,"#N/A",((((VLOOKUP(B92,Database!$A:$AS,MATCH($D$1,Database!$A$1:$AS$1,),))))-(((VLOOKUP(EDATE(B92,-12),Database!$A:$AS,MATCH($D$1,Database!$A$1:$AS$1,),)))))/(((VLOOKUP(EDATE(B92,-12),Database!$A:$AS,MATCH($D$1,Database!$A$1:$AS$1,),)))))</f>
        <v>3.1249999999609365E-2</v>
      </c>
      <c r="E92" s="13">
        <f>IF(VLOOKUP(B92,Database!$A:$AV,MATCH($E$1,Database!$A$1:$AV$1,),)=0,"#N/A",((((VLOOKUP(B92,Database!$A:$AS,MATCH($E$1,Database!$A$1:$AS$1,),))))-(((VLOOKUP(EDATE(B92,-12),Database!$A:$AS,MATCH($E$1,Database!$A$1:$AS$1,),)))))/(((VLOOKUP(EDATE(B92,-12),Database!$A:$AS,MATCH($E$1,Database!$A$1:$AS$1,),)))))</f>
        <v>6.1349693242873891E-3</v>
      </c>
      <c r="F92" s="13">
        <f>IF(VLOOKUP(B92,Database!$A:$AV,MATCH($F$1,Database!$A$1:$AV$1,),)=0,"#N/A",((((VLOOKUP(B92,Database!$A:$AS,MATCH($F$1,Database!$A$1:$AS$1,),))))-(((VLOOKUP(EDATE(B92,-12),Database!$A:$AS,MATCH($F$1,Database!$A$1:$AS$1,),)))))/(((VLOOKUP(EDATE(B92,-12),Database!$A:$AS,MATCH($F$1,Database!$A$1:$AS$1,),)))))</f>
        <v>1.2949640298617152E-2</v>
      </c>
      <c r="G92" s="13">
        <f>IF(VLOOKUP(B92,Database!$A:$AV,MATCH($G$1,Database!$A$1:$AV$1,),)=0,"#N/A",((((VLOOKUP(B92,Database!$A:$AS,MATCH($G$1,Database!$A$1:$AS$1,),))))-(((VLOOKUP(EDATE(B92,-12),Database!$A:$AS,MATCH($G$1,Database!$A$1:$AS$1,),)))))/(((VLOOKUP(EDATE(B92,-12),Database!$A:$AS,MATCH($G$1,Database!$A$1:$AS$1,),)))))</f>
        <v>2.7884509825447271E-2</v>
      </c>
      <c r="H92" s="13">
        <f>IF(VLOOKUP(B92,Database!$A:$AV,MATCH($H$1,Database!$A$1:$AV$1,),)=0,"#N/A",((((VLOOKUP(B92,Database!$A:$AS,MATCH($H$1,Database!$A$1:$AS$1,),))))-(((VLOOKUP(EDATE(B92,-12),Database!$A:$AS,MATCH($H$1,Database!$A$1:$AS$1,),)))))/(((VLOOKUP(EDATE(B92,-12),Database!$A:$AS,MATCH($H$1,Database!$A$1:$AS$1,),)))))</f>
        <v>9.8400984011979761E-3</v>
      </c>
      <c r="I92" s="13">
        <f>IF(VLOOKUP(B92,Database!$A:$AV,MATCH($I$1,Database!$A$1:$AV$1,),)=0,"#N/A",((((VLOOKUP(B92,Database!$A:$AS,MATCH($I$1,Database!$A$1:$AS$1,),))))-(((VLOOKUP(EDATE(B92,-12),Database!$A:$AS,MATCH($I$1,Database!$A$1:$AS$1,),)))))/(((VLOOKUP(EDATE(B92,-12),Database!$A:$AS,MATCH($I$1,Database!$A$1:$AS$1,),)))))</f>
        <v>4.7451669591364841E-2</v>
      </c>
      <c r="J92" s="13">
        <f>IF(VLOOKUP(B92,Database!$A:$AV,MATCH($J$1,Database!$A$1:$AV$1,),)=0,"#N/A",((((VLOOKUP(B92,Database!$A:$AS,MATCH($J$1,Database!$A$1:$AS$1,),))))-(((VLOOKUP(EDATE(B92,-12),Database!$A:$AS,MATCH($J$1,Database!$A$1:$AS$1,),)))))/(((VLOOKUP(EDATE(B92,-12),Database!$A:$AS,MATCH($J$1,Database!$A$1:$AS$1,),)))))</f>
        <v>3.7252549490102017E-2</v>
      </c>
      <c r="K92" s="13">
        <f>IF(VLOOKUP(B92,Database!$A:$AV,MATCH($K$1,Database!$A$1:$AV$1,),)=0,"#N/A",((((VLOOKUP(B92,Database!$A:$AS,MATCH($K$1,Database!$A$1:$AS$1,),))))-(((VLOOKUP(EDATE(B92,-12),Database!$A:$AS,MATCH($K$1,Database!$A$1:$AS$1,),)))))/(((VLOOKUP(EDATE(B92,-12),Database!$A:$AS,MATCH($K$1,Database!$A$1:$AS$1,),)))))</f>
        <v>6.8035943521693468E-2</v>
      </c>
      <c r="L92" s="13">
        <f>((((VLOOKUP(B92,Database!$A:$AS,MATCH($L$1,Database!$A$1:$AS$1,),))))-(((VLOOKUP(EDATE(B92,-12),Database!$A:$AS,MATCH($L$1,Database!$A$1:$AS$1,),)))))/(((VLOOKUP(EDATE(B92,-12),Database!$A:$AS,MATCH($L$1,Database!$A$1:$AS$1,),))))</f>
        <v>-0.11229793083408886</v>
      </c>
      <c r="M92" s="13">
        <f>((((VLOOKUP(B92,Database!$A:$AS,MATCH($M$1,Database!$A$1:$AS$1,),))))-(((VLOOKUP(EDATE(B92,-12),Database!$A:$AS,MATCH($M$1,Database!$A$1:$AS$1,),)))))/(((VLOOKUP(EDATE(B92,-12),Database!$A:$AS,MATCH($M$1,Database!$A$1:$AS$1,),))))</f>
        <v>9.4144955616955548E-3</v>
      </c>
      <c r="N92" s="13">
        <f>((((VLOOKUP(B92,Database!$A:$AS,MATCH($N$1,Database!$A$1:$AS$1,),))))-(((VLOOKUP(EDATE(B92,-12),Database!$A:$AS,MATCH($N$1,Database!$A$1:$AS$1,),)))))/(((VLOOKUP(EDATE(B92,-12),Database!$A:$AS,MATCH($N$1,Database!$A$1:$AS$1,),))))</f>
        <v>0.16041190108930792</v>
      </c>
      <c r="O92" s="13">
        <f>IF(VLOOKUP(B92,Database!$A:$AV,MATCH($O$1,Database!$A$1:$AV$1,),)=0,"#N/A",((((VLOOKUP(B92,Database!$A:$AS,MATCH($O$1,Database!$A$1:$AS$1,),))))-(((VLOOKUP(EDATE(B92,-12),Database!$A:$AS,MATCH($O$1,Database!$A$1:$AS$1,),)))))/(((VLOOKUP(EDATE(B92,-12),Database!$A:$AS,MATCH($O$1,Database!$A$1:$AS$1,),)))))</f>
        <v>1.8591875182861727E-2</v>
      </c>
      <c r="P92" s="13">
        <f>IF(VLOOKUP(B92,Database!$A:$AV,MATCH($P$1,Database!$A$1:$AV$1,),)=0,"#N/A",((((VLOOKUP(B92,Database!$A:$AS,MATCH($P$1,Database!$A$1:$AS$1,),))))-(((VLOOKUP(EDATE(B92,-12),Database!$A:$AS,MATCH($P$1,Database!$A$1:$AS$1,),)))))/(((VLOOKUP(EDATE(B92,-12),Database!$A:$AS,MATCH($P$1,Database!$A$1:$AS$1,),)))))</f>
        <v>9.7385710375034226E-2</v>
      </c>
      <c r="Q92" s="13">
        <f>IF(VLOOKUP(B92,Database!$A:$AV,MATCH($Q$1,Database!$A$1:$AV$1,),)=0,"#N/A",((((VLOOKUP(B92,Database!$A:$AS,MATCH($Q$1,Database!$A$1:$AS$1,),))))-(((VLOOKUP(EDATE(B92,-12),Database!$A:$AS,MATCH($Q$1,Database!$A$1:$AS$1,),)))))/(((VLOOKUP(EDATE(B92,-12),Database!$A:$AS,MATCH($Q$1,Database!$A$1:$AS$1,),)))))</f>
        <v>-5.5868438831567523E-2</v>
      </c>
      <c r="R92" s="13">
        <f>IF(VLOOKUP(B92,Database!$A:$AV,MATCH($R$1,Database!$A$1:$AV$1,),)=0,"#N/A",((((VLOOKUP(B92,Database!$A:$AS,MATCH($R$1,Database!$A$1:$AS$1,),))))-(((VLOOKUP(EDATE(B92,-12),Database!$A:$AS,MATCH($R$1,Database!$A$1:$AS$1,),)))))/(((VLOOKUP(EDATE(B92,-12),Database!$A:$AS,MATCH($R$1,Database!$A$1:$AS$1,),)))))</f>
        <v>-3.0891565176336105E-2</v>
      </c>
      <c r="S92" s="13">
        <f>IF(VLOOKUP(B92,Database!$A:$AV,MATCH($S$1,Database!$A$1:$AV$1,),)=0,"#N/A",((((VLOOKUP(B92,Database!$A:$AS,MATCH($S$1,Database!$A$1:$AS$1,),))))-(((VLOOKUP(EDATE(B92,-12),Database!$A:$AS,MATCH($S$1,Database!$A$1:$AS$1,),)))))/(((VLOOKUP(EDATE(B92,-12),Database!$A:$AS,MATCH($S$1,Database!$A$1:$AS$1,),)))))</f>
        <v>0.26384364822864587</v>
      </c>
      <c r="T92" s="13">
        <f>IF(VLOOKUP(B92,Database!$A:$AV,MATCH($T$1,Database!$A$1:$AV$1,),)=0,"#N/A",((((VLOOKUP(B92,Database!$A:$AS,MATCH($T$1,Database!$A$1:$AS$1,),))))-(((VLOOKUP(EDATE(B92,-12),Database!$A:$AS,MATCH($T$1,Database!$A$1:$AS$1,),)))))/(((VLOOKUP(EDATE(B92,-12),Database!$A:$AS,MATCH($T$1,Database!$A$1:$AS$1,),)))))</f>
        <v>6.1764705864790832E-2</v>
      </c>
      <c r="U92" s="13">
        <f>IF(VLOOKUP(B92,Database!$A:$AV,MATCH($U$1,Database!$A$1:$AV$1,),)=0,"#N/A",((((VLOOKUP(B92,Database!$A:$AS,MATCH($U$1,Database!$A$1:$AS$1,),))))-(((VLOOKUP(EDATE(B92,-12),Database!$A:$AS,MATCH($U$1,Database!$A$1:$AS$1,),)))))/(((VLOOKUP(EDATE(B92,-12),Database!$A:$AS,MATCH($U$1,Database!$A$1:$AS$1,),)))))</f>
        <v>6.0341656812478155E-2</v>
      </c>
      <c r="V92" s="13">
        <f>IF(VLOOKUP(B92,Database!$A:$AV,MATCH($V$1,Database!$A$1:$AV$1,),)=0,"#N/A",((((VLOOKUP(B92,Database!$A:$AS,MATCH($V$1,Database!$A$1:$AS$1,),))))-(((VLOOKUP(EDATE(B92,-12),Database!$A:$AS,MATCH($V$1,Database!$A$1:$AS$1,),)))))/(((VLOOKUP(EDATE(B92,-12),Database!$A:$AS,MATCH($V$1,Database!$A$1:$AS$1,),)))))</f>
        <v>9.0240257499790255E-2</v>
      </c>
    </row>
    <row r="93" spans="1:22" s="80" customFormat="1" x14ac:dyDescent="0.35">
      <c r="A93" s="43"/>
      <c r="B93" s="75">
        <v>34973</v>
      </c>
      <c r="C93" s="13">
        <f>IF(VLOOKUP(B93,Database!$A:$AU,MATCH($C$1,Database!$A$1:$AU$1,),)=0,"#N/A",((((VLOOKUP(B93,Database!$A:$AU,MATCH($C$1,Database!$A$1:$AU$1,),))))-(((VLOOKUP(EDATE(B93,-12),Database!$A:$AU,MATCH($C$1,Database!$A$1:$AU$1,),)))))/(((VLOOKUP(EDATE(B93,-12),Database!$A:$AU,MATCH($C$1,Database!$A$1:$AU$1,),)))))</f>
        <v>3.6994252622634873E-2</v>
      </c>
      <c r="D93" s="13">
        <f>IF(VLOOKUP(B93,Database!$A:$AV,MATCH($D$1,Database!$A$1:$AV$1,),)=0,"#N/A",((((VLOOKUP(B93,Database!$A:$AS,MATCH($D$1,Database!$A$1:$AS$1,),))))-(((VLOOKUP(EDATE(B93,-12),Database!$A:$AS,MATCH($D$1,Database!$A$1:$AS$1,),)))))/(((VLOOKUP(EDATE(B93,-12),Database!$A:$AS,MATCH($D$1,Database!$A$1:$AS$1,),)))))</f>
        <v>6.1804697181126632E-3</v>
      </c>
      <c r="E93" s="13">
        <f>IF(VLOOKUP(B93,Database!$A:$AV,MATCH($E$1,Database!$A$1:$AV$1,),)=0,"#N/A",((((VLOOKUP(B93,Database!$A:$AS,MATCH($E$1,Database!$A$1:$AS$1,),))))-(((VLOOKUP(EDATE(B93,-12),Database!$A:$AS,MATCH($E$1,Database!$A$1:$AS$1,),)))))/(((VLOOKUP(EDATE(B93,-12),Database!$A:$AS,MATCH($E$1,Database!$A$1:$AS$1,),)))))</f>
        <v>1.1133603230582847E-2</v>
      </c>
      <c r="F93" s="13">
        <f>IF(VLOOKUP(B93,Database!$A:$AV,MATCH($F$1,Database!$A$1:$AV$1,),)=0,"#N/A",((((VLOOKUP(B93,Database!$A:$AS,MATCH($F$1,Database!$A$1:$AS$1,),))))-(((VLOOKUP(EDATE(B93,-12),Database!$A:$AS,MATCH($F$1,Database!$A$1:$AS$1,),)))))/(((VLOOKUP(EDATE(B93,-12),Database!$A:$AS,MATCH($F$1,Database!$A$1:$AS$1,),)))))</f>
        <v>-3.1073446333029647E-2</v>
      </c>
      <c r="G93" s="13">
        <f>IF(VLOOKUP(B93,Database!$A:$AV,MATCH($G$1,Database!$A$1:$AV$1,),)=0,"#N/A",((((VLOOKUP(B93,Database!$A:$AS,MATCH($G$1,Database!$A$1:$AS$1,),))))-(((VLOOKUP(EDATE(B93,-12),Database!$A:$AS,MATCH($G$1,Database!$A$1:$AS$1,),)))))/(((VLOOKUP(EDATE(B93,-12),Database!$A:$AS,MATCH($G$1,Database!$A$1:$AS$1,),)))))</f>
        <v>-1.5222355115798692E-3</v>
      </c>
      <c r="H93" s="13">
        <f>IF(VLOOKUP(B93,Database!$A:$AV,MATCH($H$1,Database!$A$1:$AV$1,),)=0,"#N/A",((((VLOOKUP(B93,Database!$A:$AS,MATCH($H$1,Database!$A$1:$AS$1,),))))-(((VLOOKUP(EDATE(B93,-12),Database!$A:$AS,MATCH($H$1,Database!$A$1:$AS$1,),)))))/(((VLOOKUP(EDATE(B93,-12),Database!$A:$AS,MATCH($H$1,Database!$A$1:$AS$1,),)))))</f>
        <v>3.680981593715927E-3</v>
      </c>
      <c r="I93" s="13">
        <f>IF(VLOOKUP(B93,Database!$A:$AV,MATCH($I$1,Database!$A$1:$AV$1,),)=0,"#N/A",((((VLOOKUP(B93,Database!$A:$AS,MATCH($I$1,Database!$A$1:$AS$1,),))))-(((VLOOKUP(EDATE(B93,-12),Database!$A:$AS,MATCH($I$1,Database!$A$1:$AS$1,),)))))/(((VLOOKUP(EDATE(B93,-12),Database!$A:$AS,MATCH($I$1,Database!$A$1:$AS$1,),)))))</f>
        <v>5.7268722462729377E-2</v>
      </c>
      <c r="J93" s="13">
        <f>IF(VLOOKUP(B93,Database!$A:$AV,MATCH($J$1,Database!$A$1:$AV$1,),)=0,"#N/A",((((VLOOKUP(B93,Database!$A:$AS,MATCH($J$1,Database!$A$1:$AS$1,),))))-(((VLOOKUP(EDATE(B93,-12),Database!$A:$AS,MATCH($J$1,Database!$A$1:$AS$1,),)))))/(((VLOOKUP(EDATE(B93,-12),Database!$A:$AS,MATCH($J$1,Database!$A$1:$AS$1,),)))))</f>
        <v>1.9660446468378678E-2</v>
      </c>
      <c r="K93" s="13">
        <f>IF(VLOOKUP(B93,Database!$A:$AV,MATCH($K$1,Database!$A$1:$AV$1,),)=0,"#N/A",((((VLOOKUP(B93,Database!$A:$AS,MATCH($K$1,Database!$A$1:$AS$1,),))))-(((VLOOKUP(EDATE(B93,-12),Database!$A:$AS,MATCH($K$1,Database!$A$1:$AS$1,),)))))/(((VLOOKUP(EDATE(B93,-12),Database!$A:$AS,MATCH($K$1,Database!$A$1:$AS$1,),)))))</f>
        <v>6.6073697595802658E-2</v>
      </c>
      <c r="L93" s="13">
        <f>((((VLOOKUP(B93,Database!$A:$AS,MATCH($L$1,Database!$A$1:$AS$1,),))))-(((VLOOKUP(EDATE(B93,-12),Database!$A:$AS,MATCH($L$1,Database!$A$1:$AS$1,),)))))/(((VLOOKUP(EDATE(B93,-12),Database!$A:$AS,MATCH($L$1,Database!$A$1:$AS$1,),))))</f>
        <v>-0.16237835775187615</v>
      </c>
      <c r="M93" s="13">
        <f>((((VLOOKUP(B93,Database!$A:$AS,MATCH($M$1,Database!$A$1:$AS$1,),))))-(((VLOOKUP(EDATE(B93,-12),Database!$A:$AS,MATCH($M$1,Database!$A$1:$AS$1,),)))))/(((VLOOKUP(EDATE(B93,-12),Database!$A:$AS,MATCH($M$1,Database!$A$1:$AS$1,),))))</f>
        <v>-1.8810337756680777E-2</v>
      </c>
      <c r="N93" s="13">
        <f>((((VLOOKUP(B93,Database!$A:$AS,MATCH($N$1,Database!$A$1:$AS$1,),))))-(((VLOOKUP(EDATE(B93,-12),Database!$A:$AS,MATCH($N$1,Database!$A$1:$AS$1,),)))))/(((VLOOKUP(EDATE(B93,-12),Database!$A:$AS,MATCH($N$1,Database!$A$1:$AS$1,),))))</f>
        <v>0.11149808376463297</v>
      </c>
      <c r="O93" s="13">
        <f>IF(VLOOKUP(B93,Database!$A:$AV,MATCH($O$1,Database!$A$1:$AV$1,),)=0,"#N/A",((((VLOOKUP(B93,Database!$A:$AS,MATCH($O$1,Database!$A$1:$AS$1,),))))-(((VLOOKUP(EDATE(B93,-12),Database!$A:$AS,MATCH($O$1,Database!$A$1:$AS$1,),)))))/(((VLOOKUP(EDATE(B93,-12),Database!$A:$AS,MATCH($O$1,Database!$A$1:$AS$1,),)))))</f>
        <v>2.1503409204315423E-2</v>
      </c>
      <c r="P93" s="13">
        <f>IF(VLOOKUP(B93,Database!$A:$AV,MATCH($P$1,Database!$A$1:$AV$1,),)=0,"#N/A",((((VLOOKUP(B93,Database!$A:$AS,MATCH($P$1,Database!$A$1:$AS$1,),))))-(((VLOOKUP(EDATE(B93,-12),Database!$A:$AS,MATCH($P$1,Database!$A$1:$AS$1,),)))))/(((VLOOKUP(EDATE(B93,-12),Database!$A:$AS,MATCH($P$1,Database!$A$1:$AS$1,),)))))</f>
        <v>8.8923398939941389E-2</v>
      </c>
      <c r="Q93" s="13">
        <f>IF(VLOOKUP(B93,Database!$A:$AV,MATCH($Q$1,Database!$A$1:$AV$1,),)=0,"#N/A",((((VLOOKUP(B93,Database!$A:$AS,MATCH($Q$1,Database!$A$1:$AS$1,),))))-(((VLOOKUP(EDATE(B93,-12),Database!$A:$AS,MATCH($Q$1,Database!$A$1:$AS$1,),)))))/(((VLOOKUP(EDATE(B93,-12),Database!$A:$AS,MATCH($Q$1,Database!$A$1:$AS$1,),)))))</f>
        <v>-4.4461954078834361E-2</v>
      </c>
      <c r="R93" s="13">
        <f>IF(VLOOKUP(B93,Database!$A:$AV,MATCH($R$1,Database!$A$1:$AV$1,),)=0,"#N/A",((((VLOOKUP(B93,Database!$A:$AS,MATCH($R$1,Database!$A$1:$AS$1,),))))-(((VLOOKUP(EDATE(B93,-12),Database!$A:$AS,MATCH($R$1,Database!$A$1:$AS$1,),)))))/(((VLOOKUP(EDATE(B93,-12),Database!$A:$AS,MATCH($R$1,Database!$A$1:$AS$1,),)))))</f>
        <v>1.220006424154642E-2</v>
      </c>
      <c r="S93" s="13">
        <f>IF(VLOOKUP(B93,Database!$A:$AV,MATCH($S$1,Database!$A$1:$AV$1,),)=0,"#N/A",((((VLOOKUP(B93,Database!$A:$AS,MATCH($S$1,Database!$A$1:$AS$1,),))))-(((VLOOKUP(EDATE(B93,-12),Database!$A:$AS,MATCH($S$1,Database!$A$1:$AS$1,),)))))/(((VLOOKUP(EDATE(B93,-12),Database!$A:$AS,MATCH($S$1,Database!$A$1:$AS$1,),)))))</f>
        <v>0.22392638033072826</v>
      </c>
      <c r="T93" s="13">
        <f>IF(VLOOKUP(B93,Database!$A:$AV,MATCH($T$1,Database!$A$1:$AV$1,),)=0,"#N/A",((((VLOOKUP(B93,Database!$A:$AS,MATCH($T$1,Database!$A$1:$AS$1,),))))-(((VLOOKUP(EDATE(B93,-12),Database!$A:$AS,MATCH($T$1,Database!$A$1:$AS$1,),)))))/(((VLOOKUP(EDATE(B93,-12),Database!$A:$AS,MATCH($T$1,Database!$A$1:$AS$1,),)))))</f>
        <v>8.6206896526951019E-3</v>
      </c>
      <c r="U93" s="13">
        <f>IF(VLOOKUP(B93,Database!$A:$AV,MATCH($U$1,Database!$A$1:$AV$1,),)=0,"#N/A",((((VLOOKUP(B93,Database!$A:$AS,MATCH($U$1,Database!$A$1:$AS$1,),))))-(((VLOOKUP(EDATE(B93,-12),Database!$A:$AS,MATCH($U$1,Database!$A$1:$AS$1,),)))))/(((VLOOKUP(EDATE(B93,-12),Database!$A:$AS,MATCH($U$1,Database!$A$1:$AS$1,),)))))</f>
        <v>0.11468499010633154</v>
      </c>
      <c r="V93" s="13">
        <f>IF(VLOOKUP(B93,Database!$A:$AV,MATCH($V$1,Database!$A$1:$AV$1,),)=0,"#N/A",((((VLOOKUP(B93,Database!$A:$AS,MATCH($V$1,Database!$A$1:$AS$1,),))))-(((VLOOKUP(EDATE(B93,-12),Database!$A:$AS,MATCH($V$1,Database!$A$1:$AS$1,),)))))/(((VLOOKUP(EDATE(B93,-12),Database!$A:$AS,MATCH($V$1,Database!$A$1:$AS$1,),)))))</f>
        <v>0.10441340556221229</v>
      </c>
    </row>
    <row r="94" spans="1:22" s="80" customFormat="1" x14ac:dyDescent="0.35">
      <c r="A94" s="43"/>
      <c r="B94" s="75">
        <v>35004</v>
      </c>
      <c r="C94" s="13">
        <f>IF(VLOOKUP(B94,Database!$A:$AU,MATCH($C$1,Database!$A$1:$AU$1,),)=0,"#N/A",((((VLOOKUP(B94,Database!$A:$AU,MATCH($C$1,Database!$A$1:$AU$1,),))))-(((VLOOKUP(EDATE(B94,-12),Database!$A:$AU,MATCH($C$1,Database!$A$1:$AU$1,),)))))/(((VLOOKUP(EDATE(B94,-12),Database!$A:$AU,MATCH($C$1,Database!$A$1:$AU$1,),)))))</f>
        <v>3.2498420547043619E-2</v>
      </c>
      <c r="D94" s="13">
        <f>IF(VLOOKUP(B94,Database!$A:$AV,MATCH($D$1,Database!$A$1:$AV$1,),)=0,"#N/A",((((VLOOKUP(B94,Database!$A:$AS,MATCH($D$1,Database!$A$1:$AS$1,),))))-(((VLOOKUP(EDATE(B94,-12),Database!$A:$AS,MATCH($D$1,Database!$A$1:$AS$1,),)))))/(((VLOOKUP(EDATE(B94,-12),Database!$A:$AS,MATCH($D$1,Database!$A$1:$AS$1,),)))))</f>
        <v>4.9140049085412019E-3</v>
      </c>
      <c r="E94" s="13">
        <f>IF(VLOOKUP(B94,Database!$A:$AV,MATCH($E$1,Database!$A$1:$AV$1,),)=0,"#N/A",((((VLOOKUP(B94,Database!$A:$AS,MATCH($E$1,Database!$A$1:$AS$1,),))))-(((VLOOKUP(EDATE(B94,-12),Database!$A:$AS,MATCH($E$1,Database!$A$1:$AS$1,),)))))/(((VLOOKUP(EDATE(B94,-12),Database!$A:$AS,MATCH($E$1,Database!$A$1:$AS$1,),)))))</f>
        <v>1.3078470819739963E-2</v>
      </c>
      <c r="F94" s="13">
        <f>IF(VLOOKUP(B94,Database!$A:$AV,MATCH($F$1,Database!$A$1:$AV$1,),)=0,"#N/A",((((VLOOKUP(B94,Database!$A:$AS,MATCH($F$1,Database!$A$1:$AS$1,),))))-(((VLOOKUP(EDATE(B94,-12),Database!$A:$AS,MATCH($F$1,Database!$A$1:$AS$1,),)))))/(((VLOOKUP(EDATE(B94,-12),Database!$A:$AS,MATCH($F$1,Database!$A$1:$AS$1,),)))))</f>
        <v>-3.0898876409859413E-2</v>
      </c>
      <c r="G94" s="13">
        <f>IF(VLOOKUP(B94,Database!$A:$AV,MATCH($G$1,Database!$A$1:$AV$1,),)=0,"#N/A",((((VLOOKUP(B94,Database!$A:$AS,MATCH($G$1,Database!$A$1:$AS$1,),))))-(((VLOOKUP(EDATE(B94,-12),Database!$A:$AS,MATCH($G$1,Database!$A$1:$AS$1,),)))))/(((VLOOKUP(EDATE(B94,-12),Database!$A:$AS,MATCH($G$1,Database!$A$1:$AS$1,),)))))</f>
        <v>-9.9180681328158871E-3</v>
      </c>
      <c r="H94" s="13">
        <f>IF(VLOOKUP(B94,Database!$A:$AV,MATCH($H$1,Database!$A$1:$AV$1,),)=0,"#N/A",((((VLOOKUP(B94,Database!$A:$AS,MATCH($H$1,Database!$A$1:$AS$1,),))))-(((VLOOKUP(EDATE(B94,-12),Database!$A:$AS,MATCH($H$1,Database!$A$1:$AS$1,),)))))/(((VLOOKUP(EDATE(B94,-12),Database!$A:$AS,MATCH($H$1,Database!$A$1:$AS$1,),)))))</f>
        <v>9.8280098282659354E-3</v>
      </c>
      <c r="I94" s="13">
        <f>IF(VLOOKUP(B94,Database!$A:$AV,MATCH($I$1,Database!$A$1:$AV$1,),)=0,"#N/A",((((VLOOKUP(B94,Database!$A:$AS,MATCH($I$1,Database!$A$1:$AS$1,),))))-(((VLOOKUP(EDATE(B94,-12),Database!$A:$AS,MATCH($I$1,Database!$A$1:$AS$1,),)))))/(((VLOOKUP(EDATE(B94,-12),Database!$A:$AS,MATCH($I$1,Database!$A$1:$AS$1,),)))))</f>
        <v>3.9861351814365301E-2</v>
      </c>
      <c r="J94" s="13">
        <f>IF(VLOOKUP(B94,Database!$A:$AV,MATCH($J$1,Database!$A$1:$AV$1,),)=0,"#N/A",((((VLOOKUP(B94,Database!$A:$AS,MATCH($J$1,Database!$A$1:$AS$1,),))))-(((VLOOKUP(EDATE(B94,-12),Database!$A:$AS,MATCH($J$1,Database!$A$1:$AS$1,),)))))/(((VLOOKUP(EDATE(B94,-12),Database!$A:$AS,MATCH($J$1,Database!$A$1:$AS$1,),)))))</f>
        <v>9.0053213262382935E-3</v>
      </c>
      <c r="K94" s="13">
        <f>IF(VLOOKUP(B94,Database!$A:$AV,MATCH($K$1,Database!$A$1:$AV$1,),)=0,"#N/A",((((VLOOKUP(B94,Database!$A:$AS,MATCH($K$1,Database!$A$1:$AS$1,),))))-(((VLOOKUP(EDATE(B94,-12),Database!$A:$AS,MATCH($K$1,Database!$A$1:$AS$1,),)))))/(((VLOOKUP(EDATE(B94,-12),Database!$A:$AS,MATCH($K$1,Database!$A$1:$AS$1,),)))))</f>
        <v>5.7934508820603046E-2</v>
      </c>
      <c r="L94" s="13">
        <f>((((VLOOKUP(B94,Database!$A:$AS,MATCH($L$1,Database!$A$1:$AS$1,),))))-(((VLOOKUP(EDATE(B94,-12),Database!$A:$AS,MATCH($L$1,Database!$A$1:$AS$1,),)))))/(((VLOOKUP(EDATE(B94,-12),Database!$A:$AS,MATCH($L$1,Database!$A$1:$AS$1,),))))</f>
        <v>-9.8595594393002112E-2</v>
      </c>
      <c r="M94" s="13">
        <f>((((VLOOKUP(B94,Database!$A:$AS,MATCH($M$1,Database!$A$1:$AS$1,),))))-(((VLOOKUP(EDATE(B94,-12),Database!$A:$AS,MATCH($M$1,Database!$A$1:$AS$1,),)))))/(((VLOOKUP(EDATE(B94,-12),Database!$A:$AS,MATCH($M$1,Database!$A$1:$AS$1,),))))</f>
        <v>-5.9743180769759804E-2</v>
      </c>
      <c r="N94" s="13">
        <f>((((VLOOKUP(B94,Database!$A:$AS,MATCH($N$1,Database!$A$1:$AS$1,),))))-(((VLOOKUP(EDATE(B94,-12),Database!$A:$AS,MATCH($N$1,Database!$A$1:$AS$1,),)))))/(((VLOOKUP(EDATE(B94,-12),Database!$A:$AS,MATCH($N$1,Database!$A$1:$AS$1,),))))</f>
        <v>0.12189289719796879</v>
      </c>
      <c r="O94" s="13">
        <f>IF(VLOOKUP(B94,Database!$A:$AV,MATCH($O$1,Database!$A$1:$AV$1,),)=0,"#N/A",((((VLOOKUP(B94,Database!$A:$AS,MATCH($O$1,Database!$A$1:$AS$1,),))))-(((VLOOKUP(EDATE(B94,-12),Database!$A:$AS,MATCH($O$1,Database!$A$1:$AS$1,),)))))/(((VLOOKUP(EDATE(B94,-12),Database!$A:$AS,MATCH($O$1,Database!$A$1:$AS$1,),)))))</f>
        <v>1.2117597372918789E-2</v>
      </c>
      <c r="P94" s="13">
        <f>IF(VLOOKUP(B94,Database!$A:$AV,MATCH($P$1,Database!$A$1:$AV$1,),)=0,"#N/A",((((VLOOKUP(B94,Database!$A:$AS,MATCH($P$1,Database!$A$1:$AS$1,),))))-(((VLOOKUP(EDATE(B94,-12),Database!$A:$AS,MATCH($P$1,Database!$A$1:$AS$1,),)))))/(((VLOOKUP(EDATE(B94,-12),Database!$A:$AS,MATCH($P$1,Database!$A$1:$AS$1,),)))))</f>
        <v>7.3390245516511035E-2</v>
      </c>
      <c r="Q94" s="13">
        <f>IF(VLOOKUP(B94,Database!$A:$AV,MATCH($Q$1,Database!$A$1:$AV$1,),)=0,"#N/A",((((VLOOKUP(B94,Database!$A:$AS,MATCH($Q$1,Database!$A$1:$AS$1,),))))-(((VLOOKUP(EDATE(B94,-12),Database!$A:$AS,MATCH($Q$1,Database!$A$1:$AS$1,),)))))/(((VLOOKUP(EDATE(B94,-12),Database!$A:$AS,MATCH($Q$1,Database!$A$1:$AS$1,),)))))</f>
        <v>-5.3401285185982347E-2</v>
      </c>
      <c r="R94" s="13">
        <f>IF(VLOOKUP(B94,Database!$A:$AV,MATCH($R$1,Database!$A$1:$AV$1,),)=0,"#N/A",((((VLOOKUP(B94,Database!$A:$AS,MATCH($R$1,Database!$A$1:$AS$1,),))))-(((VLOOKUP(EDATE(B94,-12),Database!$A:$AS,MATCH($R$1,Database!$A$1:$AS$1,),)))))/(((VLOOKUP(EDATE(B94,-12),Database!$A:$AS,MATCH($R$1,Database!$A$1:$AS$1,),)))))</f>
        <v>7.995218429356795E-3</v>
      </c>
      <c r="S94" s="13">
        <f>IF(VLOOKUP(B94,Database!$A:$AV,MATCH($S$1,Database!$A$1:$AV$1,),)=0,"#N/A",((((VLOOKUP(B94,Database!$A:$AS,MATCH($S$1,Database!$A$1:$AS$1,),))))-(((VLOOKUP(EDATE(B94,-12),Database!$A:$AS,MATCH($S$1,Database!$A$1:$AS$1,),)))))/(((VLOOKUP(EDATE(B94,-12),Database!$A:$AS,MATCH($S$1,Database!$A$1:$AS$1,),)))))</f>
        <v>0.22153846153272577</v>
      </c>
      <c r="T94" s="13">
        <f>IF(VLOOKUP(B94,Database!$A:$AV,MATCH($T$1,Database!$A$1:$AV$1,),)=0,"#N/A",((((VLOOKUP(B94,Database!$A:$AS,MATCH($T$1,Database!$A$1:$AS$1,),))))-(((VLOOKUP(EDATE(B94,-12),Database!$A:$AS,MATCH($T$1,Database!$A$1:$AS$1,),)))))/(((VLOOKUP(EDATE(B94,-12),Database!$A:$AS,MATCH($T$1,Database!$A$1:$AS$1,),)))))</f>
        <v>0.11239193083432293</v>
      </c>
      <c r="U94" s="13">
        <f>IF(VLOOKUP(B94,Database!$A:$AV,MATCH($U$1,Database!$A$1:$AV$1,),)=0,"#N/A",((((VLOOKUP(B94,Database!$A:$AS,MATCH($U$1,Database!$A$1:$AS$1,),))))-(((VLOOKUP(EDATE(B94,-12),Database!$A:$AS,MATCH($U$1,Database!$A$1:$AS$1,),)))))/(((VLOOKUP(EDATE(B94,-12),Database!$A:$AS,MATCH($U$1,Database!$A$1:$AS$1,),)))))</f>
        <v>0.10783878539074351</v>
      </c>
      <c r="V94" s="13">
        <f>IF(VLOOKUP(B94,Database!$A:$AV,MATCH($V$1,Database!$A$1:$AV$1,),)=0,"#N/A",((((VLOOKUP(B94,Database!$A:$AS,MATCH($V$1,Database!$A$1:$AS$1,),))))-(((VLOOKUP(EDATE(B94,-12),Database!$A:$AS,MATCH($V$1,Database!$A$1:$AS$1,),)))))/(((VLOOKUP(EDATE(B94,-12),Database!$A:$AS,MATCH($V$1,Database!$A$1:$AS$1,),)))))</f>
        <v>0.12061957953549508</v>
      </c>
    </row>
    <row r="95" spans="1:22" s="80" customFormat="1" x14ac:dyDescent="0.35">
      <c r="A95" s="43"/>
      <c r="B95" s="75">
        <v>35034</v>
      </c>
      <c r="C95" s="13">
        <f>IF(VLOOKUP(B95,Database!$A:$AU,MATCH($C$1,Database!$A$1:$AU$1,),)=0,"#N/A",((((VLOOKUP(B95,Database!$A:$AU,MATCH($C$1,Database!$A$1:$AU$1,),))))-(((VLOOKUP(EDATE(B95,-12),Database!$A:$AU,MATCH($C$1,Database!$A$1:$AU$1,),)))))/(((VLOOKUP(EDATE(B95,-12),Database!$A:$AU,MATCH($C$1,Database!$A$1:$AU$1,),)))))</f>
        <v>2.611480694157009E-2</v>
      </c>
      <c r="D95" s="13">
        <f>IF(VLOOKUP(B95,Database!$A:$AV,MATCH($D$1,Database!$A$1:$AV$1,),)=0,"#N/A",((((VLOOKUP(B95,Database!$A:$AS,MATCH($D$1,Database!$A$1:$AS$1,),))))-(((VLOOKUP(EDATE(B95,-12),Database!$A:$AS,MATCH($D$1,Database!$A$1:$AS$1,),)))))/(((VLOOKUP(EDATE(B95,-12),Database!$A:$AS,MATCH($D$1,Database!$A$1:$AS$1,),)))))</f>
        <v>4.8602673214646992E-3</v>
      </c>
      <c r="E95" s="13">
        <f>IF(VLOOKUP(B95,Database!$A:$AV,MATCH($E$1,Database!$A$1:$AV$1,),)=0,"#N/A",((((VLOOKUP(B95,Database!$A:$AS,MATCH($E$1,Database!$A$1:$AS$1,),))))-(((VLOOKUP(EDATE(B95,-12),Database!$A:$AS,MATCH($E$1,Database!$A$1:$AS$1,),)))))/(((VLOOKUP(EDATE(B95,-12),Database!$A:$AS,MATCH($E$1,Database!$A$1:$AS$1,),)))))</f>
        <v>1.8981018984906332E-2</v>
      </c>
      <c r="F95" s="13">
        <f>IF(VLOOKUP(B95,Database!$A:$AV,MATCH($F$1,Database!$A$1:$AV$1,),)=0,"#N/A",((((VLOOKUP(B95,Database!$A:$AS,MATCH($F$1,Database!$A$1:$AS$1,),))))-(((VLOOKUP(EDATE(B95,-12),Database!$A:$AS,MATCH($F$1,Database!$A$1:$AS$1,),)))))/(((VLOOKUP(EDATE(B95,-12),Database!$A:$AS,MATCH($F$1,Database!$A$1:$AS$1,),)))))</f>
        <v>-3.0898876409859413E-2</v>
      </c>
      <c r="G95" s="13">
        <f>IF(VLOOKUP(B95,Database!$A:$AV,MATCH($G$1,Database!$A$1:$AV$1,),)=0,"#N/A",((((VLOOKUP(B95,Database!$A:$AS,MATCH($G$1,Database!$A$1:$AS$1,),))))-(((VLOOKUP(EDATE(B95,-12),Database!$A:$AS,MATCH($G$1,Database!$A$1:$AS$1,),)))))/(((VLOOKUP(EDATE(B95,-12),Database!$A:$AS,MATCH($G$1,Database!$A$1:$AS$1,),)))))</f>
        <v>1.197927908482624E-2</v>
      </c>
      <c r="H95" s="13">
        <f>IF(VLOOKUP(B95,Database!$A:$AV,MATCH($H$1,Database!$A$1:$AV$1,),)=0,"#N/A",((((VLOOKUP(B95,Database!$A:$AS,MATCH($H$1,Database!$A$1:$AS$1,),))))-(((VLOOKUP(EDATE(B95,-12),Database!$A:$AS,MATCH($H$1,Database!$A$1:$AS$1,),)))))/(((VLOOKUP(EDATE(B95,-12),Database!$A:$AS,MATCH($H$1,Database!$A$1:$AS$1,),)))))</f>
        <v>6.0827250624170479E-3</v>
      </c>
      <c r="I95" s="13">
        <f>IF(VLOOKUP(B95,Database!$A:$AV,MATCH($I$1,Database!$A$1:$AV$1,),)=0,"#N/A",((((VLOOKUP(B95,Database!$A:$AS,MATCH($I$1,Database!$A$1:$AS$1,),))))-(((VLOOKUP(EDATE(B95,-12),Database!$A:$AS,MATCH($I$1,Database!$A$1:$AS$1,),)))))/(((VLOOKUP(EDATE(B95,-12),Database!$A:$AS,MATCH($I$1,Database!$A$1:$AS$1,),)))))</f>
        <v>3.2148900163048715E-2</v>
      </c>
      <c r="J95" s="13">
        <f>IF(VLOOKUP(B95,Database!$A:$AV,MATCH($J$1,Database!$A$1:$AV$1,),)=0,"#N/A",((((VLOOKUP(B95,Database!$A:$AS,MATCH($J$1,Database!$A$1:$AS$1,),))))-(((VLOOKUP(EDATE(B95,-12),Database!$A:$AS,MATCH($J$1,Database!$A$1:$AS$1,),)))))/(((VLOOKUP(EDATE(B95,-12),Database!$A:$AS,MATCH($J$1,Database!$A$1:$AS$1,),)))))</f>
        <v>-8.4612974036425877E-3</v>
      </c>
      <c r="K95" s="13">
        <f>IF(VLOOKUP(B95,Database!$A:$AV,MATCH($K$1,Database!$A$1:$AV$1,),)=0,"#N/A",((((VLOOKUP(B95,Database!$A:$AS,MATCH($K$1,Database!$A$1:$AS$1,),))))-(((VLOOKUP(EDATE(B95,-12),Database!$A:$AS,MATCH($K$1,Database!$A$1:$AS$1,),)))))/(((VLOOKUP(EDATE(B95,-12),Database!$A:$AS,MATCH($K$1,Database!$A$1:$AS$1,),)))))</f>
        <v>3.8798498119325744E-2</v>
      </c>
      <c r="L95" s="13">
        <f>((((VLOOKUP(B95,Database!$A:$AS,MATCH($L$1,Database!$A$1:$AS$1,),))))-(((VLOOKUP(EDATE(B95,-12),Database!$A:$AS,MATCH($L$1,Database!$A$1:$AS$1,),)))))/(((VLOOKUP(EDATE(B95,-12),Database!$A:$AS,MATCH($L$1,Database!$A$1:$AS$1,),))))</f>
        <v>-3.304042044064353E-2</v>
      </c>
      <c r="M95" s="13">
        <f>((((VLOOKUP(B95,Database!$A:$AS,MATCH($M$1,Database!$A$1:$AS$1,),))))-(((VLOOKUP(EDATE(B95,-12),Database!$A:$AS,MATCH($M$1,Database!$A$1:$AS$1,),)))))/(((VLOOKUP(EDATE(B95,-12),Database!$A:$AS,MATCH($M$1,Database!$A$1:$AS$1,),))))</f>
        <v>-7.1546397360130007E-2</v>
      </c>
      <c r="N95" s="13">
        <f>((((VLOOKUP(B95,Database!$A:$AS,MATCH($N$1,Database!$A$1:$AS$1,),))))-(((VLOOKUP(EDATE(B95,-12),Database!$A:$AS,MATCH($N$1,Database!$A$1:$AS$1,),)))))/(((VLOOKUP(EDATE(B95,-12),Database!$A:$AS,MATCH($N$1,Database!$A$1:$AS$1,),))))</f>
        <v>0.12478778438488766</v>
      </c>
      <c r="O95" s="13">
        <f>IF(VLOOKUP(B95,Database!$A:$AV,MATCH($O$1,Database!$A$1:$AV$1,),)=0,"#N/A",((((VLOOKUP(B95,Database!$A:$AS,MATCH($O$1,Database!$A$1:$AS$1,),))))-(((VLOOKUP(EDATE(B95,-12),Database!$A:$AS,MATCH($O$1,Database!$A$1:$AS$1,),)))))/(((VLOOKUP(EDATE(B95,-12),Database!$A:$AS,MATCH($O$1,Database!$A$1:$AS$1,),)))))</f>
        <v>-8.1624644661134164E-3</v>
      </c>
      <c r="P95" s="13">
        <f>IF(VLOOKUP(B95,Database!$A:$AV,MATCH($P$1,Database!$A$1:$AV$1,),)=0,"#N/A",((((VLOOKUP(B95,Database!$A:$AS,MATCH($P$1,Database!$A$1:$AS$1,),))))-(((VLOOKUP(EDATE(B95,-12),Database!$A:$AS,MATCH($P$1,Database!$A$1:$AS$1,),)))))/(((VLOOKUP(EDATE(B95,-12),Database!$A:$AS,MATCH($P$1,Database!$A$1:$AS$1,),)))))</f>
        <v>0.10530348457592116</v>
      </c>
      <c r="Q95" s="13">
        <f>IF(VLOOKUP(B95,Database!$A:$AV,MATCH($Q$1,Database!$A$1:$AV$1,),)=0,"#N/A",((((VLOOKUP(B95,Database!$A:$AS,MATCH($Q$1,Database!$A$1:$AS$1,),))))-(((VLOOKUP(EDATE(B95,-12),Database!$A:$AS,MATCH($Q$1,Database!$A$1:$AS$1,),)))))/(((VLOOKUP(EDATE(B95,-12),Database!$A:$AS,MATCH($Q$1,Database!$A$1:$AS$1,),)))))</f>
        <v>-9.2637328016458548E-2</v>
      </c>
      <c r="R95" s="13">
        <f>IF(VLOOKUP(B95,Database!$A:$AV,MATCH($R$1,Database!$A$1:$AV$1,),)=0,"#N/A",((((VLOOKUP(B95,Database!$A:$AS,MATCH($R$1,Database!$A$1:$AS$1,),))))-(((VLOOKUP(EDATE(B95,-12),Database!$A:$AS,MATCH($R$1,Database!$A$1:$AS$1,),)))))/(((VLOOKUP(EDATE(B95,-12),Database!$A:$AS,MATCH($R$1,Database!$A$1:$AS$1,),)))))</f>
        <v>2.3072486611944904E-2</v>
      </c>
      <c r="S95" s="13">
        <f>IF(VLOOKUP(B95,Database!$A:$AV,MATCH($S$1,Database!$A$1:$AV$1,),)=0,"#N/A",((((VLOOKUP(B95,Database!$A:$AS,MATCH($S$1,Database!$A$1:$AS$1,),))))-(((VLOOKUP(EDATE(B95,-12),Database!$A:$AS,MATCH($S$1,Database!$A$1:$AS$1,),)))))/(((VLOOKUP(EDATE(B95,-12),Database!$A:$AS,MATCH($S$1,Database!$A$1:$AS$1,),)))))</f>
        <v>0.19533527698766973</v>
      </c>
      <c r="T95" s="13">
        <f>IF(VLOOKUP(B95,Database!$A:$AV,MATCH($T$1,Database!$A$1:$AV$1,),)=0,"#N/A",((((VLOOKUP(B95,Database!$A:$AS,MATCH($T$1,Database!$A$1:$AS$1,),))))-(((VLOOKUP(EDATE(B95,-12),Database!$A:$AS,MATCH($T$1,Database!$A$1:$AS$1,),)))))/(((VLOOKUP(EDATE(B95,-12),Database!$A:$AS,MATCH($T$1,Database!$A$1:$AS$1,),)))))</f>
        <v>0.18235294116383988</v>
      </c>
      <c r="U95" s="13">
        <f>IF(VLOOKUP(B95,Database!$A:$AV,MATCH($U$1,Database!$A$1:$AV$1,),)=0,"#N/A",((((VLOOKUP(B95,Database!$A:$AS,MATCH($U$1,Database!$A$1:$AS$1,),))))-(((VLOOKUP(EDATE(B95,-12),Database!$A:$AS,MATCH($U$1,Database!$A$1:$AS$1,),)))))/(((VLOOKUP(EDATE(B95,-12),Database!$A:$AS,MATCH($U$1,Database!$A$1:$AS$1,),)))))</f>
        <v>4.4226135171475028E-2</v>
      </c>
      <c r="V95" s="13">
        <f>IF(VLOOKUP(B95,Database!$A:$AV,MATCH($V$1,Database!$A$1:$AV$1,),)=0,"#N/A",((((VLOOKUP(B95,Database!$A:$AS,MATCH($V$1,Database!$A$1:$AS$1,),))))-(((VLOOKUP(EDATE(B95,-12),Database!$A:$AS,MATCH($V$1,Database!$A$1:$AS$1,),)))))/(((VLOOKUP(EDATE(B95,-12),Database!$A:$AS,MATCH($V$1,Database!$A$1:$AS$1,),)))))</f>
        <v>5.5966133689646452E-2</v>
      </c>
    </row>
    <row r="96" spans="1:22" s="80" customFormat="1" x14ac:dyDescent="0.35">
      <c r="A96" s="43"/>
      <c r="B96" s="75">
        <v>35065</v>
      </c>
      <c r="C96" s="13">
        <f>IF(VLOOKUP(B96,Database!$A:$AU,MATCH($C$1,Database!$A$1:$AU$1,),)=0,"#N/A",((((VLOOKUP(B96,Database!$A:$AU,MATCH($C$1,Database!$A$1:$AU$1,),))))-(((VLOOKUP(EDATE(B96,-12),Database!$A:$AU,MATCH($C$1,Database!$A$1:$AU$1,),)))))/(((VLOOKUP(EDATE(B96,-12),Database!$A:$AU,MATCH($C$1,Database!$A$1:$AU$1,),)))))</f>
        <v>1.8434753878961412E-2</v>
      </c>
      <c r="D96" s="13">
        <f>IF(VLOOKUP(B96,Database!$A:$AV,MATCH($D$1,Database!$A$1:$AV$1,),)=0,"#N/A",((((VLOOKUP(B96,Database!$A:$AS,MATCH($D$1,Database!$A$1:$AS$1,),))))-(((VLOOKUP(EDATE(B96,-12),Database!$A:$AS,MATCH($D$1,Database!$A$1:$AS$1,),)))))/(((VLOOKUP(EDATE(B96,-12),Database!$A:$AS,MATCH($D$1,Database!$A$1:$AS$1,),)))))</f>
        <v>2.4479804195577455E-3</v>
      </c>
      <c r="E96" s="13">
        <f>IF(VLOOKUP(B96,Database!$A:$AV,MATCH($E$1,Database!$A$1:$AV$1,),)=0,"#N/A",((((VLOOKUP(B96,Database!$A:$AS,MATCH($E$1,Database!$A$1:$AS$1,),))))-(((VLOOKUP(EDATE(B96,-12),Database!$A:$AS,MATCH($E$1,Database!$A$1:$AS$1,),)))))/(((VLOOKUP(EDATE(B96,-12),Database!$A:$AS,MATCH($E$1,Database!$A$1:$AS$1,),)))))</f>
        <v>2.4464831810890379E-2</v>
      </c>
      <c r="F96" s="13">
        <f>IF(VLOOKUP(B96,Database!$A:$AV,MATCH($F$1,Database!$A$1:$AV$1,),)=0,"#N/A",((((VLOOKUP(B96,Database!$A:$AS,MATCH($F$1,Database!$A$1:$AS$1,),))))-(((VLOOKUP(EDATE(B96,-12),Database!$A:$AS,MATCH($F$1,Database!$A$1:$AS$1,),)))))/(((VLOOKUP(EDATE(B96,-12),Database!$A:$AS,MATCH($F$1,Database!$A$1:$AS$1,),)))))</f>
        <v>-7.163323780285241E-3</v>
      </c>
      <c r="G96" s="13">
        <f>IF(VLOOKUP(B96,Database!$A:$AV,MATCH($G$1,Database!$A$1:$AV$1,),)=0,"#N/A",((((VLOOKUP(B96,Database!$A:$AS,MATCH($G$1,Database!$A$1:$AS$1,),))))-(((VLOOKUP(EDATE(B96,-12),Database!$A:$AS,MATCH($G$1,Database!$A$1:$AS$1,),)))))/(((VLOOKUP(EDATE(B96,-12),Database!$A:$AS,MATCH($G$1,Database!$A$1:$AS$1,),)))))</f>
        <v>-4.1791684526359448E-3</v>
      </c>
      <c r="H96" s="13">
        <f>IF(VLOOKUP(B96,Database!$A:$AV,MATCH($H$1,Database!$A$1:$AV$1,),)=0,"#N/A",((((VLOOKUP(B96,Database!$A:$AS,MATCH($H$1,Database!$A$1:$AS$1,),))))-(((VLOOKUP(EDATE(B96,-12),Database!$A:$AS,MATCH($H$1,Database!$A$1:$AS$1,),)))))/(((VLOOKUP(EDATE(B96,-12),Database!$A:$AS,MATCH($H$1,Database!$A$1:$AS$1,),)))))</f>
        <v>1.8564356440449931E-2</v>
      </c>
      <c r="I96" s="13">
        <f>IF(VLOOKUP(B96,Database!$A:$AV,MATCH($I$1,Database!$A$1:$AV$1,),)=0,"#N/A",((((VLOOKUP(B96,Database!$A:$AS,MATCH($I$1,Database!$A$1:$AS$1,),))))-(((VLOOKUP(EDATE(B96,-12),Database!$A:$AS,MATCH($I$1,Database!$A$1:$AS$1,),)))))/(((VLOOKUP(EDATE(B96,-12),Database!$A:$AS,MATCH($I$1,Database!$A$1:$AS$1,),)))))</f>
        <v>2.0373514434136455E-2</v>
      </c>
      <c r="J96" s="13">
        <f>IF(VLOOKUP(B96,Database!$A:$AV,MATCH($J$1,Database!$A$1:$AV$1,),)=0,"#N/A",((((VLOOKUP(B96,Database!$A:$AS,MATCH($J$1,Database!$A$1:$AS$1,),))))-(((VLOOKUP(EDATE(B96,-12),Database!$A:$AS,MATCH($J$1,Database!$A$1:$AS$1,),)))))/(((VLOOKUP(EDATE(B96,-12),Database!$A:$AS,MATCH($J$1,Database!$A$1:$AS$1,),)))))</f>
        <v>-3.5955849385618494E-2</v>
      </c>
      <c r="K96" s="13">
        <f>IF(VLOOKUP(B96,Database!$A:$AV,MATCH($K$1,Database!$A$1:$AV$1,),)=0,"#N/A",((((VLOOKUP(B96,Database!$A:$AS,MATCH($K$1,Database!$A$1:$AS$1,),))))-(((VLOOKUP(EDATE(B96,-12),Database!$A:$AS,MATCH($K$1,Database!$A$1:$AS$1,),)))))/(((VLOOKUP(EDATE(B96,-12),Database!$A:$AS,MATCH($K$1,Database!$A$1:$AS$1,),)))))</f>
        <v>2.5893958076629135E-2</v>
      </c>
      <c r="L96" s="13">
        <f>((((VLOOKUP(B96,Database!$A:$AS,MATCH($L$1,Database!$A$1:$AS$1,),))))-(((VLOOKUP(EDATE(B96,-12),Database!$A:$AS,MATCH($L$1,Database!$A$1:$AS$1,),)))))/(((VLOOKUP(EDATE(B96,-12),Database!$A:$AS,MATCH($L$1,Database!$A$1:$AS$1,),))))</f>
        <v>8.5059372109016224E-3</v>
      </c>
      <c r="M96" s="13">
        <f>((((VLOOKUP(B96,Database!$A:$AS,MATCH($M$1,Database!$A$1:$AS$1,),))))-(((VLOOKUP(EDATE(B96,-12),Database!$A:$AS,MATCH($M$1,Database!$A$1:$AS$1,),)))))/(((VLOOKUP(EDATE(B96,-12),Database!$A:$AS,MATCH($M$1,Database!$A$1:$AS$1,),))))</f>
        <v>-6.1708762218518572E-2</v>
      </c>
      <c r="N96" s="13">
        <f>((((VLOOKUP(B96,Database!$A:$AS,MATCH($N$1,Database!$A$1:$AS$1,),))))-(((VLOOKUP(EDATE(B96,-12),Database!$A:$AS,MATCH($N$1,Database!$A$1:$AS$1,),)))))/(((VLOOKUP(EDATE(B96,-12),Database!$A:$AS,MATCH($N$1,Database!$A$1:$AS$1,),))))</f>
        <v>0.11769432247562552</v>
      </c>
      <c r="O96" s="13">
        <f>IF(VLOOKUP(B96,Database!$A:$AV,MATCH($O$1,Database!$A$1:$AV$1,),)=0,"#N/A",((((VLOOKUP(B96,Database!$A:$AS,MATCH($O$1,Database!$A$1:$AS$1,),))))-(((VLOOKUP(EDATE(B96,-12),Database!$A:$AS,MATCH($O$1,Database!$A$1:$AS$1,),)))))/(((VLOOKUP(EDATE(B96,-12),Database!$A:$AS,MATCH($O$1,Database!$A$1:$AS$1,),)))))</f>
        <v>-9.0665481848575414E-3</v>
      </c>
      <c r="P96" s="13">
        <f>IF(VLOOKUP(B96,Database!$A:$AV,MATCH($P$1,Database!$A$1:$AV$1,),)=0,"#N/A",((((VLOOKUP(B96,Database!$A:$AS,MATCH($P$1,Database!$A$1:$AS$1,),))))-(((VLOOKUP(EDATE(B96,-12),Database!$A:$AS,MATCH($P$1,Database!$A$1:$AS$1,),)))))/(((VLOOKUP(EDATE(B96,-12),Database!$A:$AS,MATCH($P$1,Database!$A$1:$AS$1,),)))))</f>
        <v>7.8314430973797491E-2</v>
      </c>
      <c r="Q96" s="13">
        <f>IF(VLOOKUP(B96,Database!$A:$AV,MATCH($Q$1,Database!$A$1:$AV$1,),)=0,"#N/A",((((VLOOKUP(B96,Database!$A:$AS,MATCH($Q$1,Database!$A$1:$AS$1,),))))-(((VLOOKUP(EDATE(B96,-12),Database!$A:$AS,MATCH($Q$1,Database!$A$1:$AS$1,),)))))/(((VLOOKUP(EDATE(B96,-12),Database!$A:$AS,MATCH($Q$1,Database!$A$1:$AS$1,),)))))</f>
        <v>-8.8395430762802513E-2</v>
      </c>
      <c r="R96" s="13">
        <f>IF(VLOOKUP(B96,Database!$A:$AV,MATCH($R$1,Database!$A$1:$AV$1,),)=0,"#N/A",((((VLOOKUP(B96,Database!$A:$AS,MATCH($R$1,Database!$A$1:$AS$1,),))))-(((VLOOKUP(EDATE(B96,-12),Database!$A:$AS,MATCH($R$1,Database!$A$1:$AS$1,),)))))/(((VLOOKUP(EDATE(B96,-12),Database!$A:$AS,MATCH($R$1,Database!$A$1:$AS$1,),)))))</f>
        <v>-9.1682222383058648E-3</v>
      </c>
      <c r="S96" s="13">
        <f>IF(VLOOKUP(B96,Database!$A:$AV,MATCH($S$1,Database!$A$1:$AV$1,),)=0,"#N/A",((((VLOOKUP(B96,Database!$A:$AS,MATCH($S$1,Database!$A$1:$AS$1,),))))-(((VLOOKUP(EDATE(B96,-12),Database!$A:$AS,MATCH($S$1,Database!$A$1:$AS$1,),)))))/(((VLOOKUP(EDATE(B96,-12),Database!$A:$AS,MATCH($S$1,Database!$A$1:$AS$1,),)))))</f>
        <v>0.19642857141873316</v>
      </c>
      <c r="T96" s="13">
        <f>IF(VLOOKUP(B96,Database!$A:$AV,MATCH($T$1,Database!$A$1:$AV$1,),)=0,"#N/A",((((VLOOKUP(B96,Database!$A:$AS,MATCH($T$1,Database!$A$1:$AS$1,),))))-(((VLOOKUP(EDATE(B96,-12),Database!$A:$AS,MATCH($T$1,Database!$A$1:$AS$1,),)))))/(((VLOOKUP(EDATE(B96,-12),Database!$A:$AS,MATCH($T$1,Database!$A$1:$AS$1,),)))))</f>
        <v>0.12753623185675048</v>
      </c>
      <c r="U96" s="13">
        <f>IF(VLOOKUP(B96,Database!$A:$AV,MATCH($U$1,Database!$A$1:$AV$1,),)=0,"#N/A",((((VLOOKUP(B96,Database!$A:$AS,MATCH($U$1,Database!$A$1:$AS$1,),))))-(((VLOOKUP(EDATE(B96,-12),Database!$A:$AS,MATCH($U$1,Database!$A$1:$AS$1,),)))))/(((VLOOKUP(EDATE(B96,-12),Database!$A:$AS,MATCH($U$1,Database!$A$1:$AS$1,),)))))</f>
        <v>2.1954394440732928E-2</v>
      </c>
      <c r="V96" s="13">
        <f>IF(VLOOKUP(B96,Database!$A:$AV,MATCH($V$1,Database!$A$1:$AV$1,),)=0,"#N/A",((((VLOOKUP(B96,Database!$A:$AS,MATCH($V$1,Database!$A$1:$AS$1,),))))-(((VLOOKUP(EDATE(B96,-12),Database!$A:$AS,MATCH($V$1,Database!$A$1:$AS$1,),)))))/(((VLOOKUP(EDATE(B96,-12),Database!$A:$AS,MATCH($V$1,Database!$A$1:$AS$1,),)))))</f>
        <v>9.0183832841412806E-2</v>
      </c>
    </row>
    <row r="97" spans="1:22" s="80" customFormat="1" x14ac:dyDescent="0.35">
      <c r="A97" s="43"/>
      <c r="B97" s="75">
        <v>35096</v>
      </c>
      <c r="C97" s="13">
        <f>IF(VLOOKUP(B97,Database!$A:$AU,MATCH($C$1,Database!$A$1:$AU$1,),)=0,"#N/A",((((VLOOKUP(B97,Database!$A:$AU,MATCH($C$1,Database!$A$1:$AU$1,),))))-(((VLOOKUP(EDATE(B97,-12),Database!$A:$AU,MATCH($C$1,Database!$A$1:$AU$1,),)))))/(((VLOOKUP(EDATE(B97,-12),Database!$A:$AU,MATCH($C$1,Database!$A$1:$AU$1,),)))))</f>
        <v>3.4384580759752661E-2</v>
      </c>
      <c r="D97" s="13">
        <f>IF(VLOOKUP(B97,Database!$A:$AV,MATCH($D$1,Database!$A$1:$AV$1,),)=0,"#N/A",((((VLOOKUP(B97,Database!$A:$AS,MATCH($D$1,Database!$A$1:$AS$1,),))))-(((VLOOKUP(EDATE(B97,-12),Database!$A:$AS,MATCH($D$1,Database!$A$1:$AS$1,),)))))/(((VLOOKUP(EDATE(B97,-12),Database!$A:$AS,MATCH($D$1,Database!$A$1:$AS$1,),)))))</f>
        <v>-3.6630036619748523E-3</v>
      </c>
      <c r="E97" s="13">
        <f>IF(VLOOKUP(B97,Database!$A:$AV,MATCH($E$1,Database!$A$1:$AV$1,),)=0,"#N/A",((((VLOOKUP(B97,Database!$A:$AS,MATCH($E$1,Database!$A$1:$AS$1,),))))-(((VLOOKUP(EDATE(B97,-12),Database!$A:$AS,MATCH($E$1,Database!$A$1:$AS$1,),)))))/(((VLOOKUP(EDATE(B97,-12),Database!$A:$AS,MATCH($E$1,Database!$A$1:$AS$1,),)))))</f>
        <v>9.0452261293684864E-3</v>
      </c>
      <c r="F97" s="13">
        <f>IF(VLOOKUP(B97,Database!$A:$AV,MATCH($F$1,Database!$A$1:$AV$1,),)=0,"#N/A",((((VLOOKUP(B97,Database!$A:$AS,MATCH($F$1,Database!$A$1:$AS$1,),))))-(((VLOOKUP(EDATE(B97,-12),Database!$A:$AS,MATCH($F$1,Database!$A$1:$AS$1,),)))))/(((VLOOKUP(EDATE(B97,-12),Database!$A:$AS,MATCH($F$1,Database!$A$1:$AS$1,),)))))</f>
        <v>-2.9661016954897607E-2</v>
      </c>
      <c r="G97" s="13">
        <f>IF(VLOOKUP(B97,Database!$A:$AV,MATCH($G$1,Database!$A$1:$AV$1,),)=0,"#N/A",((((VLOOKUP(B97,Database!$A:$AS,MATCH($G$1,Database!$A$1:$AS$1,),))))-(((VLOOKUP(EDATE(B97,-12),Database!$A:$AS,MATCH($G$1,Database!$A$1:$AS$1,),)))))/(((VLOOKUP(EDATE(B97,-12),Database!$A:$AS,MATCH($G$1,Database!$A$1:$AS$1,),)))))</f>
        <v>5.5028053517478517E-3</v>
      </c>
      <c r="H97" s="13">
        <f>IF(VLOOKUP(B97,Database!$A:$AV,MATCH($H$1,Database!$A$1:$AV$1,),)=0,"#N/A",((((VLOOKUP(B97,Database!$A:$AS,MATCH($H$1,Database!$A$1:$AS$1,),))))-(((VLOOKUP(EDATE(B97,-12),Database!$A:$AS,MATCH($H$1,Database!$A$1:$AS$1,),)))))/(((VLOOKUP(EDATE(B97,-12),Database!$A:$AS,MATCH($H$1,Database!$A$1:$AS$1,),)))))</f>
        <v>2.4721878869301522E-2</v>
      </c>
      <c r="I97" s="13">
        <f>IF(VLOOKUP(B97,Database!$A:$AV,MATCH($I$1,Database!$A$1:$AV$1,),)=0,"#N/A",((((VLOOKUP(B97,Database!$A:$AS,MATCH($I$1,Database!$A$1:$AS$1,),))))-(((VLOOKUP(EDATE(B97,-12),Database!$A:$AS,MATCH($I$1,Database!$A$1:$AS$1,),)))))/(((VLOOKUP(EDATE(B97,-12),Database!$A:$AS,MATCH($I$1,Database!$A$1:$AS$1,),)))))</f>
        <v>1.5371477365480926E-2</v>
      </c>
      <c r="J97" s="13">
        <f>IF(VLOOKUP(B97,Database!$A:$AV,MATCH($J$1,Database!$A$1:$AV$1,),)=0,"#N/A",((((VLOOKUP(B97,Database!$A:$AS,MATCH($J$1,Database!$A$1:$AS$1,),))))-(((VLOOKUP(EDATE(B97,-12),Database!$A:$AS,MATCH($J$1,Database!$A$1:$AS$1,),)))))/(((VLOOKUP(EDATE(B97,-12),Database!$A:$AS,MATCH($J$1,Database!$A$1:$AS$1,),)))))</f>
        <v>-2.5269122905122357E-2</v>
      </c>
      <c r="K97" s="13">
        <f>IF(VLOOKUP(B97,Database!$A:$AV,MATCH($K$1,Database!$A$1:$AV$1,),)=0,"#N/A",((((VLOOKUP(B97,Database!$A:$AS,MATCH($K$1,Database!$A$1:$AS$1,),))))-(((VLOOKUP(EDATE(B97,-12),Database!$A:$AS,MATCH($K$1,Database!$A$1:$AS$1,),)))))/(((VLOOKUP(EDATE(B97,-12),Database!$A:$AS,MATCH($K$1,Database!$A$1:$AS$1,),)))))</f>
        <v>3.1980319801628444E-2</v>
      </c>
      <c r="L97" s="13">
        <f>((((VLOOKUP(B97,Database!$A:$AS,MATCH($L$1,Database!$A$1:$AS$1,),))))-(((VLOOKUP(EDATE(B97,-12),Database!$A:$AS,MATCH($L$1,Database!$A$1:$AS$1,),)))))/(((VLOOKUP(EDATE(B97,-12),Database!$A:$AS,MATCH($L$1,Database!$A$1:$AS$1,),))))</f>
        <v>7.4688059366125187E-2</v>
      </c>
      <c r="M97" s="13">
        <f>((((VLOOKUP(B97,Database!$A:$AS,MATCH($M$1,Database!$A$1:$AS$1,),))))-(((VLOOKUP(EDATE(B97,-12),Database!$A:$AS,MATCH($M$1,Database!$A$1:$AS$1,),)))))/(((VLOOKUP(EDATE(B97,-12),Database!$A:$AS,MATCH($M$1,Database!$A$1:$AS$1,),))))</f>
        <v>-8.0041677284259857E-2</v>
      </c>
      <c r="N97" s="13">
        <f>((((VLOOKUP(B97,Database!$A:$AS,MATCH($N$1,Database!$A$1:$AS$1,),))))-(((VLOOKUP(EDATE(B97,-12),Database!$A:$AS,MATCH($N$1,Database!$A$1:$AS$1,),)))))/(((VLOOKUP(EDATE(B97,-12),Database!$A:$AS,MATCH($N$1,Database!$A$1:$AS$1,),))))</f>
        <v>0.10396722952306046</v>
      </c>
      <c r="O97" s="13">
        <f>IF(VLOOKUP(B97,Database!$A:$AV,MATCH($O$1,Database!$A$1:$AV$1,),)=0,"#N/A",((((VLOOKUP(B97,Database!$A:$AS,MATCH($O$1,Database!$A$1:$AS$1,),))))-(((VLOOKUP(EDATE(B97,-12),Database!$A:$AS,MATCH($O$1,Database!$A$1:$AS$1,),)))))/(((VLOOKUP(EDATE(B97,-12),Database!$A:$AS,MATCH($O$1,Database!$A$1:$AS$1,),)))))</f>
        <v>-9.4402487831628454E-3</v>
      </c>
      <c r="P97" s="13">
        <f>IF(VLOOKUP(B97,Database!$A:$AV,MATCH($P$1,Database!$A$1:$AV$1,),)=0,"#N/A",((((VLOOKUP(B97,Database!$A:$AS,MATCH($P$1,Database!$A$1:$AS$1,),))))-(((VLOOKUP(EDATE(B97,-12),Database!$A:$AS,MATCH($P$1,Database!$A$1:$AS$1,),)))))/(((VLOOKUP(EDATE(B97,-12),Database!$A:$AS,MATCH($P$1,Database!$A$1:$AS$1,),)))))</f>
        <v>0.10908554378832098</v>
      </c>
      <c r="Q97" s="13">
        <f>IF(VLOOKUP(B97,Database!$A:$AV,MATCH($Q$1,Database!$A$1:$AV$1,),)=0,"#N/A",((((VLOOKUP(B97,Database!$A:$AS,MATCH($Q$1,Database!$A$1:$AS$1,),))))-(((VLOOKUP(EDATE(B97,-12),Database!$A:$AS,MATCH($Q$1,Database!$A$1:$AS$1,),)))))/(((VLOOKUP(EDATE(B97,-12),Database!$A:$AS,MATCH($Q$1,Database!$A$1:$AS$1,),)))))</f>
        <v>-8.9603429796473538E-2</v>
      </c>
      <c r="R97" s="13">
        <f>IF(VLOOKUP(B97,Database!$A:$AV,MATCH($R$1,Database!$A$1:$AV$1,),)=0,"#N/A",((((VLOOKUP(B97,Database!$A:$AS,MATCH($R$1,Database!$A$1:$AS$1,),))))-(((VLOOKUP(EDATE(B97,-12),Database!$A:$AS,MATCH($R$1,Database!$A$1:$AS$1,),)))))/(((VLOOKUP(EDATE(B97,-12),Database!$A:$AS,MATCH($R$1,Database!$A$1:$AS$1,),)))))</f>
        <v>-1.0390768305921392E-2</v>
      </c>
      <c r="S97" s="13">
        <f>IF(VLOOKUP(B97,Database!$A:$AV,MATCH($S$1,Database!$A$1:$AV$1,),)=0,"#N/A",((((VLOOKUP(B97,Database!$A:$AS,MATCH($S$1,Database!$A$1:$AS$1,),))))-(((VLOOKUP(EDATE(B97,-12),Database!$A:$AS,MATCH($S$1,Database!$A$1:$AS$1,),)))))/(((VLOOKUP(EDATE(B97,-12),Database!$A:$AS,MATCH($S$1,Database!$A$1:$AS$1,),)))))</f>
        <v>0.11239193085725804</v>
      </c>
      <c r="T97" s="13">
        <f>IF(VLOOKUP(B97,Database!$A:$AV,MATCH($T$1,Database!$A$1:$AV$1,),)=0,"#N/A",((((VLOOKUP(B97,Database!$A:$AS,MATCH($T$1,Database!$A$1:$AS$1,),))))-(((VLOOKUP(EDATE(B97,-12),Database!$A:$AS,MATCH($T$1,Database!$A$1:$AS$1,),)))))/(((VLOOKUP(EDATE(B97,-12),Database!$A:$AS,MATCH($T$1,Database!$A$1:$AS$1,),)))))</f>
        <v>7.7380952399909331E-2</v>
      </c>
      <c r="U97" s="13">
        <f>IF(VLOOKUP(B97,Database!$A:$AV,MATCH($U$1,Database!$A$1:$AV$1,),)=0,"#N/A",((((VLOOKUP(B97,Database!$A:$AS,MATCH($U$1,Database!$A$1:$AS$1,),))))-(((VLOOKUP(EDATE(B97,-12),Database!$A:$AS,MATCH($U$1,Database!$A$1:$AS$1,),)))))/(((VLOOKUP(EDATE(B97,-12),Database!$A:$AS,MATCH($U$1,Database!$A$1:$AS$1,),)))))</f>
        <v>7.4330801521175272E-2</v>
      </c>
      <c r="V97" s="13">
        <f>IF(VLOOKUP(B97,Database!$A:$AV,MATCH($V$1,Database!$A$1:$AV$1,),)=0,"#N/A",((((VLOOKUP(B97,Database!$A:$AS,MATCH($V$1,Database!$A$1:$AS$1,),))))-(((VLOOKUP(EDATE(B97,-12),Database!$A:$AS,MATCH($V$1,Database!$A$1:$AS$1,),)))))/(((VLOOKUP(EDATE(B97,-12),Database!$A:$AS,MATCH($V$1,Database!$A$1:$AS$1,),)))))</f>
        <v>5.2637271619782565E-2</v>
      </c>
    </row>
    <row r="98" spans="1:22" s="80" customFormat="1" x14ac:dyDescent="0.35">
      <c r="A98" s="43"/>
      <c r="B98" s="75">
        <v>35125</v>
      </c>
      <c r="C98" s="13">
        <f>IF(VLOOKUP(B98,Database!$A:$AU,MATCH($C$1,Database!$A$1:$AU$1,),)=0,"#N/A",((((VLOOKUP(B98,Database!$A:$AU,MATCH($C$1,Database!$A$1:$AU$1,),))))-(((VLOOKUP(EDATE(B98,-12),Database!$A:$AU,MATCH($C$1,Database!$A$1:$AU$1,),)))))/(((VLOOKUP(EDATE(B98,-12),Database!$A:$AU,MATCH($C$1,Database!$A$1:$AU$1,),)))))</f>
        <v>3.1209978013602195E-2</v>
      </c>
      <c r="D98" s="13">
        <f>IF(VLOOKUP(B98,Database!$A:$AV,MATCH($D$1,Database!$A$1:$AV$1,),)=0,"#N/A",((((VLOOKUP(B98,Database!$A:$AS,MATCH($D$1,Database!$A$1:$AS$1,),))))-(((VLOOKUP(EDATE(B98,-12),Database!$A:$AS,MATCH($D$1,Database!$A$1:$AS$1,),)))))/(((VLOOKUP(EDATE(B98,-12),Database!$A:$AS,MATCH($D$1,Database!$A$1:$AS$1,),)))))</f>
        <v>-1.2224938831215902E-3</v>
      </c>
      <c r="E98" s="13">
        <f>IF(VLOOKUP(B98,Database!$A:$AV,MATCH($E$1,Database!$A$1:$AV$1,),)=0,"#N/A",((((VLOOKUP(B98,Database!$A:$AS,MATCH($E$1,Database!$A$1:$AS$1,),))))-(((VLOOKUP(EDATE(B98,-12),Database!$A:$AS,MATCH($E$1,Database!$A$1:$AS$1,),)))))/(((VLOOKUP(EDATE(B98,-12),Database!$A:$AS,MATCH($E$1,Database!$A$1:$AS$1,),)))))</f>
        <v>-1.9900497542214876E-3</v>
      </c>
      <c r="F98" s="13">
        <f>IF(VLOOKUP(B98,Database!$A:$AV,MATCH($F$1,Database!$A$1:$AV$1,),)=0,"#N/A",((((VLOOKUP(B98,Database!$A:$AS,MATCH($F$1,Database!$A$1:$AS$1,),))))-(((VLOOKUP(EDATE(B98,-12),Database!$A:$AS,MATCH($F$1,Database!$A$1:$AS$1,),)))))/(((VLOOKUP(EDATE(B98,-12),Database!$A:$AS,MATCH($F$1,Database!$A$1:$AS$1,),)))))</f>
        <v>-1.7142857138204567E-2</v>
      </c>
      <c r="G98" s="13">
        <f>IF(VLOOKUP(B98,Database!$A:$AV,MATCH($G$1,Database!$A$1:$AV$1,),)=0,"#N/A",((((VLOOKUP(B98,Database!$A:$AS,MATCH($G$1,Database!$A$1:$AS$1,),))))-(((VLOOKUP(EDATE(B98,-12),Database!$A:$AS,MATCH($G$1,Database!$A$1:$AS$1,),)))))/(((VLOOKUP(EDATE(B98,-12),Database!$A:$AS,MATCH($G$1,Database!$A$1:$AS$1,),)))))</f>
        <v>4.06547555365353E-3</v>
      </c>
      <c r="H98" s="13">
        <f>IF(VLOOKUP(B98,Database!$A:$AV,MATCH($H$1,Database!$A$1:$AV$1,),)=0,"#N/A",((((VLOOKUP(B98,Database!$A:$AS,MATCH($H$1,Database!$A$1:$AS$1,),))))-(((VLOOKUP(EDATE(B98,-12),Database!$A:$AS,MATCH($H$1,Database!$A$1:$AS$1,),)))))/(((VLOOKUP(EDATE(B98,-12),Database!$A:$AS,MATCH($H$1,Database!$A$1:$AS$1,),)))))</f>
        <v>2.3427866830198721E-2</v>
      </c>
      <c r="I98" s="13">
        <f>IF(VLOOKUP(B98,Database!$A:$AV,MATCH($I$1,Database!$A$1:$AV$1,),)=0,"#N/A",((((VLOOKUP(B98,Database!$A:$AS,MATCH($I$1,Database!$A$1:$AS$1,),))))-(((VLOOKUP(EDATE(B98,-12),Database!$A:$AS,MATCH($I$1,Database!$A$1:$AS$1,),)))))/(((VLOOKUP(EDATE(B98,-12),Database!$A:$AS,MATCH($I$1,Database!$A$1:$AS$1,),)))))</f>
        <v>2.5553662684541247E-3</v>
      </c>
      <c r="J98" s="13">
        <f>IF(VLOOKUP(B98,Database!$A:$AV,MATCH($J$1,Database!$A$1:$AV$1,),)=0,"#N/A",((((VLOOKUP(B98,Database!$A:$AS,MATCH($J$1,Database!$A$1:$AS$1,),))))-(((VLOOKUP(EDATE(B98,-12),Database!$A:$AS,MATCH($J$1,Database!$A$1:$AS$1,),)))))/(((VLOOKUP(EDATE(B98,-12),Database!$A:$AS,MATCH($J$1,Database!$A$1:$AS$1,),)))))</f>
        <v>-2.1196092814881037E-2</v>
      </c>
      <c r="K98" s="13">
        <f>IF(VLOOKUP(B98,Database!$A:$AV,MATCH($K$1,Database!$A$1:$AV$1,),)=0,"#N/A",((((VLOOKUP(B98,Database!$A:$AS,MATCH($K$1,Database!$A$1:$AS$1,),))))-(((VLOOKUP(EDATE(B98,-12),Database!$A:$AS,MATCH($K$1,Database!$A$1:$AS$1,),)))))/(((VLOOKUP(EDATE(B98,-12),Database!$A:$AS,MATCH($K$1,Database!$A$1:$AS$1,),)))))</f>
        <v>-2.4213075077909466E-3</v>
      </c>
      <c r="L98" s="13">
        <f>((((VLOOKUP(B98,Database!$A:$AS,MATCH($L$1,Database!$A$1:$AS$1,),))))-(((VLOOKUP(EDATE(B98,-12),Database!$A:$AS,MATCH($L$1,Database!$A$1:$AS$1,),)))))/(((VLOOKUP(EDATE(B98,-12),Database!$A:$AS,MATCH($L$1,Database!$A$1:$AS$1,),))))</f>
        <v>9.2046253626810293E-2</v>
      </c>
      <c r="M98" s="13">
        <f>((((VLOOKUP(B98,Database!$A:$AS,MATCH($M$1,Database!$A$1:$AS$1,),))))-(((VLOOKUP(EDATE(B98,-12),Database!$A:$AS,MATCH($M$1,Database!$A$1:$AS$1,),)))))/(((VLOOKUP(EDATE(B98,-12),Database!$A:$AS,MATCH($M$1,Database!$A$1:$AS$1,),))))</f>
        <v>-3.0687132827202958E-2</v>
      </c>
      <c r="N98" s="13">
        <f>((((VLOOKUP(B98,Database!$A:$AS,MATCH($N$1,Database!$A$1:$AS$1,),))))-(((VLOOKUP(EDATE(B98,-12),Database!$A:$AS,MATCH($N$1,Database!$A$1:$AS$1,),)))))/(((VLOOKUP(EDATE(B98,-12),Database!$A:$AS,MATCH($N$1,Database!$A$1:$AS$1,),))))</f>
        <v>0.14327271024564212</v>
      </c>
      <c r="O98" s="13">
        <f>IF(VLOOKUP(B98,Database!$A:$AV,MATCH($O$1,Database!$A$1:$AV$1,),)=0,"#N/A",((((VLOOKUP(B98,Database!$A:$AS,MATCH($O$1,Database!$A$1:$AS$1,),))))-(((VLOOKUP(EDATE(B98,-12),Database!$A:$AS,MATCH($O$1,Database!$A$1:$AS$1,),)))))/(((VLOOKUP(EDATE(B98,-12),Database!$A:$AS,MATCH($O$1,Database!$A$1:$AS$1,),)))))</f>
        <v>-8.627118331726873E-3</v>
      </c>
      <c r="P98" s="13">
        <f>IF(VLOOKUP(B98,Database!$A:$AV,MATCH($P$1,Database!$A$1:$AV$1,),)=0,"#N/A",((((VLOOKUP(B98,Database!$A:$AS,MATCH($P$1,Database!$A$1:$AS$1,),))))-(((VLOOKUP(EDATE(B98,-12),Database!$A:$AS,MATCH($P$1,Database!$A$1:$AS$1,),)))))/(((VLOOKUP(EDATE(B98,-12),Database!$A:$AS,MATCH($P$1,Database!$A$1:$AS$1,),)))))</f>
        <v>7.6472647423861576E-2</v>
      </c>
      <c r="Q98" s="13">
        <f>IF(VLOOKUP(B98,Database!$A:$AV,MATCH($Q$1,Database!$A$1:$AV$1,),)=0,"#N/A",((((VLOOKUP(B98,Database!$A:$AS,MATCH($Q$1,Database!$A$1:$AS$1,),))))-(((VLOOKUP(EDATE(B98,-12),Database!$A:$AS,MATCH($Q$1,Database!$A$1:$AS$1,),)))))/(((VLOOKUP(EDATE(B98,-12),Database!$A:$AS,MATCH($Q$1,Database!$A$1:$AS$1,),)))))</f>
        <v>-9.1103965698737591E-2</v>
      </c>
      <c r="R98" s="13">
        <f>IF(VLOOKUP(B98,Database!$A:$AV,MATCH($R$1,Database!$A$1:$AV$1,),)=0,"#N/A",((((VLOOKUP(B98,Database!$A:$AS,MATCH($R$1,Database!$A$1:$AS$1,),))))-(((VLOOKUP(EDATE(B98,-12),Database!$A:$AS,MATCH($R$1,Database!$A$1:$AS$1,),)))))/(((VLOOKUP(EDATE(B98,-12),Database!$A:$AS,MATCH($R$1,Database!$A$1:$AS$1,),)))))</f>
        <v>-2.7831649455103097E-3</v>
      </c>
      <c r="S98" s="13">
        <f>IF(VLOOKUP(B98,Database!$A:$AV,MATCH($S$1,Database!$A$1:$AV$1,),)=0,"#N/A",((((VLOOKUP(B98,Database!$A:$AS,MATCH($S$1,Database!$A$1:$AS$1,),))))-(((VLOOKUP(EDATE(B98,-12),Database!$A:$AS,MATCH($S$1,Database!$A$1:$AS$1,),)))))/(((VLOOKUP(EDATE(B98,-12),Database!$A:$AS,MATCH($S$1,Database!$A$1:$AS$1,),)))))</f>
        <v>9.8314606713290092E-2</v>
      </c>
      <c r="T98" s="13">
        <f>IF(VLOOKUP(B98,Database!$A:$AV,MATCH($T$1,Database!$A$1:$AV$1,),)=0,"#N/A",((((VLOOKUP(B98,Database!$A:$AS,MATCH($T$1,Database!$A$1:$AS$1,),))))-(((VLOOKUP(EDATE(B98,-12),Database!$A:$AS,MATCH($T$1,Database!$A$1:$AS$1,),)))))/(((VLOOKUP(EDATE(B98,-12),Database!$A:$AS,MATCH($T$1,Database!$A$1:$AS$1,),)))))</f>
        <v>8.3582089548852628E-2</v>
      </c>
      <c r="U98" s="13">
        <f>IF(VLOOKUP(B98,Database!$A:$AV,MATCH($U$1,Database!$A$1:$AV$1,),)=0,"#N/A",((((VLOOKUP(B98,Database!$A:$AS,MATCH($U$1,Database!$A$1:$AS$1,),))))-(((VLOOKUP(EDATE(B98,-12),Database!$A:$AS,MATCH($U$1,Database!$A$1:$AS$1,),)))))/(((VLOOKUP(EDATE(B98,-12),Database!$A:$AS,MATCH($U$1,Database!$A$1:$AS$1,),)))))</f>
        <v>3.9181387548275826E-2</v>
      </c>
      <c r="V98" s="13">
        <f>IF(VLOOKUP(B98,Database!$A:$AV,MATCH($V$1,Database!$A$1:$AV$1,),)=0,"#N/A",((((VLOOKUP(B98,Database!$A:$AS,MATCH($V$1,Database!$A$1:$AS$1,),))))-(((VLOOKUP(EDATE(B98,-12),Database!$A:$AS,MATCH($V$1,Database!$A$1:$AS$1,),)))))/(((VLOOKUP(EDATE(B98,-12),Database!$A:$AS,MATCH($V$1,Database!$A$1:$AS$1,),)))))</f>
        <v>0.11955912589869272</v>
      </c>
    </row>
    <row r="99" spans="1:22" s="80" customFormat="1" x14ac:dyDescent="0.35">
      <c r="A99" s="43"/>
      <c r="B99" s="75">
        <v>35156</v>
      </c>
      <c r="C99" s="13">
        <f>IF(VLOOKUP(B99,Database!$A:$AU,MATCH($C$1,Database!$A$1:$AU$1,),)=0,"#N/A",((((VLOOKUP(B99,Database!$A:$AU,MATCH($C$1,Database!$A$1:$AU$1,),))))-(((VLOOKUP(EDATE(B99,-12),Database!$A:$AU,MATCH($C$1,Database!$A$1:$AU$1,),)))))/(((VLOOKUP(EDATE(B99,-12),Database!$A:$AU,MATCH($C$1,Database!$A$1:$AU$1,),)))))</f>
        <v>4.3269978929418397E-2</v>
      </c>
      <c r="D99" s="13">
        <f>IF(VLOOKUP(B99,Database!$A:$AV,MATCH($D$1,Database!$A$1:$AV$1,),)=0,"#N/A",((((VLOOKUP(B99,Database!$A:$AS,MATCH($D$1,Database!$A$1:$AS$1,),))))-(((VLOOKUP(EDATE(B99,-12),Database!$A:$AS,MATCH($D$1,Database!$A$1:$AS$1,),)))))/(((VLOOKUP(EDATE(B99,-12),Database!$A:$AS,MATCH($D$1,Database!$A$1:$AS$1,),)))))</f>
        <v>-1.3398294762900245E-2</v>
      </c>
      <c r="E99" s="13">
        <f>IF(VLOOKUP(B99,Database!$A:$AV,MATCH($E$1,Database!$A$1:$AV$1,),)=0,"#N/A",((((VLOOKUP(B99,Database!$A:$AS,MATCH($E$1,Database!$A$1:$AS$1,),))))-(((VLOOKUP(EDATE(B99,-12),Database!$A:$AS,MATCH($E$1,Database!$A$1:$AS$1,),)))))/(((VLOOKUP(EDATE(B99,-12),Database!$A:$AS,MATCH($E$1,Database!$A$1:$AS$1,),)))))</f>
        <v>-1.08161258620325E-2</v>
      </c>
      <c r="F99" s="13">
        <f>IF(VLOOKUP(B99,Database!$A:$AV,MATCH($F$1,Database!$A$1:$AV$1,),)=0,"#N/A",((((VLOOKUP(B99,Database!$A:$AS,MATCH($F$1,Database!$A$1:$AS$1,),))))-(((VLOOKUP(EDATE(B99,-12),Database!$A:$AS,MATCH($F$1,Database!$A$1:$AS$1,),)))))/(((VLOOKUP(EDATE(B99,-12),Database!$A:$AS,MATCH($F$1,Database!$A$1:$AS$1,),)))))</f>
        <v>-2.2727272735020062E-2</v>
      </c>
      <c r="G99" s="13">
        <f>IF(VLOOKUP(B99,Database!$A:$AV,MATCH($G$1,Database!$A$1:$AV$1,),)=0,"#N/A",((((VLOOKUP(B99,Database!$A:$AS,MATCH($G$1,Database!$A$1:$AS$1,),))))-(((VLOOKUP(EDATE(B99,-12),Database!$A:$AS,MATCH($G$1,Database!$A$1:$AS$1,),)))))/(((VLOOKUP(EDATE(B99,-12),Database!$A:$AS,MATCH($G$1,Database!$A$1:$AS$1,),)))))</f>
        <v>-6.2045357295678035E-3</v>
      </c>
      <c r="H99" s="13">
        <f>IF(VLOOKUP(B99,Database!$A:$AV,MATCH($H$1,Database!$A$1:$AV$1,),)=0,"#N/A",((((VLOOKUP(B99,Database!$A:$AS,MATCH($H$1,Database!$A$1:$AS$1,),))))-(((VLOOKUP(EDATE(B99,-12),Database!$A:$AS,MATCH($H$1,Database!$A$1:$AS$1,),)))))/(((VLOOKUP(EDATE(B99,-12),Database!$A:$AS,MATCH($H$1,Database!$A$1:$AS$1,),)))))</f>
        <v>2.4449877664704366E-3</v>
      </c>
      <c r="I99" s="13">
        <f>IF(VLOOKUP(B99,Database!$A:$AV,MATCH($I$1,Database!$A$1:$AV$1,),)=0,"#N/A",((((VLOOKUP(B99,Database!$A:$AS,MATCH($I$1,Database!$A$1:$AS$1,),))))-(((VLOOKUP(EDATE(B99,-12),Database!$A:$AS,MATCH($I$1,Database!$A$1:$AS$1,),)))))/(((VLOOKUP(EDATE(B99,-12),Database!$A:$AS,MATCH($I$1,Database!$A$1:$AS$1,),)))))</f>
        <v>-9.3617021279202486E-3</v>
      </c>
      <c r="J99" s="13">
        <f>IF(VLOOKUP(B99,Database!$A:$AV,MATCH($J$1,Database!$A$1:$AV$1,),)=0,"#N/A",((((VLOOKUP(B99,Database!$A:$AS,MATCH($J$1,Database!$A$1:$AS$1,),))))-(((VLOOKUP(EDATE(B99,-12),Database!$A:$AS,MATCH($J$1,Database!$A$1:$AS$1,),)))))/(((VLOOKUP(EDATE(B99,-12),Database!$A:$AS,MATCH($J$1,Database!$A$1:$AS$1,),)))))</f>
        <v>-3.2336491705369029E-2</v>
      </c>
      <c r="K99" s="13">
        <f>IF(VLOOKUP(B99,Database!$A:$AV,MATCH($K$1,Database!$A$1:$AV$1,),)=0,"#N/A",((((VLOOKUP(B99,Database!$A:$AS,MATCH($K$1,Database!$A$1:$AS$1,),))))-(((VLOOKUP(EDATE(B99,-12),Database!$A:$AS,MATCH($K$1,Database!$A$1:$AS$1,),)))))/(((VLOOKUP(EDATE(B99,-12),Database!$A:$AS,MATCH($K$1,Database!$A$1:$AS$1,),)))))</f>
        <v>-9.615384622235771E-3</v>
      </c>
      <c r="L99" s="13">
        <f>((((VLOOKUP(B99,Database!$A:$AS,MATCH($L$1,Database!$A$1:$AS$1,),))))-(((VLOOKUP(EDATE(B99,-12),Database!$A:$AS,MATCH($L$1,Database!$A$1:$AS$1,),)))))/(((VLOOKUP(EDATE(B99,-12),Database!$A:$AS,MATCH($L$1,Database!$A$1:$AS$1,),))))</f>
        <v>0.1100968340087186</v>
      </c>
      <c r="M99" s="13">
        <f>((((VLOOKUP(B99,Database!$A:$AS,MATCH($M$1,Database!$A$1:$AS$1,),))))-(((VLOOKUP(EDATE(B99,-12),Database!$A:$AS,MATCH($M$1,Database!$A$1:$AS$1,),)))))/(((VLOOKUP(EDATE(B99,-12),Database!$A:$AS,MATCH($M$1,Database!$A$1:$AS$1,),))))</f>
        <v>-6.233213788758846E-3</v>
      </c>
      <c r="N99" s="13">
        <f>((((VLOOKUP(B99,Database!$A:$AS,MATCH($N$1,Database!$A$1:$AS$1,),))))-(((VLOOKUP(EDATE(B99,-12),Database!$A:$AS,MATCH($N$1,Database!$A$1:$AS$1,),)))))/(((VLOOKUP(EDATE(B99,-12),Database!$A:$AS,MATCH($N$1,Database!$A$1:$AS$1,),))))</f>
        <v>0.10865460389981835</v>
      </c>
      <c r="O99" s="13">
        <f>IF(VLOOKUP(B99,Database!$A:$AV,MATCH($O$1,Database!$A$1:$AV$1,),)=0,"#N/A",((((VLOOKUP(B99,Database!$A:$AS,MATCH($O$1,Database!$A$1:$AS$1,),))))-(((VLOOKUP(EDATE(B99,-12),Database!$A:$AS,MATCH($O$1,Database!$A$1:$AS$1,),)))))/(((VLOOKUP(EDATE(B99,-12),Database!$A:$AS,MATCH($O$1,Database!$A$1:$AS$1,),)))))</f>
        <v>-1.4526193769517058E-3</v>
      </c>
      <c r="P99" s="13">
        <f>IF(VLOOKUP(B99,Database!$A:$AV,MATCH($P$1,Database!$A$1:$AV$1,),)=0,"#N/A",((((VLOOKUP(B99,Database!$A:$AS,MATCH($P$1,Database!$A$1:$AS$1,),))))-(((VLOOKUP(EDATE(B99,-12),Database!$A:$AS,MATCH($P$1,Database!$A$1:$AS$1,),)))))/(((VLOOKUP(EDATE(B99,-12),Database!$A:$AS,MATCH($P$1,Database!$A$1:$AS$1,),)))))</f>
        <v>0.10556542708465559</v>
      </c>
      <c r="Q99" s="13">
        <f>IF(VLOOKUP(B99,Database!$A:$AV,MATCH($Q$1,Database!$A$1:$AV$1,),)=0,"#N/A",((((VLOOKUP(B99,Database!$A:$AS,MATCH($Q$1,Database!$A$1:$AS$1,),))))-(((VLOOKUP(EDATE(B99,-12),Database!$A:$AS,MATCH($Q$1,Database!$A$1:$AS$1,),)))))/(((VLOOKUP(EDATE(B99,-12),Database!$A:$AS,MATCH($Q$1,Database!$A$1:$AS$1,),)))))</f>
        <v>-5.3106975733336448E-2</v>
      </c>
      <c r="R99" s="13">
        <f>IF(VLOOKUP(B99,Database!$A:$AV,MATCH($R$1,Database!$A$1:$AV$1,),)=0,"#N/A",((((VLOOKUP(B99,Database!$A:$AS,MATCH($R$1,Database!$A$1:$AS$1,),))))-(((VLOOKUP(EDATE(B99,-12),Database!$A:$AS,MATCH($R$1,Database!$A$1:$AS$1,),)))))/(((VLOOKUP(EDATE(B99,-12),Database!$A:$AS,MATCH($R$1,Database!$A$1:$AS$1,),)))))</f>
        <v>-1.6987130355544866E-3</v>
      </c>
      <c r="S99" s="13">
        <f>IF(VLOOKUP(B99,Database!$A:$AV,MATCH($S$1,Database!$A$1:$AV$1,),)=0,"#N/A",((((VLOOKUP(B99,Database!$A:$AS,MATCH($S$1,Database!$A$1:$AS$1,),))))-(((VLOOKUP(EDATE(B99,-12),Database!$A:$AS,MATCH($S$1,Database!$A$1:$AS$1,),)))))/(((VLOOKUP(EDATE(B99,-12),Database!$A:$AS,MATCH($S$1,Database!$A$1:$AS$1,),)))))</f>
        <v>8.5635359088797297E-2</v>
      </c>
      <c r="T99" s="13">
        <f>IF(VLOOKUP(B99,Database!$A:$AV,MATCH($T$1,Database!$A$1:$AV$1,),)=0,"#N/A",((((VLOOKUP(B99,Database!$A:$AS,MATCH($T$1,Database!$A$1:$AS$1,),))))-(((VLOOKUP(EDATE(B99,-12),Database!$A:$AS,MATCH($T$1,Database!$A$1:$AS$1,),)))))/(((VLOOKUP(EDATE(B99,-12),Database!$A:$AS,MATCH($T$1,Database!$A$1:$AS$1,),)))))</f>
        <v>4.4077134992449363E-2</v>
      </c>
      <c r="U99" s="13">
        <f>IF(VLOOKUP(B99,Database!$A:$AV,MATCH($U$1,Database!$A$1:$AV$1,),)=0,"#N/A",((((VLOOKUP(B99,Database!$A:$AS,MATCH($U$1,Database!$A$1:$AS$1,),))))-(((VLOOKUP(EDATE(B99,-12),Database!$A:$AS,MATCH($U$1,Database!$A$1:$AS$1,),)))))/(((VLOOKUP(EDATE(B99,-12),Database!$A:$AS,MATCH($U$1,Database!$A$1:$AS$1,),)))))</f>
        <v>4.0949370931430227E-3</v>
      </c>
      <c r="V99" s="13">
        <f>IF(VLOOKUP(B99,Database!$A:$AV,MATCH($V$1,Database!$A$1:$AV$1,),)=0,"#N/A",((((VLOOKUP(B99,Database!$A:$AS,MATCH($V$1,Database!$A$1:$AS$1,),))))-(((VLOOKUP(EDATE(B99,-12),Database!$A:$AS,MATCH($V$1,Database!$A$1:$AS$1,),)))))/(((VLOOKUP(EDATE(B99,-12),Database!$A:$AS,MATCH($V$1,Database!$A$1:$AS$1,),)))))</f>
        <v>0.11203004392613838</v>
      </c>
    </row>
    <row r="100" spans="1:22" s="80" customFormat="1" x14ac:dyDescent="0.35">
      <c r="A100" s="43"/>
      <c r="B100" s="75">
        <v>35186</v>
      </c>
      <c r="C100" s="13">
        <f>IF(VLOOKUP(B100,Database!$A:$AU,MATCH($C$1,Database!$A$1:$AU$1,),)=0,"#N/A",((((VLOOKUP(B100,Database!$A:$AU,MATCH($C$1,Database!$A$1:$AU$1,),))))-(((VLOOKUP(EDATE(B100,-12),Database!$A:$AU,MATCH($C$1,Database!$A$1:$AU$1,),)))))/(((VLOOKUP(EDATE(B100,-12),Database!$A:$AU,MATCH($C$1,Database!$A$1:$AU$1,),)))))</f>
        <v>4.6215461906370582E-2</v>
      </c>
      <c r="D100" s="13">
        <f>IF(VLOOKUP(B100,Database!$A:$AV,MATCH($D$1,Database!$A$1:$AV$1,),)=0,"#N/A",((((VLOOKUP(B100,Database!$A:$AS,MATCH($D$1,Database!$A$1:$AS$1,),))))-(((VLOOKUP(EDATE(B100,-12),Database!$A:$AS,MATCH($D$1,Database!$A$1:$AS$1,),)))))/(((VLOOKUP(EDATE(B100,-12),Database!$A:$AS,MATCH($D$1,Database!$A$1:$AS$1,),)))))</f>
        <v>-6.0679611673758876E-3</v>
      </c>
      <c r="E100" s="13">
        <f>IF(VLOOKUP(B100,Database!$A:$AV,MATCH($E$1,Database!$A$1:$AV$1,),)=0,"#N/A",((((VLOOKUP(B100,Database!$A:$AS,MATCH($E$1,Database!$A$1:$AS$1,),))))-(((VLOOKUP(EDATE(B100,-12),Database!$A:$AS,MATCH($E$1,Database!$A$1:$AS$1,),)))))/(((VLOOKUP(EDATE(B100,-12),Database!$A:$AS,MATCH($E$1,Database!$A$1:$AS$1,),)))))</f>
        <v>1.1999999998264512E-2</v>
      </c>
      <c r="F100" s="13">
        <f>IF(VLOOKUP(B100,Database!$A:$AV,MATCH($F$1,Database!$A$1:$AV$1,),)=0,"#N/A",((((VLOOKUP(B100,Database!$A:$AS,MATCH($F$1,Database!$A$1:$AS$1,),))))-(((VLOOKUP(EDATE(B100,-12),Database!$A:$AS,MATCH($F$1,Database!$A$1:$AS$1,),)))))/(((VLOOKUP(EDATE(B100,-12),Database!$A:$AS,MATCH($F$1,Database!$A$1:$AS$1,),)))))</f>
        <v>-1.9774011307972725E-2</v>
      </c>
      <c r="G100" s="13">
        <f>IF(VLOOKUP(B100,Database!$A:$AV,MATCH($G$1,Database!$A$1:$AV$1,),)=0,"#N/A",((((VLOOKUP(B100,Database!$A:$AS,MATCH($G$1,Database!$A$1:$AS$1,),))))-(((VLOOKUP(EDATE(B100,-12),Database!$A:$AS,MATCH($G$1,Database!$A$1:$AS$1,),)))))/(((VLOOKUP(EDATE(B100,-12),Database!$A:$AS,MATCH($G$1,Database!$A$1:$AS$1,),)))))</f>
        <v>1.8488659572181005E-2</v>
      </c>
      <c r="H100" s="13">
        <f>IF(VLOOKUP(B100,Database!$A:$AV,MATCH($H$1,Database!$A$1:$AV$1,),)=0,"#N/A",((((VLOOKUP(B100,Database!$A:$AS,MATCH($H$1,Database!$A$1:$AS$1,),))))-(((VLOOKUP(EDATE(B100,-12),Database!$A:$AS,MATCH($H$1,Database!$A$1:$AS$1,),)))))/(((VLOOKUP(EDATE(B100,-12),Database!$A:$AS,MATCH($H$1,Database!$A$1:$AS$1,),)))))</f>
        <v>1.1015911880215563E-2</v>
      </c>
      <c r="I100" s="13">
        <f>IF(VLOOKUP(B100,Database!$A:$AV,MATCH($I$1,Database!$A$1:$AV$1,),)=0,"#N/A",((((VLOOKUP(B100,Database!$A:$AS,MATCH($I$1,Database!$A$1:$AS$1,),))))-(((VLOOKUP(EDATE(B100,-12),Database!$A:$AS,MATCH($I$1,Database!$A$1:$AS$1,),)))))/(((VLOOKUP(EDATE(B100,-12),Database!$A:$AS,MATCH($I$1,Database!$A$1:$AS$1,),)))))</f>
        <v>-1.6074450085754904E-2</v>
      </c>
      <c r="J100" s="13">
        <f>IF(VLOOKUP(B100,Database!$A:$AV,MATCH($J$1,Database!$A$1:$AV$1,),)=0,"#N/A",((((VLOOKUP(B100,Database!$A:$AS,MATCH($J$1,Database!$A$1:$AS$1,),))))-(((VLOOKUP(EDATE(B100,-12),Database!$A:$AS,MATCH($J$1,Database!$A$1:$AS$1,),)))))/(((VLOOKUP(EDATE(B100,-12),Database!$A:$AS,MATCH($J$1,Database!$A$1:$AS$1,),)))))</f>
        <v>-2.7894295298924291E-2</v>
      </c>
      <c r="K100" s="13">
        <f>IF(VLOOKUP(B100,Database!$A:$AV,MATCH($K$1,Database!$A$1:$AV$1,),)=0,"#N/A",((((VLOOKUP(B100,Database!$A:$AS,MATCH($K$1,Database!$A$1:$AS$1,),))))-(((VLOOKUP(EDATE(B100,-12),Database!$A:$AS,MATCH($K$1,Database!$A$1:$AS$1,),)))))/(((VLOOKUP(EDATE(B100,-12),Database!$A:$AS,MATCH($K$1,Database!$A$1:$AS$1,),)))))</f>
        <v>8.4134615385186452E-3</v>
      </c>
      <c r="L100" s="13">
        <f>((((VLOOKUP(B100,Database!$A:$AS,MATCH($L$1,Database!$A$1:$AS$1,),))))-(((VLOOKUP(EDATE(B100,-12),Database!$A:$AS,MATCH($L$1,Database!$A$1:$AS$1,),)))))/(((VLOOKUP(EDATE(B100,-12),Database!$A:$AS,MATCH($L$1,Database!$A$1:$AS$1,),))))</f>
        <v>0.13054202396788006</v>
      </c>
      <c r="M100" s="13">
        <f>((((VLOOKUP(B100,Database!$A:$AS,MATCH($M$1,Database!$A$1:$AS$1,),))))-(((VLOOKUP(EDATE(B100,-12),Database!$A:$AS,MATCH($M$1,Database!$A$1:$AS$1,),)))))/(((VLOOKUP(EDATE(B100,-12),Database!$A:$AS,MATCH($M$1,Database!$A$1:$AS$1,),))))</f>
        <v>-4.8340680125654692E-2</v>
      </c>
      <c r="N100" s="13">
        <f>((((VLOOKUP(B100,Database!$A:$AS,MATCH($N$1,Database!$A$1:$AS$1,),))))-(((VLOOKUP(EDATE(B100,-12),Database!$A:$AS,MATCH($N$1,Database!$A$1:$AS$1,),)))))/(((VLOOKUP(EDATE(B100,-12),Database!$A:$AS,MATCH($N$1,Database!$A$1:$AS$1,),))))</f>
        <v>0.12897995737638981</v>
      </c>
      <c r="O100" s="13">
        <f>IF(VLOOKUP(B100,Database!$A:$AV,MATCH($O$1,Database!$A$1:$AV$1,),)=0,"#N/A",((((VLOOKUP(B100,Database!$A:$AS,MATCH($O$1,Database!$A$1:$AS$1,),))))-(((VLOOKUP(EDATE(B100,-12),Database!$A:$AS,MATCH($O$1,Database!$A$1:$AS$1,),)))))/(((VLOOKUP(EDATE(B100,-12),Database!$A:$AS,MATCH($O$1,Database!$A$1:$AS$1,),)))))</f>
        <v>4.6100617069456916E-3</v>
      </c>
      <c r="P100" s="13">
        <f>IF(VLOOKUP(B100,Database!$A:$AV,MATCH($P$1,Database!$A$1:$AV$1,),)=0,"#N/A",((((VLOOKUP(B100,Database!$A:$AS,MATCH($P$1,Database!$A$1:$AS$1,),))))-(((VLOOKUP(EDATE(B100,-12),Database!$A:$AS,MATCH($P$1,Database!$A$1:$AS$1,),)))))/(((VLOOKUP(EDATE(B100,-12),Database!$A:$AS,MATCH($P$1,Database!$A$1:$AS$1,),)))))</f>
        <v>0.12497584852192967</v>
      </c>
      <c r="Q100" s="13">
        <f>IF(VLOOKUP(B100,Database!$A:$AV,MATCH($Q$1,Database!$A$1:$AV$1,),)=0,"#N/A",((((VLOOKUP(B100,Database!$A:$AS,MATCH($Q$1,Database!$A$1:$AS$1,),))))-(((VLOOKUP(EDATE(B100,-12),Database!$A:$AS,MATCH($Q$1,Database!$A$1:$AS$1,),)))))/(((VLOOKUP(EDATE(B100,-12),Database!$A:$AS,MATCH($Q$1,Database!$A$1:$AS$1,),)))))</f>
        <v>6.6674837602695367E-2</v>
      </c>
      <c r="R100" s="13">
        <f>IF(VLOOKUP(B100,Database!$A:$AV,MATCH($R$1,Database!$A$1:$AV$1,),)=0,"#N/A",((((VLOOKUP(B100,Database!$A:$AS,MATCH($R$1,Database!$A$1:$AS$1,),))))-(((VLOOKUP(EDATE(B100,-12),Database!$A:$AS,MATCH($R$1,Database!$A$1:$AS$1,),)))))/(((VLOOKUP(EDATE(B100,-12),Database!$A:$AS,MATCH($R$1,Database!$A$1:$AS$1,),)))))</f>
        <v>1.8054782681135813E-2</v>
      </c>
      <c r="S100" s="13">
        <f>IF(VLOOKUP(B100,Database!$A:$AV,MATCH($S$1,Database!$A$1:$AV$1,),)=0,"#N/A",((((VLOOKUP(B100,Database!$A:$AS,MATCH($S$1,Database!$A$1:$AS$1,),))))-(((VLOOKUP(EDATE(B100,-12),Database!$A:$AS,MATCH($S$1,Database!$A$1:$AS$1,),)))))/(((VLOOKUP(EDATE(B100,-12),Database!$A:$AS,MATCH($S$1,Database!$A$1:$AS$1,),)))))</f>
        <v>0.10723860589570415</v>
      </c>
      <c r="T100" s="13">
        <f>IF(VLOOKUP(B100,Database!$A:$AV,MATCH($T$1,Database!$A$1:$AV$1,),)=0,"#N/A",((((VLOOKUP(B100,Database!$A:$AS,MATCH($T$1,Database!$A$1:$AS$1,),))))-(((VLOOKUP(EDATE(B100,-12),Database!$A:$AS,MATCH($T$1,Database!$A$1:$AS$1,),)))))/(((VLOOKUP(EDATE(B100,-12),Database!$A:$AS,MATCH($T$1,Database!$A$1:$AS$1,),)))))</f>
        <v>4.4444444450617744E-2</v>
      </c>
      <c r="U100" s="13">
        <f>IF(VLOOKUP(B100,Database!$A:$AV,MATCH($U$1,Database!$A$1:$AV$1,),)=0,"#N/A",((((VLOOKUP(B100,Database!$A:$AS,MATCH($U$1,Database!$A$1:$AS$1,),))))-(((VLOOKUP(EDATE(B100,-12),Database!$A:$AS,MATCH($U$1,Database!$A$1:$AS$1,),)))))/(((VLOOKUP(EDATE(B100,-12),Database!$A:$AS,MATCH($U$1,Database!$A$1:$AS$1,),)))))</f>
        <v>1.4183133250576737E-2</v>
      </c>
      <c r="V100" s="13">
        <f>IF(VLOOKUP(B100,Database!$A:$AV,MATCH($V$1,Database!$A$1:$AV$1,),)=0,"#N/A",((((VLOOKUP(B100,Database!$A:$AS,MATCH($V$1,Database!$A$1:$AS$1,),))))-(((VLOOKUP(EDATE(B100,-12),Database!$A:$AS,MATCH($V$1,Database!$A$1:$AS$1,),)))))/(((VLOOKUP(EDATE(B100,-12),Database!$A:$AS,MATCH($V$1,Database!$A$1:$AS$1,),)))))</f>
        <v>8.352956871480828E-2</v>
      </c>
    </row>
    <row r="101" spans="1:22" s="80" customFormat="1" x14ac:dyDescent="0.35">
      <c r="A101" s="43"/>
      <c r="B101" s="75">
        <v>35217</v>
      </c>
      <c r="C101" s="13">
        <f>IF(VLOOKUP(B101,Database!$A:$AU,MATCH($C$1,Database!$A$1:$AU$1,),)=0,"#N/A",((((VLOOKUP(B101,Database!$A:$AU,MATCH($C$1,Database!$A$1:$AU$1,),))))-(((VLOOKUP(EDATE(B101,-12),Database!$A:$AU,MATCH($C$1,Database!$A$1:$AU$1,),)))))/(((VLOOKUP(EDATE(B101,-12),Database!$A:$AU,MATCH($C$1,Database!$A$1:$AU$1,),)))))</f>
        <v>5.0558648724014811E-2</v>
      </c>
      <c r="D101" s="13">
        <f>IF(VLOOKUP(B101,Database!$A:$AV,MATCH($D$1,Database!$A$1:$AV$1,),)=0,"#N/A",((((VLOOKUP(B101,Database!$A:$AS,MATCH($D$1,Database!$A$1:$AS$1,),))))-(((VLOOKUP(EDATE(B101,-12),Database!$A:$AS,MATCH($D$1,Database!$A$1:$AS$1,),)))))/(((VLOOKUP(EDATE(B101,-12),Database!$A:$AS,MATCH($D$1,Database!$A$1:$AS$1,),)))))</f>
        <v>-2.4360535843955845E-3</v>
      </c>
      <c r="E101" s="13">
        <f>IF(VLOOKUP(B101,Database!$A:$AV,MATCH($E$1,Database!$A$1:$AV$1,),)=0,"#N/A",((((VLOOKUP(B101,Database!$A:$AS,MATCH($E$1,Database!$A$1:$AS$1,),))))-(((VLOOKUP(EDATE(B101,-12),Database!$A:$AS,MATCH($E$1,Database!$A$1:$AS$1,),)))))/(((VLOOKUP(EDATE(B101,-12),Database!$A:$AS,MATCH($E$1,Database!$A$1:$AS$1,),)))))</f>
        <v>1.5015015022810893E-2</v>
      </c>
      <c r="F101" s="13">
        <f>IF(VLOOKUP(B101,Database!$A:$AV,MATCH($F$1,Database!$A$1:$AV$1,),)=0,"#N/A",((((VLOOKUP(B101,Database!$A:$AS,MATCH($F$1,Database!$A$1:$AS$1,),))))-(((VLOOKUP(EDATE(B101,-12),Database!$A:$AS,MATCH($F$1,Database!$A$1:$AS$1,),)))))/(((VLOOKUP(EDATE(B101,-12),Database!$A:$AS,MATCH($F$1,Database!$A$1:$AS$1,),)))))</f>
        <v>-2.8571428563674613E-3</v>
      </c>
      <c r="G101" s="13">
        <f>IF(VLOOKUP(B101,Database!$A:$AV,MATCH($G$1,Database!$A$1:$AV$1,),)=0,"#N/A",((((VLOOKUP(B101,Database!$A:$AS,MATCH($G$1,Database!$A$1:$AS$1,),))))-(((VLOOKUP(EDATE(B101,-12),Database!$A:$AS,MATCH($G$1,Database!$A$1:$AS$1,),)))))/(((VLOOKUP(EDATE(B101,-12),Database!$A:$AS,MATCH($G$1,Database!$A$1:$AS$1,),)))))</f>
        <v>3.843689942344645E-3</v>
      </c>
      <c r="H101" s="13">
        <f>IF(VLOOKUP(B101,Database!$A:$AV,MATCH($H$1,Database!$A$1:$AV$1,),)=0,"#N/A",((((VLOOKUP(B101,Database!$A:$AS,MATCH($H$1,Database!$A$1:$AS$1,),))))-(((VLOOKUP(EDATE(B101,-12),Database!$A:$AS,MATCH($H$1,Database!$A$1:$AS$1,),)))))/(((VLOOKUP(EDATE(B101,-12),Database!$A:$AS,MATCH($H$1,Database!$A$1:$AS$1,),)))))</f>
        <v>1.1083743849939272E-2</v>
      </c>
      <c r="I101" s="13">
        <f>IF(VLOOKUP(B101,Database!$A:$AV,MATCH($I$1,Database!$A$1:$AV$1,),)=0,"#N/A",((((VLOOKUP(B101,Database!$A:$AS,MATCH($I$1,Database!$A$1:$AS$1,),))))-(((VLOOKUP(EDATE(B101,-12),Database!$A:$AS,MATCH($I$1,Database!$A$1:$AS$1,),)))))/(((VLOOKUP(EDATE(B101,-12),Database!$A:$AS,MATCH($I$1,Database!$A$1:$AS$1,),)))))</f>
        <v>-1.2711864403260355E-2</v>
      </c>
      <c r="J101" s="13">
        <f>IF(VLOOKUP(B101,Database!$A:$AV,MATCH($J$1,Database!$A$1:$AV$1,),)=0,"#N/A",((((VLOOKUP(B101,Database!$A:$AS,MATCH($J$1,Database!$A$1:$AS$1,),))))-(((VLOOKUP(EDATE(B101,-12),Database!$A:$AS,MATCH($J$1,Database!$A$1:$AS$1,),)))))/(((VLOOKUP(EDATE(B101,-12),Database!$A:$AS,MATCH($J$1,Database!$A$1:$AS$1,),)))))</f>
        <v>-8.6108417841956261E-3</v>
      </c>
      <c r="K101" s="13">
        <f>IF(VLOOKUP(B101,Database!$A:$AV,MATCH($K$1,Database!$A$1:$AV$1,),)=0,"#N/A",((((VLOOKUP(B101,Database!$A:$AS,MATCH($K$1,Database!$A$1:$AS$1,),))))-(((VLOOKUP(EDATE(B101,-12),Database!$A:$AS,MATCH($K$1,Database!$A$1:$AS$1,),)))))/(((VLOOKUP(EDATE(B101,-12),Database!$A:$AS,MATCH($K$1,Database!$A$1:$AS$1,),)))))</f>
        <v>7.1856287358263498E-3</v>
      </c>
      <c r="L101" s="13">
        <f>((((VLOOKUP(B101,Database!$A:$AS,MATCH($L$1,Database!$A$1:$AS$1,),))))-(((VLOOKUP(EDATE(B101,-12),Database!$A:$AS,MATCH($L$1,Database!$A$1:$AS$1,),)))))/(((VLOOKUP(EDATE(B101,-12),Database!$A:$AS,MATCH($L$1,Database!$A$1:$AS$1,),))))</f>
        <v>0.14221550938852554</v>
      </c>
      <c r="M101" s="13">
        <f>((((VLOOKUP(B101,Database!$A:$AS,MATCH($M$1,Database!$A$1:$AS$1,),))))-(((VLOOKUP(EDATE(B101,-12),Database!$A:$AS,MATCH($M$1,Database!$A$1:$AS$1,),)))))/(((VLOOKUP(EDATE(B101,-12),Database!$A:$AS,MATCH($M$1,Database!$A$1:$AS$1,),))))</f>
        <v>-5.3697738137079246E-2</v>
      </c>
      <c r="N101" s="13">
        <f>((((VLOOKUP(B101,Database!$A:$AS,MATCH($N$1,Database!$A$1:$AS$1,),))))-(((VLOOKUP(EDATE(B101,-12),Database!$A:$AS,MATCH($N$1,Database!$A$1:$AS$1,),)))))/(((VLOOKUP(EDATE(B101,-12),Database!$A:$AS,MATCH($N$1,Database!$A$1:$AS$1,),))))</f>
        <v>0.10483390337042409</v>
      </c>
      <c r="O101" s="13">
        <f>IF(VLOOKUP(B101,Database!$A:$AV,MATCH($O$1,Database!$A$1:$AV$1,),)=0,"#N/A",((((VLOOKUP(B101,Database!$A:$AS,MATCH($O$1,Database!$A$1:$AS$1,),))))-(((VLOOKUP(EDATE(B101,-12),Database!$A:$AS,MATCH($O$1,Database!$A$1:$AS$1,),)))))/(((VLOOKUP(EDATE(B101,-12),Database!$A:$AS,MATCH($O$1,Database!$A$1:$AS$1,),)))))</f>
        <v>8.9232181746260256E-3</v>
      </c>
      <c r="P101" s="13">
        <f>IF(VLOOKUP(B101,Database!$A:$AV,MATCH($P$1,Database!$A$1:$AV$1,),)=0,"#N/A",((((VLOOKUP(B101,Database!$A:$AS,MATCH($P$1,Database!$A$1:$AS$1,),))))-(((VLOOKUP(EDATE(B101,-12),Database!$A:$AS,MATCH($P$1,Database!$A$1:$AS$1,),)))))/(((VLOOKUP(EDATE(B101,-12),Database!$A:$AS,MATCH($P$1,Database!$A$1:$AS$1,),)))))</f>
        <v>5.4596897055622935E-2</v>
      </c>
      <c r="Q101" s="13">
        <f>IF(VLOOKUP(B101,Database!$A:$AV,MATCH($Q$1,Database!$A$1:$AV$1,),)=0,"#N/A",((((VLOOKUP(B101,Database!$A:$AS,MATCH($Q$1,Database!$A$1:$AS$1,),))))-(((VLOOKUP(EDATE(B101,-12),Database!$A:$AS,MATCH($Q$1,Database!$A$1:$AS$1,),)))))/(((VLOOKUP(EDATE(B101,-12),Database!$A:$AS,MATCH($Q$1,Database!$A$1:$AS$1,),)))))</f>
        <v>-4.3592979230397183E-3</v>
      </c>
      <c r="R101" s="13">
        <f>IF(VLOOKUP(B101,Database!$A:$AV,MATCH($R$1,Database!$A$1:$AV$1,),)=0,"#N/A",((((VLOOKUP(B101,Database!$A:$AS,MATCH($R$1,Database!$A$1:$AS$1,),))))-(((VLOOKUP(EDATE(B101,-12),Database!$A:$AS,MATCH($R$1,Database!$A$1:$AS$1,),)))))/(((VLOOKUP(EDATE(B101,-12),Database!$A:$AS,MATCH($R$1,Database!$A$1:$AS$1,),)))))</f>
        <v>3.3337683745114928E-2</v>
      </c>
      <c r="S101" s="13">
        <f>IF(VLOOKUP(B101,Database!$A:$AV,MATCH($S$1,Database!$A$1:$AV$1,),)=0,"#N/A",((((VLOOKUP(B101,Database!$A:$AS,MATCH($S$1,Database!$A$1:$AS$1,),))))-(((VLOOKUP(EDATE(B101,-12),Database!$A:$AS,MATCH($S$1,Database!$A$1:$AS$1,),)))))/(((VLOOKUP(EDATE(B101,-12),Database!$A:$AS,MATCH($S$1,Database!$A$1:$AS$1,),)))))</f>
        <v>0.13461538458604488</v>
      </c>
      <c r="T101" s="13">
        <f>IF(VLOOKUP(B101,Database!$A:$AV,MATCH($T$1,Database!$A$1:$AV$1,),)=0,"#N/A",((((VLOOKUP(B101,Database!$A:$AS,MATCH($T$1,Database!$A$1:$AS$1,),))))-(((VLOOKUP(EDATE(B101,-12),Database!$A:$AS,MATCH($T$1,Database!$A$1:$AS$1,),)))))/(((VLOOKUP(EDATE(B101,-12),Database!$A:$AS,MATCH($T$1,Database!$A$1:$AS$1,),)))))</f>
        <v>3.7634408600994214E-2</v>
      </c>
      <c r="U101" s="13">
        <f>IF(VLOOKUP(B101,Database!$A:$AV,MATCH($U$1,Database!$A$1:$AV$1,),)=0,"#N/A",((((VLOOKUP(B101,Database!$A:$AS,MATCH($U$1,Database!$A$1:$AS$1,),))))-(((VLOOKUP(EDATE(B101,-12),Database!$A:$AS,MATCH($U$1,Database!$A$1:$AS$1,),)))))/(((VLOOKUP(EDATE(B101,-12),Database!$A:$AS,MATCH($U$1,Database!$A$1:$AS$1,),)))))</f>
        <v>-3.6854461614158544E-3</v>
      </c>
      <c r="V101" s="13">
        <f>IF(VLOOKUP(B101,Database!$A:$AV,MATCH($V$1,Database!$A$1:$AV$1,),)=0,"#N/A",((((VLOOKUP(B101,Database!$A:$AS,MATCH($V$1,Database!$A$1:$AS$1,),))))-(((VLOOKUP(EDATE(B101,-12),Database!$A:$AS,MATCH($V$1,Database!$A$1:$AS$1,),)))))/(((VLOOKUP(EDATE(B101,-12),Database!$A:$AS,MATCH($V$1,Database!$A$1:$AS$1,),)))))</f>
        <v>7.3692401387068174E-2</v>
      </c>
    </row>
    <row r="102" spans="1:22" s="80" customFormat="1" x14ac:dyDescent="0.35">
      <c r="A102" s="43"/>
      <c r="B102" s="75">
        <v>35247</v>
      </c>
      <c r="C102" s="13">
        <f>IF(VLOOKUP(B102,Database!$A:$AU,MATCH($C$1,Database!$A$1:$AU$1,),)=0,"#N/A",((((VLOOKUP(B102,Database!$A:$AU,MATCH($C$1,Database!$A$1:$AU$1,),))))-(((VLOOKUP(EDATE(B102,-12),Database!$A:$AU,MATCH($C$1,Database!$A$1:$AU$1,),)))))/(((VLOOKUP(EDATE(B102,-12),Database!$A:$AU,MATCH($C$1,Database!$A$1:$AU$1,),)))))</f>
        <v>5.5032377741132614E-2</v>
      </c>
      <c r="D102" s="13">
        <f>IF(VLOOKUP(B102,Database!$A:$AV,MATCH($D$1,Database!$A$1:$AV$1,),)=0,"#N/A",((((VLOOKUP(B102,Database!$A:$AS,MATCH($D$1,Database!$A$1:$AS$1,),))))-(((VLOOKUP(EDATE(B102,-12),Database!$A:$AS,MATCH($D$1,Database!$A$1:$AS$1,),)))))/(((VLOOKUP(EDATE(B102,-12),Database!$A:$AS,MATCH($D$1,Database!$A$1:$AS$1,),)))))</f>
        <v>-9.7560975623440307E-3</v>
      </c>
      <c r="E102" s="13">
        <f>IF(VLOOKUP(B102,Database!$A:$AV,MATCH($E$1,Database!$A$1:$AV$1,),)=0,"#N/A",((((VLOOKUP(B102,Database!$A:$AS,MATCH($E$1,Database!$A$1:$AS$1,),))))-(((VLOOKUP(EDATE(B102,-12),Database!$A:$AS,MATCH($E$1,Database!$A$1:$AS$1,),)))))/(((VLOOKUP(EDATE(B102,-12),Database!$A:$AS,MATCH($E$1,Database!$A$1:$AS$1,),)))))</f>
        <v>3.5532994921977611E-2</v>
      </c>
      <c r="F102" s="13">
        <f>IF(VLOOKUP(B102,Database!$A:$AV,MATCH($F$1,Database!$A$1:$AV$1,),)=0,"#N/A",((((VLOOKUP(B102,Database!$A:$AS,MATCH($F$1,Database!$A$1:$AS$1,),))))-(((VLOOKUP(EDATE(B102,-12),Database!$A:$AS,MATCH($F$1,Database!$A$1:$AS$1,),)))))/(((VLOOKUP(EDATE(B102,-12),Database!$A:$AS,MATCH($F$1,Database!$A$1:$AS$1,),)))))</f>
        <v>-1.1461318048456346E-2</v>
      </c>
      <c r="G102" s="13">
        <f>IF(VLOOKUP(B102,Database!$A:$AV,MATCH($G$1,Database!$A$1:$AV$1,),)=0,"#N/A",((((VLOOKUP(B102,Database!$A:$AS,MATCH($G$1,Database!$A$1:$AS$1,),))))-(((VLOOKUP(EDATE(B102,-12),Database!$A:$AS,MATCH($G$1,Database!$A$1:$AS$1,),)))))/(((VLOOKUP(EDATE(B102,-12),Database!$A:$AS,MATCH($G$1,Database!$A$1:$AS$1,),)))))</f>
        <v>-1.8599213518971196E-2</v>
      </c>
      <c r="H102" s="13">
        <f>IF(VLOOKUP(B102,Database!$A:$AV,MATCH($H$1,Database!$A$1:$AV$1,),)=0,"#N/A",((((VLOOKUP(B102,Database!$A:$AS,MATCH($H$1,Database!$A$1:$AS$1,),))))-(((VLOOKUP(EDATE(B102,-12),Database!$A:$AS,MATCH($H$1,Database!$A$1:$AS$1,),)))))/(((VLOOKUP(EDATE(B102,-12),Database!$A:$AS,MATCH($H$1,Database!$A$1:$AS$1,),)))))</f>
        <v>3.6719706228938729E-3</v>
      </c>
      <c r="I102" s="13">
        <f>IF(VLOOKUP(B102,Database!$A:$AV,MATCH($I$1,Database!$A$1:$AV$1,),)=0,"#N/A",((((VLOOKUP(B102,Database!$A:$AS,MATCH($I$1,Database!$A$1:$AS$1,),))))-(((VLOOKUP(EDATE(B102,-12),Database!$A:$AS,MATCH($I$1,Database!$A$1:$AS$1,),)))))/(((VLOOKUP(EDATE(B102,-12),Database!$A:$AS,MATCH($I$1,Database!$A$1:$AS$1,),)))))</f>
        <v>-1.27226463153537E-2</v>
      </c>
      <c r="J102" s="13">
        <f>IF(VLOOKUP(B102,Database!$A:$AV,MATCH($J$1,Database!$A$1:$AV$1,),)=0,"#N/A",((((VLOOKUP(B102,Database!$A:$AS,MATCH($J$1,Database!$A$1:$AS$1,),))))-(((VLOOKUP(EDATE(B102,-12),Database!$A:$AS,MATCH($J$1,Database!$A$1:$AS$1,),)))))/(((VLOOKUP(EDATE(B102,-12),Database!$A:$AS,MATCH($J$1,Database!$A$1:$AS$1,),)))))</f>
        <v>-1.5534898068553869E-2</v>
      </c>
      <c r="K102" s="13">
        <f>IF(VLOOKUP(B102,Database!$A:$AV,MATCH($K$1,Database!$A$1:$AV$1,),)=0,"#N/A",((((VLOOKUP(B102,Database!$A:$AS,MATCH($K$1,Database!$A$1:$AS$1,),))))-(((VLOOKUP(EDATE(B102,-12),Database!$A:$AS,MATCH($K$1,Database!$A$1:$AS$1,),)))))/(((VLOOKUP(EDATE(B102,-12),Database!$A:$AS,MATCH($K$1,Database!$A$1:$AS$1,),)))))</f>
        <v>1.6766467066038342E-2</v>
      </c>
      <c r="L102" s="13">
        <f>((((VLOOKUP(B102,Database!$A:$AS,MATCH($L$1,Database!$A$1:$AS$1,),))))-(((VLOOKUP(EDATE(B102,-12),Database!$A:$AS,MATCH($L$1,Database!$A$1:$AS$1,),)))))/(((VLOOKUP(EDATE(B102,-12),Database!$A:$AS,MATCH($L$1,Database!$A$1:$AS$1,),))))</f>
        <v>0.14880243359937892</v>
      </c>
      <c r="M102" s="13">
        <f>((((VLOOKUP(B102,Database!$A:$AS,MATCH($M$1,Database!$A$1:$AS$1,),))))-(((VLOOKUP(EDATE(B102,-12),Database!$A:$AS,MATCH($M$1,Database!$A$1:$AS$1,),)))))/(((VLOOKUP(EDATE(B102,-12),Database!$A:$AS,MATCH($M$1,Database!$A$1:$AS$1,),))))</f>
        <v>-6.1244309473644572E-2</v>
      </c>
      <c r="N102" s="13">
        <f>((((VLOOKUP(B102,Database!$A:$AS,MATCH($N$1,Database!$A$1:$AS$1,),))))-(((VLOOKUP(EDATE(B102,-12),Database!$A:$AS,MATCH($N$1,Database!$A$1:$AS$1,),)))))/(((VLOOKUP(EDATE(B102,-12),Database!$A:$AS,MATCH($N$1,Database!$A$1:$AS$1,),))))</f>
        <v>6.7117337596038565E-2</v>
      </c>
      <c r="O102" s="13">
        <f>IF(VLOOKUP(B102,Database!$A:$AV,MATCH($O$1,Database!$A$1:$AV$1,),)=0,"#N/A",((((VLOOKUP(B102,Database!$A:$AS,MATCH($O$1,Database!$A$1:$AS$1,),))))-(((VLOOKUP(EDATE(B102,-12),Database!$A:$AS,MATCH($O$1,Database!$A$1:$AS$1,),)))))/(((VLOOKUP(EDATE(B102,-12),Database!$A:$AS,MATCH($O$1,Database!$A$1:$AS$1,),)))))</f>
        <v>2.2409345297435136E-2</v>
      </c>
      <c r="P102" s="13">
        <f>IF(VLOOKUP(B102,Database!$A:$AV,MATCH($P$1,Database!$A$1:$AV$1,),)=0,"#N/A",((((VLOOKUP(B102,Database!$A:$AS,MATCH($P$1,Database!$A$1:$AS$1,),))))-(((VLOOKUP(EDATE(B102,-12),Database!$A:$AS,MATCH($P$1,Database!$A$1:$AS$1,),)))))/(((VLOOKUP(EDATE(B102,-12),Database!$A:$AS,MATCH($P$1,Database!$A$1:$AS$1,),)))))</f>
        <v>7.7573609426981466E-2</v>
      </c>
      <c r="Q102" s="13">
        <f>IF(VLOOKUP(B102,Database!$A:$AV,MATCH($Q$1,Database!$A$1:$AV$1,),)=0,"#N/A",((((VLOOKUP(B102,Database!$A:$AS,MATCH($Q$1,Database!$A$1:$AS$1,),))))-(((VLOOKUP(EDATE(B102,-12),Database!$A:$AS,MATCH($Q$1,Database!$A$1:$AS$1,),)))))/(((VLOOKUP(EDATE(B102,-12),Database!$A:$AS,MATCH($Q$1,Database!$A$1:$AS$1,),)))))</f>
        <v>7.7873191376253745E-2</v>
      </c>
      <c r="R102" s="13">
        <f>IF(VLOOKUP(B102,Database!$A:$AV,MATCH($R$1,Database!$A$1:$AV$1,),)=0,"#N/A",((((VLOOKUP(B102,Database!$A:$AS,MATCH($R$1,Database!$A$1:$AS$1,),))))-(((VLOOKUP(EDATE(B102,-12),Database!$A:$AS,MATCH($R$1,Database!$A$1:$AS$1,),)))))/(((VLOOKUP(EDATE(B102,-12),Database!$A:$AS,MATCH($R$1,Database!$A$1:$AS$1,),)))))</f>
        <v>3.0494276989738271E-2</v>
      </c>
      <c r="S102" s="13">
        <f>IF(VLOOKUP(B102,Database!$A:$AV,MATCH($S$1,Database!$A$1:$AV$1,),)=0,"#N/A",((((VLOOKUP(B102,Database!$A:$AS,MATCH($S$1,Database!$A$1:$AS$1,),))))-(((VLOOKUP(EDATE(B102,-12),Database!$A:$AS,MATCH($S$1,Database!$A$1:$AS$1,),)))))/(((VLOOKUP(EDATE(B102,-12),Database!$A:$AS,MATCH($S$1,Database!$A$1:$AS$1,),)))))</f>
        <v>8.1364829416613327E-2</v>
      </c>
      <c r="T102" s="13">
        <f>IF(VLOOKUP(B102,Database!$A:$AV,MATCH($T$1,Database!$A$1:$AV$1,),)=0,"#N/A",((((VLOOKUP(B102,Database!$A:$AS,MATCH($T$1,Database!$A$1:$AS$1,),))))-(((VLOOKUP(EDATE(B102,-12),Database!$A:$AS,MATCH($T$1,Database!$A$1:$AS$1,),)))))/(((VLOOKUP(EDATE(B102,-12),Database!$A:$AS,MATCH($T$1,Database!$A$1:$AS$1,),)))))</f>
        <v>2.6881720440803239E-2</v>
      </c>
      <c r="U102" s="13">
        <f>IF(VLOOKUP(B102,Database!$A:$AV,MATCH($U$1,Database!$A$1:$AV$1,),)=0,"#N/A",((((VLOOKUP(B102,Database!$A:$AS,MATCH($U$1,Database!$A$1:$AS$1,),))))-(((VLOOKUP(EDATE(B102,-12),Database!$A:$AS,MATCH($U$1,Database!$A$1:$AS$1,),)))))/(((VLOOKUP(EDATE(B102,-12),Database!$A:$AS,MATCH($U$1,Database!$A$1:$AS$1,),)))))</f>
        <v>5.3837290234566945E-2</v>
      </c>
      <c r="V102" s="13">
        <f>IF(VLOOKUP(B102,Database!$A:$AV,MATCH($V$1,Database!$A$1:$AV$1,),)=0,"#N/A",((((VLOOKUP(B102,Database!$A:$AS,MATCH($V$1,Database!$A$1:$AS$1,),))))-(((VLOOKUP(EDATE(B102,-12),Database!$A:$AS,MATCH($V$1,Database!$A$1:$AS$1,),)))))/(((VLOOKUP(EDATE(B102,-12),Database!$A:$AS,MATCH($V$1,Database!$A$1:$AS$1,),)))))</f>
        <v>8.2148742959238005E-2</v>
      </c>
    </row>
    <row r="103" spans="1:22" s="80" customFormat="1" x14ac:dyDescent="0.35">
      <c r="A103" s="43"/>
      <c r="B103" s="75">
        <v>35278</v>
      </c>
      <c r="C103" s="13">
        <f>IF(VLOOKUP(B103,Database!$A:$AU,MATCH($C$1,Database!$A$1:$AU$1,),)=0,"#N/A",((((VLOOKUP(B103,Database!$A:$AU,MATCH($C$1,Database!$A$1:$AU$1,),))))-(((VLOOKUP(EDATE(B103,-12),Database!$A:$AU,MATCH($C$1,Database!$A$1:$AU$1,),)))))/(((VLOOKUP(EDATE(B103,-12),Database!$A:$AU,MATCH($C$1,Database!$A$1:$AU$1,),)))))</f>
        <v>4.6585113994225838E-2</v>
      </c>
      <c r="D103" s="13">
        <f>IF(VLOOKUP(B103,Database!$A:$AV,MATCH($D$1,Database!$A$1:$AV$1,),)=0,"#N/A",((((VLOOKUP(B103,Database!$A:$AS,MATCH($D$1,Database!$A$1:$AS$1,),))))-(((VLOOKUP(EDATE(B103,-12),Database!$A:$AS,MATCH($D$1,Database!$A$1:$AS$1,),)))))/(((VLOOKUP(EDATE(B103,-12),Database!$A:$AS,MATCH($D$1,Database!$A$1:$AS$1,),)))))</f>
        <v>2.4390243936350097E-3</v>
      </c>
      <c r="E103" s="13">
        <f>IF(VLOOKUP(B103,Database!$A:$AV,MATCH($E$1,Database!$A$1:$AV$1,),)=0,"#N/A",((((VLOOKUP(B103,Database!$A:$AS,MATCH($E$1,Database!$A$1:$AS$1,),))))-(((VLOOKUP(EDATE(B103,-12),Database!$A:$AS,MATCH($E$1,Database!$A$1:$AS$1,),)))))/(((VLOOKUP(EDATE(B103,-12),Database!$A:$AS,MATCH($E$1,Database!$A$1:$AS$1,),)))))</f>
        <v>2.0999999996962823E-2</v>
      </c>
      <c r="F103" s="13">
        <f>IF(VLOOKUP(B103,Database!$A:$AV,MATCH($F$1,Database!$A$1:$AV$1,),)=0,"#N/A",((((VLOOKUP(B103,Database!$A:$AS,MATCH($F$1,Database!$A$1:$AS$1,),))))-(((VLOOKUP(EDATE(B103,-12),Database!$A:$AS,MATCH($F$1,Database!$A$1:$AS$1,),)))))/(((VLOOKUP(EDATE(B103,-12),Database!$A:$AS,MATCH($F$1,Database!$A$1:$AS$1,),)))))</f>
        <v>1.3043478257278102E-2</v>
      </c>
      <c r="G103" s="13">
        <f>IF(VLOOKUP(B103,Database!$A:$AV,MATCH($G$1,Database!$A$1:$AV$1,),)=0,"#N/A",((((VLOOKUP(B103,Database!$A:$AS,MATCH($G$1,Database!$A$1:$AS$1,),))))-(((VLOOKUP(EDATE(B103,-12),Database!$A:$AS,MATCH($G$1,Database!$A$1:$AS$1,),)))))/(((VLOOKUP(EDATE(B103,-12),Database!$A:$AS,MATCH($G$1,Database!$A$1:$AS$1,),)))))</f>
        <v>9.0909090909090298E-3</v>
      </c>
      <c r="H103" s="13">
        <f>IF(VLOOKUP(B103,Database!$A:$AV,MATCH($H$1,Database!$A$1:$AV$1,),)=0,"#N/A",((((VLOOKUP(B103,Database!$A:$AS,MATCH($H$1,Database!$A$1:$AS$1,),))))-(((VLOOKUP(EDATE(B103,-12),Database!$A:$AS,MATCH($H$1,Database!$A$1:$AS$1,),)))))/(((VLOOKUP(EDATE(B103,-12),Database!$A:$AS,MATCH($H$1,Database!$A$1:$AS$1,),)))))</f>
        <v>9.7799511004416119E-3</v>
      </c>
      <c r="I103" s="13">
        <f>IF(VLOOKUP(B103,Database!$A:$AV,MATCH($I$1,Database!$A$1:$AV$1,),)=0,"#N/A",((((VLOOKUP(B103,Database!$A:$AS,MATCH($I$1,Database!$A$1:$AS$1,),))))-(((VLOOKUP(EDATE(B103,-12),Database!$A:$AS,MATCH($I$1,Database!$A$1:$AS$1,),)))))/(((VLOOKUP(EDATE(B103,-12),Database!$A:$AS,MATCH($I$1,Database!$A$1:$AS$1,),)))))</f>
        <v>-2.5000000001458432E-2</v>
      </c>
      <c r="J103" s="13">
        <f>IF(VLOOKUP(B103,Database!$A:$AV,MATCH($J$1,Database!$A$1:$AV$1,),)=0,"#N/A",((((VLOOKUP(B103,Database!$A:$AS,MATCH($J$1,Database!$A$1:$AS$1,),))))-(((VLOOKUP(EDATE(B103,-12),Database!$A:$AS,MATCH($J$1,Database!$A$1:$AS$1,),)))))/(((VLOOKUP(EDATE(B103,-12),Database!$A:$AS,MATCH($J$1,Database!$A$1:$AS$1,),)))))</f>
        <v>-4.3498057587364443E-3</v>
      </c>
      <c r="K103" s="13">
        <f>IF(VLOOKUP(B103,Database!$A:$AV,MATCH($K$1,Database!$A$1:$AV$1,),)=0,"#N/A",((((VLOOKUP(B103,Database!$A:$AS,MATCH($K$1,Database!$A$1:$AS$1,),))))-(((VLOOKUP(EDATE(B103,-12),Database!$A:$AS,MATCH($K$1,Database!$A$1:$AS$1,),)))))/(((VLOOKUP(EDATE(B103,-12),Database!$A:$AS,MATCH($K$1,Database!$A$1:$AS$1,),)))))</f>
        <v>2.1531100482172816E-2</v>
      </c>
      <c r="L103" s="13">
        <f>((((VLOOKUP(B103,Database!$A:$AS,MATCH($L$1,Database!$A$1:$AS$1,),))))-(((VLOOKUP(EDATE(B103,-12),Database!$A:$AS,MATCH($L$1,Database!$A$1:$AS$1,),)))))/(((VLOOKUP(EDATE(B103,-12),Database!$A:$AS,MATCH($L$1,Database!$A$1:$AS$1,),))))</f>
        <v>0.13341007342814226</v>
      </c>
      <c r="M103" s="13">
        <f>((((VLOOKUP(B103,Database!$A:$AS,MATCH($M$1,Database!$A$1:$AS$1,),))))-(((VLOOKUP(EDATE(B103,-12),Database!$A:$AS,MATCH($M$1,Database!$A$1:$AS$1,),)))))/(((VLOOKUP(EDATE(B103,-12),Database!$A:$AS,MATCH($M$1,Database!$A$1:$AS$1,),))))</f>
        <v>-5.4610622231491532E-2</v>
      </c>
      <c r="N103" s="13">
        <f>((((VLOOKUP(B103,Database!$A:$AS,MATCH($N$1,Database!$A$1:$AS$1,),))))-(((VLOOKUP(EDATE(B103,-12),Database!$A:$AS,MATCH($N$1,Database!$A$1:$AS$1,),)))))/(((VLOOKUP(EDATE(B103,-12),Database!$A:$AS,MATCH($N$1,Database!$A$1:$AS$1,),))))</f>
        <v>8.8714318791146468E-2</v>
      </c>
      <c r="O103" s="13">
        <f>IF(VLOOKUP(B103,Database!$A:$AV,MATCH($O$1,Database!$A$1:$AV$1,),)=0,"#N/A",((((VLOOKUP(B103,Database!$A:$AS,MATCH($O$1,Database!$A$1:$AS$1,),))))-(((VLOOKUP(EDATE(B103,-12),Database!$A:$AS,MATCH($O$1,Database!$A$1:$AS$1,),)))))/(((VLOOKUP(EDATE(B103,-12),Database!$A:$AS,MATCH($O$1,Database!$A$1:$AS$1,),)))))</f>
        <v>2.3630353750557928E-2</v>
      </c>
      <c r="P103" s="13">
        <f>IF(VLOOKUP(B103,Database!$A:$AV,MATCH($P$1,Database!$A$1:$AV$1,),)=0,"#N/A",((((VLOOKUP(B103,Database!$A:$AS,MATCH($P$1,Database!$A$1:$AS$1,),))))-(((VLOOKUP(EDATE(B103,-12),Database!$A:$AS,MATCH($P$1,Database!$A$1:$AS$1,),)))))/(((VLOOKUP(EDATE(B103,-12),Database!$A:$AS,MATCH($P$1,Database!$A$1:$AS$1,),)))))</f>
        <v>6.5691851119080005E-2</v>
      </c>
      <c r="Q103" s="13">
        <f>IF(VLOOKUP(B103,Database!$A:$AV,MATCH($Q$1,Database!$A$1:$AV$1,),)=0,"#N/A",((((VLOOKUP(B103,Database!$A:$AS,MATCH($Q$1,Database!$A$1:$AS$1,),))))-(((VLOOKUP(EDATE(B103,-12),Database!$A:$AS,MATCH($Q$1,Database!$A$1:$AS$1,),)))))/(((VLOOKUP(EDATE(B103,-12),Database!$A:$AS,MATCH($Q$1,Database!$A$1:$AS$1,),)))))</f>
        <v>8.0052967365698655E-2</v>
      </c>
      <c r="R103" s="13">
        <f>IF(VLOOKUP(B103,Database!$A:$AV,MATCH($R$1,Database!$A$1:$AV$1,),)=0,"#N/A",((((VLOOKUP(B103,Database!$A:$AS,MATCH($R$1,Database!$A$1:$AS$1,),))))-(((VLOOKUP(EDATE(B103,-12),Database!$A:$AS,MATCH($R$1,Database!$A$1:$AS$1,),)))))/(((VLOOKUP(EDATE(B103,-12),Database!$A:$AS,MATCH($R$1,Database!$A$1:$AS$1,),)))))</f>
        <v>3.3801613495253601E-3</v>
      </c>
      <c r="S103" s="13">
        <f>IF(VLOOKUP(B103,Database!$A:$AV,MATCH($S$1,Database!$A$1:$AV$1,),)=0,"#N/A",((((VLOOKUP(B103,Database!$A:$AS,MATCH($S$1,Database!$A$1:$AS$1,),))))-(((VLOOKUP(EDATE(B103,-12),Database!$A:$AS,MATCH($S$1,Database!$A$1:$AS$1,),)))))/(((VLOOKUP(EDATE(B103,-12),Database!$A:$AS,MATCH($S$1,Database!$A$1:$AS$1,),)))))</f>
        <v>1.5384615383951566E-2</v>
      </c>
      <c r="T103" s="13">
        <f>IF(VLOOKUP(B103,Database!$A:$AV,MATCH($T$1,Database!$A$1:$AV$1,),)=0,"#N/A",((((VLOOKUP(B103,Database!$A:$AS,MATCH($T$1,Database!$A$1:$AS$1,),))))-(((VLOOKUP(EDATE(B103,-12),Database!$A:$AS,MATCH($T$1,Database!$A$1:$AS$1,),)))))/(((VLOOKUP(EDATE(B103,-12),Database!$A:$AS,MATCH($T$1,Database!$A$1:$AS$1,),)))))</f>
        <v>7.9365079608653914E-3</v>
      </c>
      <c r="U103" s="13">
        <f>IF(VLOOKUP(B103,Database!$A:$AV,MATCH($U$1,Database!$A$1:$AV$1,),)=0,"#N/A",((((VLOOKUP(B103,Database!$A:$AS,MATCH($U$1,Database!$A$1:$AS$1,),))))-(((VLOOKUP(EDATE(B103,-12),Database!$A:$AS,MATCH($U$1,Database!$A$1:$AS$1,),)))))/(((VLOOKUP(EDATE(B103,-12),Database!$A:$AS,MATCH($U$1,Database!$A$1:$AS$1,),)))))</f>
        <v>8.1142974920653307E-3</v>
      </c>
      <c r="V103" s="13">
        <f>IF(VLOOKUP(B103,Database!$A:$AV,MATCH($V$1,Database!$A$1:$AV$1,),)=0,"#N/A",((((VLOOKUP(B103,Database!$A:$AS,MATCH($V$1,Database!$A$1:$AS$1,),))))-(((VLOOKUP(EDATE(B103,-12),Database!$A:$AS,MATCH($V$1,Database!$A$1:$AS$1,),)))))/(((VLOOKUP(EDATE(B103,-12),Database!$A:$AS,MATCH($V$1,Database!$A$1:$AS$1,),)))))</f>
        <v>9.9833171226865094E-2</v>
      </c>
    </row>
    <row r="104" spans="1:22" s="80" customFormat="1" x14ac:dyDescent="0.35">
      <c r="A104" s="43"/>
      <c r="B104" s="75">
        <v>35309</v>
      </c>
      <c r="C104" s="13">
        <f>IF(VLOOKUP(B104,Database!$A:$AU,MATCH($C$1,Database!$A$1:$AU$1,),)=0,"#N/A",((((VLOOKUP(B104,Database!$A:$AU,MATCH($C$1,Database!$A$1:$AU$1,),))))-(((VLOOKUP(EDATE(B104,-12),Database!$A:$AU,MATCH($C$1,Database!$A$1:$AU$1,),)))))/(((VLOOKUP(EDATE(B104,-12),Database!$A:$AU,MATCH($C$1,Database!$A$1:$AU$1,),)))))</f>
        <v>4.9138547770970042E-2</v>
      </c>
      <c r="D104" s="13">
        <f>IF(VLOOKUP(B104,Database!$A:$AV,MATCH($D$1,Database!$A$1:$AV$1,),)=0,"#N/A",((((VLOOKUP(B104,Database!$A:$AS,MATCH($D$1,Database!$A$1:$AS$1,),))))-(((VLOOKUP(EDATE(B104,-12),Database!$A:$AS,MATCH($D$1,Database!$A$1:$AS$1,),)))))/(((VLOOKUP(EDATE(B104,-12),Database!$A:$AS,MATCH($D$1,Database!$A$1:$AS$1,),)))))</f>
        <v>-3.6363636353497352E-3</v>
      </c>
      <c r="E104" s="13">
        <f>IF(VLOOKUP(B104,Database!$A:$AV,MATCH($E$1,Database!$A$1:$AV$1,),)=0,"#N/A",((((VLOOKUP(B104,Database!$A:$AS,MATCH($E$1,Database!$A$1:$AS$1,),))))-(((VLOOKUP(EDATE(B104,-12),Database!$A:$AS,MATCH($E$1,Database!$A$1:$AS$1,),)))))/(((VLOOKUP(EDATE(B104,-12),Database!$A:$AS,MATCH($E$1,Database!$A$1:$AS$1,),)))))</f>
        <v>4.8780487808055571E-2</v>
      </c>
      <c r="F104" s="13">
        <f>IF(VLOOKUP(B104,Database!$A:$AV,MATCH($F$1,Database!$A$1:$AV$1,),)=0,"#N/A",((((VLOOKUP(B104,Database!$A:$AS,MATCH($F$1,Database!$A$1:$AS$1,),))))-(((VLOOKUP(EDATE(B104,-12),Database!$A:$AS,MATCH($F$1,Database!$A$1:$AS$1,),)))))/(((VLOOKUP(EDATE(B104,-12),Database!$A:$AS,MATCH($F$1,Database!$A$1:$AS$1,),)))))</f>
        <v>1.4204545450509649E-3</v>
      </c>
      <c r="G104" s="13">
        <f>IF(VLOOKUP(B104,Database!$A:$AV,MATCH($G$1,Database!$A$1:$AV$1,),)=0,"#N/A",((((VLOOKUP(B104,Database!$A:$AS,MATCH($G$1,Database!$A$1:$AS$1,),))))-(((VLOOKUP(EDATE(B104,-12),Database!$A:$AS,MATCH($G$1,Database!$A$1:$AS$1,),)))))/(((VLOOKUP(EDATE(B104,-12),Database!$A:$AS,MATCH($G$1,Database!$A$1:$AS$1,),)))))</f>
        <v>9.1850902488518574E-3</v>
      </c>
      <c r="H104" s="13">
        <f>IF(VLOOKUP(B104,Database!$A:$AV,MATCH($H$1,Database!$A$1:$AV$1,),)=0,"#N/A",((((VLOOKUP(B104,Database!$A:$AS,MATCH($H$1,Database!$A$1:$AS$1,),))))-(((VLOOKUP(EDATE(B104,-12),Database!$A:$AS,MATCH($H$1,Database!$A$1:$AS$1,),)))))/(((VLOOKUP(EDATE(B104,-12),Database!$A:$AS,MATCH($H$1,Database!$A$1:$AS$1,),)))))</f>
        <v>1.2180267969026836E-2</v>
      </c>
      <c r="I104" s="13">
        <f>IF(VLOOKUP(B104,Database!$A:$AV,MATCH($I$1,Database!$A$1:$AV$1,),)=0,"#N/A",((((VLOOKUP(B104,Database!$A:$AS,MATCH($I$1,Database!$A$1:$AS$1,),))))-(((VLOOKUP(EDATE(B104,-12),Database!$A:$AS,MATCH($I$1,Database!$A$1:$AS$1,),)))))/(((VLOOKUP(EDATE(B104,-12),Database!$A:$AS,MATCH($I$1,Database!$A$1:$AS$1,),)))))</f>
        <v>-3.1879194624931932E-2</v>
      </c>
      <c r="J104" s="13">
        <f>IF(VLOOKUP(B104,Database!$A:$AV,MATCH($J$1,Database!$A$1:$AV$1,),)=0,"#N/A",((((VLOOKUP(B104,Database!$A:$AS,MATCH($J$1,Database!$A$1:$AS$1,),))))-(((VLOOKUP(EDATE(B104,-12),Database!$A:$AS,MATCH($J$1,Database!$A$1:$AS$1,),)))))/(((VLOOKUP(EDATE(B104,-12),Database!$A:$AS,MATCH($J$1,Database!$A$1:$AS$1,),)))))</f>
        <v>-5.5423823553036244E-3</v>
      </c>
      <c r="K104" s="13">
        <f>IF(VLOOKUP(B104,Database!$A:$AV,MATCH($K$1,Database!$A$1:$AV$1,),)=0,"#N/A",((((VLOOKUP(B104,Database!$A:$AS,MATCH($K$1,Database!$A$1:$AS$1,),))))-(((VLOOKUP(EDATE(B104,-12),Database!$A:$AS,MATCH($K$1,Database!$A$1:$AS$1,),)))))/(((VLOOKUP(EDATE(B104,-12),Database!$A:$AS,MATCH($K$1,Database!$A$1:$AS$1,),)))))</f>
        <v>1.0817307682202279E-2</v>
      </c>
      <c r="L104" s="13">
        <f>((((VLOOKUP(B104,Database!$A:$AS,MATCH($L$1,Database!$A$1:$AS$1,),))))-(((VLOOKUP(EDATE(B104,-12),Database!$A:$AS,MATCH($L$1,Database!$A$1:$AS$1,),)))))/(((VLOOKUP(EDATE(B104,-12),Database!$A:$AS,MATCH($L$1,Database!$A$1:$AS$1,),))))</f>
        <v>0.13018431890976914</v>
      </c>
      <c r="M104" s="13">
        <f>((((VLOOKUP(B104,Database!$A:$AS,MATCH($M$1,Database!$A$1:$AS$1,),))))-(((VLOOKUP(EDATE(B104,-12),Database!$A:$AS,MATCH($M$1,Database!$A$1:$AS$1,),)))))/(((VLOOKUP(EDATE(B104,-12),Database!$A:$AS,MATCH($M$1,Database!$A$1:$AS$1,),))))</f>
        <v>-4.2259387084176016E-2</v>
      </c>
      <c r="N104" s="13">
        <f>((((VLOOKUP(B104,Database!$A:$AS,MATCH($N$1,Database!$A$1:$AS$1,),))))-(((VLOOKUP(EDATE(B104,-12),Database!$A:$AS,MATCH($N$1,Database!$A$1:$AS$1,),)))))/(((VLOOKUP(EDATE(B104,-12),Database!$A:$AS,MATCH($N$1,Database!$A$1:$AS$1,),))))</f>
        <v>3.6987024074570073E-2</v>
      </c>
      <c r="O104" s="13">
        <f>IF(VLOOKUP(B104,Database!$A:$AV,MATCH($O$1,Database!$A$1:$AV$1,),)=0,"#N/A",((((VLOOKUP(B104,Database!$A:$AS,MATCH($O$1,Database!$A$1:$AS$1,),))))-(((VLOOKUP(EDATE(B104,-12),Database!$A:$AS,MATCH($O$1,Database!$A$1:$AS$1,),)))))/(((VLOOKUP(EDATE(B104,-12),Database!$A:$AS,MATCH($O$1,Database!$A$1:$AS$1,),)))))</f>
        <v>2.6626217010384645E-2</v>
      </c>
      <c r="P104" s="13">
        <f>IF(VLOOKUP(B104,Database!$A:$AV,MATCH($P$1,Database!$A$1:$AV$1,),)=0,"#N/A",((((VLOOKUP(B104,Database!$A:$AS,MATCH($P$1,Database!$A$1:$AS$1,),))))-(((VLOOKUP(EDATE(B104,-12),Database!$A:$AS,MATCH($P$1,Database!$A$1:$AS$1,),)))))/(((VLOOKUP(EDATE(B104,-12),Database!$A:$AS,MATCH($P$1,Database!$A$1:$AS$1,),)))))</f>
        <v>8.9335827876520169E-2</v>
      </c>
      <c r="Q104" s="13">
        <f>IF(VLOOKUP(B104,Database!$A:$AV,MATCH($Q$1,Database!$A$1:$AV$1,),)=0,"#N/A",((((VLOOKUP(B104,Database!$A:$AS,MATCH($Q$1,Database!$A$1:$AS$1,),))))-(((VLOOKUP(EDATE(B104,-12),Database!$A:$AS,MATCH($Q$1,Database!$A$1:$AS$1,),)))))/(((VLOOKUP(EDATE(B104,-12),Database!$A:$AS,MATCH($Q$1,Database!$A$1:$AS$1,),)))))</f>
        <v>8.3273681697396212E-2</v>
      </c>
      <c r="R104" s="13">
        <f>IF(VLOOKUP(B104,Database!$A:$AV,MATCH($R$1,Database!$A$1:$AV$1,),)=0,"#N/A",((((VLOOKUP(B104,Database!$A:$AS,MATCH($R$1,Database!$A$1:$AS$1,),))))-(((VLOOKUP(EDATE(B104,-12),Database!$A:$AS,MATCH($R$1,Database!$A$1:$AS$1,),)))))/(((VLOOKUP(EDATE(B104,-12),Database!$A:$AS,MATCH($R$1,Database!$A$1:$AS$1,),)))))</f>
        <v>9.5265392272054824E-3</v>
      </c>
      <c r="S104" s="13">
        <f>IF(VLOOKUP(B104,Database!$A:$AV,MATCH($S$1,Database!$A$1:$AV$1,),)=0,"#N/A",((((VLOOKUP(B104,Database!$A:$AS,MATCH($S$1,Database!$A$1:$AS$1,),))))-(((VLOOKUP(EDATE(B104,-12),Database!$A:$AS,MATCH($S$1,Database!$A$1:$AS$1,),)))))/(((VLOOKUP(EDATE(B104,-12),Database!$A:$AS,MATCH($S$1,Database!$A$1:$AS$1,),)))))</f>
        <v>0</v>
      </c>
      <c r="T104" s="13">
        <f>IF(VLOOKUP(B104,Database!$A:$AV,MATCH($T$1,Database!$A$1:$AV$1,),)=0,"#N/A",((((VLOOKUP(B104,Database!$A:$AS,MATCH($T$1,Database!$A$1:$AS$1,),))))-(((VLOOKUP(EDATE(B104,-12),Database!$A:$AS,MATCH($T$1,Database!$A$1:$AS$1,),)))))/(((VLOOKUP(EDATE(B104,-12),Database!$A:$AS,MATCH($T$1,Database!$A$1:$AS$1,),)))))</f>
        <v>4.432132964648898E-2</v>
      </c>
      <c r="U104" s="13">
        <f>IF(VLOOKUP(B104,Database!$A:$AV,MATCH($U$1,Database!$A$1:$AV$1,),)=0,"#N/A",((((VLOOKUP(B104,Database!$A:$AS,MATCH($U$1,Database!$A$1:$AS$1,),))))-(((VLOOKUP(EDATE(B104,-12),Database!$A:$AS,MATCH($U$1,Database!$A$1:$AS$1,),)))))/(((VLOOKUP(EDATE(B104,-12),Database!$A:$AS,MATCH($U$1,Database!$A$1:$AS$1,),)))))</f>
        <v>3.2080470884044601E-2</v>
      </c>
      <c r="V104" s="13">
        <f>IF(VLOOKUP(B104,Database!$A:$AV,MATCH($V$1,Database!$A$1:$AV$1,),)=0,"#N/A",((((VLOOKUP(B104,Database!$A:$AS,MATCH($V$1,Database!$A$1:$AS$1,),))))-(((VLOOKUP(EDATE(B104,-12),Database!$A:$AS,MATCH($V$1,Database!$A$1:$AS$1,),)))))/(((VLOOKUP(EDATE(B104,-12),Database!$A:$AS,MATCH($V$1,Database!$A$1:$AS$1,),)))))</f>
        <v>8.1742858595695231E-2</v>
      </c>
    </row>
    <row r="105" spans="1:22" s="80" customFormat="1" x14ac:dyDescent="0.35">
      <c r="A105" s="43"/>
      <c r="B105" s="75">
        <v>35339</v>
      </c>
      <c r="C105" s="13">
        <f>IF(VLOOKUP(B105,Database!$A:$AU,MATCH($C$1,Database!$A$1:$AU$1,),)=0,"#N/A",((((VLOOKUP(B105,Database!$A:$AU,MATCH($C$1,Database!$A$1:$AU$1,),))))-(((VLOOKUP(EDATE(B105,-12),Database!$A:$AU,MATCH($C$1,Database!$A$1:$AU$1,),)))))/(((VLOOKUP(EDATE(B105,-12),Database!$A:$AU,MATCH($C$1,Database!$A$1:$AU$1,),)))))</f>
        <v>5.0611307481069553E-2</v>
      </c>
      <c r="D105" s="13">
        <f>IF(VLOOKUP(B105,Database!$A:$AV,MATCH($D$1,Database!$A$1:$AV$1,),)=0,"#N/A",((((VLOOKUP(B105,Database!$A:$AS,MATCH($D$1,Database!$A$1:$AS$1,),))))-(((VLOOKUP(EDATE(B105,-12),Database!$A:$AS,MATCH($D$1,Database!$A$1:$AS$1,),)))))/(((VLOOKUP(EDATE(B105,-12),Database!$A:$AS,MATCH($D$1,Database!$A$1:$AS$1,),)))))</f>
        <v>4.9140049085412019E-3</v>
      </c>
      <c r="E105" s="13">
        <f>IF(VLOOKUP(B105,Database!$A:$AV,MATCH($E$1,Database!$A$1:$AV$1,),)=0,"#N/A",((((VLOOKUP(B105,Database!$A:$AS,MATCH($E$1,Database!$A$1:$AS$1,),))))-(((VLOOKUP(EDATE(B105,-12),Database!$A:$AS,MATCH($E$1,Database!$A$1:$AS$1,),)))))/(((VLOOKUP(EDATE(B105,-12),Database!$A:$AS,MATCH($E$1,Database!$A$1:$AS$1,),)))))</f>
        <v>3.9039039043515078E-2</v>
      </c>
      <c r="F105" s="13">
        <f>IF(VLOOKUP(B105,Database!$A:$AV,MATCH($F$1,Database!$A$1:$AV$1,),)=0,"#N/A",((((VLOOKUP(B105,Database!$A:$AS,MATCH($F$1,Database!$A$1:$AS$1,),))))-(((VLOOKUP(EDATE(B105,-12),Database!$A:$AS,MATCH($F$1,Database!$A$1:$AS$1,),)))))/(((VLOOKUP(EDATE(B105,-12),Database!$A:$AS,MATCH($F$1,Database!$A$1:$AS$1,),)))))</f>
        <v>1.3119533524063323E-2</v>
      </c>
      <c r="G105" s="13">
        <f>IF(VLOOKUP(B105,Database!$A:$AV,MATCH($G$1,Database!$A$1:$AV$1,),)=0,"#N/A",((((VLOOKUP(B105,Database!$A:$AS,MATCH($G$1,Database!$A$1:$AS$1,),))))-(((VLOOKUP(EDATE(B105,-12),Database!$A:$AS,MATCH($G$1,Database!$A$1:$AS$1,),)))))/(((VLOOKUP(EDATE(B105,-12),Database!$A:$AS,MATCH($G$1,Database!$A$1:$AS$1,),)))))</f>
        <v>1.8512468692148568E-2</v>
      </c>
      <c r="H105" s="13">
        <f>IF(VLOOKUP(B105,Database!$A:$AV,MATCH($H$1,Database!$A$1:$AV$1,),)=0,"#N/A",((((VLOOKUP(B105,Database!$A:$AS,MATCH($H$1,Database!$A$1:$AS$1,),))))-(((VLOOKUP(EDATE(B105,-12),Database!$A:$AS,MATCH($H$1,Database!$A$1:$AS$1,),)))))/(((VLOOKUP(EDATE(B105,-12),Database!$A:$AS,MATCH($H$1,Database!$A$1:$AS$1,),)))))</f>
        <v>1.4669926644902494E-2</v>
      </c>
      <c r="I105" s="13">
        <f>IF(VLOOKUP(B105,Database!$A:$AV,MATCH($I$1,Database!$A$1:$AV$1,),)=0,"#N/A",((((VLOOKUP(B105,Database!$A:$AS,MATCH($I$1,Database!$A$1:$AS$1,),))))-(((VLOOKUP(EDATE(B105,-12),Database!$A:$AS,MATCH($I$1,Database!$A$1:$AS$1,),)))))/(((VLOOKUP(EDATE(B105,-12),Database!$A:$AS,MATCH($I$1,Database!$A$1:$AS$1,),)))))</f>
        <v>-3.4166666668382084E-2</v>
      </c>
      <c r="J105" s="13">
        <f>IF(VLOOKUP(B105,Database!$A:$AV,MATCH($J$1,Database!$A$1:$AV$1,),)=0,"#N/A",((((VLOOKUP(B105,Database!$A:$AS,MATCH($J$1,Database!$A$1:$AS$1,),))))-(((VLOOKUP(EDATE(B105,-12),Database!$A:$AS,MATCH($J$1,Database!$A$1:$AS$1,),)))))/(((VLOOKUP(EDATE(B105,-12),Database!$A:$AS,MATCH($J$1,Database!$A$1:$AS$1,),)))))</f>
        <v>2.6504597091333302E-3</v>
      </c>
      <c r="K105" s="13">
        <f>IF(VLOOKUP(B105,Database!$A:$AV,MATCH($K$1,Database!$A$1:$AV$1,),)=0,"#N/A",((((VLOOKUP(B105,Database!$A:$AS,MATCH($K$1,Database!$A$1:$AS$1,),))))-(((VLOOKUP(EDATE(B105,-12),Database!$A:$AS,MATCH($K$1,Database!$A$1:$AS$1,),)))))/(((VLOOKUP(EDATE(B105,-12),Database!$A:$AS,MATCH($K$1,Database!$A$1:$AS$1,),)))))</f>
        <v>-2.3837902281585192E-3</v>
      </c>
      <c r="L105" s="13">
        <f>((((VLOOKUP(B105,Database!$A:$AS,MATCH($L$1,Database!$A$1:$AS$1,),))))-(((VLOOKUP(EDATE(B105,-12),Database!$A:$AS,MATCH($L$1,Database!$A$1:$AS$1,),)))))/(((VLOOKUP(EDATE(B105,-12),Database!$A:$AS,MATCH($L$1,Database!$A$1:$AS$1,),))))</f>
        <v>0.21232530677218928</v>
      </c>
      <c r="M105" s="13">
        <f>((((VLOOKUP(B105,Database!$A:$AS,MATCH($M$1,Database!$A$1:$AS$1,),))))-(((VLOOKUP(EDATE(B105,-12),Database!$A:$AS,MATCH($M$1,Database!$A$1:$AS$1,),)))))/(((VLOOKUP(EDATE(B105,-12),Database!$A:$AS,MATCH($M$1,Database!$A$1:$AS$1,),))))</f>
        <v>-3.5576130110842097E-2</v>
      </c>
      <c r="N105" s="13">
        <f>((((VLOOKUP(B105,Database!$A:$AS,MATCH($N$1,Database!$A$1:$AS$1,),))))-(((VLOOKUP(EDATE(B105,-12),Database!$A:$AS,MATCH($N$1,Database!$A$1:$AS$1,),)))))/(((VLOOKUP(EDATE(B105,-12),Database!$A:$AS,MATCH($N$1,Database!$A$1:$AS$1,),))))</f>
        <v>8.425021224578301E-2</v>
      </c>
      <c r="O105" s="13">
        <f>IF(VLOOKUP(B105,Database!$A:$AV,MATCH($O$1,Database!$A$1:$AV$1,),)=0,"#N/A",((((VLOOKUP(B105,Database!$A:$AS,MATCH($O$1,Database!$A$1:$AS$1,),))))-(((VLOOKUP(EDATE(B105,-12),Database!$A:$AS,MATCH($O$1,Database!$A$1:$AS$1,),)))))/(((VLOOKUP(EDATE(B105,-12),Database!$A:$AS,MATCH($O$1,Database!$A$1:$AS$1,),)))))</f>
        <v>2.390565735318232E-2</v>
      </c>
      <c r="P105" s="13">
        <f>IF(VLOOKUP(B105,Database!$A:$AV,MATCH($P$1,Database!$A$1:$AV$1,),)=0,"#N/A",((((VLOOKUP(B105,Database!$A:$AS,MATCH($P$1,Database!$A$1:$AS$1,),))))-(((VLOOKUP(EDATE(B105,-12),Database!$A:$AS,MATCH($P$1,Database!$A$1:$AS$1,),)))))/(((VLOOKUP(EDATE(B105,-12),Database!$A:$AS,MATCH($P$1,Database!$A$1:$AS$1,),)))))</f>
        <v>6.8764532630599784E-2</v>
      </c>
      <c r="Q105" s="13">
        <f>IF(VLOOKUP(B105,Database!$A:$AV,MATCH($Q$1,Database!$A$1:$AV$1,),)=0,"#N/A",((((VLOOKUP(B105,Database!$A:$AS,MATCH($Q$1,Database!$A$1:$AS$1,),))))-(((VLOOKUP(EDATE(B105,-12),Database!$A:$AS,MATCH($Q$1,Database!$A$1:$AS$1,),)))))/(((VLOOKUP(EDATE(B105,-12),Database!$A:$AS,MATCH($Q$1,Database!$A$1:$AS$1,),)))))</f>
        <v>7.692307693133757E-2</v>
      </c>
      <c r="R105" s="13">
        <f>IF(VLOOKUP(B105,Database!$A:$AV,MATCH($R$1,Database!$A$1:$AV$1,),)=0,"#N/A",((((VLOOKUP(B105,Database!$A:$AS,MATCH($R$1,Database!$A$1:$AS$1,),))))-(((VLOOKUP(EDATE(B105,-12),Database!$A:$AS,MATCH($R$1,Database!$A$1:$AS$1,),)))))/(((VLOOKUP(EDATE(B105,-12),Database!$A:$AS,MATCH($R$1,Database!$A$1:$AS$1,),)))))</f>
        <v>-8.828163147218784E-3</v>
      </c>
      <c r="S105" s="13">
        <f>IF(VLOOKUP(B105,Database!$A:$AV,MATCH($S$1,Database!$A$1:$AV$1,),)=0,"#N/A",((((VLOOKUP(B105,Database!$A:$AS,MATCH($S$1,Database!$A$1:$AS$1,),))))-(((VLOOKUP(EDATE(B105,-12),Database!$A:$AS,MATCH($S$1,Database!$A$1:$AS$1,),)))))/(((VLOOKUP(EDATE(B105,-12),Database!$A:$AS,MATCH($S$1,Database!$A$1:$AS$1,),)))))</f>
        <v>2.2556390998056255E-2</v>
      </c>
      <c r="T105" s="13">
        <f>IF(VLOOKUP(B105,Database!$A:$AV,MATCH($T$1,Database!$A$1:$AV$1,),)=0,"#N/A",((((VLOOKUP(B105,Database!$A:$AS,MATCH($T$1,Database!$A$1:$AS$1,),))))-(((VLOOKUP(EDATE(B105,-12),Database!$A:$AS,MATCH($T$1,Database!$A$1:$AS$1,),)))))/(((VLOOKUP(EDATE(B105,-12),Database!$A:$AS,MATCH($T$1,Database!$A$1:$AS$1,),)))))</f>
        <v>0.15954415953669132</v>
      </c>
      <c r="U105" s="13">
        <f>IF(VLOOKUP(B105,Database!$A:$AV,MATCH($U$1,Database!$A$1:$AV$1,),)=0,"#N/A",((((VLOOKUP(B105,Database!$A:$AS,MATCH($U$1,Database!$A$1:$AS$1,),))))-(((VLOOKUP(EDATE(B105,-12),Database!$A:$AS,MATCH($U$1,Database!$A$1:$AS$1,),)))))/(((VLOOKUP(EDATE(B105,-12),Database!$A:$AS,MATCH($U$1,Database!$A$1:$AS$1,),)))))</f>
        <v>-5.6339696981043852E-4</v>
      </c>
      <c r="V105" s="13">
        <f>IF(VLOOKUP(B105,Database!$A:$AV,MATCH($V$1,Database!$A$1:$AV$1,),)=0,"#N/A",((((VLOOKUP(B105,Database!$A:$AS,MATCH($V$1,Database!$A$1:$AS$1,),))))-(((VLOOKUP(EDATE(B105,-12),Database!$A:$AS,MATCH($V$1,Database!$A$1:$AS$1,),)))))/(((VLOOKUP(EDATE(B105,-12),Database!$A:$AS,MATCH($V$1,Database!$A$1:$AS$1,),)))))</f>
        <v>0.11636808345917207</v>
      </c>
    </row>
    <row r="106" spans="1:22" s="80" customFormat="1" x14ac:dyDescent="0.35">
      <c r="A106" s="43"/>
      <c r="B106" s="75">
        <v>35370</v>
      </c>
      <c r="C106" s="13">
        <f>IF(VLOOKUP(B106,Database!$A:$AU,MATCH($C$1,Database!$A$1:$AU$1,),)=0,"#N/A",((((VLOOKUP(B106,Database!$A:$AU,MATCH($C$1,Database!$A$1:$AU$1,),))))-(((VLOOKUP(EDATE(B106,-12),Database!$A:$AU,MATCH($C$1,Database!$A$1:$AU$1,),)))))/(((VLOOKUP(EDATE(B106,-12),Database!$A:$AU,MATCH($C$1,Database!$A$1:$AU$1,),)))))</f>
        <v>5.7331482106462543E-2</v>
      </c>
      <c r="D106" s="13">
        <f>IF(VLOOKUP(B106,Database!$A:$AV,MATCH($D$1,Database!$A$1:$AV$1,),)=0,"#N/A",((((VLOOKUP(B106,Database!$A:$AS,MATCH($D$1,Database!$A$1:$AS$1,),))))-(((VLOOKUP(EDATE(B106,-12),Database!$A:$AS,MATCH($D$1,Database!$A$1:$AS$1,),)))))/(((VLOOKUP(EDATE(B106,-12),Database!$A:$AS,MATCH($D$1,Database!$A$1:$AS$1,),)))))</f>
        <v>8.5574572185279207E-3</v>
      </c>
      <c r="E106" s="13">
        <f>IF(VLOOKUP(B106,Database!$A:$AV,MATCH($E$1,Database!$A$1:$AV$1,),)=0,"#N/A",((((VLOOKUP(B106,Database!$A:$AS,MATCH($E$1,Database!$A$1:$AS$1,),))))-(((VLOOKUP(EDATE(B106,-12),Database!$A:$AS,MATCH($E$1,Database!$A$1:$AS$1,),)))))/(((VLOOKUP(EDATE(B106,-12),Database!$A:$AS,MATCH($E$1,Database!$A$1:$AS$1,),)))))</f>
        <v>3.5749751742609803E-2</v>
      </c>
      <c r="F106" s="13">
        <f>IF(VLOOKUP(B106,Database!$A:$AV,MATCH($F$1,Database!$A$1:$AV$1,),)=0,"#N/A",((((VLOOKUP(B106,Database!$A:$AS,MATCH($F$1,Database!$A$1:$AS$1,),))))-(((VLOOKUP(EDATE(B106,-12),Database!$A:$AS,MATCH($F$1,Database!$A$1:$AS$1,),)))))/(((VLOOKUP(EDATE(B106,-12),Database!$A:$AS,MATCH($F$1,Database!$A$1:$AS$1,),)))))</f>
        <v>2.1739130443288436E-2</v>
      </c>
      <c r="G106" s="13">
        <f>IF(VLOOKUP(B106,Database!$A:$AV,MATCH($G$1,Database!$A$1:$AV$1,),)=0,"#N/A",((((VLOOKUP(B106,Database!$A:$AS,MATCH($G$1,Database!$A$1:$AS$1,),))))-(((VLOOKUP(EDATE(B106,-12),Database!$A:$AS,MATCH($G$1,Database!$A$1:$AS$1,),)))))/(((VLOOKUP(EDATE(B106,-12),Database!$A:$AS,MATCH($G$1,Database!$A$1:$AS$1,),)))))</f>
        <v>3.0814459930313568E-2</v>
      </c>
      <c r="H106" s="13">
        <f>IF(VLOOKUP(B106,Database!$A:$AV,MATCH($H$1,Database!$A$1:$AV$1,),)=0,"#N/A",((((VLOOKUP(B106,Database!$A:$AS,MATCH($H$1,Database!$A$1:$AS$1,),))))-(((VLOOKUP(EDATE(B106,-12),Database!$A:$AS,MATCH($H$1,Database!$A$1:$AS$1,),)))))/(((VLOOKUP(EDATE(B106,-12),Database!$A:$AS,MATCH($H$1,Database!$A$1:$AS$1,),)))))</f>
        <v>1.5815085159991797E-2</v>
      </c>
      <c r="I106" s="13">
        <f>IF(VLOOKUP(B106,Database!$A:$AV,MATCH($I$1,Database!$A$1:$AV$1,),)=0,"#N/A",((((VLOOKUP(B106,Database!$A:$AS,MATCH($I$1,Database!$A$1:$AS$1,),))))-(((VLOOKUP(EDATE(B106,-12),Database!$A:$AS,MATCH($I$1,Database!$A$1:$AS$1,),)))))/(((VLOOKUP(EDATE(B106,-12),Database!$A:$AS,MATCH($I$1,Database!$A$1:$AS$1,),)))))</f>
        <v>-3.8333333328346736E-2</v>
      </c>
      <c r="J106" s="13">
        <f>IF(VLOOKUP(B106,Database!$A:$AV,MATCH($J$1,Database!$A$1:$AV$1,),)=0,"#N/A",((((VLOOKUP(B106,Database!$A:$AS,MATCH($J$1,Database!$A$1:$AS$1,),))))-(((VLOOKUP(EDATE(B106,-12),Database!$A:$AS,MATCH($J$1,Database!$A$1:$AS$1,),)))))/(((VLOOKUP(EDATE(B106,-12),Database!$A:$AS,MATCH($J$1,Database!$A$1:$AS$1,),)))))</f>
        <v>1.1426639622975588E-2</v>
      </c>
      <c r="K106" s="13">
        <f>IF(VLOOKUP(B106,Database!$A:$AV,MATCH($K$1,Database!$A$1:$AV$1,),)=0,"#N/A",((((VLOOKUP(B106,Database!$A:$AS,MATCH($K$1,Database!$A$1:$AS$1,),))))-(((VLOOKUP(EDATE(B106,-12),Database!$A:$AS,MATCH($K$1,Database!$A$1:$AS$1,),)))))/(((VLOOKUP(EDATE(B106,-12),Database!$A:$AS,MATCH($K$1,Database!$A$1:$AS$1,),)))))</f>
        <v>9.5238095188806982E-3</v>
      </c>
      <c r="L106" s="13">
        <f>((((VLOOKUP(B106,Database!$A:$AS,MATCH($L$1,Database!$A$1:$AS$1,),))))-(((VLOOKUP(EDATE(B106,-12),Database!$A:$AS,MATCH($L$1,Database!$A$1:$AS$1,),)))))/(((VLOOKUP(EDATE(B106,-12),Database!$A:$AS,MATCH($L$1,Database!$A$1:$AS$1,),))))</f>
        <v>0.13776723009023362</v>
      </c>
      <c r="M106" s="13">
        <f>((((VLOOKUP(B106,Database!$A:$AS,MATCH($M$1,Database!$A$1:$AS$1,),))))-(((VLOOKUP(EDATE(B106,-12),Database!$A:$AS,MATCH($M$1,Database!$A$1:$AS$1,),)))))/(((VLOOKUP(EDATE(B106,-12),Database!$A:$AS,MATCH($M$1,Database!$A$1:$AS$1,),))))</f>
        <v>-1.693234198183835E-2</v>
      </c>
      <c r="N106" s="13">
        <f>((((VLOOKUP(B106,Database!$A:$AS,MATCH($N$1,Database!$A$1:$AS$1,),))))-(((VLOOKUP(EDATE(B106,-12),Database!$A:$AS,MATCH($N$1,Database!$A$1:$AS$1,),)))))/(((VLOOKUP(EDATE(B106,-12),Database!$A:$AS,MATCH($N$1,Database!$A$1:$AS$1,),))))</f>
        <v>2.3360656502143674E-2</v>
      </c>
      <c r="O106" s="13">
        <f>IF(VLOOKUP(B106,Database!$A:$AV,MATCH($O$1,Database!$A$1:$AV$1,),)=0,"#N/A",((((VLOOKUP(B106,Database!$A:$AS,MATCH($O$1,Database!$A$1:$AS$1,),))))-(((VLOOKUP(EDATE(B106,-12),Database!$A:$AS,MATCH($O$1,Database!$A$1:$AS$1,),)))))/(((VLOOKUP(EDATE(B106,-12),Database!$A:$AS,MATCH($O$1,Database!$A$1:$AS$1,),)))))</f>
        <v>3.7293115915783957E-2</v>
      </c>
      <c r="P106" s="13">
        <f>IF(VLOOKUP(B106,Database!$A:$AV,MATCH($P$1,Database!$A$1:$AV$1,),)=0,"#N/A",((((VLOOKUP(B106,Database!$A:$AS,MATCH($P$1,Database!$A$1:$AS$1,),))))-(((VLOOKUP(EDATE(B106,-12),Database!$A:$AS,MATCH($P$1,Database!$A$1:$AS$1,),)))))/(((VLOOKUP(EDATE(B106,-12),Database!$A:$AS,MATCH($P$1,Database!$A$1:$AS$1,),)))))</f>
        <v>7.6911220715166609E-2</v>
      </c>
      <c r="Q106" s="13">
        <f>IF(VLOOKUP(B106,Database!$A:$AV,MATCH($Q$1,Database!$A$1:$AV$1,),)=0,"#N/A",((((VLOOKUP(B106,Database!$A:$AS,MATCH($Q$1,Database!$A$1:$AS$1,),))))-(((VLOOKUP(EDATE(B106,-12),Database!$A:$AS,MATCH($Q$1,Database!$A$1:$AS$1,),)))))/(((VLOOKUP(EDATE(B106,-12),Database!$A:$AS,MATCH($Q$1,Database!$A$1:$AS$1,),)))))</f>
        <v>7.6661985028479637E-2</v>
      </c>
      <c r="R106" s="13">
        <f>IF(VLOOKUP(B106,Database!$A:$AV,MATCH($R$1,Database!$A$1:$AV$1,),)=0,"#N/A",((((VLOOKUP(B106,Database!$A:$AS,MATCH($R$1,Database!$A$1:$AS$1,),))))-(((VLOOKUP(EDATE(B106,-12),Database!$A:$AS,MATCH($R$1,Database!$A$1:$AS$1,),)))))/(((VLOOKUP(EDATE(B106,-12),Database!$A:$AS,MATCH($R$1,Database!$A$1:$AS$1,),)))))</f>
        <v>1.8334835925151557E-2</v>
      </c>
      <c r="S106" s="13">
        <f>IF(VLOOKUP(B106,Database!$A:$AV,MATCH($S$1,Database!$A$1:$AV$1,),)=0,"#N/A",((((VLOOKUP(B106,Database!$A:$AS,MATCH($S$1,Database!$A$1:$AS$1,),))))-(((VLOOKUP(EDATE(B106,-12),Database!$A:$AS,MATCH($S$1,Database!$A$1:$AS$1,),)))))/(((VLOOKUP(EDATE(B106,-12),Database!$A:$AS,MATCH($S$1,Database!$A$1:$AS$1,),)))))</f>
        <v>9.8236775837752421E-2</v>
      </c>
      <c r="T106" s="13">
        <f>IF(VLOOKUP(B106,Database!$A:$AV,MATCH($T$1,Database!$A$1:$AV$1,),)=0,"#N/A",((((VLOOKUP(B106,Database!$A:$AS,MATCH($T$1,Database!$A$1:$AS$1,),))))-(((VLOOKUP(EDATE(B106,-12),Database!$A:$AS,MATCH($T$1,Database!$A$1:$AS$1,),)))))/(((VLOOKUP(EDATE(B106,-12),Database!$A:$AS,MATCH($T$1,Database!$A$1:$AS$1,),)))))</f>
        <v>5.9585492246571913E-2</v>
      </c>
      <c r="U106" s="13">
        <f>IF(VLOOKUP(B106,Database!$A:$AV,MATCH($U$1,Database!$A$1:$AV$1,),)=0,"#N/A",((((VLOOKUP(B106,Database!$A:$AS,MATCH($U$1,Database!$A$1:$AS$1,),))))-(((VLOOKUP(EDATE(B106,-12),Database!$A:$AS,MATCH($U$1,Database!$A$1:$AS$1,),)))))/(((VLOOKUP(EDATE(B106,-12),Database!$A:$AS,MATCH($U$1,Database!$A$1:$AS$1,),)))))</f>
        <v>-1.5077775564192885E-2</v>
      </c>
      <c r="V106" s="13">
        <f>IF(VLOOKUP(B106,Database!$A:$AV,MATCH($V$1,Database!$A$1:$AV$1,),)=0,"#N/A",((((VLOOKUP(B106,Database!$A:$AS,MATCH($V$1,Database!$A$1:$AS$1,),))))-(((VLOOKUP(EDATE(B106,-12),Database!$A:$AS,MATCH($V$1,Database!$A$1:$AS$1,),)))))/(((VLOOKUP(EDATE(B106,-12),Database!$A:$AS,MATCH($V$1,Database!$A$1:$AS$1,),)))))</f>
        <v>6.7123293144944321E-2</v>
      </c>
    </row>
    <row r="107" spans="1:22" s="80" customFormat="1" x14ac:dyDescent="0.35">
      <c r="A107" s="43"/>
      <c r="B107" s="75">
        <v>35400</v>
      </c>
      <c r="C107" s="13">
        <f>IF(VLOOKUP(B107,Database!$A:$AU,MATCH($C$1,Database!$A$1:$AU$1,),)=0,"#N/A",((((VLOOKUP(B107,Database!$A:$AU,MATCH($C$1,Database!$A$1:$AU$1,),))))-(((VLOOKUP(EDATE(B107,-12),Database!$A:$AU,MATCH($C$1,Database!$A$1:$AU$1,),)))))/(((VLOOKUP(EDATE(B107,-12),Database!$A:$AU,MATCH($C$1,Database!$A$1:$AU$1,),)))))</f>
        <v>6.0312074042513611E-2</v>
      </c>
      <c r="D107" s="13">
        <f>IF(VLOOKUP(B107,Database!$A:$AV,MATCH($D$1,Database!$A$1:$AV$1,),)=0,"#N/A",((((VLOOKUP(B107,Database!$A:$AS,MATCH($D$1,Database!$A$1:$AS$1,),))))-(((VLOOKUP(EDATE(B107,-12),Database!$A:$AS,MATCH($D$1,Database!$A$1:$AS$1,),)))))/(((VLOOKUP(EDATE(B107,-12),Database!$A:$AS,MATCH($D$1,Database!$A$1:$AS$1,),)))))</f>
        <v>-3.6275695273923357E-3</v>
      </c>
      <c r="E107" s="13">
        <f>IF(VLOOKUP(B107,Database!$A:$AV,MATCH($E$1,Database!$A$1:$AV$1,),)=0,"#N/A",((((VLOOKUP(B107,Database!$A:$AS,MATCH($E$1,Database!$A$1:$AS$1,),))))-(((VLOOKUP(EDATE(B107,-12),Database!$A:$AS,MATCH($E$1,Database!$A$1:$AS$1,),)))))/(((VLOOKUP(EDATE(B107,-12),Database!$A:$AS,MATCH($E$1,Database!$A$1:$AS$1,),)))))</f>
        <v>3.2352941171778997E-2</v>
      </c>
      <c r="F107" s="13">
        <f>IF(VLOOKUP(B107,Database!$A:$AV,MATCH($F$1,Database!$A$1:$AV$1,),)=0,"#N/A",((((VLOOKUP(B107,Database!$A:$AS,MATCH($F$1,Database!$A$1:$AS$1,),))))-(((VLOOKUP(EDATE(B107,-12),Database!$A:$AS,MATCH($F$1,Database!$A$1:$AS$1,),)))))/(((VLOOKUP(EDATE(B107,-12),Database!$A:$AS,MATCH($F$1,Database!$A$1:$AS$1,),)))))</f>
        <v>2.1739130443288436E-2</v>
      </c>
      <c r="G107" s="13">
        <f>IF(VLOOKUP(B107,Database!$A:$AV,MATCH($G$1,Database!$A$1:$AV$1,),)=0,"#N/A",((((VLOOKUP(B107,Database!$A:$AS,MATCH($G$1,Database!$A$1:$AS$1,),))))-(((VLOOKUP(EDATE(B107,-12),Database!$A:$AS,MATCH($G$1,Database!$A$1:$AS$1,),)))))/(((VLOOKUP(EDATE(B107,-12),Database!$A:$AS,MATCH($G$1,Database!$A$1:$AS$1,),)))))</f>
        <v>1.1304255092247011E-2</v>
      </c>
      <c r="H107" s="13">
        <f>IF(VLOOKUP(B107,Database!$A:$AV,MATCH($H$1,Database!$A$1:$AV$1,),)=0,"#N/A",((((VLOOKUP(B107,Database!$A:$AS,MATCH($H$1,Database!$A$1:$AS$1,),))))-(((VLOOKUP(EDATE(B107,-12),Database!$A:$AS,MATCH($H$1,Database!$A$1:$AS$1,),)))))/(((VLOOKUP(EDATE(B107,-12),Database!$A:$AS,MATCH($H$1,Database!$A$1:$AS$1,),)))))</f>
        <v>1.4510278119712517E-2</v>
      </c>
      <c r="I107" s="13">
        <f>IF(VLOOKUP(B107,Database!$A:$AV,MATCH($I$1,Database!$A$1:$AV$1,),)=0,"#N/A",((((VLOOKUP(B107,Database!$A:$AS,MATCH($I$1,Database!$A$1:$AS$1,),))))-(((VLOOKUP(EDATE(B107,-12),Database!$A:$AS,MATCH($I$1,Database!$A$1:$AS$1,),)))))/(((VLOOKUP(EDATE(B107,-12),Database!$A:$AS,MATCH($I$1,Database!$A$1:$AS$1,),)))))</f>
        <v>-5.6557377041923679E-2</v>
      </c>
      <c r="J107" s="13">
        <f>IF(VLOOKUP(B107,Database!$A:$AV,MATCH($J$1,Database!$A$1:$AV$1,),)=0,"#N/A",((((VLOOKUP(B107,Database!$A:$AS,MATCH($J$1,Database!$A$1:$AS$1,),))))-(((VLOOKUP(EDATE(B107,-12),Database!$A:$AS,MATCH($J$1,Database!$A$1:$AS$1,),)))))/(((VLOOKUP(EDATE(B107,-12),Database!$A:$AS,MATCH($J$1,Database!$A$1:$AS$1,),)))))</f>
        <v>-1.1828142357519464E-2</v>
      </c>
      <c r="K107" s="13">
        <f>IF(VLOOKUP(B107,Database!$A:$AV,MATCH($K$1,Database!$A$1:$AV$1,),)=0,"#N/A",((((VLOOKUP(B107,Database!$A:$AS,MATCH($K$1,Database!$A$1:$AS$1,),))))-(((VLOOKUP(EDATE(B107,-12),Database!$A:$AS,MATCH($K$1,Database!$A$1:$AS$1,),)))))/(((VLOOKUP(EDATE(B107,-12),Database!$A:$AS,MATCH($K$1,Database!$A$1:$AS$1,),)))))</f>
        <v>4.9397590355063643E-2</v>
      </c>
      <c r="L107" s="13">
        <f>((((VLOOKUP(B107,Database!$A:$AS,MATCH($L$1,Database!$A$1:$AS$1,),))))-(((VLOOKUP(EDATE(B107,-12),Database!$A:$AS,MATCH($L$1,Database!$A$1:$AS$1,),)))))/(((VLOOKUP(EDATE(B107,-12),Database!$A:$AS,MATCH($L$1,Database!$A$1:$AS$1,),))))</f>
        <v>0.10202095498811029</v>
      </c>
      <c r="M107" s="13">
        <f>((((VLOOKUP(B107,Database!$A:$AS,MATCH($M$1,Database!$A$1:$AS$1,),))))-(((VLOOKUP(EDATE(B107,-12),Database!$A:$AS,MATCH($M$1,Database!$A$1:$AS$1,),)))))/(((VLOOKUP(EDATE(B107,-12),Database!$A:$AS,MATCH($M$1,Database!$A$1:$AS$1,),))))</f>
        <v>-2.6086527320692644E-2</v>
      </c>
      <c r="N107" s="13">
        <f>((((VLOOKUP(B107,Database!$A:$AS,MATCH($N$1,Database!$A$1:$AS$1,),))))-(((VLOOKUP(EDATE(B107,-12),Database!$A:$AS,MATCH($N$1,Database!$A$1:$AS$1,),)))))/(((VLOOKUP(EDATE(B107,-12),Database!$A:$AS,MATCH($N$1,Database!$A$1:$AS$1,),))))</f>
        <v>3.7317377228453671E-2</v>
      </c>
      <c r="O107" s="13">
        <f>IF(VLOOKUP(B107,Database!$A:$AV,MATCH($O$1,Database!$A$1:$AV$1,),)=0,"#N/A",((((VLOOKUP(B107,Database!$A:$AS,MATCH($O$1,Database!$A$1:$AS$1,),))))-(((VLOOKUP(EDATE(B107,-12),Database!$A:$AS,MATCH($O$1,Database!$A$1:$AS$1,),)))))/(((VLOOKUP(EDATE(B107,-12),Database!$A:$AS,MATCH($O$1,Database!$A$1:$AS$1,),)))))</f>
        <v>2.4787542092609183E-2</v>
      </c>
      <c r="P107" s="13">
        <f>IF(VLOOKUP(B107,Database!$A:$AV,MATCH($P$1,Database!$A$1:$AV$1,),)=0,"#N/A",((((VLOOKUP(B107,Database!$A:$AS,MATCH($P$1,Database!$A$1:$AS$1,),))))-(((VLOOKUP(EDATE(B107,-12),Database!$A:$AS,MATCH($P$1,Database!$A$1:$AS$1,),)))))/(((VLOOKUP(EDATE(B107,-12),Database!$A:$AS,MATCH($P$1,Database!$A$1:$AS$1,),)))))</f>
        <v>8.0804123089906185E-2</v>
      </c>
      <c r="Q107" s="13">
        <f>IF(VLOOKUP(B107,Database!$A:$AV,MATCH($Q$1,Database!$A$1:$AV$1,),)=0,"#N/A",((((VLOOKUP(B107,Database!$A:$AS,MATCH($Q$1,Database!$A$1:$AS$1,),))))-(((VLOOKUP(EDATE(B107,-12),Database!$A:$AS,MATCH($Q$1,Database!$A$1:$AS$1,),)))))/(((VLOOKUP(EDATE(B107,-12),Database!$A:$AS,MATCH($Q$1,Database!$A$1:$AS$1,),)))))</f>
        <v>5.5330478072796098E-2</v>
      </c>
      <c r="R107" s="13">
        <f>IF(VLOOKUP(B107,Database!$A:$AV,MATCH($R$1,Database!$A$1:$AV$1,),)=0,"#N/A",((((VLOOKUP(B107,Database!$A:$AS,MATCH($R$1,Database!$A$1:$AS$1,),))))-(((VLOOKUP(EDATE(B107,-12),Database!$A:$AS,MATCH($R$1,Database!$A$1:$AS$1,),)))))/(((VLOOKUP(EDATE(B107,-12),Database!$A:$AS,MATCH($R$1,Database!$A$1:$AS$1,),)))))</f>
        <v>-6.1717796080711313E-3</v>
      </c>
      <c r="S107" s="13">
        <f>IF(VLOOKUP(B107,Database!$A:$AV,MATCH($S$1,Database!$A$1:$AV$1,),)=0,"#N/A",((((VLOOKUP(B107,Database!$A:$AS,MATCH($S$1,Database!$A$1:$AS$1,),))))-(((VLOOKUP(EDATE(B107,-12),Database!$A:$AS,MATCH($S$1,Database!$A$1:$AS$1,),)))))/(((VLOOKUP(EDATE(B107,-12),Database!$A:$AS,MATCH($S$1,Database!$A$1:$AS$1,),)))))</f>
        <v>3.170731705134662E-2</v>
      </c>
      <c r="T107" s="13">
        <f>IF(VLOOKUP(B107,Database!$A:$AV,MATCH($T$1,Database!$A$1:$AV$1,),)=0,"#N/A",((((VLOOKUP(B107,Database!$A:$AS,MATCH($T$1,Database!$A$1:$AS$1,),))))-(((VLOOKUP(EDATE(B107,-12),Database!$A:$AS,MATCH($T$1,Database!$A$1:$AS$1,),)))))/(((VLOOKUP(EDATE(B107,-12),Database!$A:$AS,MATCH($T$1,Database!$A$1:$AS$1,),)))))</f>
        <v>2.4875622049589778E-3</v>
      </c>
      <c r="U107" s="13">
        <f>IF(VLOOKUP(B107,Database!$A:$AV,MATCH($U$1,Database!$A$1:$AV$1,),)=0,"#N/A",((((VLOOKUP(B107,Database!$A:$AS,MATCH($U$1,Database!$A$1:$AS$1,),))))-(((VLOOKUP(EDATE(B107,-12),Database!$A:$AS,MATCH($U$1,Database!$A$1:$AS$1,),)))))/(((VLOOKUP(EDATE(B107,-12),Database!$A:$AS,MATCH($U$1,Database!$A$1:$AS$1,),)))))</f>
        <v>-4.4321688757898013E-2</v>
      </c>
      <c r="V107" s="13">
        <f>IF(VLOOKUP(B107,Database!$A:$AV,MATCH($V$1,Database!$A$1:$AV$1,),)=0,"#N/A",((((VLOOKUP(B107,Database!$A:$AS,MATCH($V$1,Database!$A$1:$AS$1,),))))-(((VLOOKUP(EDATE(B107,-12),Database!$A:$AS,MATCH($V$1,Database!$A$1:$AS$1,),)))))/(((VLOOKUP(EDATE(B107,-12),Database!$A:$AS,MATCH($V$1,Database!$A$1:$AS$1,),)))))</f>
        <v>8.709914841446019E-2</v>
      </c>
    </row>
    <row r="108" spans="1:22" s="80" customFormat="1" x14ac:dyDescent="0.35">
      <c r="A108" s="43"/>
      <c r="B108" s="75">
        <v>35431</v>
      </c>
      <c r="C108" s="13">
        <f>IF(VLOOKUP(B108,Database!$A:$AU,MATCH($C$1,Database!$A$1:$AU$1,),)=0,"#N/A",((((VLOOKUP(B108,Database!$A:$AU,MATCH($C$1,Database!$A$1:$AU$1,),))))-(((VLOOKUP(EDATE(B108,-12),Database!$A:$AU,MATCH($C$1,Database!$A$1:$AU$1,),)))))/(((VLOOKUP(EDATE(B108,-12),Database!$A:$AU,MATCH($C$1,Database!$A$1:$AU$1,),)))))</f>
        <v>6.8008209260351768E-2</v>
      </c>
      <c r="D108" s="13">
        <f>IF(VLOOKUP(B108,Database!$A:$AV,MATCH($D$1,Database!$A$1:$AV$1,),)=0,"#N/A",((((VLOOKUP(B108,Database!$A:$AS,MATCH($D$1,Database!$A$1:$AS$1,),))))-(((VLOOKUP(EDATE(B108,-12),Database!$A:$AS,MATCH($D$1,Database!$A$1:$AS$1,),)))))/(((VLOOKUP(EDATE(B108,-12),Database!$A:$AS,MATCH($D$1,Database!$A$1:$AS$1,),)))))</f>
        <v>8.5470085405378038E-3</v>
      </c>
      <c r="E108" s="13">
        <f>IF(VLOOKUP(B108,Database!$A:$AV,MATCH($E$1,Database!$A$1:$AV$1,),)=0,"#N/A",((((VLOOKUP(B108,Database!$A:$AS,MATCH($E$1,Database!$A$1:$AS$1,),))))-(((VLOOKUP(EDATE(B108,-12),Database!$A:$AS,MATCH($E$1,Database!$A$1:$AS$1,),)))))/(((VLOOKUP(EDATE(B108,-12),Database!$A:$AS,MATCH($E$1,Database!$A$1:$AS$1,),)))))</f>
        <v>6.3681592036969686E-2</v>
      </c>
      <c r="F108" s="13">
        <f>IF(VLOOKUP(B108,Database!$A:$AV,MATCH($F$1,Database!$A$1:$AV$1,),)=0,"#N/A",((((VLOOKUP(B108,Database!$A:$AS,MATCH($F$1,Database!$A$1:$AS$1,),))))-(((VLOOKUP(EDATE(B108,-12),Database!$A:$AS,MATCH($F$1,Database!$A$1:$AS$1,),)))))/(((VLOOKUP(EDATE(B108,-12),Database!$A:$AS,MATCH($F$1,Database!$A$1:$AS$1,),)))))</f>
        <v>4.3290043278175171E-3</v>
      </c>
      <c r="G108" s="13">
        <f>IF(VLOOKUP(B108,Database!$A:$AV,MATCH($G$1,Database!$A$1:$AV$1,),)=0,"#N/A",((((VLOOKUP(B108,Database!$A:$AS,MATCH($G$1,Database!$A$1:$AS$1,),))))-(((VLOOKUP(EDATE(B108,-12),Database!$A:$AS,MATCH($G$1,Database!$A$1:$AS$1,),)))))/(((VLOOKUP(EDATE(B108,-12),Database!$A:$AS,MATCH($G$1,Database!$A$1:$AS$1,),)))))</f>
        <v>1.1298827074141796E-2</v>
      </c>
      <c r="H108" s="13">
        <f>IF(VLOOKUP(B108,Database!$A:$AV,MATCH($H$1,Database!$A$1:$AV$1,),)=0,"#N/A",((((VLOOKUP(B108,Database!$A:$AS,MATCH($H$1,Database!$A$1:$AS$1,),))))-(((VLOOKUP(EDATE(B108,-12),Database!$A:$AS,MATCH($H$1,Database!$A$1:$AS$1,),)))))/(((VLOOKUP(EDATE(B108,-12),Database!$A:$AS,MATCH($H$1,Database!$A$1:$AS$1,),)))))</f>
        <v>1.9441069259171023E-2</v>
      </c>
      <c r="I108" s="13">
        <f>IF(VLOOKUP(B108,Database!$A:$AV,MATCH($I$1,Database!$A$1:$AV$1,),)=0,"#N/A",((((VLOOKUP(B108,Database!$A:$AS,MATCH($I$1,Database!$A$1:$AS$1,),))))-(((VLOOKUP(EDATE(B108,-12),Database!$A:$AS,MATCH($I$1,Database!$A$1:$AS$1,),)))))/(((VLOOKUP(EDATE(B108,-12),Database!$A:$AS,MATCH($I$1,Database!$A$1:$AS$1,),)))))</f>
        <v>-3.4941763725750898E-2</v>
      </c>
      <c r="J108" s="13">
        <f>IF(VLOOKUP(B108,Database!$A:$AV,MATCH($J$1,Database!$A$1:$AV$1,),)=0,"#N/A",((((VLOOKUP(B108,Database!$A:$AS,MATCH($J$1,Database!$A$1:$AS$1,),))))-(((VLOOKUP(EDATE(B108,-12),Database!$A:$AS,MATCH($J$1,Database!$A$1:$AS$1,),)))))/(((VLOOKUP(EDATE(B108,-12),Database!$A:$AS,MATCH($J$1,Database!$A$1:$AS$1,),)))))</f>
        <v>4.8429552513017969E-2</v>
      </c>
      <c r="K108" s="13">
        <f>IF(VLOOKUP(B108,Database!$A:$AV,MATCH($K$1,Database!$A$1:$AV$1,),)=0,"#N/A",((((VLOOKUP(B108,Database!$A:$AS,MATCH($K$1,Database!$A$1:$AS$1,),))))-(((VLOOKUP(EDATE(B108,-12),Database!$A:$AS,MATCH($K$1,Database!$A$1:$AS$1,),)))))/(((VLOOKUP(EDATE(B108,-12),Database!$A:$AS,MATCH($K$1,Database!$A$1:$AS$1,),)))))</f>
        <v>5.0480769231111701E-2</v>
      </c>
      <c r="L108" s="13">
        <f>((((VLOOKUP(B108,Database!$A:$AS,MATCH($L$1,Database!$A$1:$AS$1,),))))-(((VLOOKUP(EDATE(B108,-12),Database!$A:$AS,MATCH($L$1,Database!$A$1:$AS$1,),)))))/(((VLOOKUP(EDATE(B108,-12),Database!$A:$AS,MATCH($L$1,Database!$A$1:$AS$1,),))))</f>
        <v>6.1111602045334473E-2</v>
      </c>
      <c r="M108" s="13">
        <f>((((VLOOKUP(B108,Database!$A:$AS,MATCH($M$1,Database!$A$1:$AS$1,),))))-(((VLOOKUP(EDATE(B108,-12),Database!$A:$AS,MATCH($M$1,Database!$A$1:$AS$1,),)))))/(((VLOOKUP(EDATE(B108,-12),Database!$A:$AS,MATCH($M$1,Database!$A$1:$AS$1,),))))</f>
        <v>-9.6302355127209829E-3</v>
      </c>
      <c r="N108" s="13">
        <f>((((VLOOKUP(B108,Database!$A:$AS,MATCH($N$1,Database!$A$1:$AS$1,),))))-(((VLOOKUP(EDATE(B108,-12),Database!$A:$AS,MATCH($N$1,Database!$A$1:$AS$1,),)))))/(((VLOOKUP(EDATE(B108,-12),Database!$A:$AS,MATCH($N$1,Database!$A$1:$AS$1,),))))</f>
        <v>1.6172679183767306E-2</v>
      </c>
      <c r="O108" s="13">
        <f>IF(VLOOKUP(B108,Database!$A:$AV,MATCH($O$1,Database!$A$1:$AV$1,),)=0,"#N/A",((((VLOOKUP(B108,Database!$A:$AS,MATCH($O$1,Database!$A$1:$AS$1,),))))-(((VLOOKUP(EDATE(B108,-12),Database!$A:$AS,MATCH($O$1,Database!$A$1:$AS$1,),)))))/(((VLOOKUP(EDATE(B108,-12),Database!$A:$AS,MATCH($O$1,Database!$A$1:$AS$1,),)))))</f>
        <v>3.9892578182029528E-2</v>
      </c>
      <c r="P108" s="13">
        <f>IF(VLOOKUP(B108,Database!$A:$AV,MATCH($P$1,Database!$A$1:$AV$1,),)=0,"#N/A",((((VLOOKUP(B108,Database!$A:$AS,MATCH($P$1,Database!$A$1:$AS$1,),))))-(((VLOOKUP(EDATE(B108,-12),Database!$A:$AS,MATCH($P$1,Database!$A$1:$AS$1,),)))))/(((VLOOKUP(EDATE(B108,-12),Database!$A:$AS,MATCH($P$1,Database!$A$1:$AS$1,),)))))</f>
        <v>2.5145827666454908E-2</v>
      </c>
      <c r="Q108" s="13">
        <f>IF(VLOOKUP(B108,Database!$A:$AV,MATCH($Q$1,Database!$A$1:$AV$1,),)=0,"#N/A",((((VLOOKUP(B108,Database!$A:$AS,MATCH($Q$1,Database!$A$1:$AS$1,),))))-(((VLOOKUP(EDATE(B108,-12),Database!$A:$AS,MATCH($Q$1,Database!$A$1:$AS$1,),)))))/(((VLOOKUP(EDATE(B108,-12),Database!$A:$AS,MATCH($Q$1,Database!$A$1:$AS$1,),)))))</f>
        <v>6.8509193101610869E-2</v>
      </c>
      <c r="R108" s="13">
        <f>IF(VLOOKUP(B108,Database!$A:$AV,MATCH($R$1,Database!$A$1:$AV$1,),)=0,"#N/A",((((VLOOKUP(B108,Database!$A:$AS,MATCH($R$1,Database!$A$1:$AS$1,),))))-(((VLOOKUP(EDATE(B108,-12),Database!$A:$AS,MATCH($R$1,Database!$A$1:$AS$1,),)))))/(((VLOOKUP(EDATE(B108,-12),Database!$A:$AS,MATCH($R$1,Database!$A$1:$AS$1,),)))))</f>
        <v>2.3544926682359104E-2</v>
      </c>
      <c r="S108" s="13">
        <f>IF(VLOOKUP(B108,Database!$A:$AV,MATCH($S$1,Database!$A$1:$AV$1,),)=0,"#N/A",((((VLOOKUP(B108,Database!$A:$AS,MATCH($S$1,Database!$A$1:$AS$1,),))))-(((VLOOKUP(EDATE(B108,-12),Database!$A:$AS,MATCH($S$1,Database!$A$1:$AS$1,),)))))/(((VLOOKUP(EDATE(B108,-12),Database!$A:$AS,MATCH($S$1,Database!$A$1:$AS$1,),)))))</f>
        <v>0.13930348258123323</v>
      </c>
      <c r="T108" s="13">
        <f>IF(VLOOKUP(B108,Database!$A:$AV,MATCH($T$1,Database!$A$1:$AV$1,),)=0,"#N/A",((((VLOOKUP(B108,Database!$A:$AS,MATCH($T$1,Database!$A$1:$AS$1,),))))-(((VLOOKUP(EDATE(B108,-12),Database!$A:$AS,MATCH($T$1,Database!$A$1:$AS$1,),)))))/(((VLOOKUP(EDATE(B108,-12),Database!$A:$AS,MATCH($T$1,Database!$A$1:$AS$1,),)))))</f>
        <v>0</v>
      </c>
      <c r="U108" s="13">
        <f>IF(VLOOKUP(B108,Database!$A:$AV,MATCH($U$1,Database!$A$1:$AV$1,),)=0,"#N/A",((((VLOOKUP(B108,Database!$A:$AS,MATCH($U$1,Database!$A$1:$AS$1,),))))-(((VLOOKUP(EDATE(B108,-12),Database!$A:$AS,MATCH($U$1,Database!$A$1:$AS$1,),)))))/(((VLOOKUP(EDATE(B108,-12),Database!$A:$AS,MATCH($U$1,Database!$A$1:$AS$1,),)))))</f>
        <v>-1.5676859315762282E-2</v>
      </c>
      <c r="V108" s="13">
        <f>IF(VLOOKUP(B108,Database!$A:$AV,MATCH($V$1,Database!$A$1:$AV$1,),)=0,"#N/A",((((VLOOKUP(B108,Database!$A:$AS,MATCH($V$1,Database!$A$1:$AS$1,),))))-(((VLOOKUP(EDATE(B108,-12),Database!$A:$AS,MATCH($V$1,Database!$A$1:$AS$1,),)))))/(((VLOOKUP(EDATE(B108,-12),Database!$A:$AS,MATCH($V$1,Database!$A$1:$AS$1,),)))))</f>
        <v>9.7201150301295128E-2</v>
      </c>
    </row>
    <row r="109" spans="1:22" s="80" customFormat="1" x14ac:dyDescent="0.35">
      <c r="A109" s="43"/>
      <c r="B109" s="75">
        <v>35462</v>
      </c>
      <c r="C109" s="13">
        <f>IF(VLOOKUP(B109,Database!$A:$AU,MATCH($C$1,Database!$A$1:$AU$1,),)=0,"#N/A",((((VLOOKUP(B109,Database!$A:$AU,MATCH($C$1,Database!$A$1:$AU$1,),))))-(((VLOOKUP(EDATE(B109,-12),Database!$A:$AU,MATCH($C$1,Database!$A$1:$AU$1,),)))))/(((VLOOKUP(EDATE(B109,-12),Database!$A:$AU,MATCH($C$1,Database!$A$1:$AU$1,),)))))</f>
        <v>6.5389478645975704E-2</v>
      </c>
      <c r="D109" s="13">
        <f>IF(VLOOKUP(B109,Database!$A:$AV,MATCH($D$1,Database!$A$1:$AV$1,),)=0,"#N/A",((((VLOOKUP(B109,Database!$A:$AS,MATCH($D$1,Database!$A$1:$AS$1,),))))-(((VLOOKUP(EDATE(B109,-12),Database!$A:$AS,MATCH($D$1,Database!$A$1:$AS$1,),)))))/(((VLOOKUP(EDATE(B109,-12),Database!$A:$AS,MATCH($D$1,Database!$A$1:$AS$1,),)))))</f>
        <v>1.83823529359947E-2</v>
      </c>
      <c r="E109" s="13">
        <f>IF(VLOOKUP(B109,Database!$A:$AV,MATCH($E$1,Database!$A$1:$AV$1,),)=0,"#N/A",((((VLOOKUP(B109,Database!$A:$AS,MATCH($E$1,Database!$A$1:$AS$1,),))))-(((VLOOKUP(EDATE(B109,-12),Database!$A:$AS,MATCH($E$1,Database!$A$1:$AS$1,),)))))/(((VLOOKUP(EDATE(B109,-12),Database!$A:$AS,MATCH($E$1,Database!$A$1:$AS$1,),)))))</f>
        <v>6.4741035860555185E-2</v>
      </c>
      <c r="F109" s="13">
        <f>IF(VLOOKUP(B109,Database!$A:$AV,MATCH($F$1,Database!$A$1:$AV$1,),)=0,"#N/A",((((VLOOKUP(B109,Database!$A:$AS,MATCH($F$1,Database!$A$1:$AS$1,),))))-(((VLOOKUP(EDATE(B109,-12),Database!$A:$AS,MATCH($F$1,Database!$A$1:$AS$1,),)))))/(((VLOOKUP(EDATE(B109,-12),Database!$A:$AS,MATCH($F$1,Database!$A$1:$AS$1,),)))))</f>
        <v>2.7656477445043504E-2</v>
      </c>
      <c r="G109" s="13">
        <f>IF(VLOOKUP(B109,Database!$A:$AV,MATCH($G$1,Database!$A$1:$AV$1,),)=0,"#N/A",((((VLOOKUP(B109,Database!$A:$AS,MATCH($G$1,Database!$A$1:$AS$1,),))))-(((VLOOKUP(EDATE(B109,-12),Database!$A:$AS,MATCH($G$1,Database!$A$1:$AS$1,),)))))/(((VLOOKUP(EDATE(B109,-12),Database!$A:$AS,MATCH($G$1,Database!$A$1:$AS$1,),)))))</f>
        <v>1.7276531816718527E-2</v>
      </c>
      <c r="H109" s="13">
        <f>IF(VLOOKUP(B109,Database!$A:$AV,MATCH($H$1,Database!$A$1:$AV$1,),)=0,"#N/A",((((VLOOKUP(B109,Database!$A:$AS,MATCH($H$1,Database!$A$1:$AS$1,),))))-(((VLOOKUP(EDATE(B109,-12),Database!$A:$AS,MATCH($H$1,Database!$A$1:$AS$1,),)))))/(((VLOOKUP(EDATE(B109,-12),Database!$A:$AS,MATCH($H$1,Database!$A$1:$AS$1,),)))))</f>
        <v>1.8094089257454926E-2</v>
      </c>
      <c r="I109" s="13">
        <f>IF(VLOOKUP(B109,Database!$A:$AV,MATCH($I$1,Database!$A$1:$AV$1,),)=0,"#N/A",((((VLOOKUP(B109,Database!$A:$AS,MATCH($I$1,Database!$A$1:$AS$1,),))))-(((VLOOKUP(EDATE(B109,-12),Database!$A:$AS,MATCH($I$1,Database!$A$1:$AS$1,),)))))/(((VLOOKUP(EDATE(B109,-12),Database!$A:$AS,MATCH($I$1,Database!$A$1:$AS$1,),)))))</f>
        <v>-7.5693860366080933E-3</v>
      </c>
      <c r="J109" s="13">
        <f>IF(VLOOKUP(B109,Database!$A:$AV,MATCH($J$1,Database!$A$1:$AV$1,),)=0,"#N/A",((((VLOOKUP(B109,Database!$A:$AS,MATCH($J$1,Database!$A$1:$AS$1,),))))-(((VLOOKUP(EDATE(B109,-12),Database!$A:$AS,MATCH($J$1,Database!$A$1:$AS$1,),)))))/(((VLOOKUP(EDATE(B109,-12),Database!$A:$AS,MATCH($J$1,Database!$A$1:$AS$1,),)))))</f>
        <v>3.910382535443771E-2</v>
      </c>
      <c r="K109" s="13">
        <f>IF(VLOOKUP(B109,Database!$A:$AV,MATCH($K$1,Database!$A$1:$AV$1,),)=0,"#N/A",((((VLOOKUP(B109,Database!$A:$AS,MATCH($K$1,Database!$A$1:$AS$1,),))))-(((VLOOKUP(EDATE(B109,-12),Database!$A:$AS,MATCH($K$1,Database!$A$1:$AS$1,),)))))/(((VLOOKUP(EDATE(B109,-12),Database!$A:$AS,MATCH($K$1,Database!$A$1:$AS$1,),)))))</f>
        <v>3.0989272942507116E-2</v>
      </c>
      <c r="L109" s="13">
        <f>((((VLOOKUP(B109,Database!$A:$AS,MATCH($L$1,Database!$A$1:$AS$1,),))))-(((VLOOKUP(EDATE(B109,-12),Database!$A:$AS,MATCH($L$1,Database!$A$1:$AS$1,),)))))/(((VLOOKUP(EDATE(B109,-12),Database!$A:$AS,MATCH($L$1,Database!$A$1:$AS$1,),))))</f>
        <v>6.9786098265653504E-2</v>
      </c>
      <c r="M109" s="13">
        <f>((((VLOOKUP(B109,Database!$A:$AS,MATCH($M$1,Database!$A$1:$AS$1,),))))-(((VLOOKUP(EDATE(B109,-12),Database!$A:$AS,MATCH($M$1,Database!$A$1:$AS$1,),)))))/(((VLOOKUP(EDATE(B109,-12),Database!$A:$AS,MATCH($M$1,Database!$A$1:$AS$1,),))))</f>
        <v>5.1398920891212799E-2</v>
      </c>
      <c r="N109" s="13">
        <f>((((VLOOKUP(B109,Database!$A:$AS,MATCH($N$1,Database!$A$1:$AS$1,),))))-(((VLOOKUP(EDATE(B109,-12),Database!$A:$AS,MATCH($N$1,Database!$A$1:$AS$1,),)))))/(((VLOOKUP(EDATE(B109,-12),Database!$A:$AS,MATCH($N$1,Database!$A$1:$AS$1,),))))</f>
        <v>5.9967155033583311E-2</v>
      </c>
      <c r="O109" s="13">
        <f>IF(VLOOKUP(B109,Database!$A:$AV,MATCH($O$1,Database!$A$1:$AV$1,),)=0,"#N/A",((((VLOOKUP(B109,Database!$A:$AS,MATCH($O$1,Database!$A$1:$AS$1,),))))-(((VLOOKUP(EDATE(B109,-12),Database!$A:$AS,MATCH($O$1,Database!$A$1:$AS$1,),)))))/(((VLOOKUP(EDATE(B109,-12),Database!$A:$AS,MATCH($O$1,Database!$A$1:$AS$1,),)))))</f>
        <v>5.1608736239957514E-2</v>
      </c>
      <c r="P109" s="13">
        <f>IF(VLOOKUP(B109,Database!$A:$AV,MATCH($P$1,Database!$A$1:$AV$1,),)=0,"#N/A",((((VLOOKUP(B109,Database!$A:$AS,MATCH($P$1,Database!$A$1:$AS$1,),))))-(((VLOOKUP(EDATE(B109,-12),Database!$A:$AS,MATCH($P$1,Database!$A$1:$AS$1,),)))))/(((VLOOKUP(EDATE(B109,-12),Database!$A:$AS,MATCH($P$1,Database!$A$1:$AS$1,),)))))</f>
        <v>4.6443564122272747E-2</v>
      </c>
      <c r="Q109" s="13">
        <f>IF(VLOOKUP(B109,Database!$A:$AV,MATCH($Q$1,Database!$A$1:$AV$1,),)=0,"#N/A",((((VLOOKUP(B109,Database!$A:$AS,MATCH($Q$1,Database!$A$1:$AS$1,),))))-(((VLOOKUP(EDATE(B109,-12),Database!$A:$AS,MATCH($Q$1,Database!$A$1:$AS$1,),)))))/(((VLOOKUP(EDATE(B109,-12),Database!$A:$AS,MATCH($Q$1,Database!$A$1:$AS$1,),)))))</f>
        <v>7.9114669172516486E-2</v>
      </c>
      <c r="R109" s="13">
        <f>IF(VLOOKUP(B109,Database!$A:$AV,MATCH($R$1,Database!$A$1:$AV$1,),)=0,"#N/A",((((VLOOKUP(B109,Database!$A:$AS,MATCH($R$1,Database!$A$1:$AS$1,),))))-(((VLOOKUP(EDATE(B109,-12),Database!$A:$AS,MATCH($R$1,Database!$A$1:$AS$1,),)))))/(((VLOOKUP(EDATE(B109,-12),Database!$A:$AS,MATCH($R$1,Database!$A$1:$AS$1,),)))))</f>
        <v>3.3375466042744925E-2</v>
      </c>
      <c r="S109" s="13">
        <f>IF(VLOOKUP(B109,Database!$A:$AV,MATCH($S$1,Database!$A$1:$AV$1,),)=0,"#N/A",((((VLOOKUP(B109,Database!$A:$AS,MATCH($S$1,Database!$A$1:$AS$1,),))))-(((VLOOKUP(EDATE(B109,-12),Database!$A:$AS,MATCH($S$1,Database!$A$1:$AS$1,),)))))/(((VLOOKUP(EDATE(B109,-12),Database!$A:$AS,MATCH($S$1,Database!$A$1:$AS$1,),)))))</f>
        <v>0.12435233160079628</v>
      </c>
      <c r="T109" s="13">
        <f>IF(VLOOKUP(B109,Database!$A:$AV,MATCH($T$1,Database!$A$1:$AV$1,),)=0,"#N/A",((((VLOOKUP(B109,Database!$A:$AS,MATCH($T$1,Database!$A$1:$AS$1,),))))-(((VLOOKUP(EDATE(B109,-12),Database!$A:$AS,MATCH($T$1,Database!$A$1:$AS$1,),)))))/(((VLOOKUP(EDATE(B109,-12),Database!$A:$AS,MATCH($T$1,Database!$A$1:$AS$1,),)))))</f>
        <v>9.6685082854535961E-2</v>
      </c>
      <c r="U109" s="13">
        <f>IF(VLOOKUP(B109,Database!$A:$AV,MATCH($U$1,Database!$A$1:$AV$1,),)=0,"#N/A",((((VLOOKUP(B109,Database!$A:$AS,MATCH($U$1,Database!$A$1:$AS$1,),))))-(((VLOOKUP(EDATE(B109,-12),Database!$A:$AS,MATCH($U$1,Database!$A$1:$AS$1,),)))))/(((VLOOKUP(EDATE(B109,-12),Database!$A:$AS,MATCH($U$1,Database!$A$1:$AS$1,),)))))</f>
        <v>-2.4958810505017748E-2</v>
      </c>
      <c r="V109" s="13">
        <f>IF(VLOOKUP(B109,Database!$A:$AV,MATCH($V$1,Database!$A$1:$AV$1,),)=0,"#N/A",((((VLOOKUP(B109,Database!$A:$AS,MATCH($V$1,Database!$A$1:$AS$1,),))))-(((VLOOKUP(EDATE(B109,-12),Database!$A:$AS,MATCH($V$1,Database!$A$1:$AS$1,),)))))/(((VLOOKUP(EDATE(B109,-12),Database!$A:$AS,MATCH($V$1,Database!$A$1:$AS$1,),)))))</f>
        <v>0.13597075034872752</v>
      </c>
    </row>
    <row r="110" spans="1:22" s="80" customFormat="1" x14ac:dyDescent="0.35">
      <c r="A110" s="43"/>
      <c r="B110" s="75">
        <v>35490</v>
      </c>
      <c r="C110" s="13">
        <f>IF(VLOOKUP(B110,Database!$A:$AU,MATCH($C$1,Database!$A$1:$AU$1,),)=0,"#N/A",((((VLOOKUP(B110,Database!$A:$AU,MATCH($C$1,Database!$A$1:$AU$1,),))))-(((VLOOKUP(EDATE(B110,-12),Database!$A:$AU,MATCH($C$1,Database!$A$1:$AU$1,),)))))/(((VLOOKUP(EDATE(B110,-12),Database!$A:$AU,MATCH($C$1,Database!$A$1:$AU$1,),)))))</f>
        <v>7.3664165123692865E-2</v>
      </c>
      <c r="D110" s="13">
        <f>IF(VLOOKUP(B110,Database!$A:$AV,MATCH($D$1,Database!$A$1:$AV$1,),)=0,"#N/A",((((VLOOKUP(B110,Database!$A:$AS,MATCH($D$1,Database!$A$1:$AS$1,),))))-(((VLOOKUP(EDATE(B110,-12),Database!$A:$AS,MATCH($D$1,Database!$A$1:$AS$1,),)))))/(((VLOOKUP(EDATE(B110,-12),Database!$A:$AS,MATCH($D$1,Database!$A$1:$AS$1,),)))))</f>
        <v>2.8151774782071041E-2</v>
      </c>
      <c r="E110" s="13">
        <f>IF(VLOOKUP(B110,Database!$A:$AV,MATCH($E$1,Database!$A$1:$AV$1,),)=0,"#N/A",((((VLOOKUP(B110,Database!$A:$AS,MATCH($E$1,Database!$A$1:$AS$1,),))))-(((VLOOKUP(EDATE(B110,-12),Database!$A:$AS,MATCH($E$1,Database!$A$1:$AS$1,),)))))/(((VLOOKUP(EDATE(B110,-12),Database!$A:$AS,MATCH($E$1,Database!$A$1:$AS$1,),)))))</f>
        <v>6.9790628112143913E-2</v>
      </c>
      <c r="F110" s="13">
        <f>IF(VLOOKUP(B110,Database!$A:$AV,MATCH($F$1,Database!$A$1:$AV$1,),)=0,"#N/A",((((VLOOKUP(B110,Database!$A:$AS,MATCH($F$1,Database!$A$1:$AS$1,),))))-(((VLOOKUP(EDATE(B110,-12),Database!$A:$AS,MATCH($F$1,Database!$A$1:$AS$1,),)))))/(((VLOOKUP(EDATE(B110,-12),Database!$A:$AS,MATCH($F$1,Database!$A$1:$AS$1,),)))))</f>
        <v>3.7790697678516859E-2</v>
      </c>
      <c r="G110" s="13">
        <f>IF(VLOOKUP(B110,Database!$A:$AV,MATCH($G$1,Database!$A$1:$AV$1,),)=0,"#N/A",((((VLOOKUP(B110,Database!$A:$AS,MATCH($G$1,Database!$A$1:$AS$1,),))))-(((VLOOKUP(EDATE(B110,-12),Database!$A:$AS,MATCH($G$1,Database!$A$1:$AS$1,),)))))/(((VLOOKUP(EDATE(B110,-12),Database!$A:$AS,MATCH($G$1,Database!$A$1:$AS$1,),)))))</f>
        <v>1.3638785295684616E-2</v>
      </c>
      <c r="H110" s="13">
        <f>IF(VLOOKUP(B110,Database!$A:$AV,MATCH($H$1,Database!$A$1:$AV$1,),)=0,"#N/A",((((VLOOKUP(B110,Database!$A:$AS,MATCH($H$1,Database!$A$1:$AS$1,),))))-(((VLOOKUP(EDATE(B110,-12),Database!$A:$AS,MATCH($H$1,Database!$A$1:$AS$1,),)))))/(((VLOOKUP(EDATE(B110,-12),Database!$A:$AS,MATCH($H$1,Database!$A$1:$AS$1,),)))))</f>
        <v>8.4337349442319583E-3</v>
      </c>
      <c r="I110" s="13">
        <f>IF(VLOOKUP(B110,Database!$A:$AV,MATCH($I$1,Database!$A$1:$AV$1,),)=0,"#N/A",((((VLOOKUP(B110,Database!$A:$AS,MATCH($I$1,Database!$A$1:$AS$1,),))))-(((VLOOKUP(EDATE(B110,-12),Database!$A:$AS,MATCH($I$1,Database!$A$1:$AS$1,),)))))/(((VLOOKUP(EDATE(B110,-12),Database!$A:$AS,MATCH($I$1,Database!$A$1:$AS$1,),)))))</f>
        <v>7.6465590463058227E-3</v>
      </c>
      <c r="J110" s="13">
        <f>IF(VLOOKUP(B110,Database!$A:$AV,MATCH($J$1,Database!$A$1:$AV$1,),)=0,"#N/A",((((VLOOKUP(B110,Database!$A:$AS,MATCH($J$1,Database!$A$1:$AS$1,),))))-(((VLOOKUP(EDATE(B110,-12),Database!$A:$AS,MATCH($J$1,Database!$A$1:$AS$1,),)))))/(((VLOOKUP(EDATE(B110,-12),Database!$A:$AS,MATCH($J$1,Database!$A$1:$AS$1,),)))))</f>
        <v>7.7883401697177515E-2</v>
      </c>
      <c r="K110" s="13">
        <f>IF(VLOOKUP(B110,Database!$A:$AV,MATCH($K$1,Database!$A$1:$AV$1,),)=0,"#N/A",((((VLOOKUP(B110,Database!$A:$AS,MATCH($K$1,Database!$A$1:$AS$1,),))))-(((VLOOKUP(EDATE(B110,-12),Database!$A:$AS,MATCH($K$1,Database!$A$1:$AS$1,),)))))/(((VLOOKUP(EDATE(B110,-12),Database!$A:$AS,MATCH($K$1,Database!$A$1:$AS$1,),)))))</f>
        <v>5.0970873787106165E-2</v>
      </c>
      <c r="L110" s="13">
        <f>((((VLOOKUP(B110,Database!$A:$AS,MATCH($L$1,Database!$A$1:$AS$1,),))))-(((VLOOKUP(EDATE(B110,-12),Database!$A:$AS,MATCH($L$1,Database!$A$1:$AS$1,),)))))/(((VLOOKUP(EDATE(B110,-12),Database!$A:$AS,MATCH($L$1,Database!$A$1:$AS$1,),))))</f>
        <v>7.164904537172205E-2</v>
      </c>
      <c r="M110" s="13">
        <f>((((VLOOKUP(B110,Database!$A:$AS,MATCH($M$1,Database!$A$1:$AS$1,),))))-(((VLOOKUP(EDATE(B110,-12),Database!$A:$AS,MATCH($M$1,Database!$A$1:$AS$1,),)))))/(((VLOOKUP(EDATE(B110,-12),Database!$A:$AS,MATCH($M$1,Database!$A$1:$AS$1,),))))</f>
        <v>1.2879703353094916E-3</v>
      </c>
      <c r="N110" s="13">
        <f>((((VLOOKUP(B110,Database!$A:$AS,MATCH($N$1,Database!$A$1:$AS$1,),))))-(((VLOOKUP(EDATE(B110,-12),Database!$A:$AS,MATCH($N$1,Database!$A$1:$AS$1,),)))))/(((VLOOKUP(EDATE(B110,-12),Database!$A:$AS,MATCH($N$1,Database!$A$1:$AS$1,),))))</f>
        <v>3.2424776413244469E-2</v>
      </c>
      <c r="O110" s="13">
        <f>IF(VLOOKUP(B110,Database!$A:$AV,MATCH($O$1,Database!$A$1:$AV$1,),)=0,"#N/A",((((VLOOKUP(B110,Database!$A:$AS,MATCH($O$1,Database!$A$1:$AS$1,),))))-(((VLOOKUP(EDATE(B110,-12),Database!$A:$AS,MATCH($O$1,Database!$A$1:$AS$1,),)))))/(((VLOOKUP(EDATE(B110,-12),Database!$A:$AS,MATCH($O$1,Database!$A$1:$AS$1,),)))))</f>
        <v>5.1939578747752069E-2</v>
      </c>
      <c r="P110" s="13">
        <f>IF(VLOOKUP(B110,Database!$A:$AV,MATCH($P$1,Database!$A$1:$AV$1,),)=0,"#N/A",((((VLOOKUP(B110,Database!$A:$AS,MATCH($P$1,Database!$A$1:$AS$1,),))))-(((VLOOKUP(EDATE(B110,-12),Database!$A:$AS,MATCH($P$1,Database!$A$1:$AS$1,),)))))/(((VLOOKUP(EDATE(B110,-12),Database!$A:$AS,MATCH($P$1,Database!$A$1:$AS$1,),)))))</f>
        <v>6.2851061313782222E-2</v>
      </c>
      <c r="Q110" s="13">
        <f>IF(VLOOKUP(B110,Database!$A:$AV,MATCH($Q$1,Database!$A$1:$AV$1,),)=0,"#N/A",((((VLOOKUP(B110,Database!$A:$AS,MATCH($Q$1,Database!$A$1:$AS$1,),))))-(((VLOOKUP(EDATE(B110,-12),Database!$A:$AS,MATCH($Q$1,Database!$A$1:$AS$1,),)))))/(((VLOOKUP(EDATE(B110,-12),Database!$A:$AS,MATCH($Q$1,Database!$A$1:$AS$1,),)))))</f>
        <v>9.4339622629846465E-2</v>
      </c>
      <c r="R110" s="13">
        <f>IF(VLOOKUP(B110,Database!$A:$AV,MATCH($R$1,Database!$A$1:$AV$1,),)=0,"#N/A",((((VLOOKUP(B110,Database!$A:$AS,MATCH($R$1,Database!$A$1:$AS$1,),))))-(((VLOOKUP(EDATE(B110,-12),Database!$A:$AS,MATCH($R$1,Database!$A$1:$AS$1,),)))))/(((VLOOKUP(EDATE(B110,-12),Database!$A:$AS,MATCH($R$1,Database!$A$1:$AS$1,),)))))</f>
        <v>3.1780261155285074E-2</v>
      </c>
      <c r="S110" s="13">
        <f>IF(VLOOKUP(B110,Database!$A:$AV,MATCH($S$1,Database!$A$1:$AV$1,),)=0,"#N/A",((((VLOOKUP(B110,Database!$A:$AS,MATCH($S$1,Database!$A$1:$AS$1,),))))-(((VLOOKUP(EDATE(B110,-12),Database!$A:$AS,MATCH($S$1,Database!$A$1:$AS$1,),)))))/(((VLOOKUP(EDATE(B110,-12),Database!$A:$AS,MATCH($S$1,Database!$A$1:$AS$1,),)))))</f>
        <v>0.17391304351755807</v>
      </c>
      <c r="T110" s="13">
        <f>IF(VLOOKUP(B110,Database!$A:$AV,MATCH($T$1,Database!$A$1:$AV$1,),)=0,"#N/A",((((VLOOKUP(B110,Database!$A:$AS,MATCH($T$1,Database!$A$1:$AS$1,),))))-(((VLOOKUP(EDATE(B110,-12),Database!$A:$AS,MATCH($T$1,Database!$A$1:$AS$1,),)))))/(((VLOOKUP(EDATE(B110,-12),Database!$A:$AS,MATCH($T$1,Database!$A$1:$AS$1,),)))))</f>
        <v>0.14049586775743805</v>
      </c>
      <c r="U110" s="13">
        <f>IF(VLOOKUP(B110,Database!$A:$AV,MATCH($U$1,Database!$A$1:$AV$1,),)=0,"#N/A",((((VLOOKUP(B110,Database!$A:$AS,MATCH($U$1,Database!$A$1:$AS$1,),))))-(((VLOOKUP(EDATE(B110,-12),Database!$A:$AS,MATCH($U$1,Database!$A$1:$AS$1,),)))))/(((VLOOKUP(EDATE(B110,-12),Database!$A:$AS,MATCH($U$1,Database!$A$1:$AS$1,),)))))</f>
        <v>7.5259261446505741E-3</v>
      </c>
      <c r="V110" s="13">
        <f>IF(VLOOKUP(B110,Database!$A:$AV,MATCH($V$1,Database!$A$1:$AV$1,),)=0,"#N/A",((((VLOOKUP(B110,Database!$A:$AS,MATCH($V$1,Database!$A$1:$AS$1,),))))-(((VLOOKUP(EDATE(B110,-12),Database!$A:$AS,MATCH($V$1,Database!$A$1:$AS$1,),)))))/(((VLOOKUP(EDATE(B110,-12),Database!$A:$AS,MATCH($V$1,Database!$A$1:$AS$1,),)))))</f>
        <v>5.8926881323512557E-2</v>
      </c>
    </row>
    <row r="111" spans="1:22" s="80" customFormat="1" x14ac:dyDescent="0.35">
      <c r="A111" s="43"/>
      <c r="B111" s="75">
        <v>35521</v>
      </c>
      <c r="C111" s="13">
        <f>IF(VLOOKUP(B111,Database!$A:$AU,MATCH($C$1,Database!$A$1:$AU$1,),)=0,"#N/A",((((VLOOKUP(B111,Database!$A:$AU,MATCH($C$1,Database!$A$1:$AU$1,),))))-(((VLOOKUP(EDATE(B111,-12),Database!$A:$AU,MATCH($C$1,Database!$A$1:$AU$1,),)))))/(((VLOOKUP(EDATE(B111,-12),Database!$A:$AU,MATCH($C$1,Database!$A$1:$AU$1,),)))))</f>
        <v>6.3871273777824367E-2</v>
      </c>
      <c r="D111" s="13">
        <f>IF(VLOOKUP(B111,Database!$A:$AV,MATCH($D$1,Database!$A$1:$AV$1,),)=0,"#N/A",((((VLOOKUP(B111,Database!$A:$AS,MATCH($D$1,Database!$A$1:$AS$1,),))))-(((VLOOKUP(EDATE(B111,-12),Database!$A:$AS,MATCH($D$1,Database!$A$1:$AS$1,),)))))/(((VLOOKUP(EDATE(B111,-12),Database!$A:$AS,MATCH($D$1,Database!$A$1:$AS$1,),)))))</f>
        <v>4.9382716056546878E-2</v>
      </c>
      <c r="E111" s="13">
        <f>IF(VLOOKUP(B111,Database!$A:$AV,MATCH($E$1,Database!$A$1:$AV$1,),)=0,"#N/A",((((VLOOKUP(B111,Database!$A:$AS,MATCH($E$1,Database!$A$1:$AS$1,),))))-(((VLOOKUP(EDATE(B111,-12),Database!$A:$AS,MATCH($E$1,Database!$A$1:$AS$1,),)))))/(((VLOOKUP(EDATE(B111,-12),Database!$A:$AS,MATCH($E$1,Database!$A$1:$AS$1,),)))))</f>
        <v>3.9761431412349335E-2</v>
      </c>
      <c r="F111" s="13">
        <f>IF(VLOOKUP(B111,Database!$A:$AV,MATCH($F$1,Database!$A$1:$AV$1,),)=0,"#N/A",((((VLOOKUP(B111,Database!$A:$AS,MATCH($F$1,Database!$A$1:$AS$1,),))))-(((VLOOKUP(EDATE(B111,-12),Database!$A:$AS,MATCH($F$1,Database!$A$1:$AS$1,),)))))/(((VLOOKUP(EDATE(B111,-12),Database!$A:$AS,MATCH($F$1,Database!$A$1:$AS$1,),)))))</f>
        <v>3.3430232563441915E-2</v>
      </c>
      <c r="G111" s="13">
        <f>IF(VLOOKUP(B111,Database!$A:$AV,MATCH($G$1,Database!$A$1:$AV$1,),)=0,"#N/A",((((VLOOKUP(B111,Database!$A:$AS,MATCH($G$1,Database!$A$1:$AS$1,),))))-(((VLOOKUP(EDATE(B111,-12),Database!$A:$AS,MATCH($G$1,Database!$A$1:$AS$1,),)))))/(((VLOOKUP(EDATE(B111,-12),Database!$A:$AS,MATCH($G$1,Database!$A$1:$AS$1,),)))))</f>
        <v>5.9956942949407892E-2</v>
      </c>
      <c r="H111" s="13">
        <f>IF(VLOOKUP(B111,Database!$A:$AV,MATCH($H$1,Database!$A$1:$AV$1,),)=0,"#N/A",((((VLOOKUP(B111,Database!$A:$AS,MATCH($H$1,Database!$A$1:$AS$1,),))))-(((VLOOKUP(EDATE(B111,-12),Database!$A:$AS,MATCH($H$1,Database!$A$1:$AS$1,),)))))/(((VLOOKUP(EDATE(B111,-12),Database!$A:$AS,MATCH($H$1,Database!$A$1:$AS$1,),)))))</f>
        <v>2.1951219515698679E-2</v>
      </c>
      <c r="I111" s="13">
        <f>IF(VLOOKUP(B111,Database!$A:$AV,MATCH($I$1,Database!$A$1:$AV$1,),)=0,"#N/A",((((VLOOKUP(B111,Database!$A:$AS,MATCH($I$1,Database!$A$1:$AS$1,),))))-(((VLOOKUP(EDATE(B111,-12),Database!$A:$AS,MATCH($I$1,Database!$A$1:$AS$1,),)))))/(((VLOOKUP(EDATE(B111,-12),Database!$A:$AS,MATCH($I$1,Database!$A$1:$AS$1,),)))))</f>
        <v>3.6941580760176757E-2</v>
      </c>
      <c r="J111" s="13">
        <f>IF(VLOOKUP(B111,Database!$A:$AV,MATCH($J$1,Database!$A$1:$AV$1,),)=0,"#N/A",((((VLOOKUP(B111,Database!$A:$AS,MATCH($J$1,Database!$A$1:$AS$1,),))))-(((VLOOKUP(EDATE(B111,-12),Database!$A:$AS,MATCH($J$1,Database!$A$1:$AS$1,),)))))/(((VLOOKUP(EDATE(B111,-12),Database!$A:$AS,MATCH($J$1,Database!$A$1:$AS$1,),)))))</f>
        <v>7.9456190358334844E-2</v>
      </c>
      <c r="K111" s="13">
        <f>IF(VLOOKUP(B111,Database!$A:$AV,MATCH($K$1,Database!$A$1:$AV$1,),)=0,"#N/A",((((VLOOKUP(B111,Database!$A:$AS,MATCH($K$1,Database!$A$1:$AS$1,),))))-(((VLOOKUP(EDATE(B111,-12),Database!$A:$AS,MATCH($K$1,Database!$A$1:$AS$1,),)))))/(((VLOOKUP(EDATE(B111,-12),Database!$A:$AS,MATCH($K$1,Database!$A$1:$AS$1,),)))))</f>
        <v>7.1601941745128087E-2</v>
      </c>
      <c r="L111" s="13">
        <f>((((VLOOKUP(B111,Database!$A:$AS,MATCH($L$1,Database!$A$1:$AS$1,),))))-(((VLOOKUP(EDATE(B111,-12),Database!$A:$AS,MATCH($L$1,Database!$A$1:$AS$1,),)))))/(((VLOOKUP(EDATE(B111,-12),Database!$A:$AS,MATCH($L$1,Database!$A$1:$AS$1,),))))</f>
        <v>7.6070717407438468E-2</v>
      </c>
      <c r="M111" s="13">
        <f>((((VLOOKUP(B111,Database!$A:$AS,MATCH($M$1,Database!$A$1:$AS$1,),))))-(((VLOOKUP(EDATE(B111,-12),Database!$A:$AS,MATCH($M$1,Database!$A$1:$AS$1,),)))))/(((VLOOKUP(EDATE(B111,-12),Database!$A:$AS,MATCH($M$1,Database!$A$1:$AS$1,),))))</f>
        <v>-6.8619813224904827E-3</v>
      </c>
      <c r="N111" s="13">
        <f>((((VLOOKUP(B111,Database!$A:$AS,MATCH($N$1,Database!$A$1:$AS$1,),))))-(((VLOOKUP(EDATE(B111,-12),Database!$A:$AS,MATCH($N$1,Database!$A$1:$AS$1,),)))))/(((VLOOKUP(EDATE(B111,-12),Database!$A:$AS,MATCH($N$1,Database!$A$1:$AS$1,),))))</f>
        <v>4.3405069643467617E-2</v>
      </c>
      <c r="O111" s="13">
        <f>IF(VLOOKUP(B111,Database!$A:$AV,MATCH($O$1,Database!$A$1:$AV$1,),)=0,"#N/A",((((VLOOKUP(B111,Database!$A:$AS,MATCH($O$1,Database!$A$1:$AS$1,),))))-(((VLOOKUP(EDATE(B111,-12),Database!$A:$AS,MATCH($O$1,Database!$A$1:$AS$1,),)))))/(((VLOOKUP(EDATE(B111,-12),Database!$A:$AS,MATCH($O$1,Database!$A$1:$AS$1,),)))))</f>
        <v>6.1051517866567928E-2</v>
      </c>
      <c r="P111" s="13">
        <f>IF(VLOOKUP(B111,Database!$A:$AV,MATCH($P$1,Database!$A$1:$AV$1,),)=0,"#N/A",((((VLOOKUP(B111,Database!$A:$AS,MATCH($P$1,Database!$A$1:$AS$1,),))))-(((VLOOKUP(EDATE(B111,-12),Database!$A:$AS,MATCH($P$1,Database!$A$1:$AS$1,),)))))/(((VLOOKUP(EDATE(B111,-12),Database!$A:$AS,MATCH($P$1,Database!$A$1:$AS$1,),)))))</f>
        <v>5.0397497345234132E-2</v>
      </c>
      <c r="Q111" s="13">
        <f>IF(VLOOKUP(B111,Database!$A:$AV,MATCH($Q$1,Database!$A$1:$AV$1,),)=0,"#N/A",((((VLOOKUP(B111,Database!$A:$AS,MATCH($Q$1,Database!$A$1:$AS$1,),))))-(((VLOOKUP(EDATE(B111,-12),Database!$A:$AS,MATCH($Q$1,Database!$A$1:$AS$1,),)))))/(((VLOOKUP(EDATE(B111,-12),Database!$A:$AS,MATCH($Q$1,Database!$A$1:$AS$1,),)))))</f>
        <v>4.5856798076309921E-2</v>
      </c>
      <c r="R111" s="13">
        <f>IF(VLOOKUP(B111,Database!$A:$AV,MATCH($R$1,Database!$A$1:$AV$1,),)=0,"#N/A",((((VLOOKUP(B111,Database!$A:$AS,MATCH($R$1,Database!$A$1:$AS$1,),))))-(((VLOOKUP(EDATE(B111,-12),Database!$A:$AS,MATCH($R$1,Database!$A$1:$AS$1,),)))))/(((VLOOKUP(EDATE(B111,-12),Database!$A:$AS,MATCH($R$1,Database!$A$1:$AS$1,),)))))</f>
        <v>2.9243315968492476E-2</v>
      </c>
      <c r="S111" s="13">
        <f>IF(VLOOKUP(B111,Database!$A:$AV,MATCH($S$1,Database!$A$1:$AV$1,),)=0,"#N/A",((((VLOOKUP(B111,Database!$A:$AS,MATCH($S$1,Database!$A$1:$AS$1,),))))-(((VLOOKUP(EDATE(B111,-12),Database!$A:$AS,MATCH($S$1,Database!$A$1:$AS$1,),)))))/(((VLOOKUP(EDATE(B111,-12),Database!$A:$AS,MATCH($S$1,Database!$A$1:$AS$1,),)))))</f>
        <v>0.17302798986099913</v>
      </c>
      <c r="T111" s="13">
        <f>IF(VLOOKUP(B111,Database!$A:$AV,MATCH($T$1,Database!$A$1:$AV$1,),)=0,"#N/A",((((VLOOKUP(B111,Database!$A:$AS,MATCH($T$1,Database!$A$1:$AS$1,),))))-(((VLOOKUP(EDATE(B111,-12),Database!$A:$AS,MATCH($T$1,Database!$A$1:$AS$1,),)))))/(((VLOOKUP(EDATE(B111,-12),Database!$A:$AS,MATCH($T$1,Database!$A$1:$AS$1,),)))))</f>
        <v>0.10290237466760863</v>
      </c>
      <c r="U111" s="13">
        <f>IF(VLOOKUP(B111,Database!$A:$AV,MATCH($U$1,Database!$A$1:$AV$1,),)=0,"#N/A",((((VLOOKUP(B111,Database!$A:$AS,MATCH($U$1,Database!$A$1:$AS$1,),))))-(((VLOOKUP(EDATE(B111,-12),Database!$A:$AS,MATCH($U$1,Database!$A$1:$AS$1,),)))))/(((VLOOKUP(EDATE(B111,-12),Database!$A:$AS,MATCH($U$1,Database!$A$1:$AS$1,),)))))</f>
        <v>9.0397093438807696E-2</v>
      </c>
      <c r="V111" s="13">
        <f>IF(VLOOKUP(B111,Database!$A:$AV,MATCH($V$1,Database!$A$1:$AV$1,),)=0,"#N/A",((((VLOOKUP(B111,Database!$A:$AS,MATCH($V$1,Database!$A$1:$AS$1,),))))-(((VLOOKUP(EDATE(B111,-12),Database!$A:$AS,MATCH($V$1,Database!$A$1:$AS$1,),)))))/(((VLOOKUP(EDATE(B111,-12),Database!$A:$AS,MATCH($V$1,Database!$A$1:$AS$1,),)))))</f>
        <v>0.15050263795355384</v>
      </c>
    </row>
    <row r="112" spans="1:22" s="80" customFormat="1" x14ac:dyDescent="0.35">
      <c r="A112" s="43"/>
      <c r="B112" s="75">
        <v>35551</v>
      </c>
      <c r="C112" s="13">
        <f>IF(VLOOKUP(B112,Database!$A:$AU,MATCH($C$1,Database!$A$1:$AU$1,),)=0,"#N/A",((((VLOOKUP(B112,Database!$A:$AU,MATCH($C$1,Database!$A$1:$AU$1,),))))-(((VLOOKUP(EDATE(B112,-12),Database!$A:$AU,MATCH($C$1,Database!$A$1:$AU$1,),)))))/(((VLOOKUP(EDATE(B112,-12),Database!$A:$AU,MATCH($C$1,Database!$A$1:$AU$1,),)))))</f>
        <v>6.1844586904899405E-2</v>
      </c>
      <c r="D112" s="13">
        <f>IF(VLOOKUP(B112,Database!$A:$AV,MATCH($D$1,Database!$A$1:$AV$1,),)=0,"#N/A",((((VLOOKUP(B112,Database!$A:$AS,MATCH($D$1,Database!$A$1:$AS$1,),))))-(((VLOOKUP(EDATE(B112,-12),Database!$A:$AS,MATCH($D$1,Database!$A$1:$AS$1,),)))))/(((VLOOKUP(EDATE(B112,-12),Database!$A:$AS,MATCH($D$1,Database!$A$1:$AS$1,),)))))</f>
        <v>2.8083028079211241E-2</v>
      </c>
      <c r="E112" s="13">
        <f>IF(VLOOKUP(B112,Database!$A:$AV,MATCH($E$1,Database!$A$1:$AV$1,),)=0,"#N/A",((((VLOOKUP(B112,Database!$A:$AS,MATCH($E$1,Database!$A$1:$AS$1,),))))-(((VLOOKUP(EDATE(B112,-12),Database!$A:$AS,MATCH($E$1,Database!$A$1:$AS$1,),)))))/(((VLOOKUP(EDATE(B112,-12),Database!$A:$AS,MATCH($E$1,Database!$A$1:$AS$1,),)))))</f>
        <v>6.4229249015670564E-2</v>
      </c>
      <c r="F112" s="13">
        <f>IF(VLOOKUP(B112,Database!$A:$AV,MATCH($F$1,Database!$A$1:$AV$1,),)=0,"#N/A",((((VLOOKUP(B112,Database!$A:$AS,MATCH($F$1,Database!$A$1:$AS$1,),))))-(((VLOOKUP(EDATE(B112,-12),Database!$A:$AS,MATCH($F$1,Database!$A$1:$AS$1,),)))))/(((VLOOKUP(EDATE(B112,-12),Database!$A:$AS,MATCH($F$1,Database!$A$1:$AS$1,),)))))</f>
        <v>1.152737753286605E-2</v>
      </c>
      <c r="G112" s="13">
        <f>IF(VLOOKUP(B112,Database!$A:$AV,MATCH($G$1,Database!$A$1:$AV$1,),)=0,"#N/A",((((VLOOKUP(B112,Database!$A:$AS,MATCH($G$1,Database!$A$1:$AS$1,),))))-(((VLOOKUP(EDATE(B112,-12),Database!$A:$AS,MATCH($G$1,Database!$A$1:$AS$1,),)))))/(((VLOOKUP(EDATE(B112,-12),Database!$A:$AS,MATCH($G$1,Database!$A$1:$AS$1,),)))))</f>
        <v>1.9947229551451194E-2</v>
      </c>
      <c r="H112" s="13">
        <f>IF(VLOOKUP(B112,Database!$A:$AV,MATCH($H$1,Database!$A$1:$AV$1,),)=0,"#N/A",((((VLOOKUP(B112,Database!$A:$AS,MATCH($H$1,Database!$A$1:$AS$1,),))))-(((VLOOKUP(EDATE(B112,-12),Database!$A:$AS,MATCH($H$1,Database!$A$1:$AS$1,),)))))/(((VLOOKUP(EDATE(B112,-12),Database!$A:$AS,MATCH($H$1,Database!$A$1:$AS$1,),)))))</f>
        <v>1.4527845030905444E-2</v>
      </c>
      <c r="I112" s="13">
        <f>IF(VLOOKUP(B112,Database!$A:$AV,MATCH($I$1,Database!$A$1:$AV$1,),)=0,"#N/A",((((VLOOKUP(B112,Database!$A:$AS,MATCH($I$1,Database!$A$1:$AS$1,),))))-(((VLOOKUP(EDATE(B112,-12),Database!$A:$AS,MATCH($I$1,Database!$A$1:$AS$1,),)))))/(((VLOOKUP(EDATE(B112,-12),Database!$A:$AS,MATCH($I$1,Database!$A$1:$AS$1,),)))))</f>
        <v>3.5253654343882036E-2</v>
      </c>
      <c r="J112" s="13">
        <f>IF(VLOOKUP(B112,Database!$A:$AV,MATCH($J$1,Database!$A$1:$AV$1,),)=0,"#N/A",((((VLOOKUP(B112,Database!$A:$AS,MATCH($J$1,Database!$A$1:$AS$1,),))))-(((VLOOKUP(EDATE(B112,-12),Database!$A:$AS,MATCH($J$1,Database!$A$1:$AS$1,),)))))/(((VLOOKUP(EDATE(B112,-12),Database!$A:$AS,MATCH($J$1,Database!$A$1:$AS$1,),)))))</f>
        <v>5.9468471115687503E-2</v>
      </c>
      <c r="K112" s="13">
        <f>IF(VLOOKUP(B112,Database!$A:$AV,MATCH($K$1,Database!$A$1:$AV$1,),)=0,"#N/A",((((VLOOKUP(B112,Database!$A:$AS,MATCH($K$1,Database!$A$1:$AS$1,),))))-(((VLOOKUP(EDATE(B112,-12),Database!$A:$AS,MATCH($K$1,Database!$A$1:$AS$1,),)))))/(((VLOOKUP(EDATE(B112,-12),Database!$A:$AS,MATCH($K$1,Database!$A$1:$AS$1,),)))))</f>
        <v>4.7675804527839934E-2</v>
      </c>
      <c r="L112" s="13">
        <f>((((VLOOKUP(B112,Database!$A:$AS,MATCH($L$1,Database!$A$1:$AS$1,),))))-(((VLOOKUP(EDATE(B112,-12),Database!$A:$AS,MATCH($L$1,Database!$A$1:$AS$1,),)))))/(((VLOOKUP(EDATE(B112,-12),Database!$A:$AS,MATCH($L$1,Database!$A$1:$AS$1,),))))</f>
        <v>8.0593029605406111E-2</v>
      </c>
      <c r="M112" s="13">
        <f>((((VLOOKUP(B112,Database!$A:$AS,MATCH($M$1,Database!$A$1:$AS$1,),))))-(((VLOOKUP(EDATE(B112,-12),Database!$A:$AS,MATCH($M$1,Database!$A$1:$AS$1,),)))))/(((VLOOKUP(EDATE(B112,-12),Database!$A:$AS,MATCH($M$1,Database!$A$1:$AS$1,),))))</f>
        <v>1.1189464453844505E-2</v>
      </c>
      <c r="N112" s="13">
        <f>((((VLOOKUP(B112,Database!$A:$AS,MATCH($N$1,Database!$A$1:$AS$1,),))))-(((VLOOKUP(EDATE(B112,-12),Database!$A:$AS,MATCH($N$1,Database!$A$1:$AS$1,),)))))/(((VLOOKUP(EDATE(B112,-12),Database!$A:$AS,MATCH($N$1,Database!$A$1:$AS$1,),))))</f>
        <v>3.944470307390676E-2</v>
      </c>
      <c r="O112" s="13">
        <f>IF(VLOOKUP(B112,Database!$A:$AV,MATCH($O$1,Database!$A$1:$AV$1,),)=0,"#N/A",((((VLOOKUP(B112,Database!$A:$AS,MATCH($O$1,Database!$A$1:$AS$1,),))))-(((VLOOKUP(EDATE(B112,-12),Database!$A:$AS,MATCH($O$1,Database!$A$1:$AS$1,),)))))/(((VLOOKUP(EDATE(B112,-12),Database!$A:$AS,MATCH($O$1,Database!$A$1:$AS$1,),)))))</f>
        <v>5.7421997007629913E-2</v>
      </c>
      <c r="P112" s="13">
        <f>IF(VLOOKUP(B112,Database!$A:$AV,MATCH($P$1,Database!$A$1:$AV$1,),)=0,"#N/A",((((VLOOKUP(B112,Database!$A:$AS,MATCH($P$1,Database!$A$1:$AS$1,),))))-(((VLOOKUP(EDATE(B112,-12),Database!$A:$AS,MATCH($P$1,Database!$A$1:$AS$1,),)))))/(((VLOOKUP(EDATE(B112,-12),Database!$A:$AS,MATCH($P$1,Database!$A$1:$AS$1,),)))))</f>
        <v>3.9702304279375995E-2</v>
      </c>
      <c r="Q112" s="13">
        <f>IF(VLOOKUP(B112,Database!$A:$AV,MATCH($Q$1,Database!$A$1:$AV$1,),)=0,"#N/A",((((VLOOKUP(B112,Database!$A:$AS,MATCH($Q$1,Database!$A$1:$AS$1,),))))-(((VLOOKUP(EDATE(B112,-12),Database!$A:$AS,MATCH($Q$1,Database!$A$1:$AS$1,),)))))/(((VLOOKUP(EDATE(B112,-12),Database!$A:$AS,MATCH($Q$1,Database!$A$1:$AS$1,),)))))</f>
        <v>3.9526600019156338E-2</v>
      </c>
      <c r="R112" s="13">
        <f>IF(VLOOKUP(B112,Database!$A:$AV,MATCH($R$1,Database!$A$1:$AV$1,),)=0,"#N/A",((((VLOOKUP(B112,Database!$A:$AS,MATCH($R$1,Database!$A$1:$AS$1,),))))-(((VLOOKUP(EDATE(B112,-12),Database!$A:$AS,MATCH($R$1,Database!$A$1:$AS$1,),)))))/(((VLOOKUP(EDATE(B112,-12),Database!$A:$AS,MATCH($R$1,Database!$A$1:$AS$1,),)))))</f>
        <v>2.5779964088475361E-2</v>
      </c>
      <c r="S112" s="13">
        <f>IF(VLOOKUP(B112,Database!$A:$AV,MATCH($S$1,Database!$A$1:$AV$1,),)=0,"#N/A",((((VLOOKUP(B112,Database!$A:$AS,MATCH($S$1,Database!$A$1:$AS$1,),))))-(((VLOOKUP(EDATE(B112,-12),Database!$A:$AS,MATCH($S$1,Database!$A$1:$AS$1,),)))))/(((VLOOKUP(EDATE(B112,-12),Database!$A:$AS,MATCH($S$1,Database!$A$1:$AS$1,),)))))</f>
        <v>0.10169491529291261</v>
      </c>
      <c r="T112" s="13">
        <f>IF(VLOOKUP(B112,Database!$A:$AV,MATCH($T$1,Database!$A$1:$AV$1,),)=0,"#N/A",((((VLOOKUP(B112,Database!$A:$AS,MATCH($T$1,Database!$A$1:$AS$1,),))))-(((VLOOKUP(EDATE(B112,-12),Database!$A:$AS,MATCH($T$1,Database!$A$1:$AS$1,),)))))/(((VLOOKUP(EDATE(B112,-12),Database!$A:$AS,MATCH($T$1,Database!$A$1:$AS$1,),)))))</f>
        <v>0.10904255319601668</v>
      </c>
      <c r="U112" s="13">
        <f>IF(VLOOKUP(B112,Database!$A:$AV,MATCH($U$1,Database!$A$1:$AV$1,),)=0,"#N/A",((((VLOOKUP(B112,Database!$A:$AS,MATCH($U$1,Database!$A$1:$AS$1,),))))-(((VLOOKUP(EDATE(B112,-12),Database!$A:$AS,MATCH($U$1,Database!$A$1:$AS$1,),)))))/(((VLOOKUP(EDATE(B112,-12),Database!$A:$AS,MATCH($U$1,Database!$A$1:$AS$1,),)))))</f>
        <v>8.6216816712100849E-3</v>
      </c>
      <c r="V112" s="13">
        <f>IF(VLOOKUP(B112,Database!$A:$AV,MATCH($V$1,Database!$A$1:$AV$1,),)=0,"#N/A",((((VLOOKUP(B112,Database!$A:$AS,MATCH($V$1,Database!$A$1:$AS$1,),))))-(((VLOOKUP(EDATE(B112,-12),Database!$A:$AS,MATCH($V$1,Database!$A$1:$AS$1,),)))))/(((VLOOKUP(EDATE(B112,-12),Database!$A:$AS,MATCH($V$1,Database!$A$1:$AS$1,),)))))</f>
        <v>9.2537614521345402E-2</v>
      </c>
    </row>
    <row r="113" spans="1:22" s="80" customFormat="1" x14ac:dyDescent="0.35">
      <c r="A113" s="43"/>
      <c r="B113" s="75">
        <v>35582</v>
      </c>
      <c r="C113" s="13">
        <f>IF(VLOOKUP(B113,Database!$A:$AU,MATCH($C$1,Database!$A$1:$AU$1,),)=0,"#N/A",((((VLOOKUP(B113,Database!$A:$AU,MATCH($C$1,Database!$A$1:$AU$1,),))))-(((VLOOKUP(EDATE(B113,-12),Database!$A:$AU,MATCH($C$1,Database!$A$1:$AU$1,),)))))/(((VLOOKUP(EDATE(B113,-12),Database!$A:$AU,MATCH($C$1,Database!$A$1:$AU$1,),)))))</f>
        <v>5.8895801369712245E-2</v>
      </c>
      <c r="D113" s="13">
        <f>IF(VLOOKUP(B113,Database!$A:$AV,MATCH($D$1,Database!$A$1:$AV$1,),)=0,"#N/A",((((VLOOKUP(B113,Database!$A:$AS,MATCH($D$1,Database!$A$1:$AS$1,),))))-(((VLOOKUP(EDATE(B113,-12),Database!$A:$AS,MATCH($D$1,Database!$A$1:$AS$1,),)))))/(((VLOOKUP(EDATE(B113,-12),Database!$A:$AS,MATCH($D$1,Database!$A$1:$AS$1,),)))))</f>
        <v>4.5177045172497751E-2</v>
      </c>
      <c r="E113" s="13">
        <f>IF(VLOOKUP(B113,Database!$A:$AV,MATCH($E$1,Database!$A$1:$AV$1,),)=0,"#N/A",((((VLOOKUP(B113,Database!$A:$AS,MATCH($E$1,Database!$A$1:$AS$1,),))))-(((VLOOKUP(EDATE(B113,-12),Database!$A:$AS,MATCH($E$1,Database!$A$1:$AS$1,),)))))/(((VLOOKUP(EDATE(B113,-12),Database!$A:$AS,MATCH($E$1,Database!$A$1:$AS$1,),)))))</f>
        <v>5.6213017753004184E-2</v>
      </c>
      <c r="F113" s="13">
        <f>IF(VLOOKUP(B113,Database!$A:$AV,MATCH($F$1,Database!$A$1:$AV$1,),)=0,"#N/A",((((VLOOKUP(B113,Database!$A:$AS,MATCH($F$1,Database!$A$1:$AS$1,),))))-(((VLOOKUP(EDATE(B113,-12),Database!$A:$AS,MATCH($F$1,Database!$A$1:$AS$1,),)))))/(((VLOOKUP(EDATE(B113,-12),Database!$A:$AS,MATCH($F$1,Database!$A$1:$AS$1,),)))))</f>
        <v>4.5845272208150885E-2</v>
      </c>
      <c r="G113" s="13">
        <f>IF(VLOOKUP(B113,Database!$A:$AV,MATCH($G$1,Database!$A$1:$AV$1,),)=0,"#N/A",((((VLOOKUP(B113,Database!$A:$AS,MATCH($G$1,Database!$A$1:$AS$1,),))))-(((VLOOKUP(EDATE(B113,-12),Database!$A:$AS,MATCH($G$1,Database!$A$1:$AS$1,),)))))/(((VLOOKUP(EDATE(B113,-12),Database!$A:$AS,MATCH($G$1,Database!$A$1:$AS$1,),)))))</f>
        <v>3.5417996171027422E-2</v>
      </c>
      <c r="H113" s="13">
        <f>IF(VLOOKUP(B113,Database!$A:$AV,MATCH($H$1,Database!$A$1:$AV$1,),)=0,"#N/A",((((VLOOKUP(B113,Database!$A:$AS,MATCH($H$1,Database!$A$1:$AS$1,),))))-(((VLOOKUP(EDATE(B113,-12),Database!$A:$AS,MATCH($H$1,Database!$A$1:$AS$1,),)))))/(((VLOOKUP(EDATE(B113,-12),Database!$A:$AS,MATCH($H$1,Database!$A$1:$AS$1,),)))))</f>
        <v>2.3142509134264227E-2</v>
      </c>
      <c r="I113" s="13">
        <f>IF(VLOOKUP(B113,Database!$A:$AV,MATCH($I$1,Database!$A$1:$AV$1,),)=0,"#N/A",((((VLOOKUP(B113,Database!$A:$AS,MATCH($I$1,Database!$A$1:$AS$1,),))))-(((VLOOKUP(EDATE(B113,-12),Database!$A:$AS,MATCH($I$1,Database!$A$1:$AS$1,),)))))/(((VLOOKUP(EDATE(B113,-12),Database!$A:$AS,MATCH($I$1,Database!$A$1:$AS$1,),)))))</f>
        <v>4.2060085830838173E-2</v>
      </c>
      <c r="J113" s="13">
        <f>IF(VLOOKUP(B113,Database!$A:$AV,MATCH($J$1,Database!$A$1:$AV$1,),)=0,"#N/A",((((VLOOKUP(B113,Database!$A:$AS,MATCH($J$1,Database!$A$1:$AS$1,),))))-(((VLOOKUP(EDATE(B113,-12),Database!$A:$AS,MATCH($J$1,Database!$A$1:$AS$1,),)))))/(((VLOOKUP(EDATE(B113,-12),Database!$A:$AS,MATCH($J$1,Database!$A$1:$AS$1,),)))))</f>
        <v>5.6296841411983989E-2</v>
      </c>
      <c r="K113" s="13">
        <f>IF(VLOOKUP(B113,Database!$A:$AV,MATCH($K$1,Database!$A$1:$AV$1,),)=0,"#N/A",((((VLOOKUP(B113,Database!$A:$AS,MATCH($K$1,Database!$A$1:$AS$1,),))))-(((VLOOKUP(EDATE(B113,-12),Database!$A:$AS,MATCH($K$1,Database!$A$1:$AS$1,),)))))/(((VLOOKUP(EDATE(B113,-12),Database!$A:$AS,MATCH($K$1,Database!$A$1:$AS$1,),)))))</f>
        <v>3.804994055096303E-2</v>
      </c>
      <c r="L113" s="13">
        <f>((((VLOOKUP(B113,Database!$A:$AS,MATCH($L$1,Database!$A$1:$AS$1,),))))-(((VLOOKUP(EDATE(B113,-12),Database!$A:$AS,MATCH($L$1,Database!$A$1:$AS$1,),)))))/(((VLOOKUP(EDATE(B113,-12),Database!$A:$AS,MATCH($L$1,Database!$A$1:$AS$1,),))))</f>
        <v>8.1301289013395214E-2</v>
      </c>
      <c r="M113" s="13">
        <f>((((VLOOKUP(B113,Database!$A:$AS,MATCH($M$1,Database!$A$1:$AS$1,),))))-(((VLOOKUP(EDATE(B113,-12),Database!$A:$AS,MATCH($M$1,Database!$A$1:$AS$1,),)))))/(((VLOOKUP(EDATE(B113,-12),Database!$A:$AS,MATCH($M$1,Database!$A$1:$AS$1,),))))</f>
        <v>2.179926777066736E-2</v>
      </c>
      <c r="N113" s="13">
        <f>((((VLOOKUP(B113,Database!$A:$AS,MATCH($N$1,Database!$A$1:$AS$1,),))))-(((VLOOKUP(EDATE(B113,-12),Database!$A:$AS,MATCH($N$1,Database!$A$1:$AS$1,),)))))/(((VLOOKUP(EDATE(B113,-12),Database!$A:$AS,MATCH($N$1,Database!$A$1:$AS$1,),))))</f>
        <v>6.2025243019340023E-2</v>
      </c>
      <c r="O113" s="13">
        <f>IF(VLOOKUP(B113,Database!$A:$AV,MATCH($O$1,Database!$A$1:$AV$1,),)=0,"#N/A",((((VLOOKUP(B113,Database!$A:$AS,MATCH($O$1,Database!$A$1:$AS$1,),))))-(((VLOOKUP(EDATE(B113,-12),Database!$A:$AS,MATCH($O$1,Database!$A$1:$AS$1,),)))))/(((VLOOKUP(EDATE(B113,-12),Database!$A:$AS,MATCH($O$1,Database!$A$1:$AS$1,),)))))</f>
        <v>4.5931661300150854E-2</v>
      </c>
      <c r="P113" s="13">
        <f>IF(VLOOKUP(B113,Database!$A:$AV,MATCH($P$1,Database!$A$1:$AV$1,),)=0,"#N/A",((((VLOOKUP(B113,Database!$A:$AS,MATCH($P$1,Database!$A$1:$AS$1,),))))-(((VLOOKUP(EDATE(B113,-12),Database!$A:$AS,MATCH($P$1,Database!$A$1:$AS$1,),)))))/(((VLOOKUP(EDATE(B113,-12),Database!$A:$AS,MATCH($P$1,Database!$A$1:$AS$1,),)))))</f>
        <v>9.534479200448133E-2</v>
      </c>
      <c r="Q113" s="13">
        <f>IF(VLOOKUP(B113,Database!$A:$AV,MATCH($Q$1,Database!$A$1:$AV$1,),)=0,"#N/A",((((VLOOKUP(B113,Database!$A:$AS,MATCH($Q$1,Database!$A$1:$AS$1,),))))-(((VLOOKUP(EDATE(B113,-12),Database!$A:$AS,MATCH($Q$1,Database!$A$1:$AS$1,),)))))/(((VLOOKUP(EDATE(B113,-12),Database!$A:$AS,MATCH($Q$1,Database!$A$1:$AS$1,),)))))</f>
        <v>8.0539232630500876E-2</v>
      </c>
      <c r="R113" s="13">
        <f>IF(VLOOKUP(B113,Database!$A:$AV,MATCH($R$1,Database!$A$1:$AV$1,),)=0,"#N/A",((((VLOOKUP(B113,Database!$A:$AS,MATCH($R$1,Database!$A$1:$AS$1,),))))-(((VLOOKUP(EDATE(B113,-12),Database!$A:$AS,MATCH($R$1,Database!$A$1:$AS$1,),)))))/(((VLOOKUP(EDATE(B113,-12),Database!$A:$AS,MATCH($R$1,Database!$A$1:$AS$1,),)))))</f>
        <v>9.9633037511339916E-3</v>
      </c>
      <c r="S113" s="13">
        <f>IF(VLOOKUP(B113,Database!$A:$AV,MATCH($S$1,Database!$A$1:$AV$1,),)=0,"#N/A",((((VLOOKUP(B113,Database!$A:$AS,MATCH($S$1,Database!$A$1:$AS$1,),))))-(((VLOOKUP(EDATE(B113,-12),Database!$A:$AS,MATCH($S$1,Database!$A$1:$AS$1,),)))))/(((VLOOKUP(EDATE(B113,-12),Database!$A:$AS,MATCH($S$1,Database!$A$1:$AS$1,),)))))</f>
        <v>0.15254237289862169</v>
      </c>
      <c r="T113" s="13">
        <f>IF(VLOOKUP(B113,Database!$A:$AV,MATCH($T$1,Database!$A$1:$AV$1,),)=0,"#N/A",((((VLOOKUP(B113,Database!$A:$AS,MATCH($T$1,Database!$A$1:$AS$1,),))))-(((VLOOKUP(EDATE(B113,-12),Database!$A:$AS,MATCH($T$1,Database!$A$1:$AS$1,),)))))/(((VLOOKUP(EDATE(B113,-12),Database!$A:$AS,MATCH($T$1,Database!$A$1:$AS$1,),)))))</f>
        <v>9.3264248705603028E-2</v>
      </c>
      <c r="U113" s="13">
        <f>IF(VLOOKUP(B113,Database!$A:$AV,MATCH($U$1,Database!$A$1:$AV$1,),)=0,"#N/A",((((VLOOKUP(B113,Database!$A:$AS,MATCH($U$1,Database!$A$1:$AS$1,),))))-(((VLOOKUP(EDATE(B113,-12),Database!$A:$AS,MATCH($U$1,Database!$A$1:$AS$1,),)))))/(((VLOOKUP(EDATE(B113,-12),Database!$A:$AS,MATCH($U$1,Database!$A$1:$AS$1,),)))))</f>
        <v>7.1468260320917479E-2</v>
      </c>
      <c r="V113" s="13">
        <f>IF(VLOOKUP(B113,Database!$A:$AV,MATCH($V$1,Database!$A$1:$AV$1,),)=0,"#N/A",((((VLOOKUP(B113,Database!$A:$AS,MATCH($V$1,Database!$A$1:$AS$1,),))))-(((VLOOKUP(EDATE(B113,-12),Database!$A:$AS,MATCH($V$1,Database!$A$1:$AS$1,),)))))/(((VLOOKUP(EDATE(B113,-12),Database!$A:$AS,MATCH($V$1,Database!$A$1:$AS$1,),)))))</f>
        <v>0.17617966930356457</v>
      </c>
    </row>
    <row r="114" spans="1:22" s="80" customFormat="1" x14ac:dyDescent="0.35">
      <c r="A114" s="43"/>
      <c r="B114" s="75">
        <v>35612</v>
      </c>
      <c r="C114" s="13">
        <f>IF(VLOOKUP(B114,Database!$A:$AU,MATCH($C$1,Database!$A$1:$AU$1,),)=0,"#N/A",((((VLOOKUP(B114,Database!$A:$AU,MATCH($C$1,Database!$A$1:$AU$1,),))))-(((VLOOKUP(EDATE(B114,-12),Database!$A:$AU,MATCH($C$1,Database!$A$1:$AU$1,),)))))/(((VLOOKUP(EDATE(B114,-12),Database!$A:$AU,MATCH($C$1,Database!$A$1:$AU$1,),)))))</f>
        <v>6.7744527843555849E-2</v>
      </c>
      <c r="D114" s="13">
        <f>IF(VLOOKUP(B114,Database!$A:$AV,MATCH($D$1,Database!$A$1:$AV$1,),)=0,"#N/A",((((VLOOKUP(B114,Database!$A:$AS,MATCH($D$1,Database!$A$1:$AS$1,),))))-(((VLOOKUP(EDATE(B114,-12),Database!$A:$AS,MATCH($D$1,Database!$A$1:$AS$1,),)))))/(((VLOOKUP(EDATE(B114,-12),Database!$A:$AS,MATCH($D$1,Database!$A$1:$AS$1,),)))))</f>
        <v>6.2807881780755484E-2</v>
      </c>
      <c r="E114" s="13">
        <f>IF(VLOOKUP(B114,Database!$A:$AV,MATCH($E$1,Database!$A$1:$AV$1,),)=0,"#N/A",((((VLOOKUP(B114,Database!$A:$AS,MATCH($E$1,Database!$A$1:$AS$1,),))))-(((VLOOKUP(EDATE(B114,-12),Database!$A:$AS,MATCH($E$1,Database!$A$1:$AS$1,),)))))/(((VLOOKUP(EDATE(B114,-12),Database!$A:$AS,MATCH($E$1,Database!$A$1:$AS$1,),)))))</f>
        <v>5.2941176472578545E-2</v>
      </c>
      <c r="F114" s="13">
        <f>IF(VLOOKUP(B114,Database!$A:$AV,MATCH($F$1,Database!$A$1:$AV$1,),)=0,"#N/A",((((VLOOKUP(B114,Database!$A:$AS,MATCH($F$1,Database!$A$1:$AS$1,),))))-(((VLOOKUP(EDATE(B114,-12),Database!$A:$AS,MATCH($F$1,Database!$A$1:$AS$1,),)))))/(((VLOOKUP(EDATE(B114,-12),Database!$A:$AS,MATCH($F$1,Database!$A$1:$AS$1,),)))))</f>
        <v>6.9565217401133486E-2</v>
      </c>
      <c r="G114" s="13">
        <f>IF(VLOOKUP(B114,Database!$A:$AV,MATCH($G$1,Database!$A$1:$AV$1,),)=0,"#N/A",((((VLOOKUP(B114,Database!$A:$AS,MATCH($G$1,Database!$A$1:$AS$1,),))))-(((VLOOKUP(EDATE(B114,-12),Database!$A:$AS,MATCH($G$1,Database!$A$1:$AS$1,),)))))/(((VLOOKUP(EDATE(B114,-12),Database!$A:$AS,MATCH($G$1,Database!$A$1:$AS$1,),)))))</f>
        <v>5.653021442495125E-2</v>
      </c>
      <c r="H114" s="13">
        <f>IF(VLOOKUP(B114,Database!$A:$AV,MATCH($H$1,Database!$A$1:$AV$1,),)=0,"#N/A",((((VLOOKUP(B114,Database!$A:$AS,MATCH($H$1,Database!$A$1:$AS$1,),))))-(((VLOOKUP(EDATE(B114,-12),Database!$A:$AS,MATCH($H$1,Database!$A$1:$AS$1,),)))))/(((VLOOKUP(EDATE(B114,-12),Database!$A:$AS,MATCH($H$1,Database!$A$1:$AS$1,),)))))</f>
        <v>4.2682926829058075E-2</v>
      </c>
      <c r="I114" s="13">
        <f>IF(VLOOKUP(B114,Database!$A:$AV,MATCH($I$1,Database!$A$1:$AV$1,),)=0,"#N/A",((((VLOOKUP(B114,Database!$A:$AS,MATCH($I$1,Database!$A$1:$AS$1,),))))-(((VLOOKUP(EDATE(B114,-12),Database!$A:$AS,MATCH($I$1,Database!$A$1:$AS$1,),)))))/(((VLOOKUP(EDATE(B114,-12),Database!$A:$AS,MATCH($I$1,Database!$A$1:$AS$1,),)))))</f>
        <v>4.9828178694778055E-2</v>
      </c>
      <c r="J114" s="13">
        <f>IF(VLOOKUP(B114,Database!$A:$AV,MATCH($J$1,Database!$A$1:$AV$1,),)=0,"#N/A",((((VLOOKUP(B114,Database!$A:$AS,MATCH($J$1,Database!$A$1:$AS$1,),))))-(((VLOOKUP(EDATE(B114,-12),Database!$A:$AS,MATCH($J$1,Database!$A$1:$AS$1,),)))))/(((VLOOKUP(EDATE(B114,-12),Database!$A:$AS,MATCH($J$1,Database!$A$1:$AS$1,),)))))</f>
        <v>7.9468317482965359E-2</v>
      </c>
      <c r="K114" s="13">
        <f>IF(VLOOKUP(B114,Database!$A:$AV,MATCH($K$1,Database!$A$1:$AV$1,),)=0,"#N/A",((((VLOOKUP(B114,Database!$A:$AS,MATCH($K$1,Database!$A$1:$AS$1,),))))-(((VLOOKUP(EDATE(B114,-12),Database!$A:$AS,MATCH($K$1,Database!$A$1:$AS$1,),)))))/(((VLOOKUP(EDATE(B114,-12),Database!$A:$AS,MATCH($K$1,Database!$A$1:$AS$1,),)))))</f>
        <v>4.8292108356611359E-2</v>
      </c>
      <c r="L114" s="13">
        <f>((((VLOOKUP(B114,Database!$A:$AS,MATCH($L$1,Database!$A$1:$AS$1,),))))-(((VLOOKUP(EDATE(B114,-12),Database!$A:$AS,MATCH($L$1,Database!$A$1:$AS$1,),)))))/(((VLOOKUP(EDATE(B114,-12),Database!$A:$AS,MATCH($L$1,Database!$A$1:$AS$1,),))))</f>
        <v>7.3833545808793172E-2</v>
      </c>
      <c r="M114" s="13">
        <f>((((VLOOKUP(B114,Database!$A:$AS,MATCH($M$1,Database!$A$1:$AS$1,),))))-(((VLOOKUP(EDATE(B114,-12),Database!$A:$AS,MATCH($M$1,Database!$A$1:$AS$1,),)))))/(((VLOOKUP(EDATE(B114,-12),Database!$A:$AS,MATCH($M$1,Database!$A$1:$AS$1,),))))</f>
        <v>3.3024961784747932E-2</v>
      </c>
      <c r="N114" s="13">
        <f>((((VLOOKUP(B114,Database!$A:$AS,MATCH($N$1,Database!$A$1:$AS$1,),))))-(((VLOOKUP(EDATE(B114,-12),Database!$A:$AS,MATCH($N$1,Database!$A$1:$AS$1,),)))))/(((VLOOKUP(EDATE(B114,-12),Database!$A:$AS,MATCH($N$1,Database!$A$1:$AS$1,),))))</f>
        <v>8.2453034372233502E-2</v>
      </c>
      <c r="O114" s="13">
        <f>IF(VLOOKUP(B114,Database!$A:$AV,MATCH($O$1,Database!$A$1:$AV$1,),)=0,"#N/A",((((VLOOKUP(B114,Database!$A:$AS,MATCH($O$1,Database!$A$1:$AS$1,),))))-(((VLOOKUP(EDATE(B114,-12),Database!$A:$AS,MATCH($O$1,Database!$A$1:$AS$1,),)))))/(((VLOOKUP(EDATE(B114,-12),Database!$A:$AS,MATCH($O$1,Database!$A$1:$AS$1,),)))))</f>
        <v>6.1082445222680776E-2</v>
      </c>
      <c r="P114" s="13">
        <f>IF(VLOOKUP(B114,Database!$A:$AV,MATCH($P$1,Database!$A$1:$AV$1,),)=0,"#N/A",((((VLOOKUP(B114,Database!$A:$AS,MATCH($P$1,Database!$A$1:$AS$1,),))))-(((VLOOKUP(EDATE(B114,-12),Database!$A:$AS,MATCH($P$1,Database!$A$1:$AS$1,),)))))/(((VLOOKUP(EDATE(B114,-12),Database!$A:$AS,MATCH($P$1,Database!$A$1:$AS$1,),)))))</f>
        <v>4.8012003000750231E-2</v>
      </c>
      <c r="Q114" s="13">
        <f>IF(VLOOKUP(B114,Database!$A:$AV,MATCH($Q$1,Database!$A$1:$AV$1,),)=0,"#N/A",((((VLOOKUP(B114,Database!$A:$AS,MATCH($Q$1,Database!$A$1:$AS$1,),))))-(((VLOOKUP(EDATE(B114,-12),Database!$A:$AS,MATCH($Q$1,Database!$A$1:$AS$1,),)))))/(((VLOOKUP(EDATE(B114,-12),Database!$A:$AS,MATCH($Q$1,Database!$A$1:$AS$1,),)))))</f>
        <v>1.0586052602817262E-2</v>
      </c>
      <c r="R114" s="13">
        <f>IF(VLOOKUP(B114,Database!$A:$AV,MATCH($R$1,Database!$A$1:$AV$1,),)=0,"#N/A",((((VLOOKUP(B114,Database!$A:$AS,MATCH($R$1,Database!$A$1:$AS$1,),))))-(((VLOOKUP(EDATE(B114,-12),Database!$A:$AS,MATCH($R$1,Database!$A$1:$AS$1,),)))))/(((VLOOKUP(EDATE(B114,-12),Database!$A:$AS,MATCH($R$1,Database!$A$1:$AS$1,),)))))</f>
        <v>9.8677589909903726E-5</v>
      </c>
      <c r="S114" s="13">
        <f>IF(VLOOKUP(B114,Database!$A:$AV,MATCH($S$1,Database!$A$1:$AV$1,),)=0,"#N/A",((((VLOOKUP(B114,Database!$A:$AS,MATCH($S$1,Database!$A$1:$AS$1,),))))-(((VLOOKUP(EDATE(B114,-12),Database!$A:$AS,MATCH($S$1,Database!$A$1:$AS$1,),)))))/(((VLOOKUP(EDATE(B114,-12),Database!$A:$AS,MATCH($S$1,Database!$A$1:$AS$1,),)))))</f>
        <v>0.17475728154625983</v>
      </c>
      <c r="T114" s="13">
        <f>IF(VLOOKUP(B114,Database!$A:$AV,MATCH($T$1,Database!$A$1:$AV$1,),)=0,"#N/A",((((VLOOKUP(B114,Database!$A:$AS,MATCH($T$1,Database!$A$1:$AS$1,),))))-(((VLOOKUP(EDATE(B114,-12),Database!$A:$AS,MATCH($T$1,Database!$A$1:$AS$1,),)))))/(((VLOOKUP(EDATE(B114,-12),Database!$A:$AS,MATCH($T$1,Database!$A$1:$AS$1,),)))))</f>
        <v>9.9476439797703597E-2</v>
      </c>
      <c r="U114" s="13">
        <f>IF(VLOOKUP(B114,Database!$A:$AV,MATCH($U$1,Database!$A$1:$AV$1,),)=0,"#N/A",((((VLOOKUP(B114,Database!$A:$AS,MATCH($U$1,Database!$A$1:$AS$1,),))))-(((VLOOKUP(EDATE(B114,-12),Database!$A:$AS,MATCH($U$1,Database!$A$1:$AS$1,),)))))/(((VLOOKUP(EDATE(B114,-12),Database!$A:$AS,MATCH($U$1,Database!$A$1:$AS$1,),)))))</f>
        <v>3.2932660515250969E-2</v>
      </c>
      <c r="V114" s="13">
        <f>IF(VLOOKUP(B114,Database!$A:$AV,MATCH($V$1,Database!$A$1:$AV$1,),)=0,"#N/A",((((VLOOKUP(B114,Database!$A:$AS,MATCH($V$1,Database!$A$1:$AS$1,),))))-(((VLOOKUP(EDATE(B114,-12),Database!$A:$AS,MATCH($V$1,Database!$A$1:$AS$1,),)))))/(((VLOOKUP(EDATE(B114,-12),Database!$A:$AS,MATCH($V$1,Database!$A$1:$AS$1,),)))))</f>
        <v>9.7452487685139769E-2</v>
      </c>
    </row>
    <row r="115" spans="1:22" s="80" customFormat="1" x14ac:dyDescent="0.35">
      <c r="A115" s="43"/>
      <c r="B115" s="75">
        <v>35643</v>
      </c>
      <c r="C115" s="13">
        <f>IF(VLOOKUP(B115,Database!$A:$AU,MATCH($C$1,Database!$A$1:$AU$1,),)=0,"#N/A",((((VLOOKUP(B115,Database!$A:$AU,MATCH($C$1,Database!$A$1:$AU$1,),))))-(((VLOOKUP(EDATE(B115,-12),Database!$A:$AU,MATCH($C$1,Database!$A$1:$AU$1,),)))))/(((VLOOKUP(EDATE(B115,-12),Database!$A:$AU,MATCH($C$1,Database!$A$1:$AU$1,),)))))</f>
        <v>7.3003402583700222E-2</v>
      </c>
      <c r="D115" s="13">
        <f>IF(VLOOKUP(B115,Database!$A:$AV,MATCH($D$1,Database!$A$1:$AV$1,),)=0,"#N/A",((((VLOOKUP(B115,Database!$A:$AS,MATCH($D$1,Database!$A$1:$AS$1,),))))-(((VLOOKUP(EDATE(B115,-12),Database!$A:$AS,MATCH($D$1,Database!$A$1:$AS$1,),)))))/(((VLOOKUP(EDATE(B115,-12),Database!$A:$AS,MATCH($D$1,Database!$A$1:$AS$1,),)))))</f>
        <v>5.109489050881752E-2</v>
      </c>
      <c r="E115" s="13">
        <f>IF(VLOOKUP(B115,Database!$A:$AV,MATCH($E$1,Database!$A$1:$AV$1,),)=0,"#N/A",((((VLOOKUP(B115,Database!$A:$AS,MATCH($E$1,Database!$A$1:$AS$1,),))))-(((VLOOKUP(EDATE(B115,-12),Database!$A:$AS,MATCH($E$1,Database!$A$1:$AS$1,),)))))/(((VLOOKUP(EDATE(B115,-12),Database!$A:$AS,MATCH($E$1,Database!$A$1:$AS$1,),)))))</f>
        <v>4.7012732618081948E-2</v>
      </c>
      <c r="F115" s="13">
        <f>IF(VLOOKUP(B115,Database!$A:$AV,MATCH($F$1,Database!$A$1:$AV$1,),)=0,"#N/A",((((VLOOKUP(B115,Database!$A:$AS,MATCH($F$1,Database!$A$1:$AS$1,),))))-(((VLOOKUP(EDATE(B115,-12),Database!$A:$AS,MATCH($F$1,Database!$A$1:$AS$1,),)))))/(((VLOOKUP(EDATE(B115,-12),Database!$A:$AS,MATCH($F$1,Database!$A$1:$AS$1,),)))))</f>
        <v>2.1459227476283749E-2</v>
      </c>
      <c r="G115" s="13">
        <f>IF(VLOOKUP(B115,Database!$A:$AV,MATCH($G$1,Database!$A$1:$AV$1,),)=0,"#N/A",((((VLOOKUP(B115,Database!$A:$AS,MATCH($G$1,Database!$A$1:$AS$1,),))))-(((VLOOKUP(EDATE(B115,-12),Database!$A:$AS,MATCH($G$1,Database!$A$1:$AS$1,),)))))/(((VLOOKUP(EDATE(B115,-12),Database!$A:$AS,MATCH($G$1,Database!$A$1:$AS$1,),)))))</f>
        <v>7.3449920508744118E-2</v>
      </c>
      <c r="H115" s="13">
        <f>IF(VLOOKUP(B115,Database!$A:$AV,MATCH($H$1,Database!$A$1:$AV$1,),)=0,"#N/A",((((VLOOKUP(B115,Database!$A:$AS,MATCH($H$1,Database!$A$1:$AS$1,),))))-(((VLOOKUP(EDATE(B115,-12),Database!$A:$AS,MATCH($H$1,Database!$A$1:$AS$1,),)))))/(((VLOOKUP(EDATE(B115,-12),Database!$A:$AS,MATCH($H$1,Database!$A$1:$AS$1,),)))))</f>
        <v>2.4213075055311995E-2</v>
      </c>
      <c r="I115" s="13">
        <f>IF(VLOOKUP(B115,Database!$A:$AV,MATCH($I$1,Database!$A$1:$AV$1,),)=0,"#N/A",((((VLOOKUP(B115,Database!$A:$AS,MATCH($I$1,Database!$A$1:$AS$1,),))))-(((VLOOKUP(EDATE(B115,-12),Database!$A:$AS,MATCH($I$1,Database!$A$1:$AS$1,),)))))/(((VLOOKUP(EDATE(B115,-12),Database!$A:$AS,MATCH($I$1,Database!$A$1:$AS$1,),)))))</f>
        <v>5.0427350433501834E-2</v>
      </c>
      <c r="J115" s="13">
        <f>IF(VLOOKUP(B115,Database!$A:$AV,MATCH($J$1,Database!$A$1:$AV$1,),)=0,"#N/A",((((VLOOKUP(B115,Database!$A:$AS,MATCH($J$1,Database!$A$1:$AS$1,),))))-(((VLOOKUP(EDATE(B115,-12),Database!$A:$AS,MATCH($J$1,Database!$A$1:$AS$1,),)))))/(((VLOOKUP(EDATE(B115,-12),Database!$A:$AS,MATCH($J$1,Database!$A$1:$AS$1,),)))))</f>
        <v>9.1180648800604613E-2</v>
      </c>
      <c r="K115" s="13">
        <f>IF(VLOOKUP(B115,Database!$A:$AV,MATCH($K$1,Database!$A$1:$AV$1,),)=0,"#N/A",((((VLOOKUP(B115,Database!$A:$AS,MATCH($K$1,Database!$A$1:$AS$1,),))))-(((VLOOKUP(EDATE(B115,-12),Database!$A:$AS,MATCH($K$1,Database!$A$1:$AS$1,),)))))/(((VLOOKUP(EDATE(B115,-12),Database!$A:$AS,MATCH($K$1,Database!$A$1:$AS$1,),)))))</f>
        <v>3.6299765805077017E-2</v>
      </c>
      <c r="L115" s="13">
        <f>((((VLOOKUP(B115,Database!$A:$AS,MATCH($L$1,Database!$A$1:$AS$1,),))))-(((VLOOKUP(EDATE(B115,-12),Database!$A:$AS,MATCH($L$1,Database!$A$1:$AS$1,),)))))/(((VLOOKUP(EDATE(B115,-12),Database!$A:$AS,MATCH($L$1,Database!$A$1:$AS$1,),))))</f>
        <v>9.1822510786942785E-2</v>
      </c>
      <c r="M115" s="13">
        <f>((((VLOOKUP(B115,Database!$A:$AS,MATCH($M$1,Database!$A$1:$AS$1,),))))-(((VLOOKUP(EDATE(B115,-12),Database!$A:$AS,MATCH($M$1,Database!$A$1:$AS$1,),)))))/(((VLOOKUP(EDATE(B115,-12),Database!$A:$AS,MATCH($M$1,Database!$A$1:$AS$1,),))))</f>
        <v>4.3263548713164443E-2</v>
      </c>
      <c r="N115" s="13">
        <f>((((VLOOKUP(B115,Database!$A:$AS,MATCH($N$1,Database!$A$1:$AS$1,),))))-(((VLOOKUP(EDATE(B115,-12),Database!$A:$AS,MATCH($N$1,Database!$A$1:$AS$1,),)))))/(((VLOOKUP(EDATE(B115,-12),Database!$A:$AS,MATCH($N$1,Database!$A$1:$AS$1,),))))</f>
        <v>5.4247212046651297E-2</v>
      </c>
      <c r="O115" s="13">
        <f>IF(VLOOKUP(B115,Database!$A:$AV,MATCH($O$1,Database!$A$1:$AV$1,),)=0,"#N/A",((((VLOOKUP(B115,Database!$A:$AS,MATCH($O$1,Database!$A$1:$AS$1,),))))-(((VLOOKUP(EDATE(B115,-12),Database!$A:$AS,MATCH($O$1,Database!$A$1:$AS$1,),)))))/(((VLOOKUP(EDATE(B115,-12),Database!$A:$AS,MATCH($O$1,Database!$A$1:$AS$1,),)))))</f>
        <v>5.5140150239751162E-2</v>
      </c>
      <c r="P115" s="13">
        <f>IF(VLOOKUP(B115,Database!$A:$AV,MATCH($P$1,Database!$A$1:$AV$1,),)=0,"#N/A",((((VLOOKUP(B115,Database!$A:$AS,MATCH($P$1,Database!$A$1:$AS$1,),))))-(((VLOOKUP(EDATE(B115,-12),Database!$A:$AS,MATCH($P$1,Database!$A$1:$AS$1,),)))))/(((VLOOKUP(EDATE(B115,-12),Database!$A:$AS,MATCH($P$1,Database!$A$1:$AS$1,),)))))</f>
        <v>8.5806283178139375E-2</v>
      </c>
      <c r="Q115" s="13">
        <f>IF(VLOOKUP(B115,Database!$A:$AV,MATCH($Q$1,Database!$A$1:$AV$1,),)=0,"#N/A",((((VLOOKUP(B115,Database!$A:$AS,MATCH($Q$1,Database!$A$1:$AS$1,),))))-(((VLOOKUP(EDATE(B115,-12),Database!$A:$AS,MATCH($Q$1,Database!$A$1:$AS$1,),)))))/(((VLOOKUP(EDATE(B115,-12),Database!$A:$AS,MATCH($Q$1,Database!$A$1:$AS$1,),)))))</f>
        <v>4.057066429834371E-2</v>
      </c>
      <c r="R115" s="13">
        <f>IF(VLOOKUP(B115,Database!$A:$AV,MATCH($R$1,Database!$A$1:$AV$1,),)=0,"#N/A",((((VLOOKUP(B115,Database!$A:$AS,MATCH($R$1,Database!$A$1:$AS$1,),))))-(((VLOOKUP(EDATE(B115,-12),Database!$A:$AS,MATCH($R$1,Database!$A$1:$AS$1,),)))))/(((VLOOKUP(EDATE(B115,-12),Database!$A:$AS,MATCH($R$1,Database!$A$1:$AS$1,),)))))</f>
        <v>-1.7228425439126553E-2</v>
      </c>
      <c r="S115" s="13">
        <f>IF(VLOOKUP(B115,Database!$A:$AV,MATCH($S$1,Database!$A$1:$AV$1,),)=0,"#N/A",((((VLOOKUP(B115,Database!$A:$AS,MATCH($S$1,Database!$A$1:$AS$1,),))))-(((VLOOKUP(EDATE(B115,-12),Database!$A:$AS,MATCH($S$1,Database!$A$1:$AS$1,),)))))/(((VLOOKUP(EDATE(B115,-12),Database!$A:$AS,MATCH($S$1,Database!$A$1:$AS$1,),)))))</f>
        <v>0.23737373736364975</v>
      </c>
      <c r="T115" s="13">
        <f>IF(VLOOKUP(B115,Database!$A:$AV,MATCH($T$1,Database!$A$1:$AV$1,),)=0,"#N/A",((((VLOOKUP(B115,Database!$A:$AS,MATCH($T$1,Database!$A$1:$AS$1,),))))-(((VLOOKUP(EDATE(B115,-12),Database!$A:$AS,MATCH($T$1,Database!$A$1:$AS$1,),)))))/(((VLOOKUP(EDATE(B115,-12),Database!$A:$AS,MATCH($T$1,Database!$A$1:$AS$1,),)))))</f>
        <v>0.13910761154338933</v>
      </c>
      <c r="U115" s="13">
        <f>IF(VLOOKUP(B115,Database!$A:$AV,MATCH($U$1,Database!$A$1:$AV$1,),)=0,"#N/A",((((VLOOKUP(B115,Database!$A:$AS,MATCH($U$1,Database!$A$1:$AS$1,),))))-(((VLOOKUP(EDATE(B115,-12),Database!$A:$AS,MATCH($U$1,Database!$A$1:$AS$1,),)))))/(((VLOOKUP(EDATE(B115,-12),Database!$A:$AS,MATCH($U$1,Database!$A$1:$AS$1,),)))))</f>
        <v>5.4175369556605263E-2</v>
      </c>
      <c r="V115" s="13">
        <f>IF(VLOOKUP(B115,Database!$A:$AV,MATCH($V$1,Database!$A$1:$AV$1,),)=0,"#N/A",((((VLOOKUP(B115,Database!$A:$AS,MATCH($V$1,Database!$A$1:$AS$1,),))))-(((VLOOKUP(EDATE(B115,-12),Database!$A:$AS,MATCH($V$1,Database!$A$1:$AS$1,),)))))/(((VLOOKUP(EDATE(B115,-12),Database!$A:$AS,MATCH($V$1,Database!$A$1:$AS$1,),)))))</f>
        <v>9.4479046940054351E-2</v>
      </c>
    </row>
    <row r="116" spans="1:22" s="80" customFormat="1" x14ac:dyDescent="0.35">
      <c r="A116" s="43"/>
      <c r="B116" s="75">
        <v>35674</v>
      </c>
      <c r="C116" s="13">
        <f>IF(VLOOKUP(B116,Database!$A:$AU,MATCH($C$1,Database!$A$1:$AU$1,),)=0,"#N/A",((((VLOOKUP(B116,Database!$A:$AU,MATCH($C$1,Database!$A$1:$AU$1,),))))-(((VLOOKUP(EDATE(B116,-12),Database!$A:$AU,MATCH($C$1,Database!$A$1:$AU$1,),)))))/(((VLOOKUP(EDATE(B116,-12),Database!$A:$AU,MATCH($C$1,Database!$A$1:$AU$1,),)))))</f>
        <v>7.6028229180884491E-2</v>
      </c>
      <c r="D116" s="13">
        <f>IF(VLOOKUP(B116,Database!$A:$AV,MATCH($D$1,Database!$A$1:$AV$1,),)=0,"#N/A",((((VLOOKUP(B116,Database!$A:$AS,MATCH($D$1,Database!$A$1:$AS$1,),))))-(((VLOOKUP(EDATE(B116,-12),Database!$A:$AS,MATCH($D$1,Database!$A$1:$AS$1,),)))))/(((VLOOKUP(EDATE(B116,-12),Database!$A:$AS,MATCH($D$1,Database!$A$1:$AS$1,),)))))</f>
        <v>4.8661800481111989E-2</v>
      </c>
      <c r="E116" s="13">
        <f>IF(VLOOKUP(B116,Database!$A:$AV,MATCH($E$1,Database!$A$1:$AV$1,),)=0,"#N/A",((((VLOOKUP(B116,Database!$A:$AS,MATCH($E$1,Database!$A$1:$AS$1,),))))-(((VLOOKUP(EDATE(B116,-12),Database!$A:$AS,MATCH($E$1,Database!$A$1:$AS$1,),)))))/(((VLOOKUP(EDATE(B116,-12),Database!$A:$AS,MATCH($E$1,Database!$A$1:$AS$1,),)))))</f>
        <v>2.9069767437693916E-2</v>
      </c>
      <c r="F116" s="13">
        <f>IF(VLOOKUP(B116,Database!$A:$AV,MATCH($F$1,Database!$A$1:$AV$1,),)=0,"#N/A",((((VLOOKUP(B116,Database!$A:$AS,MATCH($F$1,Database!$A$1:$AS$1,),))))-(((VLOOKUP(EDATE(B116,-12),Database!$A:$AS,MATCH($F$1,Database!$A$1:$AS$1,),)))))/(((VLOOKUP(EDATE(B116,-12),Database!$A:$AS,MATCH($F$1,Database!$A$1:$AS$1,),)))))</f>
        <v>2.1276595738645512E-2</v>
      </c>
      <c r="G116" s="13">
        <f>IF(VLOOKUP(B116,Database!$A:$AV,MATCH($G$1,Database!$A$1:$AV$1,),)=0,"#N/A",((((VLOOKUP(B116,Database!$A:$AS,MATCH($G$1,Database!$A$1:$AS$1,),))))-(((VLOOKUP(EDATE(B116,-12),Database!$A:$AS,MATCH($G$1,Database!$A$1:$AS$1,),)))))/(((VLOOKUP(EDATE(B116,-12),Database!$A:$AS,MATCH($G$1,Database!$A$1:$AS$1,),)))))</f>
        <v>4.6883268070695386E-2</v>
      </c>
      <c r="H116" s="13">
        <f>IF(VLOOKUP(B116,Database!$A:$AV,MATCH($H$1,Database!$A$1:$AV$1,),)=0,"#N/A",((((VLOOKUP(B116,Database!$A:$AS,MATCH($H$1,Database!$A$1:$AS$1,),))))-(((VLOOKUP(EDATE(B116,-12),Database!$A:$AS,MATCH($H$1,Database!$A$1:$AS$1,),)))))/(((VLOOKUP(EDATE(B116,-12),Database!$A:$AS,MATCH($H$1,Database!$A$1:$AS$1,),)))))</f>
        <v>2.6474127554812925E-2</v>
      </c>
      <c r="I116" s="13">
        <f>IF(VLOOKUP(B116,Database!$A:$AV,MATCH($I$1,Database!$A$1:$AV$1,),)=0,"#N/A",((((VLOOKUP(B116,Database!$A:$AS,MATCH($I$1,Database!$A$1:$AS$1,),))))-(((VLOOKUP(EDATE(B116,-12),Database!$A:$AS,MATCH($I$1,Database!$A$1:$AS$1,),)))))/(((VLOOKUP(EDATE(B116,-12),Database!$A:$AS,MATCH($I$1,Database!$A$1:$AS$1,),)))))</f>
        <v>6.412478335580496E-2</v>
      </c>
      <c r="J116" s="13">
        <f>IF(VLOOKUP(B116,Database!$A:$AV,MATCH($J$1,Database!$A$1:$AV$1,),)=0,"#N/A",((((VLOOKUP(B116,Database!$A:$AS,MATCH($J$1,Database!$A$1:$AS$1,),))))-(((VLOOKUP(EDATE(B116,-12),Database!$A:$AS,MATCH($J$1,Database!$A$1:$AS$1,),)))))/(((VLOOKUP(EDATE(B116,-12),Database!$A:$AS,MATCH($J$1,Database!$A$1:$AS$1,),)))))</f>
        <v>8.3153211656565126E-2</v>
      </c>
      <c r="K116" s="13">
        <f>IF(VLOOKUP(B116,Database!$A:$AV,MATCH($K$1,Database!$A$1:$AV$1,),)=0,"#N/A",((((VLOOKUP(B116,Database!$A:$AS,MATCH($K$1,Database!$A$1:$AS$1,),))))-(((VLOOKUP(EDATE(B116,-12),Database!$A:$AS,MATCH($K$1,Database!$A$1:$AS$1,),)))))/(((VLOOKUP(EDATE(B116,-12),Database!$A:$AS,MATCH($K$1,Database!$A$1:$AS$1,),)))))</f>
        <v>5.588585018936687E-2</v>
      </c>
      <c r="L116" s="13">
        <f>((((VLOOKUP(B116,Database!$A:$AS,MATCH($L$1,Database!$A$1:$AS$1,),))))-(((VLOOKUP(EDATE(B116,-12),Database!$A:$AS,MATCH($L$1,Database!$A$1:$AS$1,),)))))/(((VLOOKUP(EDATE(B116,-12),Database!$A:$AS,MATCH($L$1,Database!$A$1:$AS$1,),))))</f>
        <v>8.5380636980653055E-2</v>
      </c>
      <c r="M116" s="13">
        <f>((((VLOOKUP(B116,Database!$A:$AS,MATCH($M$1,Database!$A$1:$AS$1,),))))-(((VLOOKUP(EDATE(B116,-12),Database!$A:$AS,MATCH($M$1,Database!$A$1:$AS$1,),)))))/(((VLOOKUP(EDATE(B116,-12),Database!$A:$AS,MATCH($M$1,Database!$A$1:$AS$1,),))))</f>
        <v>2.6808021332872696E-2</v>
      </c>
      <c r="N116" s="13">
        <f>((((VLOOKUP(B116,Database!$A:$AS,MATCH($N$1,Database!$A$1:$AS$1,),))))-(((VLOOKUP(EDATE(B116,-12),Database!$A:$AS,MATCH($N$1,Database!$A$1:$AS$1,),)))))/(((VLOOKUP(EDATE(B116,-12),Database!$A:$AS,MATCH($N$1,Database!$A$1:$AS$1,),))))</f>
        <v>8.0453680674408862E-2</v>
      </c>
      <c r="O116" s="13">
        <f>IF(VLOOKUP(B116,Database!$A:$AV,MATCH($O$1,Database!$A$1:$AV$1,),)=0,"#N/A",((((VLOOKUP(B116,Database!$A:$AS,MATCH($O$1,Database!$A$1:$AS$1,),))))-(((VLOOKUP(EDATE(B116,-12),Database!$A:$AS,MATCH($O$1,Database!$A$1:$AS$1,),)))))/(((VLOOKUP(EDATE(B116,-12),Database!$A:$AS,MATCH($O$1,Database!$A$1:$AS$1,),)))))</f>
        <v>5.3681943517680138E-2</v>
      </c>
      <c r="P116" s="13">
        <f>IF(VLOOKUP(B116,Database!$A:$AV,MATCH($P$1,Database!$A$1:$AV$1,),)=0,"#N/A",((((VLOOKUP(B116,Database!$A:$AS,MATCH($P$1,Database!$A$1:$AS$1,),))))-(((VLOOKUP(EDATE(B116,-12),Database!$A:$AS,MATCH($P$1,Database!$A$1:$AS$1,),)))))/(((VLOOKUP(EDATE(B116,-12),Database!$A:$AS,MATCH($P$1,Database!$A$1:$AS$1,),)))))</f>
        <v>7.6742521826248675E-2</v>
      </c>
      <c r="Q116" s="13">
        <f>IF(VLOOKUP(B116,Database!$A:$AV,MATCH($Q$1,Database!$A$1:$AV$1,),)=0,"#N/A",((((VLOOKUP(B116,Database!$A:$AS,MATCH($Q$1,Database!$A$1:$AS$1,),))))-(((VLOOKUP(EDATE(B116,-12),Database!$A:$AS,MATCH($Q$1,Database!$A$1:$AS$1,),)))))/(((VLOOKUP(EDATE(B116,-12),Database!$A:$AS,MATCH($Q$1,Database!$A$1:$AS$1,),)))))</f>
        <v>5.341409691560163E-2</v>
      </c>
      <c r="R116" s="13">
        <f>IF(VLOOKUP(B116,Database!$A:$AV,MATCH($R$1,Database!$A$1:$AV$1,),)=0,"#N/A",((((VLOOKUP(B116,Database!$A:$AS,MATCH($R$1,Database!$A$1:$AS$1,),))))-(((VLOOKUP(EDATE(B116,-12),Database!$A:$AS,MATCH($R$1,Database!$A$1:$AS$1,),)))))/(((VLOOKUP(EDATE(B116,-12),Database!$A:$AS,MATCH($R$1,Database!$A$1:$AS$1,),)))))</f>
        <v>1.694219933714072E-2</v>
      </c>
      <c r="S116" s="13">
        <f>IF(VLOOKUP(B116,Database!$A:$AV,MATCH($S$1,Database!$A$1:$AV$1,),)=0,"#N/A",((((VLOOKUP(B116,Database!$A:$AS,MATCH($S$1,Database!$A$1:$AS$1,),))))-(((VLOOKUP(EDATE(B116,-12),Database!$A:$AS,MATCH($S$1,Database!$A$1:$AS$1,),)))))/(((VLOOKUP(EDATE(B116,-12),Database!$A:$AS,MATCH($S$1,Database!$A$1:$AS$1,),)))))</f>
        <v>0.2680412371017763</v>
      </c>
      <c r="T116" s="13">
        <f>IF(VLOOKUP(B116,Database!$A:$AV,MATCH($T$1,Database!$A$1:$AV$1,),)=0,"#N/A",((((VLOOKUP(B116,Database!$A:$AS,MATCH($T$1,Database!$A$1:$AS$1,),))))-(((VLOOKUP(EDATE(B116,-12),Database!$A:$AS,MATCH($T$1,Database!$A$1:$AS$1,),)))))/(((VLOOKUP(EDATE(B116,-12),Database!$A:$AS,MATCH($T$1,Database!$A$1:$AS$1,),)))))</f>
        <v>0.14854111405300763</v>
      </c>
      <c r="U116" s="13">
        <f>IF(VLOOKUP(B116,Database!$A:$AV,MATCH($U$1,Database!$A$1:$AV$1,),)=0,"#N/A",((((VLOOKUP(B116,Database!$A:$AS,MATCH($U$1,Database!$A$1:$AS$1,),))))-(((VLOOKUP(EDATE(B116,-12),Database!$A:$AS,MATCH($U$1,Database!$A$1:$AS$1,),)))))/(((VLOOKUP(EDATE(B116,-12),Database!$A:$AS,MATCH($U$1,Database!$A$1:$AS$1,),)))))</f>
        <v>5.529998062633501E-2</v>
      </c>
      <c r="V116" s="13">
        <f>IF(VLOOKUP(B116,Database!$A:$AV,MATCH($V$1,Database!$A$1:$AV$1,),)=0,"#N/A",((((VLOOKUP(B116,Database!$A:$AS,MATCH($V$1,Database!$A$1:$AS$1,),))))-(((VLOOKUP(EDATE(B116,-12),Database!$A:$AS,MATCH($V$1,Database!$A$1:$AS$1,),)))))/(((VLOOKUP(EDATE(B116,-12),Database!$A:$AS,MATCH($V$1,Database!$A$1:$AS$1,),)))))</f>
        <v>0.13337731390029486</v>
      </c>
    </row>
    <row r="117" spans="1:22" s="80" customFormat="1" x14ac:dyDescent="0.35">
      <c r="A117" s="43"/>
      <c r="B117" s="75">
        <v>35704</v>
      </c>
      <c r="C117" s="13">
        <f>IF(VLOOKUP(B117,Database!$A:$AU,MATCH($C$1,Database!$A$1:$AU$1,),)=0,"#N/A",((((VLOOKUP(B117,Database!$A:$AU,MATCH($C$1,Database!$A$1:$AU$1,),))))-(((VLOOKUP(EDATE(B117,-12),Database!$A:$AU,MATCH($C$1,Database!$A$1:$AU$1,),)))))/(((VLOOKUP(EDATE(B117,-12),Database!$A:$AU,MATCH($C$1,Database!$A$1:$AU$1,),)))))</f>
        <v>8.5581027604502896E-2</v>
      </c>
      <c r="D117" s="13">
        <f>IF(VLOOKUP(B117,Database!$A:$AV,MATCH($D$1,Database!$A$1:$AV$1,),)=0,"#N/A",((((VLOOKUP(B117,Database!$A:$AS,MATCH($D$1,Database!$A$1:$AS$1,),))))-(((VLOOKUP(EDATE(B117,-12),Database!$A:$AS,MATCH($D$1,Database!$A$1:$AS$1,),)))))/(((VLOOKUP(EDATE(B117,-12),Database!$A:$AS,MATCH($D$1,Database!$A$1:$AS$1,),)))))</f>
        <v>6.8459657711546051E-2</v>
      </c>
      <c r="E117" s="13">
        <f>IF(VLOOKUP(B117,Database!$A:$AV,MATCH($E$1,Database!$A$1:$AV$1,),)=0,"#N/A",((((VLOOKUP(B117,Database!$A:$AS,MATCH($E$1,Database!$A$1:$AS$1,),))))-(((VLOOKUP(EDATE(B117,-12),Database!$A:$AS,MATCH($E$1,Database!$A$1:$AS$1,),)))))/(((VLOOKUP(EDATE(B117,-12),Database!$A:$AS,MATCH($E$1,Database!$A$1:$AS$1,),)))))</f>
        <v>1.6377649326459E-2</v>
      </c>
      <c r="F117" s="13">
        <f>IF(VLOOKUP(B117,Database!$A:$AV,MATCH($F$1,Database!$A$1:$AV$1,),)=0,"#N/A",((((VLOOKUP(B117,Database!$A:$AS,MATCH($F$1,Database!$A$1:$AS$1,),))))-(((VLOOKUP(EDATE(B117,-12),Database!$A:$AS,MATCH($F$1,Database!$A$1:$AS$1,),)))))/(((VLOOKUP(EDATE(B117,-12),Database!$A:$AS,MATCH($F$1,Database!$A$1:$AS$1,),)))))</f>
        <v>5.0359712230836878E-2</v>
      </c>
      <c r="G117" s="13">
        <f>IF(VLOOKUP(B117,Database!$A:$AV,MATCH($G$1,Database!$A$1:$AV$1,),)=0,"#N/A",((((VLOOKUP(B117,Database!$A:$AS,MATCH($G$1,Database!$A$1:$AS$1,),))))-(((VLOOKUP(EDATE(B117,-12),Database!$A:$AS,MATCH($G$1,Database!$A$1:$AS$1,),)))))/(((VLOOKUP(EDATE(B117,-12),Database!$A:$AS,MATCH($G$1,Database!$A$1:$AS$1,),)))))</f>
        <v>8.3823372180049219E-2</v>
      </c>
      <c r="H117" s="13">
        <f>IF(VLOOKUP(B117,Database!$A:$AV,MATCH($H$1,Database!$A$1:$AV$1,),)=0,"#N/A",((((VLOOKUP(B117,Database!$A:$AS,MATCH($H$1,Database!$A$1:$AS$1,),))))-(((VLOOKUP(EDATE(B117,-12),Database!$A:$AS,MATCH($H$1,Database!$A$1:$AS$1,),)))))/(((VLOOKUP(EDATE(B117,-12),Database!$A:$AS,MATCH($H$1,Database!$A$1:$AS$1,),)))))</f>
        <v>3.9759036141336392E-2</v>
      </c>
      <c r="I117" s="13">
        <f>IF(VLOOKUP(B117,Database!$A:$AV,MATCH($I$1,Database!$A$1:$AV$1,),)=0,"#N/A",((((VLOOKUP(B117,Database!$A:$AS,MATCH($I$1,Database!$A$1:$AS$1,),))))-(((VLOOKUP(EDATE(B117,-12),Database!$A:$AS,MATCH($I$1,Database!$A$1:$AS$1,),)))))/(((VLOOKUP(EDATE(B117,-12),Database!$A:$AS,MATCH($I$1,Database!$A$1:$AS$1,),)))))</f>
        <v>7.2476272654917823E-2</v>
      </c>
      <c r="J117" s="13">
        <f>IF(VLOOKUP(B117,Database!$A:$AV,MATCH($J$1,Database!$A$1:$AV$1,),)=0,"#N/A",((((VLOOKUP(B117,Database!$A:$AS,MATCH($J$1,Database!$A$1:$AS$1,),))))-(((VLOOKUP(EDATE(B117,-12),Database!$A:$AS,MATCH($J$1,Database!$A$1:$AS$1,),)))))/(((VLOOKUP(EDATE(B117,-12),Database!$A:$AS,MATCH($J$1,Database!$A$1:$AS$1,),)))))</f>
        <v>9.1020005031627813E-2</v>
      </c>
      <c r="K117" s="13">
        <f>IF(VLOOKUP(B117,Database!$A:$AV,MATCH($K$1,Database!$A$1:$AV$1,),)=0,"#N/A",((((VLOOKUP(B117,Database!$A:$AS,MATCH($K$1,Database!$A$1:$AS$1,),))))-(((VLOOKUP(EDATE(B117,-12),Database!$A:$AS,MATCH($K$1,Database!$A$1:$AS$1,),)))))/(((VLOOKUP(EDATE(B117,-12),Database!$A:$AS,MATCH($K$1,Database!$A$1:$AS$1,),)))))</f>
        <v>7.7658303467096262E-2</v>
      </c>
      <c r="L117" s="13">
        <f>((((VLOOKUP(B117,Database!$A:$AS,MATCH($L$1,Database!$A$1:$AS$1,),))))-(((VLOOKUP(EDATE(B117,-12),Database!$A:$AS,MATCH($L$1,Database!$A$1:$AS$1,),)))))/(((VLOOKUP(EDATE(B117,-12),Database!$A:$AS,MATCH($L$1,Database!$A$1:$AS$1,),))))</f>
        <v>8.0988479023328869E-2</v>
      </c>
      <c r="M117" s="13">
        <f>((((VLOOKUP(B117,Database!$A:$AS,MATCH($M$1,Database!$A$1:$AS$1,),))))-(((VLOOKUP(EDATE(B117,-12),Database!$A:$AS,MATCH($M$1,Database!$A$1:$AS$1,),)))))/(((VLOOKUP(EDATE(B117,-12),Database!$A:$AS,MATCH($M$1,Database!$A$1:$AS$1,),))))</f>
        <v>2.2602422475001386E-2</v>
      </c>
      <c r="N117" s="13">
        <f>((((VLOOKUP(B117,Database!$A:$AS,MATCH($N$1,Database!$A$1:$AS$1,),))))-(((VLOOKUP(EDATE(B117,-12),Database!$A:$AS,MATCH($N$1,Database!$A$1:$AS$1,),)))))/(((VLOOKUP(EDATE(B117,-12),Database!$A:$AS,MATCH($N$1,Database!$A$1:$AS$1,),))))</f>
        <v>6.9113937324660035E-2</v>
      </c>
      <c r="O117" s="13">
        <f>IF(VLOOKUP(B117,Database!$A:$AV,MATCH($O$1,Database!$A$1:$AV$1,),)=0,"#N/A",((((VLOOKUP(B117,Database!$A:$AS,MATCH($O$1,Database!$A$1:$AS$1,),))))-(((VLOOKUP(EDATE(B117,-12),Database!$A:$AS,MATCH($O$1,Database!$A$1:$AS$1,),)))))/(((VLOOKUP(EDATE(B117,-12),Database!$A:$AS,MATCH($O$1,Database!$A$1:$AS$1,),)))))</f>
        <v>6.9396951688623879E-2</v>
      </c>
      <c r="P117" s="13">
        <f>IF(VLOOKUP(B117,Database!$A:$AV,MATCH($P$1,Database!$A$1:$AV$1,),)=0,"#N/A",((((VLOOKUP(B117,Database!$A:$AS,MATCH($P$1,Database!$A$1:$AS$1,),))))-(((VLOOKUP(EDATE(B117,-12),Database!$A:$AS,MATCH($P$1,Database!$A$1:$AS$1,),)))))/(((VLOOKUP(EDATE(B117,-12),Database!$A:$AS,MATCH($P$1,Database!$A$1:$AS$1,),)))))</f>
        <v>6.7037971746004121E-2</v>
      </c>
      <c r="Q117" s="13">
        <f>IF(VLOOKUP(B117,Database!$A:$AV,MATCH($Q$1,Database!$A$1:$AV$1,),)=0,"#N/A",((((VLOOKUP(B117,Database!$A:$AS,MATCH($Q$1,Database!$A$1:$AS$1,),))))-(((VLOOKUP(EDATE(B117,-12),Database!$A:$AS,MATCH($Q$1,Database!$A$1:$AS$1,),)))))/(((VLOOKUP(EDATE(B117,-12),Database!$A:$AS,MATCH($Q$1,Database!$A$1:$AS$1,),)))))</f>
        <v>5.1739225543887671E-2</v>
      </c>
      <c r="R117" s="13">
        <f>IF(VLOOKUP(B117,Database!$A:$AV,MATCH($R$1,Database!$A$1:$AV$1,),)=0,"#N/A",((((VLOOKUP(B117,Database!$A:$AS,MATCH($R$1,Database!$A$1:$AS$1,),))))-(((VLOOKUP(EDATE(B117,-12),Database!$A:$AS,MATCH($R$1,Database!$A$1:$AS$1,),)))))/(((VLOOKUP(EDATE(B117,-12),Database!$A:$AS,MATCH($R$1,Database!$A$1:$AS$1,),)))))</f>
        <v>3.3506387742157501E-2</v>
      </c>
      <c r="S117" s="13">
        <f>IF(VLOOKUP(B117,Database!$A:$AV,MATCH($S$1,Database!$A$1:$AV$1,),)=0,"#N/A",((((VLOOKUP(B117,Database!$A:$AS,MATCH($S$1,Database!$A$1:$AS$1,),))))-(((VLOOKUP(EDATE(B117,-12),Database!$A:$AS,MATCH($S$1,Database!$A$1:$AS$1,),)))))/(((VLOOKUP(EDATE(B117,-12),Database!$A:$AS,MATCH($S$1,Database!$A$1:$AS$1,),)))))</f>
        <v>0.2034313725612521</v>
      </c>
      <c r="T117" s="13">
        <f>IF(VLOOKUP(B117,Database!$A:$AV,MATCH($T$1,Database!$A$1:$AV$1,),)=0,"#N/A",((((VLOOKUP(B117,Database!$A:$AS,MATCH($T$1,Database!$A$1:$AS$1,),))))-(((VLOOKUP(EDATE(B117,-12),Database!$A:$AS,MATCH($T$1,Database!$A$1:$AS$1,),)))))/(((VLOOKUP(EDATE(B117,-12),Database!$A:$AS,MATCH($T$1,Database!$A$1:$AS$1,),)))))</f>
        <v>5.4054054055382224E-2</v>
      </c>
      <c r="U117" s="13">
        <f>IF(VLOOKUP(B117,Database!$A:$AV,MATCH($U$1,Database!$A$1:$AV$1,),)=0,"#N/A",((((VLOOKUP(B117,Database!$A:$AS,MATCH($U$1,Database!$A$1:$AS$1,),))))-(((VLOOKUP(EDATE(B117,-12),Database!$A:$AS,MATCH($U$1,Database!$A$1:$AS$1,),)))))/(((VLOOKUP(EDATE(B117,-12),Database!$A:$AS,MATCH($U$1,Database!$A$1:$AS$1,),)))))</f>
        <v>9.1275014141380548E-2</v>
      </c>
      <c r="V117" s="13">
        <f>IF(VLOOKUP(B117,Database!$A:$AV,MATCH($V$1,Database!$A$1:$AV$1,),)=0,"#N/A",((((VLOOKUP(B117,Database!$A:$AS,MATCH($V$1,Database!$A$1:$AS$1,),))))-(((VLOOKUP(EDATE(B117,-12),Database!$A:$AS,MATCH($V$1,Database!$A$1:$AS$1,),)))))/(((VLOOKUP(EDATE(B117,-12),Database!$A:$AS,MATCH($V$1,Database!$A$1:$AS$1,),)))))</f>
        <v>0.10003616472484229</v>
      </c>
    </row>
    <row r="118" spans="1:22" s="80" customFormat="1" x14ac:dyDescent="0.35">
      <c r="A118" s="43"/>
      <c r="B118" s="75">
        <v>35735</v>
      </c>
      <c r="C118" s="13">
        <f>IF(VLOOKUP(B118,Database!$A:$AU,MATCH($C$1,Database!$A$1:$AU$1,),)=0,"#N/A",((((VLOOKUP(B118,Database!$A:$AU,MATCH($C$1,Database!$A$1:$AU$1,),))))-(((VLOOKUP(EDATE(B118,-12),Database!$A:$AU,MATCH($C$1,Database!$A$1:$AU$1,),)))))/(((VLOOKUP(EDATE(B118,-12),Database!$A:$AU,MATCH($C$1,Database!$A$1:$AU$1,),)))))</f>
        <v>8.4662476384036123E-2</v>
      </c>
      <c r="D118" s="13">
        <f>IF(VLOOKUP(B118,Database!$A:$AV,MATCH($D$1,Database!$A$1:$AV$1,),)=0,"#N/A",((((VLOOKUP(B118,Database!$A:$AS,MATCH($D$1,Database!$A$1:$AS$1,),))))-(((VLOOKUP(EDATE(B118,-12),Database!$A:$AS,MATCH($D$1,Database!$A$1:$AS$1,),)))))/(((VLOOKUP(EDATE(B118,-12),Database!$A:$AS,MATCH($D$1,Database!$A$1:$AS$1,),)))))</f>
        <v>5.5757575750111477E-2</v>
      </c>
      <c r="E118" s="13">
        <f>IF(VLOOKUP(B118,Database!$A:$AV,MATCH($E$1,Database!$A$1:$AV$1,),)=0,"#N/A",((((VLOOKUP(B118,Database!$A:$AS,MATCH($E$1,Database!$A$1:$AS$1,),))))-(((VLOOKUP(EDATE(B118,-12),Database!$A:$AS,MATCH($E$1,Database!$A$1:$AS$1,),)))))/(((VLOOKUP(EDATE(B118,-12),Database!$A:$AS,MATCH($E$1,Database!$A$1:$AS$1,),)))))</f>
        <v>-9.5877277701725467E-4</v>
      </c>
      <c r="F118" s="13">
        <f>IF(VLOOKUP(B118,Database!$A:$AV,MATCH($F$1,Database!$A$1:$AV$1,),)=0,"#N/A",((((VLOOKUP(B118,Database!$A:$AS,MATCH($F$1,Database!$A$1:$AS$1,),))))-(((VLOOKUP(EDATE(B118,-12),Database!$A:$AS,MATCH($F$1,Database!$A$1:$AS$1,),)))))/(((VLOOKUP(EDATE(B118,-12),Database!$A:$AS,MATCH($F$1,Database!$A$1:$AS$1,),)))))</f>
        <v>4.1134751761381205E-2</v>
      </c>
      <c r="G118" s="13">
        <f>IF(VLOOKUP(B118,Database!$A:$AV,MATCH($G$1,Database!$A$1:$AV$1,),)=0,"#N/A",((((VLOOKUP(B118,Database!$A:$AS,MATCH($G$1,Database!$A$1:$AS$1,),))))-(((VLOOKUP(EDATE(B118,-12),Database!$A:$AS,MATCH($G$1,Database!$A$1:$AS$1,),)))))/(((VLOOKUP(EDATE(B118,-12),Database!$A:$AS,MATCH($G$1,Database!$A$1:$AS$1,),)))))</f>
        <v>4.6477236717016916E-2</v>
      </c>
      <c r="H118" s="13">
        <f>IF(VLOOKUP(B118,Database!$A:$AV,MATCH($H$1,Database!$A$1:$AV$1,),)=0,"#N/A",((((VLOOKUP(B118,Database!$A:$AS,MATCH($H$1,Database!$A$1:$AS$1,),))))-(((VLOOKUP(EDATE(B118,-12),Database!$A:$AS,MATCH($H$1,Database!$A$1:$AS$1,),)))))/(((VLOOKUP(EDATE(B118,-12),Database!$A:$AS,MATCH($H$1,Database!$A$1:$AS$1,),)))))</f>
        <v>4.3113772450481036E-2</v>
      </c>
      <c r="I118" s="13">
        <f>IF(VLOOKUP(B118,Database!$A:$AV,MATCH($I$1,Database!$A$1:$AV$1,),)=0,"#N/A",((((VLOOKUP(B118,Database!$A:$AS,MATCH($I$1,Database!$A$1:$AS$1,),))))-(((VLOOKUP(EDATE(B118,-12),Database!$A:$AS,MATCH($I$1,Database!$A$1:$AS$1,),)))))/(((VLOOKUP(EDATE(B118,-12),Database!$A:$AS,MATCH($I$1,Database!$A$1:$AS$1,),)))))</f>
        <v>7.1057192368882957E-2</v>
      </c>
      <c r="J118" s="13">
        <f>IF(VLOOKUP(B118,Database!$A:$AV,MATCH($J$1,Database!$A$1:$AV$1,),)=0,"#N/A",((((VLOOKUP(B118,Database!$A:$AS,MATCH($J$1,Database!$A$1:$AS$1,),))))-(((VLOOKUP(EDATE(B118,-12),Database!$A:$AS,MATCH($J$1,Database!$A$1:$AS$1,),)))))/(((VLOOKUP(EDATE(B118,-12),Database!$A:$AS,MATCH($J$1,Database!$A$1:$AS$1,),)))))</f>
        <v>6.5884847151952003E-2</v>
      </c>
      <c r="K118" s="13">
        <f>IF(VLOOKUP(B118,Database!$A:$AV,MATCH($K$1,Database!$A$1:$AV$1,),)=0,"#N/A",((((VLOOKUP(B118,Database!$A:$AS,MATCH($K$1,Database!$A$1:$AS$1,),))))-(((VLOOKUP(EDATE(B118,-12),Database!$A:$AS,MATCH($K$1,Database!$A$1:$AS$1,),)))))/(((VLOOKUP(EDATE(B118,-12),Database!$A:$AS,MATCH($K$1,Database!$A$1:$AS$1,),)))))</f>
        <v>6.0141509436627612E-2</v>
      </c>
      <c r="L118" s="13">
        <f>((((VLOOKUP(B118,Database!$A:$AS,MATCH($L$1,Database!$A$1:$AS$1,),))))-(((VLOOKUP(EDATE(B118,-12),Database!$A:$AS,MATCH($L$1,Database!$A$1:$AS$1,),)))))/(((VLOOKUP(EDATE(B118,-12),Database!$A:$AS,MATCH($L$1,Database!$A$1:$AS$1,),))))</f>
        <v>7.3229678086531427E-2</v>
      </c>
      <c r="M118" s="13">
        <f>((((VLOOKUP(B118,Database!$A:$AS,MATCH($M$1,Database!$A$1:$AS$1,),))))-(((VLOOKUP(EDATE(B118,-12),Database!$A:$AS,MATCH($M$1,Database!$A$1:$AS$1,),)))))/(((VLOOKUP(EDATE(B118,-12),Database!$A:$AS,MATCH($M$1,Database!$A$1:$AS$1,),))))</f>
        <v>4.2394049800649737E-2</v>
      </c>
      <c r="N118" s="13">
        <f>((((VLOOKUP(B118,Database!$A:$AS,MATCH($N$1,Database!$A$1:$AS$1,),))))-(((VLOOKUP(EDATE(B118,-12),Database!$A:$AS,MATCH($N$1,Database!$A$1:$AS$1,),)))))/(((VLOOKUP(EDATE(B118,-12),Database!$A:$AS,MATCH($N$1,Database!$A$1:$AS$1,),))))</f>
        <v>0.10672399736882583</v>
      </c>
      <c r="O118" s="13">
        <f>IF(VLOOKUP(B118,Database!$A:$AV,MATCH($O$1,Database!$A$1:$AV$1,),)=0,"#N/A",((((VLOOKUP(B118,Database!$A:$AS,MATCH($O$1,Database!$A$1:$AS$1,),))))-(((VLOOKUP(EDATE(B118,-12),Database!$A:$AS,MATCH($O$1,Database!$A$1:$AS$1,),)))))/(((VLOOKUP(EDATE(B118,-12),Database!$A:$AS,MATCH($O$1,Database!$A$1:$AS$1,),)))))</f>
        <v>5.4176401234425818E-2</v>
      </c>
      <c r="P118" s="13">
        <f>IF(VLOOKUP(B118,Database!$A:$AV,MATCH($P$1,Database!$A$1:$AV$1,),)=0,"#N/A",((((VLOOKUP(B118,Database!$A:$AS,MATCH($P$1,Database!$A$1:$AS$1,),))))-(((VLOOKUP(EDATE(B118,-12),Database!$A:$AS,MATCH($P$1,Database!$A$1:$AS$1,),)))))/(((VLOOKUP(EDATE(B118,-12),Database!$A:$AS,MATCH($P$1,Database!$A$1:$AS$1,),)))))</f>
        <v>3.9702304279375995E-2</v>
      </c>
      <c r="Q118" s="13">
        <f>IF(VLOOKUP(B118,Database!$A:$AV,MATCH($Q$1,Database!$A$1:$AV$1,),)=0,"#N/A",((((VLOOKUP(B118,Database!$A:$AS,MATCH($Q$1,Database!$A$1:$AS$1,),))))-(((VLOOKUP(EDATE(B118,-12),Database!$A:$AS,MATCH($Q$1,Database!$A$1:$AS$1,),)))))/(((VLOOKUP(EDATE(B118,-12),Database!$A:$AS,MATCH($Q$1,Database!$A$1:$AS$1,),)))))</f>
        <v>-1.5219045637600978E-3</v>
      </c>
      <c r="R118" s="13">
        <f>IF(VLOOKUP(B118,Database!$A:$AV,MATCH($R$1,Database!$A$1:$AV$1,),)=0,"#N/A",((((VLOOKUP(B118,Database!$A:$AS,MATCH($R$1,Database!$A$1:$AS$1,),))))-(((VLOOKUP(EDATE(B118,-12),Database!$A:$AS,MATCH($R$1,Database!$A$1:$AS$1,),)))))/(((VLOOKUP(EDATE(B118,-12),Database!$A:$AS,MATCH($R$1,Database!$A$1:$AS$1,),)))))</f>
        <v>2.4326565647882107E-2</v>
      </c>
      <c r="S118" s="13">
        <f>IF(VLOOKUP(B118,Database!$A:$AV,MATCH($S$1,Database!$A$1:$AV$1,),)=0,"#N/A",((((VLOOKUP(B118,Database!$A:$AS,MATCH($S$1,Database!$A$1:$AS$1,),))))-(((VLOOKUP(EDATE(B118,-12),Database!$A:$AS,MATCH($S$1,Database!$A$1:$AS$1,),)))))/(((VLOOKUP(EDATE(B118,-12),Database!$A:$AS,MATCH($S$1,Database!$A$1:$AS$1,),)))))</f>
        <v>0.16972477063565089</v>
      </c>
      <c r="T118" s="13">
        <f>IF(VLOOKUP(B118,Database!$A:$AV,MATCH($T$1,Database!$A$1:$AV$1,),)=0,"#N/A",((((VLOOKUP(B118,Database!$A:$AS,MATCH($T$1,Database!$A$1:$AS$1,),))))-(((VLOOKUP(EDATE(B118,-12),Database!$A:$AS,MATCH($T$1,Database!$A$1:$AS$1,),)))))/(((VLOOKUP(EDATE(B118,-12),Database!$A:$AS,MATCH($T$1,Database!$A$1:$AS$1,),)))))</f>
        <v>3.4229828849241542E-2</v>
      </c>
      <c r="U118" s="13">
        <f>IF(VLOOKUP(B118,Database!$A:$AV,MATCH($U$1,Database!$A$1:$AV$1,),)=0,"#N/A",((((VLOOKUP(B118,Database!$A:$AS,MATCH($U$1,Database!$A$1:$AS$1,),))))-(((VLOOKUP(EDATE(B118,-12),Database!$A:$AS,MATCH($U$1,Database!$A$1:$AS$1,),)))))/(((VLOOKUP(EDATE(B118,-12),Database!$A:$AS,MATCH($U$1,Database!$A$1:$AS$1,),)))))</f>
        <v>0.11744201036314482</v>
      </c>
      <c r="V118" s="13">
        <f>IF(VLOOKUP(B118,Database!$A:$AV,MATCH($V$1,Database!$A$1:$AV$1,),)=0,"#N/A",((((VLOOKUP(B118,Database!$A:$AS,MATCH($V$1,Database!$A$1:$AS$1,),))))-(((VLOOKUP(EDATE(B118,-12),Database!$A:$AS,MATCH($V$1,Database!$A$1:$AS$1,),)))))/(((VLOOKUP(EDATE(B118,-12),Database!$A:$AS,MATCH($V$1,Database!$A$1:$AS$1,),)))))</f>
        <v>0.13544824064530786</v>
      </c>
    </row>
    <row r="119" spans="1:22" s="80" customFormat="1" x14ac:dyDescent="0.35">
      <c r="A119" s="43"/>
      <c r="B119" s="75">
        <v>35765</v>
      </c>
      <c r="C119" s="13">
        <f>IF(VLOOKUP(B119,Database!$A:$AU,MATCH($C$1,Database!$A$1:$AU$1,),)=0,"#N/A",((((VLOOKUP(B119,Database!$A:$AU,MATCH($C$1,Database!$A$1:$AU$1,),))))-(((VLOOKUP(EDATE(B119,-12),Database!$A:$AU,MATCH($C$1,Database!$A$1:$AU$1,),)))))/(((VLOOKUP(EDATE(B119,-12),Database!$A:$AU,MATCH($C$1,Database!$A$1:$AU$1,),)))))</f>
        <v>8.272010707090717E-2</v>
      </c>
      <c r="D119" s="13">
        <f>IF(VLOOKUP(B119,Database!$A:$AV,MATCH($D$1,Database!$A$1:$AV$1,),)=0,"#N/A",((((VLOOKUP(B119,Database!$A:$AS,MATCH($D$1,Database!$A$1:$AS$1,),))))-(((VLOOKUP(EDATE(B119,-12),Database!$A:$AS,MATCH($D$1,Database!$A$1:$AS$1,),)))))/(((VLOOKUP(EDATE(B119,-12),Database!$A:$AS,MATCH($D$1,Database!$A$1:$AS$1,),)))))</f>
        <v>6.7961165045479943E-2</v>
      </c>
      <c r="E119" s="13">
        <f>IF(VLOOKUP(B119,Database!$A:$AV,MATCH($E$1,Database!$A$1:$AV$1,),)=0,"#N/A",((((VLOOKUP(B119,Database!$A:$AS,MATCH($E$1,Database!$A$1:$AS$1,),))))-(((VLOOKUP(EDATE(B119,-12),Database!$A:$AS,MATCH($E$1,Database!$A$1:$AS$1,),)))))/(((VLOOKUP(EDATE(B119,-12),Database!$A:$AS,MATCH($E$1,Database!$A$1:$AS$1,),)))))</f>
        <v>-1.9943019940218555E-2</v>
      </c>
      <c r="F119" s="13">
        <f>IF(VLOOKUP(B119,Database!$A:$AV,MATCH($F$1,Database!$A$1:$AV$1,),)=0,"#N/A",((((VLOOKUP(B119,Database!$A:$AS,MATCH($F$1,Database!$A$1:$AS$1,),))))-(((VLOOKUP(EDATE(B119,-12),Database!$A:$AS,MATCH($F$1,Database!$A$1:$AS$1,),)))))/(((VLOOKUP(EDATE(B119,-12),Database!$A:$AS,MATCH($F$1,Database!$A$1:$AS$1,),)))))</f>
        <v>5.106382978693242E-2</v>
      </c>
      <c r="G119" s="13">
        <f>IF(VLOOKUP(B119,Database!$A:$AV,MATCH($G$1,Database!$A$1:$AV$1,),)=0,"#N/A",((((VLOOKUP(B119,Database!$A:$AS,MATCH($G$1,Database!$A$1:$AS$1,),))))-(((VLOOKUP(EDATE(B119,-12),Database!$A:$AS,MATCH($G$1,Database!$A$1:$AS$1,),)))))/(((VLOOKUP(EDATE(B119,-12),Database!$A:$AS,MATCH($G$1,Database!$A$1:$AS$1,),)))))</f>
        <v>6.5063798376041357E-2</v>
      </c>
      <c r="H119" s="13">
        <f>IF(VLOOKUP(B119,Database!$A:$AV,MATCH($H$1,Database!$A$1:$AV$1,),)=0,"#N/A",((((VLOOKUP(B119,Database!$A:$AS,MATCH($H$1,Database!$A$1:$AS$1,),))))-(((VLOOKUP(EDATE(B119,-12),Database!$A:$AS,MATCH($H$1,Database!$A$1:$AS$1,),)))))/(((VLOOKUP(EDATE(B119,-12),Database!$A:$AS,MATCH($H$1,Database!$A$1:$AS$1,),)))))</f>
        <v>4.6483909409800059E-2</v>
      </c>
      <c r="I119" s="13">
        <f>IF(VLOOKUP(B119,Database!$A:$AV,MATCH($I$1,Database!$A$1:$AV$1,),)=0,"#N/A",((((VLOOKUP(B119,Database!$A:$AS,MATCH($I$1,Database!$A$1:$AS$1,),))))-(((VLOOKUP(EDATE(B119,-12),Database!$A:$AS,MATCH($I$1,Database!$A$1:$AS$1,),)))))/(((VLOOKUP(EDATE(B119,-12),Database!$A:$AS,MATCH($I$1,Database!$A$1:$AS$1,),)))))</f>
        <v>8.1668114683110915E-2</v>
      </c>
      <c r="J119" s="13">
        <f>IF(VLOOKUP(B119,Database!$A:$AV,MATCH($J$1,Database!$A$1:$AV$1,),)=0,"#N/A",((((VLOOKUP(B119,Database!$A:$AS,MATCH($J$1,Database!$A$1:$AS$1,),))))-(((VLOOKUP(EDATE(B119,-12),Database!$A:$AS,MATCH($J$1,Database!$A$1:$AS$1,),)))))/(((VLOOKUP(EDATE(B119,-12),Database!$A:$AS,MATCH($J$1,Database!$A$1:$AS$1,),)))))</f>
        <v>8.3768669369006968E-2</v>
      </c>
      <c r="K119" s="13">
        <f>IF(VLOOKUP(B119,Database!$A:$AV,MATCH($K$1,Database!$A$1:$AV$1,),)=0,"#N/A",((((VLOOKUP(B119,Database!$A:$AS,MATCH($K$1,Database!$A$1:$AS$1,),))))-(((VLOOKUP(EDATE(B119,-12),Database!$A:$AS,MATCH($K$1,Database!$A$1:$AS$1,),)))))/(((VLOOKUP(EDATE(B119,-12),Database!$A:$AS,MATCH($K$1,Database!$A$1:$AS$1,),)))))</f>
        <v>5.0516647533930183E-2</v>
      </c>
      <c r="L119" s="13">
        <f>((((VLOOKUP(B119,Database!$A:$AS,MATCH($L$1,Database!$A$1:$AS$1,),))))-(((VLOOKUP(EDATE(B119,-12),Database!$A:$AS,MATCH($L$1,Database!$A$1:$AS$1,),)))))/(((VLOOKUP(EDATE(B119,-12),Database!$A:$AS,MATCH($L$1,Database!$A$1:$AS$1,),))))</f>
        <v>3.8555413440894373E-2</v>
      </c>
      <c r="M119" s="13">
        <f>((((VLOOKUP(B119,Database!$A:$AS,MATCH($M$1,Database!$A$1:$AS$1,),))))-(((VLOOKUP(EDATE(B119,-12),Database!$A:$AS,MATCH($M$1,Database!$A$1:$AS$1,),)))))/(((VLOOKUP(EDATE(B119,-12),Database!$A:$AS,MATCH($M$1,Database!$A$1:$AS$1,),))))</f>
        <v>2.0233180570238398E-2</v>
      </c>
      <c r="N119" s="13">
        <f>((((VLOOKUP(B119,Database!$A:$AS,MATCH($N$1,Database!$A$1:$AS$1,),))))-(((VLOOKUP(EDATE(B119,-12),Database!$A:$AS,MATCH($N$1,Database!$A$1:$AS$1,),)))))/(((VLOOKUP(EDATE(B119,-12),Database!$A:$AS,MATCH($N$1,Database!$A$1:$AS$1,),))))</f>
        <v>6.9459019231156577E-2</v>
      </c>
      <c r="O119" s="13">
        <f>IF(VLOOKUP(B119,Database!$A:$AV,MATCH($O$1,Database!$A$1:$AV$1,),)=0,"#N/A",((((VLOOKUP(B119,Database!$A:$AS,MATCH($O$1,Database!$A$1:$AS$1,),))))-(((VLOOKUP(EDATE(B119,-12),Database!$A:$AS,MATCH($O$1,Database!$A$1:$AS$1,),)))))/(((VLOOKUP(EDATE(B119,-12),Database!$A:$AS,MATCH($O$1,Database!$A$1:$AS$1,),)))))</f>
        <v>7.5570907938366461E-2</v>
      </c>
      <c r="P119" s="13">
        <f>IF(VLOOKUP(B119,Database!$A:$AV,MATCH($P$1,Database!$A$1:$AV$1,),)=0,"#N/A",((((VLOOKUP(B119,Database!$A:$AS,MATCH($P$1,Database!$A$1:$AS$1,),))))-(((VLOOKUP(EDATE(B119,-12),Database!$A:$AS,MATCH($P$1,Database!$A$1:$AS$1,),)))))/(((VLOOKUP(EDATE(B119,-12),Database!$A:$AS,MATCH($P$1,Database!$A$1:$AS$1,),)))))</f>
        <v>-2.5934188510874628E-3</v>
      </c>
      <c r="Q119" s="13">
        <f>IF(VLOOKUP(B119,Database!$A:$AV,MATCH($Q$1,Database!$A$1:$AV$1,),)=0,"#N/A",((((VLOOKUP(B119,Database!$A:$AS,MATCH($Q$1,Database!$A$1:$AS$1,),))))-(((VLOOKUP(EDATE(B119,-12),Database!$A:$AS,MATCH($Q$1,Database!$A$1:$AS$1,),)))))/(((VLOOKUP(EDATE(B119,-12),Database!$A:$AS,MATCH($Q$1,Database!$A$1:$AS$1,),)))))</f>
        <v>-3.6634857959933299E-2</v>
      </c>
      <c r="R119" s="13">
        <f>IF(VLOOKUP(B119,Database!$A:$AV,MATCH($R$1,Database!$A$1:$AV$1,),)=0,"#N/A",((((VLOOKUP(B119,Database!$A:$AS,MATCH($R$1,Database!$A$1:$AS$1,),))))-(((VLOOKUP(EDATE(B119,-12),Database!$A:$AS,MATCH($R$1,Database!$A$1:$AS$1,),)))))/(((VLOOKUP(EDATE(B119,-12),Database!$A:$AS,MATCH($R$1,Database!$A$1:$AS$1,),)))))</f>
        <v>3.8078119067912447E-2</v>
      </c>
      <c r="S119" s="13">
        <f>IF(VLOOKUP(B119,Database!$A:$AV,MATCH($S$1,Database!$A$1:$AV$1,),)=0,"#N/A",((((VLOOKUP(B119,Database!$A:$AS,MATCH($S$1,Database!$A$1:$AS$1,),))))-(((VLOOKUP(EDATE(B119,-12),Database!$A:$AS,MATCH($S$1,Database!$A$1:$AS$1,),)))))/(((VLOOKUP(EDATE(B119,-12),Database!$A:$AS,MATCH($S$1,Database!$A$1:$AS$1,),)))))</f>
        <v>0.18676122933059769</v>
      </c>
      <c r="T119" s="13">
        <f>IF(VLOOKUP(B119,Database!$A:$AV,MATCH($T$1,Database!$A$1:$AV$1,),)=0,"#N/A",((((VLOOKUP(B119,Database!$A:$AS,MATCH($T$1,Database!$A$1:$AS$1,),))))-(((VLOOKUP(EDATE(B119,-12),Database!$A:$AS,MATCH($T$1,Database!$A$1:$AS$1,),)))))/(((VLOOKUP(EDATE(B119,-12),Database!$A:$AS,MATCH($T$1,Database!$A$1:$AS$1,),)))))</f>
        <v>6.4516129021851359E-2</v>
      </c>
      <c r="U119" s="13">
        <f>IF(VLOOKUP(B119,Database!$A:$AV,MATCH($U$1,Database!$A$1:$AV$1,),)=0,"#N/A",((((VLOOKUP(B119,Database!$A:$AS,MATCH($U$1,Database!$A$1:$AS$1,),))))-(((VLOOKUP(EDATE(B119,-12),Database!$A:$AS,MATCH($U$1,Database!$A$1:$AS$1,),)))))/(((VLOOKUP(EDATE(B119,-12),Database!$A:$AS,MATCH($U$1,Database!$A$1:$AS$1,),)))))</f>
        <v>9.0936347682372978E-2</v>
      </c>
      <c r="V119" s="13">
        <f>IF(VLOOKUP(B119,Database!$A:$AV,MATCH($V$1,Database!$A$1:$AV$1,),)=0,"#N/A",((((VLOOKUP(B119,Database!$A:$AS,MATCH($V$1,Database!$A$1:$AS$1,),))))-(((VLOOKUP(EDATE(B119,-12),Database!$A:$AS,MATCH($V$1,Database!$A$1:$AS$1,),)))))/(((VLOOKUP(EDATE(B119,-12),Database!$A:$AS,MATCH($V$1,Database!$A$1:$AS$1,),)))))</f>
        <v>0.12018284376731415</v>
      </c>
    </row>
    <row r="120" spans="1:22" s="80" customFormat="1" x14ac:dyDescent="0.35">
      <c r="A120" s="43"/>
      <c r="B120" s="75">
        <v>35796</v>
      </c>
      <c r="C120" s="13">
        <f>IF(VLOOKUP(B120,Database!$A:$AU,MATCH($C$1,Database!$A$1:$AU$1,),)=0,"#N/A",((((VLOOKUP(B120,Database!$A:$AU,MATCH($C$1,Database!$A$1:$AU$1,),))))-(((VLOOKUP(EDATE(B120,-12),Database!$A:$AU,MATCH($C$1,Database!$A$1:$AU$1,),)))))/(((VLOOKUP(EDATE(B120,-12),Database!$A:$AU,MATCH($C$1,Database!$A$1:$AU$1,),)))))</f>
        <v>8.5619960231267986E-2</v>
      </c>
      <c r="D120" s="13">
        <f>IF(VLOOKUP(B120,Database!$A:$AV,MATCH($D$1,Database!$A$1:$AV$1,),)=0,"#N/A",((((VLOOKUP(B120,Database!$A:$AS,MATCH($D$1,Database!$A$1:$AS$1,),))))-(((VLOOKUP(EDATE(B120,-12),Database!$A:$AS,MATCH($D$1,Database!$A$1:$AS$1,),)))))/(((VLOOKUP(EDATE(B120,-12),Database!$A:$AS,MATCH($D$1,Database!$A$1:$AS$1,),)))))</f>
        <v>6.9007263927795034E-2</v>
      </c>
      <c r="E120" s="13">
        <f>IF(VLOOKUP(B120,Database!$A:$AV,MATCH($E$1,Database!$A$1:$AV$1,),)=0,"#N/A",((((VLOOKUP(B120,Database!$A:$AS,MATCH($E$1,Database!$A$1:$AS$1,),))))-(((VLOOKUP(EDATE(B120,-12),Database!$A:$AS,MATCH($E$1,Database!$A$1:$AS$1,),)))))/(((VLOOKUP(EDATE(B120,-12),Database!$A:$AS,MATCH($E$1,Database!$A$1:$AS$1,),)))))</f>
        <v>-2.0415949082631453E-2</v>
      </c>
      <c r="F120" s="13">
        <f>IF(VLOOKUP(B120,Database!$A:$AV,MATCH($F$1,Database!$A$1:$AV$1,),)=0,"#N/A",((((VLOOKUP(B120,Database!$A:$AS,MATCH($F$1,Database!$A$1:$AS$1,),))))-(((VLOOKUP(EDATE(B120,-12),Database!$A:$AS,MATCH($F$1,Database!$A$1:$AS$1,),)))))/(((VLOOKUP(EDATE(B120,-12),Database!$A:$AS,MATCH($F$1,Database!$A$1:$AS$1,),)))))</f>
        <v>7.6149425295303497E-2</v>
      </c>
      <c r="G120" s="13">
        <f>IF(VLOOKUP(B120,Database!$A:$AV,MATCH($G$1,Database!$A$1:$AV$1,),)=0,"#N/A",((((VLOOKUP(B120,Database!$A:$AS,MATCH($G$1,Database!$A$1:$AS$1,),))))-(((VLOOKUP(EDATE(B120,-12),Database!$A:$AS,MATCH($G$1,Database!$A$1:$AS$1,),)))))/(((VLOOKUP(EDATE(B120,-12),Database!$A:$AS,MATCH($G$1,Database!$A$1:$AS$1,),)))))</f>
        <v>7.501596084273246E-2</v>
      </c>
      <c r="H120" s="13">
        <f>IF(VLOOKUP(B120,Database!$A:$AV,MATCH($H$1,Database!$A$1:$AV$1,),)=0,"#N/A",((((VLOOKUP(B120,Database!$A:$AS,MATCH($H$1,Database!$A$1:$AS$1,),))))-(((VLOOKUP(EDATE(B120,-12),Database!$A:$AS,MATCH($H$1,Database!$A$1:$AS$1,),)))))/(((VLOOKUP(EDATE(B120,-12),Database!$A:$AS,MATCH($H$1,Database!$A$1:$AS$1,),)))))</f>
        <v>5.6019070315814323E-2</v>
      </c>
      <c r="I120" s="13">
        <f>IF(VLOOKUP(B120,Database!$A:$AV,MATCH($I$1,Database!$A$1:$AV$1,),)=0,"#N/A",((((VLOOKUP(B120,Database!$A:$AS,MATCH($I$1,Database!$A$1:$AS$1,),))))-(((VLOOKUP(EDATE(B120,-12),Database!$A:$AS,MATCH($I$1,Database!$A$1:$AS$1,),)))))/(((VLOOKUP(EDATE(B120,-12),Database!$A:$AS,MATCH($I$1,Database!$A$1:$AS$1,),)))))</f>
        <v>6.5517241375415869E-2</v>
      </c>
      <c r="J120" s="13">
        <f>IF(VLOOKUP(B120,Database!$A:$AV,MATCH($J$1,Database!$A$1:$AV$1,),)=0,"#N/A",((((VLOOKUP(B120,Database!$A:$AS,MATCH($J$1,Database!$A$1:$AS$1,),))))-(((VLOOKUP(EDATE(B120,-12),Database!$A:$AS,MATCH($J$1,Database!$A$1:$AS$1,),)))))/(((VLOOKUP(EDATE(B120,-12),Database!$A:$AS,MATCH($J$1,Database!$A$1:$AS$1,),)))))</f>
        <v>7.0298637070386777E-2</v>
      </c>
      <c r="K120" s="13">
        <f>IF(VLOOKUP(B120,Database!$A:$AV,MATCH($K$1,Database!$A$1:$AV$1,),)=0,"#N/A",((((VLOOKUP(B120,Database!$A:$AS,MATCH($K$1,Database!$A$1:$AS$1,),))))-(((VLOOKUP(EDATE(B120,-12),Database!$A:$AS,MATCH($K$1,Database!$A$1:$AS$1,),)))))/(((VLOOKUP(EDATE(B120,-12),Database!$A:$AS,MATCH($K$1,Database!$A$1:$AS$1,),)))))</f>
        <v>3.3180778027406085E-2</v>
      </c>
      <c r="L120" s="13">
        <f>((((VLOOKUP(B120,Database!$A:$AS,MATCH($L$1,Database!$A$1:$AS$1,),))))-(((VLOOKUP(EDATE(B120,-12),Database!$A:$AS,MATCH($L$1,Database!$A$1:$AS$1,),)))))/(((VLOOKUP(EDATE(B120,-12),Database!$A:$AS,MATCH($L$1,Database!$A$1:$AS$1,),))))</f>
        <v>6.281791203167704E-2</v>
      </c>
      <c r="M120" s="13">
        <f>((((VLOOKUP(B120,Database!$A:$AS,MATCH($M$1,Database!$A$1:$AS$1,),))))-(((VLOOKUP(EDATE(B120,-12),Database!$A:$AS,MATCH($M$1,Database!$A$1:$AS$1,),)))))/(((VLOOKUP(EDATE(B120,-12),Database!$A:$AS,MATCH($M$1,Database!$A$1:$AS$1,),))))</f>
        <v>-3.8733690249647665E-2</v>
      </c>
      <c r="N120" s="13">
        <f>((((VLOOKUP(B120,Database!$A:$AS,MATCH($N$1,Database!$A$1:$AS$1,),))))-(((VLOOKUP(EDATE(B120,-12),Database!$A:$AS,MATCH($N$1,Database!$A$1:$AS$1,),)))))/(((VLOOKUP(EDATE(B120,-12),Database!$A:$AS,MATCH($N$1,Database!$A$1:$AS$1,),))))</f>
        <v>8.4211441046496305E-2</v>
      </c>
      <c r="O120" s="13">
        <f>IF(VLOOKUP(B120,Database!$A:$AV,MATCH($O$1,Database!$A$1:$AV$1,),)=0,"#N/A",((((VLOOKUP(B120,Database!$A:$AS,MATCH($O$1,Database!$A$1:$AS$1,),))))-(((VLOOKUP(EDATE(B120,-12),Database!$A:$AS,MATCH($O$1,Database!$A$1:$AS$1,),)))))/(((VLOOKUP(EDATE(B120,-12),Database!$A:$AS,MATCH($O$1,Database!$A$1:$AS$1,),)))))</f>
        <v>4.1992913266751329E-2</v>
      </c>
      <c r="P120" s="13">
        <f>IF(VLOOKUP(B120,Database!$A:$AV,MATCH($P$1,Database!$A$1:$AV$1,),)=0,"#N/A",((((VLOOKUP(B120,Database!$A:$AS,MATCH($P$1,Database!$A$1:$AS$1,),))))-(((VLOOKUP(EDATE(B120,-12),Database!$A:$AS,MATCH($P$1,Database!$A$1:$AS$1,),)))))/(((VLOOKUP(EDATE(B120,-12),Database!$A:$AS,MATCH($P$1,Database!$A$1:$AS$1,),)))))</f>
        <v>-5.4541702290750076E-3</v>
      </c>
      <c r="Q120" s="13">
        <f>IF(VLOOKUP(B120,Database!$A:$AV,MATCH($Q$1,Database!$A$1:$AV$1,),)=0,"#N/A",((((VLOOKUP(B120,Database!$A:$AS,MATCH($Q$1,Database!$A$1:$AS$1,),))))-(((VLOOKUP(EDATE(B120,-12),Database!$A:$AS,MATCH($Q$1,Database!$A$1:$AS$1,),)))))/(((VLOOKUP(EDATE(B120,-12),Database!$A:$AS,MATCH($Q$1,Database!$A$1:$AS$1,),)))))</f>
        <v>-1.9728189381528972E-2</v>
      </c>
      <c r="R120" s="13">
        <f>IF(VLOOKUP(B120,Database!$A:$AV,MATCH($R$1,Database!$A$1:$AV$1,),)=0,"#N/A",((((VLOOKUP(B120,Database!$A:$AS,MATCH($R$1,Database!$A$1:$AS$1,),))))-(((VLOOKUP(EDATE(B120,-12),Database!$A:$AS,MATCH($R$1,Database!$A$1:$AS$1,),)))))/(((VLOOKUP(EDATE(B120,-12),Database!$A:$AS,MATCH($R$1,Database!$A$1:$AS$1,),)))))</f>
        <v>4.7389930759252019E-2</v>
      </c>
      <c r="S120" s="13">
        <f>IF(VLOOKUP(B120,Database!$A:$AV,MATCH($S$1,Database!$A$1:$AV$1,),)=0,"#N/A",((((VLOOKUP(B120,Database!$A:$AS,MATCH($S$1,Database!$A$1:$AS$1,),))))-(((VLOOKUP(EDATE(B120,-12),Database!$A:$AS,MATCH($S$1,Database!$A$1:$AS$1,),)))))/(((VLOOKUP(EDATE(B120,-12),Database!$A:$AS,MATCH($S$1,Database!$A$1:$AS$1,),)))))</f>
        <v>0.16375545852763862</v>
      </c>
      <c r="T120" s="13">
        <f>IF(VLOOKUP(B120,Database!$A:$AV,MATCH($T$1,Database!$A$1:$AV$1,),)=0,"#N/A",((((VLOOKUP(B120,Database!$A:$AS,MATCH($T$1,Database!$A$1:$AS$1,),))))-(((VLOOKUP(EDATE(B120,-12),Database!$A:$AS,MATCH($T$1,Database!$A$1:$AS$1,),)))))/(((VLOOKUP(EDATE(B120,-12),Database!$A:$AS,MATCH($T$1,Database!$A$1:$AS$1,),)))))</f>
        <v>0.11568123395384811</v>
      </c>
      <c r="U120" s="13">
        <f>IF(VLOOKUP(B120,Database!$A:$AV,MATCH($U$1,Database!$A$1:$AV$1,),)=0,"#N/A",((((VLOOKUP(B120,Database!$A:$AS,MATCH($U$1,Database!$A$1:$AS$1,),))))-(((VLOOKUP(EDATE(B120,-12),Database!$A:$AS,MATCH($U$1,Database!$A$1:$AS$1,),)))))/(((VLOOKUP(EDATE(B120,-12),Database!$A:$AS,MATCH($U$1,Database!$A$1:$AS$1,),)))))</f>
        <v>9.1562977299263063E-2</v>
      </c>
      <c r="V120" s="13">
        <f>IF(VLOOKUP(B120,Database!$A:$AV,MATCH($V$1,Database!$A$1:$AV$1,),)=0,"#N/A",((((VLOOKUP(B120,Database!$A:$AS,MATCH($V$1,Database!$A$1:$AS$1,),))))-(((VLOOKUP(EDATE(B120,-12),Database!$A:$AS,MATCH($V$1,Database!$A$1:$AS$1,),)))))/(((VLOOKUP(EDATE(B120,-12),Database!$A:$AS,MATCH($V$1,Database!$A$1:$AS$1,),)))))</f>
        <v>0.11831581071552026</v>
      </c>
    </row>
    <row r="121" spans="1:22" s="80" customFormat="1" x14ac:dyDescent="0.35">
      <c r="A121" s="43"/>
      <c r="B121" s="75">
        <v>35827</v>
      </c>
      <c r="C121" s="13">
        <f>IF(VLOOKUP(B121,Database!$A:$AU,MATCH($C$1,Database!$A$1:$AU$1,),)=0,"#N/A",((((VLOOKUP(B121,Database!$A:$AU,MATCH($C$1,Database!$A$1:$AU$1,),))))-(((VLOOKUP(EDATE(B121,-12),Database!$A:$AU,MATCH($C$1,Database!$A$1:$AU$1,),)))))/(((VLOOKUP(EDATE(B121,-12),Database!$A:$AU,MATCH($C$1,Database!$A$1:$AU$1,),)))))</f>
        <v>7.4727776935298584E-2</v>
      </c>
      <c r="D121" s="13">
        <f>IF(VLOOKUP(B121,Database!$A:$AV,MATCH($D$1,Database!$A$1:$AV$1,),)=0,"#N/A",((((VLOOKUP(B121,Database!$A:$AS,MATCH($D$1,Database!$A$1:$AS$1,),))))-(((VLOOKUP(EDATE(B121,-12),Database!$A:$AS,MATCH($D$1,Database!$A$1:$AS$1,),)))))/(((VLOOKUP(EDATE(B121,-12),Database!$A:$AS,MATCH($D$1,Database!$A$1:$AS$1,),)))))</f>
        <v>6.7388688324709817E-2</v>
      </c>
      <c r="E121" s="13">
        <f>IF(VLOOKUP(B121,Database!$A:$AV,MATCH($E$1,Database!$A$1:$AV$1,),)=0,"#N/A",((((VLOOKUP(B121,Database!$A:$AS,MATCH($E$1,Database!$A$1:$AS$1,),))))-(((VLOOKUP(EDATE(B121,-12),Database!$A:$AS,MATCH($E$1,Database!$A$1:$AS$1,),)))))/(((VLOOKUP(EDATE(B121,-12),Database!$A:$AS,MATCH($E$1,Database!$A$1:$AS$1,),)))))</f>
        <v>-4.5910629082894922E-2</v>
      </c>
      <c r="F121" s="13">
        <f>IF(VLOOKUP(B121,Database!$A:$AV,MATCH($F$1,Database!$A$1:$AV$1,),)=0,"#N/A",((((VLOOKUP(B121,Database!$A:$AS,MATCH($F$1,Database!$A$1:$AS$1,),))))-(((VLOOKUP(EDATE(B121,-12),Database!$A:$AS,MATCH($F$1,Database!$A$1:$AS$1,),)))))/(((VLOOKUP(EDATE(B121,-12),Database!$A:$AS,MATCH($F$1,Database!$A$1:$AS$1,),)))))</f>
        <v>5.8073654388647838E-2</v>
      </c>
      <c r="G121" s="13">
        <f>IF(VLOOKUP(B121,Database!$A:$AV,MATCH($G$1,Database!$A$1:$AV$1,),)=0,"#N/A",((((VLOOKUP(B121,Database!$A:$AS,MATCH($G$1,Database!$A$1:$AS$1,),))))-(((VLOOKUP(EDATE(B121,-12),Database!$A:$AS,MATCH($G$1,Database!$A$1:$AS$1,),)))))/(((VLOOKUP(EDATE(B121,-12),Database!$A:$AS,MATCH($G$1,Database!$A$1:$AS$1,),)))))</f>
        <v>7.310126582278488E-2</v>
      </c>
      <c r="H121" s="13">
        <f>IF(VLOOKUP(B121,Database!$A:$AV,MATCH($H$1,Database!$A$1:$AV$1,),)=0,"#N/A",((((VLOOKUP(B121,Database!$A:$AS,MATCH($H$1,Database!$A$1:$AS$1,),))))-(((VLOOKUP(EDATE(B121,-12),Database!$A:$AS,MATCH($H$1,Database!$A$1:$AS$1,),)))))/(((VLOOKUP(EDATE(B121,-12),Database!$A:$AS,MATCH($H$1,Database!$A$1:$AS$1,),)))))</f>
        <v>5.8056872046513296E-2</v>
      </c>
      <c r="I121" s="13">
        <f>IF(VLOOKUP(B121,Database!$A:$AV,MATCH($I$1,Database!$A$1:$AV$1,),)=0,"#N/A",((((VLOOKUP(B121,Database!$A:$AS,MATCH($I$1,Database!$A$1:$AS$1,),))))-(((VLOOKUP(EDATE(B121,-12),Database!$A:$AS,MATCH($I$1,Database!$A$1:$AS$1,),)))))/(((VLOOKUP(EDATE(B121,-12),Database!$A:$AS,MATCH($I$1,Database!$A$1:$AS$1,),)))))</f>
        <v>4.6610169492746427E-2</v>
      </c>
      <c r="J121" s="13">
        <f>IF(VLOOKUP(B121,Database!$A:$AV,MATCH($J$1,Database!$A$1:$AV$1,),)=0,"#N/A",((((VLOOKUP(B121,Database!$A:$AS,MATCH($J$1,Database!$A$1:$AS$1,),))))-(((VLOOKUP(EDATE(B121,-12),Database!$A:$AS,MATCH($J$1,Database!$A$1:$AS$1,),)))))/(((VLOOKUP(EDATE(B121,-12),Database!$A:$AS,MATCH($J$1,Database!$A$1:$AS$1,),)))))</f>
        <v>0.10223985689115982</v>
      </c>
      <c r="K121" s="13">
        <f>IF(VLOOKUP(B121,Database!$A:$AV,MATCH($K$1,Database!$A$1:$AV$1,),)=0,"#N/A",((((VLOOKUP(B121,Database!$A:$AS,MATCH($K$1,Database!$A$1:$AS$1,),))))-(((VLOOKUP(EDATE(B121,-12),Database!$A:$AS,MATCH($K$1,Database!$A$1:$AS$1,),)))))/(((VLOOKUP(EDATE(B121,-12),Database!$A:$AS,MATCH($K$1,Database!$A$1:$AS$1,),)))))</f>
        <v>4.2774566475969167E-2</v>
      </c>
      <c r="L121" s="13">
        <f>((((VLOOKUP(B121,Database!$A:$AS,MATCH($L$1,Database!$A$1:$AS$1,),))))-(((VLOOKUP(EDATE(B121,-12),Database!$A:$AS,MATCH($L$1,Database!$A$1:$AS$1,),)))))/(((VLOOKUP(EDATE(B121,-12),Database!$A:$AS,MATCH($L$1,Database!$A$1:$AS$1,),))))</f>
        <v>8.1682289256879037E-2</v>
      </c>
      <c r="M121" s="13">
        <f>((((VLOOKUP(B121,Database!$A:$AS,MATCH($M$1,Database!$A$1:$AS$1,),))))-(((VLOOKUP(EDATE(B121,-12),Database!$A:$AS,MATCH($M$1,Database!$A$1:$AS$1,),)))))/(((VLOOKUP(EDATE(B121,-12),Database!$A:$AS,MATCH($M$1,Database!$A$1:$AS$1,),))))</f>
        <v>-3.7427262443225549E-2</v>
      </c>
      <c r="N121" s="13">
        <f>((((VLOOKUP(B121,Database!$A:$AS,MATCH($N$1,Database!$A$1:$AS$1,),))))-(((VLOOKUP(EDATE(B121,-12),Database!$A:$AS,MATCH($N$1,Database!$A$1:$AS$1,),)))))/(((VLOOKUP(EDATE(B121,-12),Database!$A:$AS,MATCH($N$1,Database!$A$1:$AS$1,),))))</f>
        <v>7.0547396932576487E-2</v>
      </c>
      <c r="O121" s="13">
        <f>IF(VLOOKUP(B121,Database!$A:$AV,MATCH($O$1,Database!$A$1:$AV$1,),)=0,"#N/A",((((VLOOKUP(B121,Database!$A:$AS,MATCH($O$1,Database!$A$1:$AS$1,),))))-(((VLOOKUP(EDATE(B121,-12),Database!$A:$AS,MATCH($O$1,Database!$A$1:$AS$1,),)))))/(((VLOOKUP(EDATE(B121,-12),Database!$A:$AS,MATCH($O$1,Database!$A$1:$AS$1,),)))))</f>
        <v>4.3337150950847649E-2</v>
      </c>
      <c r="P121" s="13">
        <f>IF(VLOOKUP(B121,Database!$A:$AV,MATCH($P$1,Database!$A$1:$AV$1,),)=0,"#N/A",((((VLOOKUP(B121,Database!$A:$AS,MATCH($P$1,Database!$A$1:$AS$1,),))))-(((VLOOKUP(EDATE(B121,-12),Database!$A:$AS,MATCH($P$1,Database!$A$1:$AS$1,),)))))/(((VLOOKUP(EDATE(B121,-12),Database!$A:$AS,MATCH($P$1,Database!$A$1:$AS$1,),)))))</f>
        <v>-3.9155860666158025E-2</v>
      </c>
      <c r="Q121" s="13">
        <f>IF(VLOOKUP(B121,Database!$A:$AV,MATCH($Q$1,Database!$A$1:$AV$1,),)=0,"#N/A",((((VLOOKUP(B121,Database!$A:$AS,MATCH($Q$1,Database!$A$1:$AS$1,),))))-(((VLOOKUP(EDATE(B121,-12),Database!$A:$AS,MATCH($Q$1,Database!$A$1:$AS$1,),)))))/(((VLOOKUP(EDATE(B121,-12),Database!$A:$AS,MATCH($Q$1,Database!$A$1:$AS$1,),)))))</f>
        <v>-6.0004363932882453E-3</v>
      </c>
      <c r="R121" s="13">
        <f>IF(VLOOKUP(B121,Database!$A:$AV,MATCH($R$1,Database!$A$1:$AV$1,),)=0,"#N/A",((((VLOOKUP(B121,Database!$A:$AS,MATCH($R$1,Database!$A$1:$AS$1,),))))-(((VLOOKUP(EDATE(B121,-12),Database!$A:$AS,MATCH($R$1,Database!$A$1:$AS$1,),)))))/(((VLOOKUP(EDATE(B121,-12),Database!$A:$AS,MATCH($R$1,Database!$A$1:$AS$1,),)))))</f>
        <v>5.7732038565226122E-2</v>
      </c>
      <c r="S121" s="13">
        <f>IF(VLOOKUP(B121,Database!$A:$AV,MATCH($S$1,Database!$A$1:$AV$1,),)=0,"#N/A",((((VLOOKUP(B121,Database!$A:$AS,MATCH($S$1,Database!$A$1:$AS$1,),))))-(((VLOOKUP(EDATE(B121,-12),Database!$A:$AS,MATCH($S$1,Database!$A$1:$AS$1,),)))))/(((VLOOKUP(EDATE(B121,-12),Database!$A:$AS,MATCH($S$1,Database!$A$1:$AS$1,),)))))</f>
        <v>0.27880184332654945</v>
      </c>
      <c r="T121" s="13">
        <f>IF(VLOOKUP(B121,Database!$A:$AV,MATCH($T$1,Database!$A$1:$AV$1,),)=0,"#N/A",((((VLOOKUP(B121,Database!$A:$AS,MATCH($T$1,Database!$A$1:$AS$1,),))))-(((VLOOKUP(EDATE(B121,-12),Database!$A:$AS,MATCH($T$1,Database!$A$1:$AS$1,),)))))/(((VLOOKUP(EDATE(B121,-12),Database!$A:$AS,MATCH($T$1,Database!$A$1:$AS$1,),)))))</f>
        <v>9.571788413885049E-2</v>
      </c>
      <c r="U121" s="13">
        <f>IF(VLOOKUP(B121,Database!$A:$AV,MATCH($U$1,Database!$A$1:$AV$1,),)=0,"#N/A",((((VLOOKUP(B121,Database!$A:$AS,MATCH($U$1,Database!$A$1:$AS$1,),))))-(((VLOOKUP(EDATE(B121,-12),Database!$A:$AS,MATCH($U$1,Database!$A$1:$AS$1,),)))))/(((VLOOKUP(EDATE(B121,-12),Database!$A:$AS,MATCH($U$1,Database!$A$1:$AS$1,),)))))</f>
        <v>8.7207894019869461E-2</v>
      </c>
      <c r="V121" s="13">
        <f>IF(VLOOKUP(B121,Database!$A:$AV,MATCH($V$1,Database!$A$1:$AV$1,),)=0,"#N/A",((((VLOOKUP(B121,Database!$A:$AS,MATCH($V$1,Database!$A$1:$AS$1,),))))-(((VLOOKUP(EDATE(B121,-12),Database!$A:$AS,MATCH($V$1,Database!$A$1:$AS$1,),)))))/(((VLOOKUP(EDATE(B121,-12),Database!$A:$AS,MATCH($V$1,Database!$A$1:$AS$1,),)))))</f>
        <v>0.10932527853913648</v>
      </c>
    </row>
    <row r="122" spans="1:22" s="80" customFormat="1" x14ac:dyDescent="0.35">
      <c r="A122" s="43"/>
      <c r="B122" s="75">
        <v>35855</v>
      </c>
      <c r="C122" s="13">
        <f>IF(VLOOKUP(B122,Database!$A:$AU,MATCH($C$1,Database!$A$1:$AU$1,),)=0,"#N/A",((((VLOOKUP(B122,Database!$A:$AU,MATCH($C$1,Database!$A$1:$AU$1,),))))-(((VLOOKUP(EDATE(B122,-12),Database!$A:$AU,MATCH($C$1,Database!$A$1:$AU$1,),)))))/(((VLOOKUP(EDATE(B122,-12),Database!$A:$AU,MATCH($C$1,Database!$A$1:$AU$1,),)))))</f>
        <v>6.8507662885039344E-2</v>
      </c>
      <c r="D122" s="13">
        <f>IF(VLOOKUP(B122,Database!$A:$AV,MATCH($D$1,Database!$A$1:$AV$1,),)=0,"#N/A",((((VLOOKUP(B122,Database!$A:$AS,MATCH($D$1,Database!$A$1:$AS$1,),))))-(((VLOOKUP(EDATE(B122,-12),Database!$A:$AS,MATCH($D$1,Database!$A$1:$AS$1,),)))))/(((VLOOKUP(EDATE(B122,-12),Database!$A:$AS,MATCH($D$1,Database!$A$1:$AS$1,),)))))</f>
        <v>5.5952380952933804E-2</v>
      </c>
      <c r="E122" s="13">
        <f>IF(VLOOKUP(B122,Database!$A:$AV,MATCH($E$1,Database!$A$1:$AV$1,),)=0,"#N/A",((((VLOOKUP(B122,Database!$A:$AS,MATCH($E$1,Database!$A$1:$AS$1,),))))-(((VLOOKUP(EDATE(B122,-12),Database!$A:$AS,MATCH($E$1,Database!$A$1:$AS$1,),)))))/(((VLOOKUP(EDATE(B122,-12),Database!$A:$AS,MATCH($E$1,Database!$A$1:$AS$1,),)))))</f>
        <v>-6.9982439462688187E-2</v>
      </c>
      <c r="F122" s="13">
        <f>IF(VLOOKUP(B122,Database!$A:$AV,MATCH($F$1,Database!$A$1:$AV$1,),)=0,"#N/A",((((VLOOKUP(B122,Database!$A:$AS,MATCH($F$1,Database!$A$1:$AS$1,),))))-(((VLOOKUP(EDATE(B122,-12),Database!$A:$AS,MATCH($F$1,Database!$A$1:$AS$1,),)))))/(((VLOOKUP(EDATE(B122,-12),Database!$A:$AS,MATCH($F$1,Database!$A$1:$AS$1,),)))))</f>
        <v>6.0224089632990696E-2</v>
      </c>
      <c r="G122" s="13">
        <f>IF(VLOOKUP(B122,Database!$A:$AV,MATCH($G$1,Database!$A$1:$AV$1,),)=0,"#N/A",((((VLOOKUP(B122,Database!$A:$AS,MATCH($G$1,Database!$A$1:$AS$1,),))))-(((VLOOKUP(EDATE(B122,-12),Database!$A:$AS,MATCH($G$1,Database!$A$1:$AS$1,),)))))/(((VLOOKUP(EDATE(B122,-12),Database!$A:$AS,MATCH($G$1,Database!$A$1:$AS$1,),)))))</f>
        <v>5.6869546935772217E-2</v>
      </c>
      <c r="H122" s="13">
        <f>IF(VLOOKUP(B122,Database!$A:$AV,MATCH($H$1,Database!$A$1:$AV$1,),)=0,"#N/A",((((VLOOKUP(B122,Database!$A:$AS,MATCH($H$1,Database!$A$1:$AS$1,),))))-(((VLOOKUP(EDATE(B122,-12),Database!$A:$AS,MATCH($H$1,Database!$A$1:$AS$1,),)))))/(((VLOOKUP(EDATE(B122,-12),Database!$A:$AS,MATCH($H$1,Database!$A$1:$AS$1,),)))))</f>
        <v>7.0489844683473787E-2</v>
      </c>
      <c r="I122" s="13">
        <f>IF(VLOOKUP(B122,Database!$A:$AV,MATCH($I$1,Database!$A$1:$AV$1,),)=0,"#N/A",((((VLOOKUP(B122,Database!$A:$AS,MATCH($I$1,Database!$A$1:$AS$1,),))))-(((VLOOKUP(EDATE(B122,-12),Database!$A:$AS,MATCH($I$1,Database!$A$1:$AS$1,),)))))/(((VLOOKUP(EDATE(B122,-12),Database!$A:$AS,MATCH($I$1,Database!$A$1:$AS$1,),)))))</f>
        <v>3.6256323781469917E-2</v>
      </c>
      <c r="J122" s="13">
        <f>IF(VLOOKUP(B122,Database!$A:$AV,MATCH($J$1,Database!$A$1:$AV$1,),)=0,"#N/A",((((VLOOKUP(B122,Database!$A:$AS,MATCH($J$1,Database!$A$1:$AS$1,),))))-(((VLOOKUP(EDATE(B122,-12),Database!$A:$AS,MATCH($J$1,Database!$A$1:$AS$1,),)))))/(((VLOOKUP(EDATE(B122,-12),Database!$A:$AS,MATCH($J$1,Database!$A$1:$AS$1,),)))))</f>
        <v>4.8881122724427614E-2</v>
      </c>
      <c r="K122" s="13">
        <f>IF(VLOOKUP(B122,Database!$A:$AV,MATCH($K$1,Database!$A$1:$AV$1,),)=0,"#N/A",((((VLOOKUP(B122,Database!$A:$AS,MATCH($K$1,Database!$A$1:$AS$1,),))))-(((VLOOKUP(EDATE(B122,-12),Database!$A:$AS,MATCH($K$1,Database!$A$1:$AS$1,),)))))/(((VLOOKUP(EDATE(B122,-12),Database!$A:$AS,MATCH($K$1,Database!$A$1:$AS$1,),)))))</f>
        <v>4.9653579683841355E-2</v>
      </c>
      <c r="L122" s="13">
        <f>((((VLOOKUP(B122,Database!$A:$AS,MATCH($L$1,Database!$A$1:$AS$1,),))))-(((VLOOKUP(EDATE(B122,-12),Database!$A:$AS,MATCH($L$1,Database!$A$1:$AS$1,),)))))/(((VLOOKUP(EDATE(B122,-12),Database!$A:$AS,MATCH($L$1,Database!$A$1:$AS$1,),))))</f>
        <v>9.2291762244486777E-2</v>
      </c>
      <c r="M122" s="13">
        <f>((((VLOOKUP(B122,Database!$A:$AS,MATCH($M$1,Database!$A$1:$AS$1,),))))-(((VLOOKUP(EDATE(B122,-12),Database!$A:$AS,MATCH($M$1,Database!$A$1:$AS$1,),)))))/(((VLOOKUP(EDATE(B122,-12),Database!$A:$AS,MATCH($M$1,Database!$A$1:$AS$1,),))))</f>
        <v>-1.5736459187471637E-2</v>
      </c>
      <c r="N122" s="13">
        <f>((((VLOOKUP(B122,Database!$A:$AS,MATCH($N$1,Database!$A$1:$AS$1,),))))-(((VLOOKUP(EDATE(B122,-12),Database!$A:$AS,MATCH($N$1,Database!$A$1:$AS$1,),)))))/(((VLOOKUP(EDATE(B122,-12),Database!$A:$AS,MATCH($N$1,Database!$A$1:$AS$1,),))))</f>
        <v>3.9080311680703653E-2</v>
      </c>
      <c r="O122" s="13">
        <f>IF(VLOOKUP(B122,Database!$A:$AV,MATCH($O$1,Database!$A$1:$AV$1,),)=0,"#N/A",((((VLOOKUP(B122,Database!$A:$AS,MATCH($O$1,Database!$A$1:$AS$1,),))))-(((VLOOKUP(EDATE(B122,-12),Database!$A:$AS,MATCH($O$1,Database!$A$1:$AS$1,),)))))/(((VLOOKUP(EDATE(B122,-12),Database!$A:$AS,MATCH($O$1,Database!$A$1:$AS$1,),)))))</f>
        <v>5.9973786641021216E-2</v>
      </c>
      <c r="P122" s="13">
        <f>IF(VLOOKUP(B122,Database!$A:$AV,MATCH($P$1,Database!$A$1:$AV$1,),)=0,"#N/A",((((VLOOKUP(B122,Database!$A:$AS,MATCH($P$1,Database!$A$1:$AS$1,),))))-(((VLOOKUP(EDATE(B122,-12),Database!$A:$AS,MATCH($P$1,Database!$A$1:$AS$1,),)))))/(((VLOOKUP(EDATE(B122,-12),Database!$A:$AS,MATCH($P$1,Database!$A$1:$AS$1,),)))))</f>
        <v>-9.2540053404539344E-2</v>
      </c>
      <c r="Q122" s="13">
        <f>IF(VLOOKUP(B122,Database!$A:$AV,MATCH($Q$1,Database!$A$1:$AV$1,),)=0,"#N/A",((((VLOOKUP(B122,Database!$A:$AS,MATCH($Q$1,Database!$A$1:$AS$1,),))))-(((VLOOKUP(EDATE(B122,-12),Database!$A:$AS,MATCH($Q$1,Database!$A$1:$AS$1,),)))))/(((VLOOKUP(EDATE(B122,-12),Database!$A:$AS,MATCH($Q$1,Database!$A$1:$AS$1,),)))))</f>
        <v>-2.2306034478611656E-2</v>
      </c>
      <c r="R122" s="13">
        <f>IF(VLOOKUP(B122,Database!$A:$AV,MATCH($R$1,Database!$A$1:$AV$1,),)=0,"#N/A",((((VLOOKUP(B122,Database!$A:$AS,MATCH($R$1,Database!$A$1:$AS$1,),))))-(((VLOOKUP(EDATE(B122,-12),Database!$A:$AS,MATCH($R$1,Database!$A$1:$AS$1,),)))))/(((VLOOKUP(EDATE(B122,-12),Database!$A:$AS,MATCH($R$1,Database!$A$1:$AS$1,),)))))</f>
        <v>0.13086473852855826</v>
      </c>
      <c r="S122" s="13">
        <f>IF(VLOOKUP(B122,Database!$A:$AV,MATCH($S$1,Database!$A$1:$AV$1,),)=0,"#N/A",((((VLOOKUP(B122,Database!$A:$AS,MATCH($S$1,Database!$A$1:$AS$1,),))))-(((VLOOKUP(EDATE(B122,-12),Database!$A:$AS,MATCH($S$1,Database!$A$1:$AS$1,),)))))/(((VLOOKUP(EDATE(B122,-12),Database!$A:$AS,MATCH($S$1,Database!$A$1:$AS$1,),)))))</f>
        <v>0.22004357295431631</v>
      </c>
      <c r="T122" s="13">
        <f>IF(VLOOKUP(B122,Database!$A:$AV,MATCH($T$1,Database!$A$1:$AV$1,),)=0,"#N/A",((((VLOOKUP(B122,Database!$A:$AS,MATCH($T$1,Database!$A$1:$AS$1,),))))-(((VLOOKUP(EDATE(B122,-12),Database!$A:$AS,MATCH($T$1,Database!$A$1:$AS$1,),)))))/(((VLOOKUP(EDATE(B122,-12),Database!$A:$AS,MATCH($T$1,Database!$A$1:$AS$1,),)))))</f>
        <v>6.7632850263835365E-2</v>
      </c>
      <c r="U122" s="13">
        <f>IF(VLOOKUP(B122,Database!$A:$AV,MATCH($U$1,Database!$A$1:$AV$1,),)=0,"#N/A",((((VLOOKUP(B122,Database!$A:$AS,MATCH($U$1,Database!$A$1:$AS$1,),))))-(((VLOOKUP(EDATE(B122,-12),Database!$A:$AS,MATCH($U$1,Database!$A$1:$AS$1,),)))))/(((VLOOKUP(EDATE(B122,-12),Database!$A:$AS,MATCH($U$1,Database!$A$1:$AS$1,),)))))</f>
        <v>8.2267922426346646E-2</v>
      </c>
      <c r="V122" s="13">
        <f>IF(VLOOKUP(B122,Database!$A:$AV,MATCH($V$1,Database!$A$1:$AV$1,),)=0,"#N/A",((((VLOOKUP(B122,Database!$A:$AS,MATCH($V$1,Database!$A$1:$AS$1,),))))-(((VLOOKUP(EDATE(B122,-12),Database!$A:$AS,MATCH($V$1,Database!$A$1:$AS$1,),)))))/(((VLOOKUP(EDATE(B122,-12),Database!$A:$AS,MATCH($V$1,Database!$A$1:$AS$1,),)))))</f>
        <v>0.11609953912721914</v>
      </c>
    </row>
    <row r="123" spans="1:22" s="80" customFormat="1" x14ac:dyDescent="0.35">
      <c r="A123" s="43"/>
      <c r="B123" s="75">
        <v>35886</v>
      </c>
      <c r="C123" s="13">
        <f>IF(VLOOKUP(B123,Database!$A:$AU,MATCH($C$1,Database!$A$1:$AU$1,),)=0,"#N/A",((((VLOOKUP(B123,Database!$A:$AU,MATCH($C$1,Database!$A$1:$AU$1,),))))-(((VLOOKUP(EDATE(B123,-12),Database!$A:$AU,MATCH($C$1,Database!$A$1:$AU$1,),)))))/(((VLOOKUP(EDATE(B123,-12),Database!$A:$AU,MATCH($C$1,Database!$A$1:$AU$1,),)))))</f>
        <v>7.1483156768094719E-2</v>
      </c>
      <c r="D123" s="13">
        <f>IF(VLOOKUP(B123,Database!$A:$AV,MATCH($D$1,Database!$A$1:$AV$1,),)=0,"#N/A",((((VLOOKUP(B123,Database!$A:$AS,MATCH($D$1,Database!$A$1:$AS$1,),))))-(((VLOOKUP(EDATE(B123,-12),Database!$A:$AS,MATCH($D$1,Database!$A$1:$AS$1,),)))))/(((VLOOKUP(EDATE(B123,-12),Database!$A:$AS,MATCH($D$1,Database!$A$1:$AS$1,),)))))</f>
        <v>4.7058823524151791E-2</v>
      </c>
      <c r="E123" s="13">
        <f>IF(VLOOKUP(B123,Database!$A:$AV,MATCH($E$1,Database!$A$1:$AV$1,),)=0,"#N/A",((((VLOOKUP(B123,Database!$A:$AS,MATCH($E$1,Database!$A$1:$AS$1,),))))-(((VLOOKUP(EDATE(B123,-12),Database!$A:$AS,MATCH($E$1,Database!$A$1:$AS$1,),)))))/(((VLOOKUP(EDATE(B123,-12),Database!$A:$AS,MATCH($E$1,Database!$A$1:$AS$1,),)))))</f>
        <v>-4.7980501615924417E-2</v>
      </c>
      <c r="F123" s="13">
        <f>IF(VLOOKUP(B123,Database!$A:$AV,MATCH($F$1,Database!$A$1:$AV$1,),)=0,"#N/A",((((VLOOKUP(B123,Database!$A:$AS,MATCH($F$1,Database!$A$1:$AS$1,),))))-(((VLOOKUP(EDATE(B123,-12),Database!$A:$AS,MATCH($F$1,Database!$A$1:$AS$1,),)))))/(((VLOOKUP(EDATE(B123,-12),Database!$A:$AS,MATCH($F$1,Database!$A$1:$AS$1,),)))))</f>
        <v>5.485232067374058E-2</v>
      </c>
      <c r="G123" s="13">
        <f>IF(VLOOKUP(B123,Database!$A:$AV,MATCH($G$1,Database!$A$1:$AV$1,),)=0,"#N/A",((((VLOOKUP(B123,Database!$A:$AS,MATCH($G$1,Database!$A$1:$AS$1,),))))-(((VLOOKUP(EDATE(B123,-12),Database!$A:$AS,MATCH($G$1,Database!$A$1:$AS$1,),)))))/(((VLOOKUP(EDATE(B123,-12),Database!$A:$AS,MATCH($G$1,Database!$A$1:$AS$1,),)))))</f>
        <v>3.4020513862089923E-2</v>
      </c>
      <c r="H123" s="13">
        <f>IF(VLOOKUP(B123,Database!$A:$AV,MATCH($H$1,Database!$A$1:$AV$1,),)=0,"#N/A",((((VLOOKUP(B123,Database!$A:$AS,MATCH($H$1,Database!$A$1:$AS$1,),))))-(((VLOOKUP(EDATE(B123,-12),Database!$A:$AS,MATCH($H$1,Database!$A$1:$AS$1,),)))))/(((VLOOKUP(EDATE(B123,-12),Database!$A:$AS,MATCH($H$1,Database!$A$1:$AS$1,),)))))</f>
        <v>6.6825775658015341E-2</v>
      </c>
      <c r="I123" s="13">
        <f>IF(VLOOKUP(B123,Database!$A:$AV,MATCH($I$1,Database!$A$1:$AV$1,),)=0,"#N/A",((((VLOOKUP(B123,Database!$A:$AS,MATCH($I$1,Database!$A$1:$AS$1,),))))-(((VLOOKUP(EDATE(B123,-12),Database!$A:$AS,MATCH($I$1,Database!$A$1:$AS$1,),)))))/(((VLOOKUP(EDATE(B123,-12),Database!$A:$AS,MATCH($I$1,Database!$A$1:$AS$1,),)))))</f>
        <v>2.6512013251372889E-2</v>
      </c>
      <c r="J123" s="13">
        <f>IF(VLOOKUP(B123,Database!$A:$AV,MATCH($J$1,Database!$A$1:$AV$1,),)=0,"#N/A",((((VLOOKUP(B123,Database!$A:$AS,MATCH($J$1,Database!$A$1:$AS$1,),))))-(((VLOOKUP(EDATE(B123,-12),Database!$A:$AS,MATCH($J$1,Database!$A$1:$AS$1,),)))))/(((VLOOKUP(EDATE(B123,-12),Database!$A:$AS,MATCH($J$1,Database!$A$1:$AS$1,),)))))</f>
        <v>6.1261476750380989E-2</v>
      </c>
      <c r="K123" s="13">
        <f>IF(VLOOKUP(B123,Database!$A:$AV,MATCH($K$1,Database!$A$1:$AV$1,),)=0,"#N/A",((((VLOOKUP(B123,Database!$A:$AS,MATCH($K$1,Database!$A$1:$AS$1,),))))-(((VLOOKUP(EDATE(B123,-12),Database!$A:$AS,MATCH($K$1,Database!$A$1:$AS$1,),)))))/(((VLOOKUP(EDATE(B123,-12),Database!$A:$AS,MATCH($K$1,Database!$A$1:$AS$1,),)))))</f>
        <v>4.1902604758780181E-2</v>
      </c>
      <c r="L123" s="13">
        <f>((((VLOOKUP(B123,Database!$A:$AS,MATCH($L$1,Database!$A$1:$AS$1,),))))-(((VLOOKUP(EDATE(B123,-12),Database!$A:$AS,MATCH($L$1,Database!$A$1:$AS$1,),)))))/(((VLOOKUP(EDATE(B123,-12),Database!$A:$AS,MATCH($L$1,Database!$A$1:$AS$1,),))))</f>
        <v>6.3480344975549441E-2</v>
      </c>
      <c r="M123" s="13">
        <f>((((VLOOKUP(B123,Database!$A:$AS,MATCH($M$1,Database!$A$1:$AS$1,),))))-(((VLOOKUP(EDATE(B123,-12),Database!$A:$AS,MATCH($M$1,Database!$A$1:$AS$1,),)))))/(((VLOOKUP(EDATE(B123,-12),Database!$A:$AS,MATCH($M$1,Database!$A$1:$AS$1,),))))</f>
        <v>-2.5972815401693512E-2</v>
      </c>
      <c r="N123" s="13">
        <f>((((VLOOKUP(B123,Database!$A:$AS,MATCH($N$1,Database!$A$1:$AS$1,),))))-(((VLOOKUP(EDATE(B123,-12),Database!$A:$AS,MATCH($N$1,Database!$A$1:$AS$1,),)))))/(((VLOOKUP(EDATE(B123,-12),Database!$A:$AS,MATCH($N$1,Database!$A$1:$AS$1,),))))</f>
        <v>5.1258259777537667E-2</v>
      </c>
      <c r="O123" s="13">
        <f>IF(VLOOKUP(B123,Database!$A:$AV,MATCH($O$1,Database!$A$1:$AV$1,),)=0,"#N/A",((((VLOOKUP(B123,Database!$A:$AS,MATCH($O$1,Database!$A$1:$AS$1,),))))-(((VLOOKUP(EDATE(B123,-12),Database!$A:$AS,MATCH($O$1,Database!$A$1:$AS$1,),)))))/(((VLOOKUP(EDATE(B123,-12),Database!$A:$AS,MATCH($O$1,Database!$A$1:$AS$1,),)))))</f>
        <v>4.0977093466869501E-2</v>
      </c>
      <c r="P123" s="13">
        <f>IF(VLOOKUP(B123,Database!$A:$AV,MATCH($P$1,Database!$A$1:$AV$1,),)=0,"#N/A",((((VLOOKUP(B123,Database!$A:$AS,MATCH($P$1,Database!$A$1:$AS$1,),))))-(((VLOOKUP(EDATE(B123,-12),Database!$A:$AS,MATCH($P$1,Database!$A$1:$AS$1,),)))))/(((VLOOKUP(EDATE(B123,-12),Database!$A:$AS,MATCH($P$1,Database!$A$1:$AS$1,),)))))</f>
        <v>-0.11869176753463194</v>
      </c>
      <c r="Q123" s="13">
        <f>IF(VLOOKUP(B123,Database!$A:$AV,MATCH($Q$1,Database!$A$1:$AV$1,),)=0,"#N/A",((((VLOOKUP(B123,Database!$A:$AS,MATCH($Q$1,Database!$A$1:$AS$1,),))))-(((VLOOKUP(EDATE(B123,-12),Database!$A:$AS,MATCH($Q$1,Database!$A$1:$AS$1,),)))))/(((VLOOKUP(EDATE(B123,-12),Database!$A:$AS,MATCH($Q$1,Database!$A$1:$AS$1,),)))))</f>
        <v>5.2747252680706144E-3</v>
      </c>
      <c r="R123" s="13">
        <f>IF(VLOOKUP(B123,Database!$A:$AV,MATCH($R$1,Database!$A$1:$AV$1,),)=0,"#N/A",((((VLOOKUP(B123,Database!$A:$AS,MATCH($R$1,Database!$A$1:$AS$1,),))))-(((VLOOKUP(EDATE(B123,-12),Database!$A:$AS,MATCH($R$1,Database!$A$1:$AS$1,),)))))/(((VLOOKUP(EDATE(B123,-12),Database!$A:$AS,MATCH($R$1,Database!$A$1:$AS$1,),)))))</f>
        <v>9.8698032800513855E-2</v>
      </c>
      <c r="S123" s="13">
        <f>IF(VLOOKUP(B123,Database!$A:$AV,MATCH($S$1,Database!$A$1:$AV$1,),)=0,"#N/A",((((VLOOKUP(B123,Database!$A:$AS,MATCH($S$1,Database!$A$1:$AS$1,),))))-(((VLOOKUP(EDATE(B123,-12),Database!$A:$AS,MATCH($S$1,Database!$A$1:$AS$1,),)))))/(((VLOOKUP(EDATE(B123,-12),Database!$A:$AS,MATCH($S$1,Database!$A$1:$AS$1,),)))))</f>
        <v>0.18438177871351716</v>
      </c>
      <c r="T123" s="13">
        <f>IF(VLOOKUP(B123,Database!$A:$AV,MATCH($T$1,Database!$A$1:$AV$1,),)=0,"#N/A",((((VLOOKUP(B123,Database!$A:$AS,MATCH($T$1,Database!$A$1:$AS$1,),))))-(((VLOOKUP(EDATE(B123,-12),Database!$A:$AS,MATCH($T$1,Database!$A$1:$AS$1,),)))))/(((VLOOKUP(EDATE(B123,-12),Database!$A:$AS,MATCH($T$1,Database!$A$1:$AS$1,),)))))</f>
        <v>3.5885167454098123E-2</v>
      </c>
      <c r="U123" s="13">
        <f>IF(VLOOKUP(B123,Database!$A:$AV,MATCH($U$1,Database!$A$1:$AV$1,),)=0,"#N/A",((((VLOOKUP(B123,Database!$A:$AS,MATCH($U$1,Database!$A$1:$AS$1,),))))-(((VLOOKUP(EDATE(B123,-12),Database!$A:$AS,MATCH($U$1,Database!$A$1:$AS$1,),)))))/(((VLOOKUP(EDATE(B123,-12),Database!$A:$AS,MATCH($U$1,Database!$A$1:$AS$1,),)))))</f>
        <v>3.0910275160449946E-2</v>
      </c>
      <c r="V123" s="13">
        <f>IF(VLOOKUP(B123,Database!$A:$AV,MATCH($V$1,Database!$A$1:$AV$1,),)=0,"#N/A",((((VLOOKUP(B123,Database!$A:$AS,MATCH($V$1,Database!$A$1:$AS$1,),))))-(((VLOOKUP(EDATE(B123,-12),Database!$A:$AS,MATCH($V$1,Database!$A$1:$AS$1,),)))))/(((VLOOKUP(EDATE(B123,-12),Database!$A:$AS,MATCH($V$1,Database!$A$1:$AS$1,),)))))</f>
        <v>4.5762860147655425E-2</v>
      </c>
    </row>
    <row r="124" spans="1:22" s="80" customFormat="1" x14ac:dyDescent="0.35">
      <c r="A124" s="43"/>
      <c r="B124" s="75">
        <v>35916</v>
      </c>
      <c r="C124" s="13">
        <f>IF(VLOOKUP(B124,Database!$A:$AU,MATCH($C$1,Database!$A$1:$AU$1,),)=0,"#N/A",((((VLOOKUP(B124,Database!$A:$AU,MATCH($C$1,Database!$A$1:$AU$1,),))))-(((VLOOKUP(EDATE(B124,-12),Database!$A:$AU,MATCH($C$1,Database!$A$1:$AU$1,),)))))/(((VLOOKUP(EDATE(B124,-12),Database!$A:$AU,MATCH($C$1,Database!$A$1:$AU$1,),)))))</f>
        <v>7.2243632580835118E-2</v>
      </c>
      <c r="D124" s="13">
        <f>IF(VLOOKUP(B124,Database!$A:$AV,MATCH($D$1,Database!$A$1:$AV$1,),)=0,"#N/A",((((VLOOKUP(B124,Database!$A:$AS,MATCH($D$1,Database!$A$1:$AS$1,),))))-(((VLOOKUP(EDATE(B124,-12),Database!$A:$AS,MATCH($D$1,Database!$A$1:$AS$1,),)))))/(((VLOOKUP(EDATE(B124,-12),Database!$A:$AS,MATCH($D$1,Database!$A$1:$AS$1,),)))))</f>
        <v>6.1757719717644592E-2</v>
      </c>
      <c r="E124" s="13">
        <f>IF(VLOOKUP(B124,Database!$A:$AV,MATCH($E$1,Database!$A$1:$AV$1,),)=0,"#N/A",((((VLOOKUP(B124,Database!$A:$AS,MATCH($E$1,Database!$A$1:$AS$1,),))))-(((VLOOKUP(EDATE(B124,-12),Database!$A:$AS,MATCH($E$1,Database!$A$1:$AS$1,),)))))/(((VLOOKUP(EDATE(B124,-12),Database!$A:$AS,MATCH($E$1,Database!$A$1:$AS$1,),)))))</f>
        <v>-8.2196072152310604E-2</v>
      </c>
      <c r="F124" s="13">
        <f>IF(VLOOKUP(B124,Database!$A:$AV,MATCH($F$1,Database!$A$1:$AV$1,),)=0,"#N/A",((((VLOOKUP(B124,Database!$A:$AS,MATCH($F$1,Database!$A$1:$AS$1,),))))-(((VLOOKUP(EDATE(B124,-12),Database!$A:$AS,MATCH($F$1,Database!$A$1:$AS$1,),)))))/(((VLOOKUP(EDATE(B124,-12),Database!$A:$AS,MATCH($F$1,Database!$A$1:$AS$1,),)))))</f>
        <v>7.407407406721607E-2</v>
      </c>
      <c r="G124" s="13">
        <f>IF(VLOOKUP(B124,Database!$A:$AV,MATCH($G$1,Database!$A$1:$AV$1,),)=0,"#N/A",((((VLOOKUP(B124,Database!$A:$AS,MATCH($G$1,Database!$A$1:$AS$1,),))))-(((VLOOKUP(EDATE(B124,-12),Database!$A:$AS,MATCH($G$1,Database!$A$1:$AS$1,),)))))/(((VLOOKUP(EDATE(B124,-12),Database!$A:$AS,MATCH($G$1,Database!$A$1:$AS$1,),)))))</f>
        <v>6.7156456953642335E-2</v>
      </c>
      <c r="H124" s="13">
        <f>IF(VLOOKUP(B124,Database!$A:$AV,MATCH($H$1,Database!$A$1:$AV$1,),)=0,"#N/A",((((VLOOKUP(B124,Database!$A:$AS,MATCH($H$1,Database!$A$1:$AS$1,),))))-(((VLOOKUP(EDATE(B124,-12),Database!$A:$AS,MATCH($H$1,Database!$A$1:$AS$1,),)))))/(((VLOOKUP(EDATE(B124,-12),Database!$A:$AS,MATCH($H$1,Database!$A$1:$AS$1,),)))))</f>
        <v>5.0119331746322889E-2</v>
      </c>
      <c r="I124" s="13">
        <f>IF(VLOOKUP(B124,Database!$A:$AV,MATCH($I$1,Database!$A$1:$AV$1,),)=0,"#N/A",((((VLOOKUP(B124,Database!$A:$AS,MATCH($I$1,Database!$A$1:$AS$1,),))))-(((VLOOKUP(EDATE(B124,-12),Database!$A:$AS,MATCH($I$1,Database!$A$1:$AS$1,),)))))/(((VLOOKUP(EDATE(B124,-12),Database!$A:$AS,MATCH($I$1,Database!$A$1:$AS$1,),)))))</f>
        <v>2.7408637874395819E-2</v>
      </c>
      <c r="J124" s="13">
        <f>IF(VLOOKUP(B124,Database!$A:$AV,MATCH($J$1,Database!$A$1:$AV$1,),)=0,"#N/A",((((VLOOKUP(B124,Database!$A:$AS,MATCH($J$1,Database!$A$1:$AS$1,),))))-(((VLOOKUP(EDATE(B124,-12),Database!$A:$AS,MATCH($J$1,Database!$A$1:$AS$1,),)))))/(((VLOOKUP(EDATE(B124,-12),Database!$A:$AS,MATCH($J$1,Database!$A$1:$AS$1,),)))))</f>
        <v>7.1745931844208743E-2</v>
      </c>
      <c r="K124" s="13">
        <f>IF(VLOOKUP(B124,Database!$A:$AV,MATCH($K$1,Database!$A$1:$AV$1,),)=0,"#N/A",((((VLOOKUP(B124,Database!$A:$AS,MATCH($K$1,Database!$A$1:$AS$1,),))))-(((VLOOKUP(EDATE(B124,-12),Database!$A:$AS,MATCH($K$1,Database!$A$1:$AS$1,),)))))/(((VLOOKUP(EDATE(B124,-12),Database!$A:$AS,MATCH($K$1,Database!$A$1:$AS$1,),)))))</f>
        <v>2.957906712036093E-2</v>
      </c>
      <c r="L124" s="13">
        <f>((((VLOOKUP(B124,Database!$A:$AS,MATCH($L$1,Database!$A$1:$AS$1,),))))-(((VLOOKUP(EDATE(B124,-12),Database!$A:$AS,MATCH($L$1,Database!$A$1:$AS$1,),)))))/(((VLOOKUP(EDATE(B124,-12),Database!$A:$AS,MATCH($L$1,Database!$A$1:$AS$1,),))))</f>
        <v>6.0736148854225062E-2</v>
      </c>
      <c r="M124" s="13">
        <f>((((VLOOKUP(B124,Database!$A:$AS,MATCH($M$1,Database!$A$1:$AS$1,),))))-(((VLOOKUP(EDATE(B124,-12),Database!$A:$AS,MATCH($M$1,Database!$A$1:$AS$1,),)))))/(((VLOOKUP(EDATE(B124,-12),Database!$A:$AS,MATCH($M$1,Database!$A$1:$AS$1,),))))</f>
        <v>-8.624115097783272E-2</v>
      </c>
      <c r="N124" s="13">
        <f>((((VLOOKUP(B124,Database!$A:$AS,MATCH($N$1,Database!$A$1:$AS$1,),))))-(((VLOOKUP(EDATE(B124,-12),Database!$A:$AS,MATCH($N$1,Database!$A$1:$AS$1,),)))))/(((VLOOKUP(EDATE(B124,-12),Database!$A:$AS,MATCH($N$1,Database!$A$1:$AS$1,),))))</f>
        <v>4.4702547866599586E-2</v>
      </c>
      <c r="O124" s="13">
        <f>IF(VLOOKUP(B124,Database!$A:$AV,MATCH($O$1,Database!$A$1:$AV$1,),)=0,"#N/A",((((VLOOKUP(B124,Database!$A:$AS,MATCH($O$1,Database!$A$1:$AS$1,),))))-(((VLOOKUP(EDATE(B124,-12),Database!$A:$AS,MATCH($O$1,Database!$A$1:$AS$1,),)))))/(((VLOOKUP(EDATE(B124,-12),Database!$A:$AS,MATCH($O$1,Database!$A$1:$AS$1,),)))))</f>
        <v>3.0994469569498338E-2</v>
      </c>
      <c r="P124" s="13">
        <f>IF(VLOOKUP(B124,Database!$A:$AV,MATCH($P$1,Database!$A$1:$AV$1,),)=0,"#N/A",((((VLOOKUP(B124,Database!$A:$AS,MATCH($P$1,Database!$A$1:$AS$1,),))))-(((VLOOKUP(EDATE(B124,-12),Database!$A:$AS,MATCH($P$1,Database!$A$1:$AS$1,),)))))/(((VLOOKUP(EDATE(B124,-12),Database!$A:$AS,MATCH($P$1,Database!$A$1:$AS$1,),)))))</f>
        <v>-0.10178404272892469</v>
      </c>
      <c r="Q124" s="13">
        <f>IF(VLOOKUP(B124,Database!$A:$AV,MATCH($Q$1,Database!$A$1:$AV$1,),)=0,"#N/A",((((VLOOKUP(B124,Database!$A:$AS,MATCH($Q$1,Database!$A$1:$AS$1,),))))-(((VLOOKUP(EDATE(B124,-12),Database!$A:$AS,MATCH($Q$1,Database!$A$1:$AS$1,),)))))/(((VLOOKUP(EDATE(B124,-12),Database!$A:$AS,MATCH($Q$1,Database!$A$1:$AS$1,),)))))</f>
        <v>3.1060019902067932E-2</v>
      </c>
      <c r="R124" s="13">
        <f>IF(VLOOKUP(B124,Database!$A:$AV,MATCH($R$1,Database!$A$1:$AV$1,),)=0,"#N/A",((((VLOOKUP(B124,Database!$A:$AS,MATCH($R$1,Database!$A$1:$AS$1,),))))-(((VLOOKUP(EDATE(B124,-12),Database!$A:$AS,MATCH($R$1,Database!$A$1:$AS$1,),)))))/(((VLOOKUP(EDATE(B124,-12),Database!$A:$AS,MATCH($R$1,Database!$A$1:$AS$1,),)))))</f>
        <v>5.4749027735569958E-2</v>
      </c>
      <c r="S124" s="13">
        <f>IF(VLOOKUP(B124,Database!$A:$AV,MATCH($S$1,Database!$A$1:$AV$1,),)=0,"#N/A",((((VLOOKUP(B124,Database!$A:$AS,MATCH($S$1,Database!$A$1:$AS$1,),))))-(((VLOOKUP(EDATE(B124,-12),Database!$A:$AS,MATCH($S$1,Database!$A$1:$AS$1,),)))))/(((VLOOKUP(EDATE(B124,-12),Database!$A:$AS,MATCH($S$1,Database!$A$1:$AS$1,),)))))</f>
        <v>0.21318681315649285</v>
      </c>
      <c r="T124" s="13">
        <f>IF(VLOOKUP(B124,Database!$A:$AV,MATCH($T$1,Database!$A$1:$AV$1,),)=0,"#N/A",((((VLOOKUP(B124,Database!$A:$AS,MATCH($T$1,Database!$A$1:$AS$1,),))))-(((VLOOKUP(EDATE(B124,-12),Database!$A:$AS,MATCH($T$1,Database!$A$1:$AS$1,),)))))/(((VLOOKUP(EDATE(B124,-12),Database!$A:$AS,MATCH($T$1,Database!$A$1:$AS$1,),)))))</f>
        <v>6.2350119894127191E-2</v>
      </c>
      <c r="U124" s="13">
        <f>IF(VLOOKUP(B124,Database!$A:$AV,MATCH($U$1,Database!$A$1:$AV$1,),)=0,"#N/A",((((VLOOKUP(B124,Database!$A:$AS,MATCH($U$1,Database!$A$1:$AS$1,),))))-(((VLOOKUP(EDATE(B124,-12),Database!$A:$AS,MATCH($U$1,Database!$A$1:$AS$1,),)))))/(((VLOOKUP(EDATE(B124,-12),Database!$A:$AS,MATCH($U$1,Database!$A$1:$AS$1,),)))))</f>
        <v>9.6212689144172567E-2</v>
      </c>
      <c r="V124" s="13">
        <f>IF(VLOOKUP(B124,Database!$A:$AV,MATCH($V$1,Database!$A$1:$AV$1,),)=0,"#N/A",((((VLOOKUP(B124,Database!$A:$AS,MATCH($V$1,Database!$A$1:$AS$1,),))))-(((VLOOKUP(EDATE(B124,-12),Database!$A:$AS,MATCH($V$1,Database!$A$1:$AS$1,),)))))/(((VLOOKUP(EDATE(B124,-12),Database!$A:$AS,MATCH($V$1,Database!$A$1:$AS$1,),)))))</f>
        <v>0.10232627280527136</v>
      </c>
    </row>
    <row r="125" spans="1:22" s="80" customFormat="1" x14ac:dyDescent="0.35">
      <c r="A125" s="43"/>
      <c r="B125" s="75">
        <v>35947</v>
      </c>
      <c r="C125" s="13">
        <f>IF(VLOOKUP(B125,Database!$A:$AU,MATCH($C$1,Database!$A$1:$AU$1,),)=0,"#N/A",((((VLOOKUP(B125,Database!$A:$AU,MATCH($C$1,Database!$A$1:$AU$1,),))))-(((VLOOKUP(EDATE(B125,-12),Database!$A:$AU,MATCH($C$1,Database!$A$1:$AU$1,),)))))/(((VLOOKUP(EDATE(B125,-12),Database!$A:$AU,MATCH($C$1,Database!$A$1:$AU$1,),)))))</f>
        <v>6.084505915771915E-2</v>
      </c>
      <c r="D125" s="13">
        <f>IF(VLOOKUP(B125,Database!$A:$AV,MATCH($D$1,Database!$A$1:$AV$1,),)=0,"#N/A",((((VLOOKUP(B125,Database!$A:$AS,MATCH($D$1,Database!$A$1:$AS$1,),))))-(((VLOOKUP(EDATE(B125,-12),Database!$A:$AS,MATCH($D$1,Database!$A$1:$AS$1,),)))))/(((VLOOKUP(EDATE(B125,-12),Database!$A:$AS,MATCH($D$1,Database!$A$1:$AS$1,),)))))</f>
        <v>3.8551401870182619E-2</v>
      </c>
      <c r="E125" s="13">
        <f>IF(VLOOKUP(B125,Database!$A:$AV,MATCH($E$1,Database!$A$1:$AV$1,),)=0,"#N/A",((((VLOOKUP(B125,Database!$A:$AS,MATCH($E$1,Database!$A$1:$AS$1,),))))-(((VLOOKUP(EDATE(B125,-12),Database!$A:$AS,MATCH($E$1,Database!$A$1:$AS$1,),)))))/(((VLOOKUP(EDATE(B125,-12),Database!$A:$AS,MATCH($E$1,Database!$A$1:$AS$1,),)))))</f>
        <v>-7.7054313453641221E-2</v>
      </c>
      <c r="F125" s="13">
        <f>IF(VLOOKUP(B125,Database!$A:$AV,MATCH($F$1,Database!$A$1:$AV$1,),)=0,"#N/A",((((VLOOKUP(B125,Database!$A:$AS,MATCH($F$1,Database!$A$1:$AS$1,),))))-(((VLOOKUP(EDATE(B125,-12),Database!$A:$AS,MATCH($F$1,Database!$A$1:$AS$1,),)))))/(((VLOOKUP(EDATE(B125,-12),Database!$A:$AS,MATCH($F$1,Database!$A$1:$AS$1,),)))))</f>
        <v>2.4657534253517802E-2</v>
      </c>
      <c r="G125" s="13">
        <f>IF(VLOOKUP(B125,Database!$A:$AV,MATCH($G$1,Database!$A$1:$AV$1,),)=0,"#N/A",((((VLOOKUP(B125,Database!$A:$AS,MATCH($G$1,Database!$A$1:$AS$1,),))))-(((VLOOKUP(EDATE(B125,-12),Database!$A:$AS,MATCH($G$1,Database!$A$1:$AS$1,),)))))/(((VLOOKUP(EDATE(B125,-12),Database!$A:$AS,MATCH($G$1,Database!$A$1:$AS$1,),)))))</f>
        <v>5.2491011813045711E-2</v>
      </c>
      <c r="H125" s="13">
        <f>IF(VLOOKUP(B125,Database!$A:$AV,MATCH($H$1,Database!$A$1:$AV$1,),)=0,"#N/A",((((VLOOKUP(B125,Database!$A:$AS,MATCH($H$1,Database!$A$1:$AS$1,),))))-(((VLOOKUP(EDATE(B125,-12),Database!$A:$AS,MATCH($H$1,Database!$A$1:$AS$1,),)))))/(((VLOOKUP(EDATE(B125,-12),Database!$A:$AS,MATCH($H$1,Database!$A$1:$AS$1,),)))))</f>
        <v>4.285714285249529E-2</v>
      </c>
      <c r="I125" s="13">
        <f>IF(VLOOKUP(B125,Database!$A:$AV,MATCH($I$1,Database!$A$1:$AV$1,),)=0,"#N/A",((((VLOOKUP(B125,Database!$A:$AS,MATCH($I$1,Database!$A$1:$AS$1,),))))-(((VLOOKUP(EDATE(B125,-12),Database!$A:$AS,MATCH($I$1,Database!$A$1:$AS$1,),)))))/(((VLOOKUP(EDATE(B125,-12),Database!$A:$AS,MATCH($I$1,Database!$A$1:$AS$1,),)))))</f>
        <v>1.7298187812384156E-2</v>
      </c>
      <c r="J125" s="13">
        <f>IF(VLOOKUP(B125,Database!$A:$AV,MATCH($J$1,Database!$A$1:$AV$1,),)=0,"#N/A",((((VLOOKUP(B125,Database!$A:$AS,MATCH($J$1,Database!$A$1:$AS$1,),))))-(((VLOOKUP(EDATE(B125,-12),Database!$A:$AS,MATCH($J$1,Database!$A$1:$AS$1,),)))))/(((VLOOKUP(EDATE(B125,-12),Database!$A:$AS,MATCH($J$1,Database!$A$1:$AS$1,),)))))</f>
        <v>5.9713259017002487E-2</v>
      </c>
      <c r="K125" s="13">
        <f>IF(VLOOKUP(B125,Database!$A:$AV,MATCH($K$1,Database!$A$1:$AV$1,),)=0,"#N/A",((((VLOOKUP(B125,Database!$A:$AS,MATCH($K$1,Database!$A$1:$AS$1,),))))-(((VLOOKUP(EDATE(B125,-12),Database!$A:$AS,MATCH($K$1,Database!$A$1:$AS$1,),)))))/(((VLOOKUP(EDATE(B125,-12),Database!$A:$AS,MATCH($K$1,Database!$A$1:$AS$1,),)))))</f>
        <v>6.0710194734832239E-2</v>
      </c>
      <c r="L125" s="13">
        <f>((((VLOOKUP(B125,Database!$A:$AS,MATCH($L$1,Database!$A$1:$AS$1,),))))-(((VLOOKUP(EDATE(B125,-12),Database!$A:$AS,MATCH($L$1,Database!$A$1:$AS$1,),)))))/(((VLOOKUP(EDATE(B125,-12),Database!$A:$AS,MATCH($L$1,Database!$A$1:$AS$1,),))))</f>
        <v>4.1994300463633727E-2</v>
      </c>
      <c r="M125" s="13">
        <f>((((VLOOKUP(B125,Database!$A:$AS,MATCH($M$1,Database!$A$1:$AS$1,),))))-(((VLOOKUP(EDATE(B125,-12),Database!$A:$AS,MATCH($M$1,Database!$A$1:$AS$1,),)))))/(((VLOOKUP(EDATE(B125,-12),Database!$A:$AS,MATCH($M$1,Database!$A$1:$AS$1,),))))</f>
        <v>-0.11347793885478236</v>
      </c>
      <c r="N125" s="13">
        <f>((((VLOOKUP(B125,Database!$A:$AS,MATCH($N$1,Database!$A$1:$AS$1,),))))-(((VLOOKUP(EDATE(B125,-12),Database!$A:$AS,MATCH($N$1,Database!$A$1:$AS$1,),)))))/(((VLOOKUP(EDATE(B125,-12),Database!$A:$AS,MATCH($N$1,Database!$A$1:$AS$1,),))))</f>
        <v>5.1465699466644386E-2</v>
      </c>
      <c r="O125" s="13">
        <f>IF(VLOOKUP(B125,Database!$A:$AV,MATCH($O$1,Database!$A$1:$AV$1,),)=0,"#N/A",((((VLOOKUP(B125,Database!$A:$AS,MATCH($O$1,Database!$A$1:$AS$1,),))))-(((VLOOKUP(EDATE(B125,-12),Database!$A:$AS,MATCH($O$1,Database!$A$1:$AS$1,),)))))/(((VLOOKUP(EDATE(B125,-12),Database!$A:$AS,MATCH($O$1,Database!$A$1:$AS$1,),)))))</f>
        <v>3.9131076319087195E-2</v>
      </c>
      <c r="P125" s="13">
        <f>IF(VLOOKUP(B125,Database!$A:$AV,MATCH($P$1,Database!$A$1:$AV$1,),)=0,"#N/A",((((VLOOKUP(B125,Database!$A:$AS,MATCH($P$1,Database!$A$1:$AS$1,),))))-(((VLOOKUP(EDATE(B125,-12),Database!$A:$AS,MATCH($P$1,Database!$A$1:$AS$1,),)))))/(((VLOOKUP(EDATE(B125,-12),Database!$A:$AS,MATCH($P$1,Database!$A$1:$AS$1,),)))))</f>
        <v>-0.13430947702742718</v>
      </c>
      <c r="Q125" s="13">
        <f>IF(VLOOKUP(B125,Database!$A:$AV,MATCH($Q$1,Database!$A$1:$AV$1,),)=0,"#N/A",((((VLOOKUP(B125,Database!$A:$AS,MATCH($Q$1,Database!$A$1:$AS$1,),))))-(((VLOOKUP(EDATE(B125,-12),Database!$A:$AS,MATCH($Q$1,Database!$A$1:$AS$1,),)))))/(((VLOOKUP(EDATE(B125,-12),Database!$A:$AS,MATCH($Q$1,Database!$A$1:$AS$1,),)))))</f>
        <v>-1.9513755591223349E-2</v>
      </c>
      <c r="R125" s="13">
        <f>IF(VLOOKUP(B125,Database!$A:$AV,MATCH($R$1,Database!$A$1:$AV$1,),)=0,"#N/A",((((VLOOKUP(B125,Database!$A:$AS,MATCH($R$1,Database!$A$1:$AS$1,),))))-(((VLOOKUP(EDATE(B125,-12),Database!$A:$AS,MATCH($R$1,Database!$A$1:$AS$1,),)))))/(((VLOOKUP(EDATE(B125,-12),Database!$A:$AS,MATCH($R$1,Database!$A$1:$AS$1,),)))))</f>
        <v>7.6574228568815128E-2</v>
      </c>
      <c r="S125" s="13">
        <f>IF(VLOOKUP(B125,Database!$A:$AV,MATCH($S$1,Database!$A$1:$AV$1,),)=0,"#N/A",((((VLOOKUP(B125,Database!$A:$AS,MATCH($S$1,Database!$A$1:$AS$1,),))))-(((VLOOKUP(EDATE(B125,-12),Database!$A:$AS,MATCH($S$1,Database!$A$1:$AS$1,),)))))/(((VLOOKUP(EDATE(B125,-12),Database!$A:$AS,MATCH($S$1,Database!$A$1:$AS$1,),)))))</f>
        <v>0.16176470589431113</v>
      </c>
      <c r="T125" s="13">
        <f>IF(VLOOKUP(B125,Database!$A:$AV,MATCH($T$1,Database!$A$1:$AV$1,),)=0,"#N/A",((((VLOOKUP(B125,Database!$A:$AS,MATCH($T$1,Database!$A$1:$AS$1,),))))-(((VLOOKUP(EDATE(B125,-12),Database!$A:$AS,MATCH($T$1,Database!$A$1:$AS$1,),)))))/(((VLOOKUP(EDATE(B125,-12),Database!$A:$AS,MATCH($T$1,Database!$A$1:$AS$1,),)))))</f>
        <v>2.3696682616080066E-3</v>
      </c>
      <c r="U125" s="13">
        <f>IF(VLOOKUP(B125,Database!$A:$AV,MATCH($U$1,Database!$A$1:$AV$1,),)=0,"#N/A",((((VLOOKUP(B125,Database!$A:$AS,MATCH($U$1,Database!$A$1:$AS$1,),))))-(((VLOOKUP(EDATE(B125,-12),Database!$A:$AS,MATCH($U$1,Database!$A$1:$AS$1,),)))))/(((VLOOKUP(EDATE(B125,-12),Database!$A:$AS,MATCH($U$1,Database!$A$1:$AS$1,),)))))</f>
        <v>1.9581462973084451E-2</v>
      </c>
      <c r="V125" s="13">
        <f>IF(VLOOKUP(B125,Database!$A:$AV,MATCH($V$1,Database!$A$1:$AV$1,),)=0,"#N/A",((((VLOOKUP(B125,Database!$A:$AS,MATCH($V$1,Database!$A$1:$AS$1,),))))-(((VLOOKUP(EDATE(B125,-12),Database!$A:$AS,MATCH($V$1,Database!$A$1:$AS$1,),)))))/(((VLOOKUP(EDATE(B125,-12),Database!$A:$AS,MATCH($V$1,Database!$A$1:$AS$1,),)))))</f>
        <v>2.6204589999870083E-2</v>
      </c>
    </row>
    <row r="126" spans="1:22" s="80" customFormat="1" x14ac:dyDescent="0.35">
      <c r="A126" s="43"/>
      <c r="B126" s="75">
        <v>35977</v>
      </c>
      <c r="C126" s="13">
        <f>IF(VLOOKUP(B126,Database!$A:$AU,MATCH($C$1,Database!$A$1:$AU$1,),)=0,"#N/A",((((VLOOKUP(B126,Database!$A:$AU,MATCH($C$1,Database!$A$1:$AU$1,),))))-(((VLOOKUP(EDATE(B126,-12),Database!$A:$AU,MATCH($C$1,Database!$A$1:$AU$1,),)))))/(((VLOOKUP(EDATE(B126,-12),Database!$A:$AU,MATCH($C$1,Database!$A$1:$AU$1,),)))))</f>
        <v>4.782316501429807E-2</v>
      </c>
      <c r="D126" s="13">
        <f>IF(VLOOKUP(B126,Database!$A:$AV,MATCH($D$1,Database!$A$1:$AV$1,),)=0,"#N/A",((((VLOOKUP(B126,Database!$A:$AS,MATCH($D$1,Database!$A$1:$AS$1,),))))-(((VLOOKUP(EDATE(B126,-12),Database!$A:$AS,MATCH($D$1,Database!$A$1:$AS$1,),)))))/(((VLOOKUP(EDATE(B126,-12),Database!$A:$AS,MATCH($D$1,Database!$A$1:$AS$1,),)))))</f>
        <v>4.1714947856140494E-2</v>
      </c>
      <c r="E126" s="13">
        <f>IF(VLOOKUP(B126,Database!$A:$AV,MATCH($E$1,Database!$A$1:$AV$1,),)=0,"#N/A",((((VLOOKUP(B126,Database!$A:$AS,MATCH($E$1,Database!$A$1:$AS$1,),))))-(((VLOOKUP(EDATE(B126,-12),Database!$A:$AS,MATCH($E$1,Database!$A$1:$AS$1,),)))))/(((VLOOKUP(EDATE(B126,-12),Database!$A:$AS,MATCH($E$1,Database!$A$1:$AS$1,),)))))</f>
        <v>-8.158437324158449E-2</v>
      </c>
      <c r="F126" s="13">
        <f>IF(VLOOKUP(B126,Database!$A:$AV,MATCH($F$1,Database!$A$1:$AV$1,),)=0,"#N/A",((((VLOOKUP(B126,Database!$A:$AS,MATCH($F$1,Database!$A$1:$AS$1,),))))-(((VLOOKUP(EDATE(B126,-12),Database!$A:$AS,MATCH($F$1,Database!$A$1:$AS$1,),)))))/(((VLOOKUP(EDATE(B126,-12),Database!$A:$AS,MATCH($F$1,Database!$A$1:$AS$1,),)))))</f>
        <v>3.5230352293498815E-2</v>
      </c>
      <c r="G126" s="13">
        <f>IF(VLOOKUP(B126,Database!$A:$AV,MATCH($G$1,Database!$A$1:$AV$1,),)=0,"#N/A",((((VLOOKUP(B126,Database!$A:$AS,MATCH($G$1,Database!$A$1:$AS$1,),))))-(((VLOOKUP(EDATE(B126,-12),Database!$A:$AS,MATCH($G$1,Database!$A$1:$AS$1,),)))))/(((VLOOKUP(EDATE(B126,-12),Database!$A:$AS,MATCH($G$1,Database!$A$1:$AS$1,),)))))</f>
        <v>5.6478064780647715E-2</v>
      </c>
      <c r="H126" s="13">
        <f>IF(VLOOKUP(B126,Database!$A:$AV,MATCH($H$1,Database!$A$1:$AV$1,),)=0,"#N/A",((((VLOOKUP(B126,Database!$A:$AS,MATCH($H$1,Database!$A$1:$AS$1,),))))-(((VLOOKUP(EDATE(B126,-12),Database!$A:$AS,MATCH($H$1,Database!$A$1:$AS$1,),)))))/(((VLOOKUP(EDATE(B126,-12),Database!$A:$AS,MATCH($H$1,Database!$A$1:$AS$1,),)))))</f>
        <v>1.6374269014587828E-2</v>
      </c>
      <c r="I126" s="13">
        <f>IF(VLOOKUP(B126,Database!$A:$AV,MATCH($I$1,Database!$A$1:$AV$1,),)=0,"#N/A",((((VLOOKUP(B126,Database!$A:$AS,MATCH($I$1,Database!$A$1:$AS$1,),))))-(((VLOOKUP(EDATE(B126,-12),Database!$A:$AS,MATCH($I$1,Database!$A$1:$AS$1,),)))))/(((VLOOKUP(EDATE(B126,-12),Database!$A:$AS,MATCH($I$1,Database!$A$1:$AS$1,),)))))</f>
        <v>9.001636661458947E-3</v>
      </c>
      <c r="J126" s="13">
        <f>IF(VLOOKUP(B126,Database!$A:$AV,MATCH($J$1,Database!$A$1:$AV$1,),)=0,"#N/A",((((VLOOKUP(B126,Database!$A:$AS,MATCH($J$1,Database!$A$1:$AS$1,),))))-(((VLOOKUP(EDATE(B126,-12),Database!$A:$AS,MATCH($J$1,Database!$A$1:$AS$1,),)))))/(((VLOOKUP(EDATE(B126,-12),Database!$A:$AS,MATCH($J$1,Database!$A$1:$AS$1,),)))))</f>
        <v>4.7275960938963892E-2</v>
      </c>
      <c r="K126" s="13">
        <f>IF(VLOOKUP(B126,Database!$A:$AV,MATCH($K$1,Database!$A$1:$AV$1,),)=0,"#N/A",((((VLOOKUP(B126,Database!$A:$AS,MATCH($K$1,Database!$A$1:$AS$1,),))))-(((VLOOKUP(EDATE(B126,-12),Database!$A:$AS,MATCH($K$1,Database!$A$1:$AS$1,),)))))/(((VLOOKUP(EDATE(B126,-12),Database!$A:$AS,MATCH($K$1,Database!$A$1:$AS$1,),)))))</f>
        <v>4.8314606748683014E-2</v>
      </c>
      <c r="L126" s="13">
        <f>((((VLOOKUP(B126,Database!$A:$AS,MATCH($L$1,Database!$A$1:$AS$1,),))))-(((VLOOKUP(EDATE(B126,-12),Database!$A:$AS,MATCH($L$1,Database!$A$1:$AS$1,),)))))/(((VLOOKUP(EDATE(B126,-12),Database!$A:$AS,MATCH($L$1,Database!$A$1:$AS$1,),))))</f>
        <v>5.1367563109781848E-2</v>
      </c>
      <c r="M126" s="13">
        <f>((((VLOOKUP(B126,Database!$A:$AS,MATCH($M$1,Database!$A$1:$AS$1,),))))-(((VLOOKUP(EDATE(B126,-12),Database!$A:$AS,MATCH($M$1,Database!$A$1:$AS$1,),)))))/(((VLOOKUP(EDATE(B126,-12),Database!$A:$AS,MATCH($M$1,Database!$A$1:$AS$1,),))))</f>
        <v>-0.14380487257062588</v>
      </c>
      <c r="N126" s="13">
        <f>((((VLOOKUP(B126,Database!$A:$AS,MATCH($N$1,Database!$A$1:$AS$1,),))))-(((VLOOKUP(EDATE(B126,-12),Database!$A:$AS,MATCH($N$1,Database!$A$1:$AS$1,),)))))/(((VLOOKUP(EDATE(B126,-12),Database!$A:$AS,MATCH($N$1,Database!$A$1:$AS$1,),))))</f>
        <v>3.8017658623874989E-2</v>
      </c>
      <c r="O126" s="13">
        <f>IF(VLOOKUP(B126,Database!$A:$AV,MATCH($O$1,Database!$A$1:$AV$1,),)=0,"#N/A",((((VLOOKUP(B126,Database!$A:$AS,MATCH($O$1,Database!$A$1:$AS$1,),))))-(((VLOOKUP(EDATE(B126,-12),Database!$A:$AS,MATCH($O$1,Database!$A$1:$AS$1,),)))))/(((VLOOKUP(EDATE(B126,-12),Database!$A:$AS,MATCH($O$1,Database!$A$1:$AS$1,),)))))</f>
        <v>-1.8429817954839444E-3</v>
      </c>
      <c r="P126" s="13">
        <f>IF(VLOOKUP(B126,Database!$A:$AV,MATCH($P$1,Database!$A$1:$AV$1,),)=0,"#N/A",((((VLOOKUP(B126,Database!$A:$AS,MATCH($P$1,Database!$A$1:$AS$1,),))))-(((VLOOKUP(EDATE(B126,-12),Database!$A:$AS,MATCH($P$1,Database!$A$1:$AS$1,),)))))/(((VLOOKUP(EDATE(B126,-12),Database!$A:$AS,MATCH($P$1,Database!$A$1:$AS$1,),)))))</f>
        <v>-0.13231650239524267</v>
      </c>
      <c r="Q126" s="13">
        <f>IF(VLOOKUP(B126,Database!$A:$AV,MATCH($Q$1,Database!$A$1:$AV$1,),)=0,"#N/A",((((VLOOKUP(B126,Database!$A:$AS,MATCH($Q$1,Database!$A$1:$AS$1,),))))-(((VLOOKUP(EDATE(B126,-12),Database!$A:$AS,MATCH($Q$1,Database!$A$1:$AS$1,),)))))/(((VLOOKUP(EDATE(B126,-12),Database!$A:$AS,MATCH($Q$1,Database!$A$1:$AS$1,),)))))</f>
        <v>1.5118790585507038E-3</v>
      </c>
      <c r="R126" s="13">
        <f>IF(VLOOKUP(B126,Database!$A:$AV,MATCH($R$1,Database!$A$1:$AV$1,),)=0,"#N/A",((((VLOOKUP(B126,Database!$A:$AS,MATCH($R$1,Database!$A$1:$AS$1,),))))-(((VLOOKUP(EDATE(B126,-12),Database!$A:$AS,MATCH($R$1,Database!$A$1:$AS$1,),)))))/(((VLOOKUP(EDATE(B126,-12),Database!$A:$AS,MATCH($R$1,Database!$A$1:$AS$1,),)))))</f>
        <v>9.5871601817340349E-2</v>
      </c>
      <c r="S126" s="13">
        <f>IF(VLOOKUP(B126,Database!$A:$AV,MATCH($S$1,Database!$A$1:$AV$1,),)=0,"#N/A",((((VLOOKUP(B126,Database!$A:$AS,MATCH($S$1,Database!$A$1:$AS$1,),))))-(((VLOOKUP(EDATE(B126,-12),Database!$A:$AS,MATCH($S$1,Database!$A$1:$AS$1,),)))))/(((VLOOKUP(EDATE(B126,-12),Database!$A:$AS,MATCH($S$1,Database!$A$1:$AS$1,),)))))</f>
        <v>0.18388429753165253</v>
      </c>
      <c r="T126" s="13">
        <f>IF(VLOOKUP(B126,Database!$A:$AV,MATCH($T$1,Database!$A$1:$AV$1,),)=0,"#N/A",((((VLOOKUP(B126,Database!$A:$AS,MATCH($T$1,Database!$A$1:$AS$1,),))))-(((VLOOKUP(EDATE(B126,-12),Database!$A:$AS,MATCH($T$1,Database!$A$1:$AS$1,),)))))/(((VLOOKUP(EDATE(B126,-12),Database!$A:$AS,MATCH($T$1,Database!$A$1:$AS$1,),)))))</f>
        <v>1.6666666653967141E-2</v>
      </c>
      <c r="U126" s="13">
        <f>IF(VLOOKUP(B126,Database!$A:$AV,MATCH($U$1,Database!$A$1:$AV$1,),)=0,"#N/A",((((VLOOKUP(B126,Database!$A:$AS,MATCH($U$1,Database!$A$1:$AS$1,),))))-(((VLOOKUP(EDATE(B126,-12),Database!$A:$AS,MATCH($U$1,Database!$A$1:$AS$1,),)))))/(((VLOOKUP(EDATE(B126,-12),Database!$A:$AS,MATCH($U$1,Database!$A$1:$AS$1,),)))))</f>
        <v>4.18661791313878E-2</v>
      </c>
      <c r="V126" s="13">
        <f>IF(VLOOKUP(B126,Database!$A:$AV,MATCH($V$1,Database!$A$1:$AV$1,),)=0,"#N/A",((((VLOOKUP(B126,Database!$A:$AS,MATCH($V$1,Database!$A$1:$AS$1,),))))-(((VLOOKUP(EDATE(B126,-12),Database!$A:$AS,MATCH($V$1,Database!$A$1:$AS$1,),)))))/(((VLOOKUP(EDATE(B126,-12),Database!$A:$AS,MATCH($V$1,Database!$A$1:$AS$1,),)))))</f>
        <v>5.6706977079864489E-2</v>
      </c>
    </row>
    <row r="127" spans="1:22" s="80" customFormat="1" x14ac:dyDescent="0.35">
      <c r="A127" s="43"/>
      <c r="B127" s="75">
        <v>36008</v>
      </c>
      <c r="C127" s="13">
        <f>IF(VLOOKUP(B127,Database!$A:$AU,MATCH($C$1,Database!$A$1:$AU$1,),)=0,"#N/A",((((VLOOKUP(B127,Database!$A:$AU,MATCH($C$1,Database!$A$1:$AU$1,),))))-(((VLOOKUP(EDATE(B127,-12),Database!$A:$AU,MATCH($C$1,Database!$A$1:$AU$1,),)))))/(((VLOOKUP(EDATE(B127,-12),Database!$A:$AU,MATCH($C$1,Database!$A$1:$AU$1,),)))))</f>
        <v>5.8825262593793275E-2</v>
      </c>
      <c r="D127" s="13">
        <f>IF(VLOOKUP(B127,Database!$A:$AV,MATCH($D$1,Database!$A$1:$AV$1,),)=0,"#N/A",((((VLOOKUP(B127,Database!$A:$AS,MATCH($D$1,Database!$A$1:$AS$1,),))))-(((VLOOKUP(EDATE(B127,-12),Database!$A:$AS,MATCH($D$1,Database!$A$1:$AS$1,),)))))/(((VLOOKUP(EDATE(B127,-12),Database!$A:$AS,MATCH($D$1,Database!$A$1:$AS$1,),)))))</f>
        <v>2.430555556037841E-2</v>
      </c>
      <c r="E127" s="13">
        <f>IF(VLOOKUP(B127,Database!$A:$AV,MATCH($E$1,Database!$A$1:$AV$1,),)=0,"#N/A",((((VLOOKUP(B127,Database!$A:$AS,MATCH($E$1,Database!$A$1:$AS$1,),))))-(((VLOOKUP(EDATE(B127,-12),Database!$A:$AS,MATCH($E$1,Database!$A$1:$AS$1,),)))))/(((VLOOKUP(EDATE(B127,-12),Database!$A:$AS,MATCH($E$1,Database!$A$1:$AS$1,),)))))</f>
        <v>-9.3958295248236109E-2</v>
      </c>
      <c r="F127" s="13">
        <f>IF(VLOOKUP(B127,Database!$A:$AV,MATCH($F$1,Database!$A$1:$AV$1,),)=0,"#N/A",((((VLOOKUP(B127,Database!$A:$AS,MATCH($F$1,Database!$A$1:$AS$1,),))))-(((VLOOKUP(EDATE(B127,-12),Database!$A:$AS,MATCH($F$1,Database!$A$1:$AS$1,),)))))/(((VLOOKUP(EDATE(B127,-12),Database!$A:$AS,MATCH($F$1,Database!$A$1:$AS$1,),)))))</f>
        <v>4.6218487396017104E-2</v>
      </c>
      <c r="G127" s="13">
        <f>IF(VLOOKUP(B127,Database!$A:$AV,MATCH($G$1,Database!$A$1:$AV$1,),)=0,"#N/A",((((VLOOKUP(B127,Database!$A:$AS,MATCH($G$1,Database!$A$1:$AS$1,),))))-(((VLOOKUP(EDATE(B127,-12),Database!$A:$AS,MATCH($G$1,Database!$A$1:$AS$1,),)))))/(((VLOOKUP(EDATE(B127,-12),Database!$A:$AS,MATCH($G$1,Database!$A$1:$AS$1,),)))))</f>
        <v>-8.0963665086888556E-3</v>
      </c>
      <c r="H127" s="13">
        <f>IF(VLOOKUP(B127,Database!$A:$AV,MATCH($H$1,Database!$A$1:$AV$1,),)=0,"#N/A",((((VLOOKUP(B127,Database!$A:$AS,MATCH($H$1,Database!$A$1:$AS$1,),))))-(((VLOOKUP(EDATE(B127,-12),Database!$A:$AS,MATCH($H$1,Database!$A$1:$AS$1,),)))))/(((VLOOKUP(EDATE(B127,-12),Database!$A:$AS,MATCH($H$1,Database!$A$1:$AS$1,),)))))</f>
        <v>2.482269503747541E-2</v>
      </c>
      <c r="I127" s="13">
        <f>IF(VLOOKUP(B127,Database!$A:$AV,MATCH($I$1,Database!$A$1:$AV$1,),)=0,"#N/A",((((VLOOKUP(B127,Database!$A:$AS,MATCH($I$1,Database!$A$1:$AS$1,),))))-(((VLOOKUP(EDATE(B127,-12),Database!$A:$AS,MATCH($I$1,Database!$A$1:$AS$1,),)))))/(((VLOOKUP(EDATE(B127,-12),Database!$A:$AS,MATCH($I$1,Database!$A$1:$AS$1,),)))))</f>
        <v>-1.0577705454056351E-2</v>
      </c>
      <c r="J127" s="13">
        <f>IF(VLOOKUP(B127,Database!$A:$AV,MATCH($J$1,Database!$A$1:$AV$1,),)=0,"#N/A",((((VLOOKUP(B127,Database!$A:$AS,MATCH($J$1,Database!$A$1:$AS$1,),))))-(((VLOOKUP(EDATE(B127,-12),Database!$A:$AS,MATCH($J$1,Database!$A$1:$AS$1,),)))))/(((VLOOKUP(EDATE(B127,-12),Database!$A:$AS,MATCH($J$1,Database!$A$1:$AS$1,),)))))</f>
        <v>2.963128092949548E-2</v>
      </c>
      <c r="K127" s="13">
        <f>IF(VLOOKUP(B127,Database!$A:$AV,MATCH($K$1,Database!$A$1:$AV$1,),)=0,"#N/A",((((VLOOKUP(B127,Database!$A:$AS,MATCH($K$1,Database!$A$1:$AS$1,),))))-(((VLOOKUP(EDATE(B127,-12),Database!$A:$AS,MATCH($K$1,Database!$A$1:$AS$1,),)))))/(((VLOOKUP(EDATE(B127,-12),Database!$A:$AS,MATCH($K$1,Database!$A$1:$AS$1,),)))))</f>
        <v>6.6666666675598008E-2</v>
      </c>
      <c r="L127" s="13">
        <f>((((VLOOKUP(B127,Database!$A:$AS,MATCH($L$1,Database!$A$1:$AS$1,),))))-(((VLOOKUP(EDATE(B127,-12),Database!$A:$AS,MATCH($L$1,Database!$A$1:$AS$1,),)))))/(((VLOOKUP(EDATE(B127,-12),Database!$A:$AS,MATCH($L$1,Database!$A$1:$AS$1,),))))</f>
        <v>4.1321998014775499E-2</v>
      </c>
      <c r="M127" s="13">
        <f>((((VLOOKUP(B127,Database!$A:$AS,MATCH($M$1,Database!$A$1:$AS$1,),))))-(((VLOOKUP(EDATE(B127,-12),Database!$A:$AS,MATCH($M$1,Database!$A$1:$AS$1,),)))))/(((VLOOKUP(EDATE(B127,-12),Database!$A:$AS,MATCH($M$1,Database!$A$1:$AS$1,),))))</f>
        <v>-0.15953062712464244</v>
      </c>
      <c r="N127" s="13">
        <f>((((VLOOKUP(B127,Database!$A:$AS,MATCH($N$1,Database!$A$1:$AS$1,),))))-(((VLOOKUP(EDATE(B127,-12),Database!$A:$AS,MATCH($N$1,Database!$A$1:$AS$1,),)))))/(((VLOOKUP(EDATE(B127,-12),Database!$A:$AS,MATCH($N$1,Database!$A$1:$AS$1,),))))</f>
        <v>4.5436798239710745E-2</v>
      </c>
      <c r="O127" s="13">
        <f>IF(VLOOKUP(B127,Database!$A:$AV,MATCH($O$1,Database!$A$1:$AV$1,),)=0,"#N/A",((((VLOOKUP(B127,Database!$A:$AS,MATCH($O$1,Database!$A$1:$AS$1,),))))-(((VLOOKUP(EDATE(B127,-12),Database!$A:$AS,MATCH($O$1,Database!$A$1:$AS$1,),)))))/(((VLOOKUP(EDATE(B127,-12),Database!$A:$AS,MATCH($O$1,Database!$A$1:$AS$1,),)))))</f>
        <v>2.6054359815867397E-2</v>
      </c>
      <c r="P127" s="13">
        <f>IF(VLOOKUP(B127,Database!$A:$AV,MATCH($P$1,Database!$A$1:$AV$1,),)=0,"#N/A",((((VLOOKUP(B127,Database!$A:$AS,MATCH($P$1,Database!$A$1:$AS$1,),))))-(((VLOOKUP(EDATE(B127,-12),Database!$A:$AS,MATCH($P$1,Database!$A$1:$AS$1,),)))))/(((VLOOKUP(EDATE(B127,-12),Database!$A:$AS,MATCH($P$1,Database!$A$1:$AS$1,),)))))</f>
        <v>-0.12345382169859195</v>
      </c>
      <c r="Q127" s="13">
        <f>IF(VLOOKUP(B127,Database!$A:$AV,MATCH($Q$1,Database!$A$1:$AV$1,),)=0,"#N/A",((((VLOOKUP(B127,Database!$A:$AS,MATCH($Q$1,Database!$A$1:$AS$1,),))))-(((VLOOKUP(EDATE(B127,-12),Database!$A:$AS,MATCH($Q$1,Database!$A$1:$AS$1,),)))))/(((VLOOKUP(EDATE(B127,-12),Database!$A:$AS,MATCH($Q$1,Database!$A$1:$AS$1,),)))))</f>
        <v>-2.3136246787918827E-2</v>
      </c>
      <c r="R127" s="13">
        <f>IF(VLOOKUP(B127,Database!$A:$AV,MATCH($R$1,Database!$A$1:$AV$1,),)=0,"#N/A",((((VLOOKUP(B127,Database!$A:$AS,MATCH($R$1,Database!$A$1:$AS$1,),))))-(((VLOOKUP(EDATE(B127,-12),Database!$A:$AS,MATCH($R$1,Database!$A$1:$AS$1,),)))))/(((VLOOKUP(EDATE(B127,-12),Database!$A:$AS,MATCH($R$1,Database!$A$1:$AS$1,),)))))</f>
        <v>0.16276929937729706</v>
      </c>
      <c r="S127" s="13">
        <f>IF(VLOOKUP(B127,Database!$A:$AV,MATCH($S$1,Database!$A$1:$AV$1,),)=0,"#N/A",((((VLOOKUP(B127,Database!$A:$AS,MATCH($S$1,Database!$A$1:$AS$1,),))))-(((VLOOKUP(EDATE(B127,-12),Database!$A:$AS,MATCH($S$1,Database!$A$1:$AS$1,),)))))/(((VLOOKUP(EDATE(B127,-12),Database!$A:$AS,MATCH($S$1,Database!$A$1:$AS$1,),)))))</f>
        <v>0.2244897959106574</v>
      </c>
      <c r="T127" s="13">
        <f>IF(VLOOKUP(B127,Database!$A:$AV,MATCH($T$1,Database!$A$1:$AV$1,),)=0,"#N/A",((((VLOOKUP(B127,Database!$A:$AS,MATCH($T$1,Database!$A$1:$AS$1,),))))-(((VLOOKUP(EDATE(B127,-12),Database!$A:$AS,MATCH($T$1,Database!$A$1:$AS$1,),)))))/(((VLOOKUP(EDATE(B127,-12),Database!$A:$AS,MATCH($T$1,Database!$A$1:$AS$1,),)))))</f>
        <v>-9.2165898744939918E-3</v>
      </c>
      <c r="U127" s="13">
        <f>IF(VLOOKUP(B127,Database!$A:$AV,MATCH($U$1,Database!$A$1:$AV$1,),)=0,"#N/A",((((VLOOKUP(B127,Database!$A:$AS,MATCH($U$1,Database!$A$1:$AS$1,),))))-(((VLOOKUP(EDATE(B127,-12),Database!$A:$AS,MATCH($U$1,Database!$A$1:$AS$1,),)))))/(((VLOOKUP(EDATE(B127,-12),Database!$A:$AS,MATCH($U$1,Database!$A$1:$AS$1,),)))))</f>
        <v>6.8442238578147845E-3</v>
      </c>
      <c r="V127" s="13">
        <f>IF(VLOOKUP(B127,Database!$A:$AV,MATCH($V$1,Database!$A$1:$AV$1,),)=0,"#N/A",((((VLOOKUP(B127,Database!$A:$AS,MATCH($V$1,Database!$A$1:$AS$1,),))))-(((VLOOKUP(EDATE(B127,-12),Database!$A:$AS,MATCH($V$1,Database!$A$1:$AS$1,),)))))/(((VLOOKUP(EDATE(B127,-12),Database!$A:$AS,MATCH($V$1,Database!$A$1:$AS$1,),)))))</f>
        <v>6.8801087080909512E-2</v>
      </c>
    </row>
    <row r="128" spans="1:22" s="80" customFormat="1" x14ac:dyDescent="0.35">
      <c r="A128" s="43"/>
      <c r="B128" s="75">
        <v>36039</v>
      </c>
      <c r="C128" s="13">
        <f>IF(VLOOKUP(B128,Database!$A:$AU,MATCH($C$1,Database!$A$1:$AU$1,),)=0,"#N/A",((((VLOOKUP(B128,Database!$A:$AU,MATCH($C$1,Database!$A$1:$AU$1,),))))-(((VLOOKUP(EDATE(B128,-12),Database!$A:$AU,MATCH($C$1,Database!$A$1:$AU$1,),)))))/(((VLOOKUP(EDATE(B128,-12),Database!$A:$AU,MATCH($C$1,Database!$A$1:$AU$1,),)))))</f>
        <v>4.8152337857557778E-2</v>
      </c>
      <c r="D128" s="13">
        <f>IF(VLOOKUP(B128,Database!$A:$AV,MATCH($D$1,Database!$A$1:$AV$1,),)=0,"#N/A",((((VLOOKUP(B128,Database!$A:$AS,MATCH($D$1,Database!$A$1:$AS$1,),))))-(((VLOOKUP(EDATE(B128,-12),Database!$A:$AS,MATCH($D$1,Database!$A$1:$AS$1,),)))))/(((VLOOKUP(EDATE(B128,-12),Database!$A:$AS,MATCH($D$1,Database!$A$1:$AS$1,),)))))</f>
        <v>3.1322505803465461E-2</v>
      </c>
      <c r="E128" s="13">
        <f>IF(VLOOKUP(B128,Database!$A:$AV,MATCH($E$1,Database!$A$1:$AV$1,),)=0,"#N/A",((((VLOOKUP(B128,Database!$A:$AS,MATCH($E$1,Database!$A$1:$AS$1,),))))-(((VLOOKUP(EDATE(B128,-12),Database!$A:$AS,MATCH($E$1,Database!$A$1:$AS$1,),)))))/(((VLOOKUP(EDATE(B128,-12),Database!$A:$AS,MATCH($E$1,Database!$A$1:$AS$1,),)))))</f>
        <v>-7.6141934770872097E-2</v>
      </c>
      <c r="F128" s="13">
        <f>IF(VLOOKUP(B128,Database!$A:$AV,MATCH($F$1,Database!$A$1:$AV$1,),)=0,"#N/A",((((VLOOKUP(B128,Database!$A:$AS,MATCH($F$1,Database!$A$1:$AS$1,),))))-(((VLOOKUP(EDATE(B128,-12),Database!$A:$AS,MATCH($F$1,Database!$A$1:$AS$1,),)))))/(((VLOOKUP(EDATE(B128,-12),Database!$A:$AS,MATCH($F$1,Database!$A$1:$AS$1,),)))))</f>
        <v>3.0555555560956335E-2</v>
      </c>
      <c r="G128" s="13">
        <f>IF(VLOOKUP(B128,Database!$A:$AV,MATCH($G$1,Database!$A$1:$AV$1,),)=0,"#N/A",((((VLOOKUP(B128,Database!$A:$AS,MATCH($G$1,Database!$A$1:$AS$1,),))))-(((VLOOKUP(EDATE(B128,-12),Database!$A:$AS,MATCH($G$1,Database!$A$1:$AS$1,),)))))/(((VLOOKUP(EDATE(B128,-12),Database!$A:$AS,MATCH($G$1,Database!$A$1:$AS$1,),)))))</f>
        <v>3.3966841892438329E-2</v>
      </c>
      <c r="H128" s="13">
        <f>IF(VLOOKUP(B128,Database!$A:$AV,MATCH($H$1,Database!$A$1:$AV$1,),)=0,"#N/A",((((VLOOKUP(B128,Database!$A:$AS,MATCH($H$1,Database!$A$1:$AS$1,),))))-(((VLOOKUP(EDATE(B128,-12),Database!$A:$AS,MATCH($H$1,Database!$A$1:$AS$1,),)))))/(((VLOOKUP(EDATE(B128,-12),Database!$A:$AS,MATCH($H$1,Database!$A$1:$AS$1,),)))))</f>
        <v>8.2063305911551435E-3</v>
      </c>
      <c r="I128" s="13">
        <f>IF(VLOOKUP(B128,Database!$A:$AV,MATCH($I$1,Database!$A$1:$AV$1,),)=0,"#N/A",((((VLOOKUP(B128,Database!$A:$AS,MATCH($I$1,Database!$A$1:$AS$1,),))))-(((VLOOKUP(EDATE(B128,-12),Database!$A:$AS,MATCH($I$1,Database!$A$1:$AS$1,),)))))/(((VLOOKUP(EDATE(B128,-12),Database!$A:$AS,MATCH($I$1,Database!$A$1:$AS$1,),)))))</f>
        <v>4.8859934921464607E-3</v>
      </c>
      <c r="J128" s="13">
        <f>IF(VLOOKUP(B128,Database!$A:$AV,MATCH($J$1,Database!$A$1:$AV$1,),)=0,"#N/A",((((VLOOKUP(B128,Database!$A:$AS,MATCH($J$1,Database!$A$1:$AS$1,),))))-(((VLOOKUP(EDATE(B128,-12),Database!$A:$AS,MATCH($J$1,Database!$A$1:$AS$1,),)))))/(((VLOOKUP(EDATE(B128,-12),Database!$A:$AS,MATCH($J$1,Database!$A$1:$AS$1,),)))))</f>
        <v>3.5373601788217732E-2</v>
      </c>
      <c r="K128" s="13">
        <f>IF(VLOOKUP(B128,Database!$A:$AV,MATCH($K$1,Database!$A$1:$AV$1,),)=0,"#N/A",((((VLOOKUP(B128,Database!$A:$AS,MATCH($K$1,Database!$A$1:$AS$1,),))))-(((VLOOKUP(EDATE(B128,-12),Database!$A:$AS,MATCH($K$1,Database!$A$1:$AS$1,),)))))/(((VLOOKUP(EDATE(B128,-12),Database!$A:$AS,MATCH($K$1,Database!$A$1:$AS$1,),)))))</f>
        <v>4.8423423418962837E-2</v>
      </c>
      <c r="L128" s="13">
        <f>((((VLOOKUP(B128,Database!$A:$AS,MATCH($L$1,Database!$A$1:$AS$1,),))))-(((VLOOKUP(EDATE(B128,-12),Database!$A:$AS,MATCH($L$1,Database!$A$1:$AS$1,),)))))/(((VLOOKUP(EDATE(B128,-12),Database!$A:$AS,MATCH($L$1,Database!$A$1:$AS$1,),))))</f>
        <v>3.8502844067125355E-2</v>
      </c>
      <c r="M128" s="13">
        <f>((((VLOOKUP(B128,Database!$A:$AS,MATCH($M$1,Database!$A$1:$AS$1,),))))-(((VLOOKUP(EDATE(B128,-12),Database!$A:$AS,MATCH($M$1,Database!$A$1:$AS$1,),)))))/(((VLOOKUP(EDATE(B128,-12),Database!$A:$AS,MATCH($M$1,Database!$A$1:$AS$1,),))))</f>
        <v>-0.19216070234083982</v>
      </c>
      <c r="N128" s="13">
        <f>((((VLOOKUP(B128,Database!$A:$AS,MATCH($N$1,Database!$A$1:$AS$1,),))))-(((VLOOKUP(EDATE(B128,-12),Database!$A:$AS,MATCH($N$1,Database!$A$1:$AS$1,),)))))/(((VLOOKUP(EDATE(B128,-12),Database!$A:$AS,MATCH($N$1,Database!$A$1:$AS$1,),))))</f>
        <v>2.7901031597720203E-2</v>
      </c>
      <c r="O128" s="13">
        <f>IF(VLOOKUP(B128,Database!$A:$AV,MATCH($O$1,Database!$A$1:$AV$1,),)=0,"#N/A",((((VLOOKUP(B128,Database!$A:$AS,MATCH($O$1,Database!$A$1:$AS$1,),))))-(((VLOOKUP(EDATE(B128,-12),Database!$A:$AS,MATCH($O$1,Database!$A$1:$AS$1,),)))))/(((VLOOKUP(EDATE(B128,-12),Database!$A:$AS,MATCH($O$1,Database!$A$1:$AS$1,),)))))</f>
        <v>3.0651377913355295E-2</v>
      </c>
      <c r="P128" s="13">
        <f>IF(VLOOKUP(B128,Database!$A:$AV,MATCH($P$1,Database!$A$1:$AV$1,),)=0,"#N/A",((((VLOOKUP(B128,Database!$A:$AS,MATCH($P$1,Database!$A$1:$AS$1,),))))-(((VLOOKUP(EDATE(B128,-12),Database!$A:$AS,MATCH($P$1,Database!$A$1:$AS$1,),)))))/(((VLOOKUP(EDATE(B128,-12),Database!$A:$AS,MATCH($P$1,Database!$A$1:$AS$1,),)))))</f>
        <v>-7.8636750319013141E-2</v>
      </c>
      <c r="Q128" s="13">
        <f>IF(VLOOKUP(B128,Database!$A:$AV,MATCH($Q$1,Database!$A$1:$AV$1,),)=0,"#N/A",((((VLOOKUP(B128,Database!$A:$AS,MATCH($Q$1,Database!$A$1:$AS$1,),))))-(((VLOOKUP(EDATE(B128,-12),Database!$A:$AS,MATCH($Q$1,Database!$A$1:$AS$1,),)))))/(((VLOOKUP(EDATE(B128,-12),Database!$A:$AS,MATCH($Q$1,Database!$A$1:$AS$1,),)))))</f>
        <v>-5.0705697856140527E-2</v>
      </c>
      <c r="R128" s="13">
        <f>IF(VLOOKUP(B128,Database!$A:$AV,MATCH($R$1,Database!$A$1:$AV$1,),)=0,"#N/A",((((VLOOKUP(B128,Database!$A:$AS,MATCH($R$1,Database!$A$1:$AS$1,),))))-(((VLOOKUP(EDATE(B128,-12),Database!$A:$AS,MATCH($R$1,Database!$A$1:$AS$1,),)))))/(((VLOOKUP(EDATE(B128,-12),Database!$A:$AS,MATCH($R$1,Database!$A$1:$AS$1,),)))))</f>
        <v>7.44214554786332E-2</v>
      </c>
      <c r="S128" s="13">
        <f>IF(VLOOKUP(B128,Database!$A:$AV,MATCH($S$1,Database!$A$1:$AV$1,),)=0,"#N/A",((((VLOOKUP(B128,Database!$A:$AS,MATCH($S$1,Database!$A$1:$AS$1,),))))-(((VLOOKUP(EDATE(B128,-12),Database!$A:$AS,MATCH($S$1,Database!$A$1:$AS$1,),)))))/(((VLOOKUP(EDATE(B128,-12),Database!$A:$AS,MATCH($S$1,Database!$A$1:$AS$1,),)))))</f>
        <v>0.20528455285560904</v>
      </c>
      <c r="T128" s="13">
        <f>IF(VLOOKUP(B128,Database!$A:$AV,MATCH($T$1,Database!$A$1:$AV$1,),)=0,"#N/A",((((VLOOKUP(B128,Database!$A:$AS,MATCH($T$1,Database!$A$1:$AS$1,),))))-(((VLOOKUP(EDATE(B128,-12),Database!$A:$AS,MATCH($T$1,Database!$A$1:$AS$1,),)))))/(((VLOOKUP(EDATE(B128,-12),Database!$A:$AS,MATCH($T$1,Database!$A$1:$AS$1,),)))))</f>
        <v>4.6189376507960256E-3</v>
      </c>
      <c r="U128" s="13">
        <f>IF(VLOOKUP(B128,Database!$A:$AV,MATCH($U$1,Database!$A$1:$AV$1,),)=0,"#N/A",((((VLOOKUP(B128,Database!$A:$AS,MATCH($U$1,Database!$A$1:$AS$1,),))))-(((VLOOKUP(EDATE(B128,-12),Database!$A:$AS,MATCH($U$1,Database!$A$1:$AS$1,),)))))/(((VLOOKUP(EDATE(B128,-12),Database!$A:$AS,MATCH($U$1,Database!$A$1:$AS$1,),)))))</f>
        <v>-1.4919469687385471E-2</v>
      </c>
      <c r="V128" s="13">
        <f>IF(VLOOKUP(B128,Database!$A:$AV,MATCH($V$1,Database!$A$1:$AV$1,),)=0,"#N/A",((((VLOOKUP(B128,Database!$A:$AS,MATCH($V$1,Database!$A$1:$AS$1,),))))-(((VLOOKUP(EDATE(B128,-12),Database!$A:$AS,MATCH($V$1,Database!$A$1:$AS$1,),)))))/(((VLOOKUP(EDATE(B128,-12),Database!$A:$AS,MATCH($V$1,Database!$A$1:$AS$1,),)))))</f>
        <v>8.0369469452026094E-4</v>
      </c>
    </row>
    <row r="129" spans="1:22" s="80" customFormat="1" x14ac:dyDescent="0.35">
      <c r="A129" s="43"/>
      <c r="B129" s="75">
        <v>36069</v>
      </c>
      <c r="C129" s="13">
        <f>IF(VLOOKUP(B129,Database!$A:$AU,MATCH($C$1,Database!$A$1:$AU$1,),)=0,"#N/A",((((VLOOKUP(B129,Database!$A:$AU,MATCH($C$1,Database!$A$1:$AU$1,),))))-(((VLOOKUP(EDATE(B129,-12),Database!$A:$AU,MATCH($C$1,Database!$A$1:$AU$1,),)))))/(((VLOOKUP(EDATE(B129,-12),Database!$A:$AU,MATCH($C$1,Database!$A$1:$AU$1,),)))))</f>
        <v>4.6257788108092092E-2</v>
      </c>
      <c r="D129" s="13">
        <f>IF(VLOOKUP(B129,Database!$A:$AV,MATCH($D$1,Database!$A$1:$AV$1,),)=0,"#N/A",((((VLOOKUP(B129,Database!$A:$AS,MATCH($D$1,Database!$A$1:$AS$1,),))))-(((VLOOKUP(EDATE(B129,-12),Database!$A:$AS,MATCH($D$1,Database!$A$1:$AS$1,),)))))/(((VLOOKUP(EDATE(B129,-12),Database!$A:$AS,MATCH($D$1,Database!$A$1:$AS$1,),)))))</f>
        <v>1.945080091365595E-2</v>
      </c>
      <c r="E129" s="13">
        <f>IF(VLOOKUP(B129,Database!$A:$AV,MATCH($E$1,Database!$A$1:$AV$1,),)=0,"#N/A",((((VLOOKUP(B129,Database!$A:$AS,MATCH($E$1,Database!$A$1:$AS$1,),))))-(((VLOOKUP(EDATE(B129,-12),Database!$A:$AS,MATCH($E$1,Database!$A$1:$AS$1,),)))))/(((VLOOKUP(EDATE(B129,-12),Database!$A:$AS,MATCH($E$1,Database!$A$1:$AS$1,),)))))</f>
        <v>-7.4979955064903667E-2</v>
      </c>
      <c r="F129" s="13">
        <f>IF(VLOOKUP(B129,Database!$A:$AV,MATCH($F$1,Database!$A$1:$AV$1,),)=0,"#N/A",((((VLOOKUP(B129,Database!$A:$AS,MATCH($F$1,Database!$A$1:$AS$1,),))))-(((VLOOKUP(EDATE(B129,-12),Database!$A:$AS,MATCH($F$1,Database!$A$1:$AS$1,),)))))/(((VLOOKUP(EDATE(B129,-12),Database!$A:$AS,MATCH($F$1,Database!$A$1:$AS$1,),)))))</f>
        <v>2.328767124019452E-2</v>
      </c>
      <c r="G129" s="13">
        <f>IF(VLOOKUP(B129,Database!$A:$AV,MATCH($G$1,Database!$A$1:$AV$1,),)=0,"#N/A",((((VLOOKUP(B129,Database!$A:$AS,MATCH($G$1,Database!$A$1:$AS$1,),))))-(((VLOOKUP(EDATE(B129,-12),Database!$A:$AS,MATCH($G$1,Database!$A$1:$AS$1,),)))))/(((VLOOKUP(EDATE(B129,-12),Database!$A:$AS,MATCH($G$1,Database!$A$1:$AS$1,),)))))</f>
        <v>9.3716089572850811E-3</v>
      </c>
      <c r="H129" s="13">
        <f>IF(VLOOKUP(B129,Database!$A:$AV,MATCH($H$1,Database!$A$1:$AV$1,),)=0,"#N/A",((((VLOOKUP(B129,Database!$A:$AS,MATCH($H$1,Database!$A$1:$AS$1,),))))-(((VLOOKUP(EDATE(B129,-12),Database!$A:$AS,MATCH($H$1,Database!$A$1:$AS$1,),)))))/(((VLOOKUP(EDATE(B129,-12),Database!$A:$AS,MATCH($H$1,Database!$A$1:$AS$1,),)))))</f>
        <v>-2.3174970950055893E-3</v>
      </c>
      <c r="I129" s="13">
        <f>IF(VLOOKUP(B129,Database!$A:$AV,MATCH($I$1,Database!$A$1:$AV$1,),)=0,"#N/A",((((VLOOKUP(B129,Database!$A:$AS,MATCH($I$1,Database!$A$1:$AS$1,),))))-(((VLOOKUP(EDATE(B129,-12),Database!$A:$AS,MATCH($I$1,Database!$A$1:$AS$1,),)))))/(((VLOOKUP(EDATE(B129,-12),Database!$A:$AS,MATCH($I$1,Database!$A$1:$AS$1,),)))))</f>
        <v>-1.3676588896695057E-2</v>
      </c>
      <c r="J129" s="13">
        <f>IF(VLOOKUP(B129,Database!$A:$AV,MATCH($J$1,Database!$A$1:$AV$1,),)=0,"#N/A",((((VLOOKUP(B129,Database!$A:$AS,MATCH($J$1,Database!$A$1:$AS$1,),))))-(((VLOOKUP(EDATE(B129,-12),Database!$A:$AS,MATCH($J$1,Database!$A$1:$AS$1,),)))))/(((VLOOKUP(EDATE(B129,-12),Database!$A:$AS,MATCH($J$1,Database!$A$1:$AS$1,),)))))</f>
        <v>3.8447201661430327E-2</v>
      </c>
      <c r="K129" s="13">
        <f>IF(VLOOKUP(B129,Database!$A:$AV,MATCH($K$1,Database!$A$1:$AV$1,),)=0,"#N/A",((((VLOOKUP(B129,Database!$A:$AS,MATCH($K$1,Database!$A$1:$AS$1,),))))-(((VLOOKUP(EDATE(B129,-12),Database!$A:$AS,MATCH($K$1,Database!$A$1:$AS$1,),)))))/(((VLOOKUP(EDATE(B129,-12),Database!$A:$AS,MATCH($K$1,Database!$A$1:$AS$1,),)))))</f>
        <v>3.2150776048721845E-2</v>
      </c>
      <c r="L129" s="13">
        <f>((((VLOOKUP(B129,Database!$A:$AS,MATCH($L$1,Database!$A$1:$AS$1,),))))-(((VLOOKUP(EDATE(B129,-12),Database!$A:$AS,MATCH($L$1,Database!$A$1:$AS$1,),)))))/(((VLOOKUP(EDATE(B129,-12),Database!$A:$AS,MATCH($L$1,Database!$A$1:$AS$1,),))))</f>
        <v>2.6057914613454098E-2</v>
      </c>
      <c r="M129" s="13">
        <f>((((VLOOKUP(B129,Database!$A:$AS,MATCH($M$1,Database!$A$1:$AS$1,),))))-(((VLOOKUP(EDATE(B129,-12),Database!$A:$AS,MATCH($M$1,Database!$A$1:$AS$1,),)))))/(((VLOOKUP(EDATE(B129,-12),Database!$A:$AS,MATCH($M$1,Database!$A$1:$AS$1,),))))</f>
        <v>-0.13751765212842598</v>
      </c>
      <c r="N129" s="13">
        <f>((((VLOOKUP(B129,Database!$A:$AS,MATCH($N$1,Database!$A$1:$AS$1,),))))-(((VLOOKUP(EDATE(B129,-12),Database!$A:$AS,MATCH($N$1,Database!$A$1:$AS$1,),)))))/(((VLOOKUP(EDATE(B129,-12),Database!$A:$AS,MATCH($N$1,Database!$A$1:$AS$1,),))))</f>
        <v>1.5269297904124558E-3</v>
      </c>
      <c r="O129" s="13">
        <f>IF(VLOOKUP(B129,Database!$A:$AV,MATCH($O$1,Database!$A$1:$AV$1,),)=0,"#N/A",((((VLOOKUP(B129,Database!$A:$AS,MATCH($O$1,Database!$A$1:$AS$1,),))))-(((VLOOKUP(EDATE(B129,-12),Database!$A:$AS,MATCH($O$1,Database!$A$1:$AS$1,),)))))/(((VLOOKUP(EDATE(B129,-12),Database!$A:$AS,MATCH($O$1,Database!$A$1:$AS$1,),)))))</f>
        <v>2.078505076413582E-2</v>
      </c>
      <c r="P129" s="13">
        <f>IF(VLOOKUP(B129,Database!$A:$AV,MATCH($P$1,Database!$A$1:$AV$1,),)=0,"#N/A",((((VLOOKUP(B129,Database!$A:$AS,MATCH($P$1,Database!$A$1:$AS$1,),))))-(((VLOOKUP(EDATE(B129,-12),Database!$A:$AS,MATCH($P$1,Database!$A$1:$AS$1,),)))))/(((VLOOKUP(EDATE(B129,-12),Database!$A:$AS,MATCH($P$1,Database!$A$1:$AS$1,),)))))</f>
        <v>-3.5178338408003398E-2</v>
      </c>
      <c r="Q129" s="13">
        <f>IF(VLOOKUP(B129,Database!$A:$AV,MATCH($Q$1,Database!$A$1:$AV$1,),)=0,"#N/A",((((VLOOKUP(B129,Database!$A:$AS,MATCH($Q$1,Database!$A$1:$AS$1,),))))-(((VLOOKUP(EDATE(B129,-12),Database!$A:$AS,MATCH($Q$1,Database!$A$1:$AS$1,),)))))/(((VLOOKUP(EDATE(B129,-12),Database!$A:$AS,MATCH($Q$1,Database!$A$1:$AS$1,),)))))</f>
        <v>-8.3827353088133355E-2</v>
      </c>
      <c r="R129" s="13">
        <f>IF(VLOOKUP(B129,Database!$A:$AV,MATCH($R$1,Database!$A$1:$AV$1,),)=0,"#N/A",((((VLOOKUP(B129,Database!$A:$AS,MATCH($R$1,Database!$A$1:$AS$1,),))))-(((VLOOKUP(EDATE(B129,-12),Database!$A:$AS,MATCH($R$1,Database!$A$1:$AS$1,),)))))/(((VLOOKUP(EDATE(B129,-12),Database!$A:$AS,MATCH($R$1,Database!$A$1:$AS$1,),)))))</f>
        <v>9.9172465317055286E-2</v>
      </c>
      <c r="S129" s="13">
        <f>IF(VLOOKUP(B129,Database!$A:$AV,MATCH($S$1,Database!$A$1:$AV$1,),)=0,"#N/A",((((VLOOKUP(B129,Database!$A:$AS,MATCH($S$1,Database!$A$1:$AS$1,),))))-(((VLOOKUP(EDATE(B129,-12),Database!$A:$AS,MATCH($S$1,Database!$A$1:$AS$1,),)))))/(((VLOOKUP(EDATE(B129,-12),Database!$A:$AS,MATCH($S$1,Database!$A$1:$AS$1,),)))))</f>
        <v>0.22199592665169418</v>
      </c>
      <c r="T129" s="13">
        <f>IF(VLOOKUP(B129,Database!$A:$AV,MATCH($T$1,Database!$A$1:$AV$1,),)=0,"#N/A",((((VLOOKUP(B129,Database!$A:$AS,MATCH($T$1,Database!$A$1:$AS$1,),))))-(((VLOOKUP(EDATE(B129,-12),Database!$A:$AS,MATCH($T$1,Database!$A$1:$AS$1,),)))))/(((VLOOKUP(EDATE(B129,-12),Database!$A:$AS,MATCH($T$1,Database!$A$1:$AS$1,),)))))</f>
        <v>-2.0979020973152154E-2</v>
      </c>
      <c r="U129" s="13">
        <f>IF(VLOOKUP(B129,Database!$A:$AV,MATCH($U$1,Database!$A$1:$AV$1,),)=0,"#N/A",((((VLOOKUP(B129,Database!$A:$AS,MATCH($U$1,Database!$A$1:$AS$1,),))))-(((VLOOKUP(EDATE(B129,-12),Database!$A:$AS,MATCH($U$1,Database!$A$1:$AS$1,),)))))/(((VLOOKUP(EDATE(B129,-12),Database!$A:$AS,MATCH($U$1,Database!$A$1:$AS$1,),)))))</f>
        <v>-5.3896421490828482E-2</v>
      </c>
      <c r="V129" s="13">
        <f>IF(VLOOKUP(B129,Database!$A:$AV,MATCH($V$1,Database!$A$1:$AV$1,),)=0,"#N/A",((((VLOOKUP(B129,Database!$A:$AS,MATCH($V$1,Database!$A$1:$AS$1,),))))-(((VLOOKUP(EDATE(B129,-12),Database!$A:$AS,MATCH($V$1,Database!$A$1:$AS$1,),)))))/(((VLOOKUP(EDATE(B129,-12),Database!$A:$AS,MATCH($V$1,Database!$A$1:$AS$1,),)))))</f>
        <v>1.2145221970016162E-2</v>
      </c>
    </row>
    <row r="130" spans="1:22" s="80" customFormat="1" x14ac:dyDescent="0.35">
      <c r="A130" s="43"/>
      <c r="B130" s="75">
        <v>36100</v>
      </c>
      <c r="C130" s="13">
        <f>IF(VLOOKUP(B130,Database!$A:$AU,MATCH($C$1,Database!$A$1:$AU$1,),)=0,"#N/A",((((VLOOKUP(B130,Database!$A:$AU,MATCH($C$1,Database!$A$1:$AU$1,),))))-(((VLOOKUP(EDATE(B130,-12),Database!$A:$AU,MATCH($C$1,Database!$A$1:$AU$1,),)))))/(((VLOOKUP(EDATE(B130,-12),Database!$A:$AU,MATCH($C$1,Database!$A$1:$AU$1,),)))))</f>
        <v>3.7096895752894453E-2</v>
      </c>
      <c r="D130" s="13">
        <f>IF(VLOOKUP(B130,Database!$A:$AV,MATCH($D$1,Database!$A$1:$AV$1,),)=0,"#N/A",((((VLOOKUP(B130,Database!$A:$AS,MATCH($D$1,Database!$A$1:$AS$1,),))))-(((VLOOKUP(EDATE(B130,-12),Database!$A:$AS,MATCH($D$1,Database!$A$1:$AS$1,),)))))/(((VLOOKUP(EDATE(B130,-12),Database!$A:$AS,MATCH($D$1,Database!$A$1:$AS$1,),)))))</f>
        <v>1.7221584392565697E-2</v>
      </c>
      <c r="E130" s="13">
        <f>IF(VLOOKUP(B130,Database!$A:$AV,MATCH($E$1,Database!$A$1:$AV$1,),)=0,"#N/A",((((VLOOKUP(B130,Database!$A:$AS,MATCH($E$1,Database!$A$1:$AS$1,),))))-(((VLOOKUP(EDATE(B130,-12),Database!$A:$AS,MATCH($E$1,Database!$A$1:$AS$1,),)))))/(((VLOOKUP(EDATE(B130,-12),Database!$A:$AS,MATCH($E$1,Database!$A$1:$AS$1,),)))))</f>
        <v>-6.8469261479644619E-2</v>
      </c>
      <c r="F130" s="13">
        <f>IF(VLOOKUP(B130,Database!$A:$AV,MATCH($F$1,Database!$A$1:$AV$1,),)=0,"#N/A",((((VLOOKUP(B130,Database!$A:$AS,MATCH($F$1,Database!$A$1:$AS$1,),))))-(((VLOOKUP(EDATE(B130,-12),Database!$A:$AS,MATCH($F$1,Database!$A$1:$AS$1,),)))))/(((VLOOKUP(EDATE(B130,-12),Database!$A:$AS,MATCH($F$1,Database!$A$1:$AS$1,),)))))</f>
        <v>4.0871934729997473E-3</v>
      </c>
      <c r="G130" s="13">
        <f>IF(VLOOKUP(B130,Database!$A:$AV,MATCH($G$1,Database!$A$1:$AV$1,),)=0,"#N/A",((((VLOOKUP(B130,Database!$A:$AS,MATCH($G$1,Database!$A$1:$AS$1,),))))-(((VLOOKUP(EDATE(B130,-12),Database!$A:$AS,MATCH($G$1,Database!$A$1:$AS$1,),)))))/(((VLOOKUP(EDATE(B130,-12),Database!$A:$AS,MATCH($G$1,Database!$A$1:$AS$1,),)))))</f>
        <v>3.8962349853638979E-2</v>
      </c>
      <c r="H130" s="13">
        <f>IF(VLOOKUP(B130,Database!$A:$AV,MATCH($H$1,Database!$A$1:$AV$1,),)=0,"#N/A",((((VLOOKUP(B130,Database!$A:$AS,MATCH($H$1,Database!$A$1:$AS$1,),))))-(((VLOOKUP(EDATE(B130,-12),Database!$A:$AS,MATCH($H$1,Database!$A$1:$AS$1,),)))))/(((VLOOKUP(EDATE(B130,-12),Database!$A:$AS,MATCH($H$1,Database!$A$1:$AS$1,),)))))</f>
        <v>-5.7405281192842821E-3</v>
      </c>
      <c r="I130" s="13">
        <f>IF(VLOOKUP(B130,Database!$A:$AV,MATCH($I$1,Database!$A$1:$AV$1,),)=0,"#N/A",((((VLOOKUP(B130,Database!$A:$AS,MATCH($I$1,Database!$A$1:$AS$1,),))))-(((VLOOKUP(EDATE(B130,-12),Database!$A:$AS,MATCH($I$1,Database!$A$1:$AS$1,),)))))/(((VLOOKUP(EDATE(B130,-12),Database!$A:$AS,MATCH($I$1,Database!$A$1:$AS$1,),)))))</f>
        <v>-1.1326860841004973E-2</v>
      </c>
      <c r="J130" s="13">
        <f>IF(VLOOKUP(B130,Database!$A:$AV,MATCH($J$1,Database!$A$1:$AV$1,),)=0,"#N/A",((((VLOOKUP(B130,Database!$A:$AS,MATCH($J$1,Database!$A$1:$AS$1,),))))-(((VLOOKUP(EDATE(B130,-12),Database!$A:$AS,MATCH($J$1,Database!$A$1:$AS$1,),)))))/(((VLOOKUP(EDATE(B130,-12),Database!$A:$AS,MATCH($J$1,Database!$A$1:$AS$1,),)))))</f>
        <v>4.3704977959359202E-2</v>
      </c>
      <c r="K130" s="13">
        <f>IF(VLOOKUP(B130,Database!$A:$AV,MATCH($K$1,Database!$A$1:$AV$1,),)=0,"#N/A",((((VLOOKUP(B130,Database!$A:$AS,MATCH($K$1,Database!$A$1:$AS$1,),))))-(((VLOOKUP(EDATE(B130,-12),Database!$A:$AS,MATCH($K$1,Database!$A$1:$AS$1,),)))))/(((VLOOKUP(EDATE(B130,-12),Database!$A:$AS,MATCH($K$1,Database!$A$1:$AS$1,),)))))</f>
        <v>4.1156840936523276E-2</v>
      </c>
      <c r="L130" s="13">
        <f>((((VLOOKUP(B130,Database!$A:$AS,MATCH($L$1,Database!$A$1:$AS$1,),))))-(((VLOOKUP(EDATE(B130,-12),Database!$A:$AS,MATCH($L$1,Database!$A$1:$AS$1,),)))))/(((VLOOKUP(EDATE(B130,-12),Database!$A:$AS,MATCH($L$1,Database!$A$1:$AS$1,),))))</f>
        <v>3.6021973747644383E-2</v>
      </c>
      <c r="M130" s="13">
        <f>((((VLOOKUP(B130,Database!$A:$AS,MATCH($M$1,Database!$A$1:$AS$1,),))))-(((VLOOKUP(EDATE(B130,-12),Database!$A:$AS,MATCH($M$1,Database!$A$1:$AS$1,),)))))/(((VLOOKUP(EDATE(B130,-12),Database!$A:$AS,MATCH($M$1,Database!$A$1:$AS$1,),))))</f>
        <v>-0.13318036243677037</v>
      </c>
      <c r="N130" s="13">
        <f>((((VLOOKUP(B130,Database!$A:$AS,MATCH($N$1,Database!$A$1:$AS$1,),))))-(((VLOOKUP(EDATE(B130,-12),Database!$A:$AS,MATCH($N$1,Database!$A$1:$AS$1,),)))))/(((VLOOKUP(EDATE(B130,-12),Database!$A:$AS,MATCH($N$1,Database!$A$1:$AS$1,),))))</f>
        <v>4.8540033554155322E-2</v>
      </c>
      <c r="O130" s="13">
        <f>IF(VLOOKUP(B130,Database!$A:$AV,MATCH($O$1,Database!$A$1:$AV$1,),)=0,"#N/A",((((VLOOKUP(B130,Database!$A:$AS,MATCH($O$1,Database!$A$1:$AS$1,),))))-(((VLOOKUP(EDATE(B130,-12),Database!$A:$AS,MATCH($O$1,Database!$A$1:$AS$1,),)))))/(((VLOOKUP(EDATE(B130,-12),Database!$A:$AS,MATCH($O$1,Database!$A$1:$AS$1,),)))))</f>
        <v>2.243770649841666E-2</v>
      </c>
      <c r="P130" s="13">
        <f>IF(VLOOKUP(B130,Database!$A:$AV,MATCH($P$1,Database!$A$1:$AV$1,),)=0,"#N/A",((((VLOOKUP(B130,Database!$A:$AS,MATCH($P$1,Database!$A$1:$AS$1,),))))-(((VLOOKUP(EDATE(B130,-12),Database!$A:$AS,MATCH($P$1,Database!$A$1:$AS$1,),)))))/(((VLOOKUP(EDATE(B130,-12),Database!$A:$AS,MATCH($P$1,Database!$A$1:$AS$1,),)))))</f>
        <v>1.5252464071361568E-2</v>
      </c>
      <c r="Q130" s="13">
        <f>IF(VLOOKUP(B130,Database!$A:$AV,MATCH($Q$1,Database!$A$1:$AV$1,),)=0,"#N/A",((((VLOOKUP(B130,Database!$A:$AS,MATCH($Q$1,Database!$A$1:$AS$1,),))))-(((VLOOKUP(EDATE(B130,-12),Database!$A:$AS,MATCH($Q$1,Database!$A$1:$AS$1,),)))))/(((VLOOKUP(EDATE(B130,-12),Database!$A:$AS,MATCH($Q$1,Database!$A$1:$AS$1,),)))))</f>
        <v>-3.2553075659374653E-2</v>
      </c>
      <c r="R130" s="13">
        <f>IF(VLOOKUP(B130,Database!$A:$AV,MATCH($R$1,Database!$A$1:$AV$1,),)=0,"#N/A",((((VLOOKUP(B130,Database!$A:$AS,MATCH($R$1,Database!$A$1:$AS$1,),))))-(((VLOOKUP(EDATE(B130,-12),Database!$A:$AS,MATCH($R$1,Database!$A$1:$AS$1,),)))))/(((VLOOKUP(EDATE(B130,-12),Database!$A:$AS,MATCH($R$1,Database!$A$1:$AS$1,),)))))</f>
        <v>9.357441162317047E-2</v>
      </c>
      <c r="S130" s="13">
        <f>IF(VLOOKUP(B130,Database!$A:$AV,MATCH($S$1,Database!$A$1:$AV$1,),)=0,"#N/A",((((VLOOKUP(B130,Database!$A:$AS,MATCH($S$1,Database!$A$1:$AS$1,),))))-(((VLOOKUP(EDATE(B130,-12),Database!$A:$AS,MATCH($S$1,Database!$A$1:$AS$1,),)))))/(((VLOOKUP(EDATE(B130,-12),Database!$A:$AS,MATCH($S$1,Database!$A$1:$AS$1,),)))))</f>
        <v>0.15294117646554167</v>
      </c>
      <c r="T130" s="13">
        <f>IF(VLOOKUP(B130,Database!$A:$AV,MATCH($T$1,Database!$A$1:$AV$1,),)=0,"#N/A",((((VLOOKUP(B130,Database!$A:$AS,MATCH($T$1,Database!$A$1:$AS$1,),))))-(((VLOOKUP(EDATE(B130,-12),Database!$A:$AS,MATCH($T$1,Database!$A$1:$AS$1,),)))))/(((VLOOKUP(EDATE(B130,-12),Database!$A:$AS,MATCH($T$1,Database!$A$1:$AS$1,),)))))</f>
        <v>-2.1276595762287073E-2</v>
      </c>
      <c r="U130" s="13">
        <f>IF(VLOOKUP(B130,Database!$A:$AV,MATCH($U$1,Database!$A$1:$AV$1,),)=0,"#N/A",((((VLOOKUP(B130,Database!$A:$AS,MATCH($U$1,Database!$A$1:$AS$1,),))))-(((VLOOKUP(EDATE(B130,-12),Database!$A:$AS,MATCH($U$1,Database!$A$1:$AS$1,),)))))/(((VLOOKUP(EDATE(B130,-12),Database!$A:$AS,MATCH($U$1,Database!$A$1:$AS$1,),)))))</f>
        <v>-8.6421614211809092E-2</v>
      </c>
      <c r="V130" s="13">
        <f>IF(VLOOKUP(B130,Database!$A:$AV,MATCH($V$1,Database!$A$1:$AV$1,),)=0,"#N/A",((((VLOOKUP(B130,Database!$A:$AS,MATCH($V$1,Database!$A$1:$AS$1,),))))-(((VLOOKUP(EDATE(B130,-12),Database!$A:$AS,MATCH($V$1,Database!$A$1:$AS$1,),)))))/(((VLOOKUP(EDATE(B130,-12),Database!$A:$AS,MATCH($V$1,Database!$A$1:$AS$1,),)))))</f>
        <v>-3.5873952118795523E-2</v>
      </c>
    </row>
    <row r="131" spans="1:22" s="80" customFormat="1" x14ac:dyDescent="0.35">
      <c r="A131" s="43"/>
      <c r="B131" s="75">
        <v>36130</v>
      </c>
      <c r="C131" s="13">
        <f>IF(VLOOKUP(B131,Database!$A:$AU,MATCH($C$1,Database!$A$1:$AU$1,),)=0,"#N/A",((((VLOOKUP(B131,Database!$A:$AU,MATCH($C$1,Database!$A$1:$AU$1,),))))-(((VLOOKUP(EDATE(B131,-12),Database!$A:$AU,MATCH($C$1,Database!$A$1:$AU$1,),)))))/(((VLOOKUP(EDATE(B131,-12),Database!$A:$AU,MATCH($C$1,Database!$A$1:$AU$1,),)))))</f>
        <v>3.6843095591541364E-2</v>
      </c>
      <c r="D131" s="13">
        <f>IF(VLOOKUP(B131,Database!$A:$AV,MATCH($D$1,Database!$A$1:$AV$1,),)=0,"#N/A",((((VLOOKUP(B131,Database!$A:$AS,MATCH($D$1,Database!$A$1:$AS$1,),))))-(((VLOOKUP(EDATE(B131,-12),Database!$A:$AS,MATCH($D$1,Database!$A$1:$AS$1,),)))))/(((VLOOKUP(EDATE(B131,-12),Database!$A:$AS,MATCH($D$1,Database!$A$1:$AS$1,),)))))</f>
        <v>1.1363636322568621E-3</v>
      </c>
      <c r="E131" s="13">
        <f>IF(VLOOKUP(B131,Database!$A:$AV,MATCH($E$1,Database!$A$1:$AV$1,),)=0,"#N/A",((((VLOOKUP(B131,Database!$A:$AS,MATCH($E$1,Database!$A$1:$AS$1,),))))-(((VLOOKUP(EDATE(B131,-12),Database!$A:$AS,MATCH($E$1,Database!$A$1:$AS$1,),)))))/(((VLOOKUP(EDATE(B131,-12),Database!$A:$AS,MATCH($E$1,Database!$A$1:$AS$1,),)))))</f>
        <v>-6.045852135920534E-2</v>
      </c>
      <c r="F131" s="13">
        <f>IF(VLOOKUP(B131,Database!$A:$AV,MATCH($F$1,Database!$A$1:$AV$1,),)=0,"#N/A",((((VLOOKUP(B131,Database!$A:$AS,MATCH($F$1,Database!$A$1:$AS$1,),))))-(((VLOOKUP(EDATE(B131,-12),Database!$A:$AS,MATCH($F$1,Database!$A$1:$AS$1,),)))))/(((VLOOKUP(EDATE(B131,-12),Database!$A:$AS,MATCH($F$1,Database!$A$1:$AS$1,),)))))</f>
        <v>-1.3495276649348332E-3</v>
      </c>
      <c r="G131" s="13">
        <f>IF(VLOOKUP(B131,Database!$A:$AV,MATCH($G$1,Database!$A$1:$AV$1,),)=0,"#N/A",((((VLOOKUP(B131,Database!$A:$AS,MATCH($G$1,Database!$A$1:$AS$1,),))))-(((VLOOKUP(EDATE(B131,-12),Database!$A:$AS,MATCH($G$1,Database!$A$1:$AS$1,),)))))/(((VLOOKUP(EDATE(B131,-12),Database!$A:$AS,MATCH($G$1,Database!$A$1:$AS$1,),)))))</f>
        <v>1.1584158415841601E-2</v>
      </c>
      <c r="H131" s="13">
        <f>IF(VLOOKUP(B131,Database!$A:$AV,MATCH($H$1,Database!$A$1:$AV$1,),)=0,"#N/A",((((VLOOKUP(B131,Database!$A:$AS,MATCH($H$1,Database!$A$1:$AS$1,),))))-(((VLOOKUP(EDATE(B131,-12),Database!$A:$AS,MATCH($H$1,Database!$A$1:$AS$1,),)))))/(((VLOOKUP(EDATE(B131,-12),Database!$A:$AS,MATCH($H$1,Database!$A$1:$AS$1,),)))))</f>
        <v>3.4168564907682908E-3</v>
      </c>
      <c r="I131" s="13">
        <f>IF(VLOOKUP(B131,Database!$A:$AV,MATCH($I$1,Database!$A$1:$AV$1,),)=0,"#N/A",((((VLOOKUP(B131,Database!$A:$AS,MATCH($I$1,Database!$A$1:$AS$1,),))))-(((VLOOKUP(EDATE(B131,-12),Database!$A:$AS,MATCH($I$1,Database!$A$1:$AS$1,),)))))/(((VLOOKUP(EDATE(B131,-12),Database!$A:$AS,MATCH($I$1,Database!$A$1:$AS$1,),)))))</f>
        <v>-4.176706827473755E-2</v>
      </c>
      <c r="J131" s="13">
        <f>IF(VLOOKUP(B131,Database!$A:$AV,MATCH($J$1,Database!$A$1:$AV$1,),)=0,"#N/A",((((VLOOKUP(B131,Database!$A:$AS,MATCH($J$1,Database!$A$1:$AS$1,),))))-(((VLOOKUP(EDATE(B131,-12),Database!$A:$AS,MATCH($J$1,Database!$A$1:$AS$1,),)))))/(((VLOOKUP(EDATE(B131,-12),Database!$A:$AS,MATCH($J$1,Database!$A$1:$AS$1,),)))))</f>
        <v>4.9526023967237653E-2</v>
      </c>
      <c r="K131" s="13">
        <f>IF(VLOOKUP(B131,Database!$A:$AV,MATCH($K$1,Database!$A$1:$AV$1,),)=0,"#N/A",((((VLOOKUP(B131,Database!$A:$AS,MATCH($K$1,Database!$A$1:$AS$1,),))))-(((VLOOKUP(EDATE(B131,-12),Database!$A:$AS,MATCH($K$1,Database!$A$1:$AS$1,),)))))/(((VLOOKUP(EDATE(B131,-12),Database!$A:$AS,MATCH($K$1,Database!$A$1:$AS$1,),)))))</f>
        <v>1.2021857926730816E-2</v>
      </c>
      <c r="L131" s="13">
        <f>((((VLOOKUP(B131,Database!$A:$AS,MATCH($L$1,Database!$A$1:$AS$1,),))))-(((VLOOKUP(EDATE(B131,-12),Database!$A:$AS,MATCH($L$1,Database!$A$1:$AS$1,),)))))/(((VLOOKUP(EDATE(B131,-12),Database!$A:$AS,MATCH($L$1,Database!$A$1:$AS$1,),))))</f>
        <v>5.1763333112270639E-2</v>
      </c>
      <c r="M131" s="13">
        <f>((((VLOOKUP(B131,Database!$A:$AS,MATCH($M$1,Database!$A$1:$AS$1,),))))-(((VLOOKUP(EDATE(B131,-12),Database!$A:$AS,MATCH($M$1,Database!$A$1:$AS$1,),)))))/(((VLOOKUP(EDATE(B131,-12),Database!$A:$AS,MATCH($M$1,Database!$A$1:$AS$1,),))))</f>
        <v>-7.5192930256070933E-2</v>
      </c>
      <c r="N131" s="13">
        <f>((((VLOOKUP(B131,Database!$A:$AS,MATCH($N$1,Database!$A$1:$AS$1,),))))-(((VLOOKUP(EDATE(B131,-12),Database!$A:$AS,MATCH($N$1,Database!$A$1:$AS$1,),)))))/(((VLOOKUP(EDATE(B131,-12),Database!$A:$AS,MATCH($N$1,Database!$A$1:$AS$1,),))))</f>
        <v>4.2450546874435204E-2</v>
      </c>
      <c r="O131" s="13">
        <f>IF(VLOOKUP(B131,Database!$A:$AV,MATCH($O$1,Database!$A$1:$AV$1,),)=0,"#N/A",((((VLOOKUP(B131,Database!$A:$AS,MATCH($O$1,Database!$A$1:$AS$1,),))))-(((VLOOKUP(EDATE(B131,-12),Database!$A:$AS,MATCH($O$1,Database!$A$1:$AS$1,),)))))/(((VLOOKUP(EDATE(B131,-12),Database!$A:$AS,MATCH($O$1,Database!$A$1:$AS$1,),)))))</f>
        <v>3.525700793088514E-2</v>
      </c>
      <c r="P131" s="13">
        <f>IF(VLOOKUP(B131,Database!$A:$AV,MATCH($P$1,Database!$A$1:$AV$1,),)=0,"#N/A",((((VLOOKUP(B131,Database!$A:$AS,MATCH($P$1,Database!$A$1:$AS$1,),))))-(((VLOOKUP(EDATE(B131,-12),Database!$A:$AS,MATCH($P$1,Database!$A$1:$AS$1,),)))))/(((VLOOKUP(EDATE(B131,-12),Database!$A:$AS,MATCH($P$1,Database!$A$1:$AS$1,),)))))</f>
        <v>4.6523331562613422E-2</v>
      </c>
      <c r="Q131" s="13">
        <f>IF(VLOOKUP(B131,Database!$A:$AV,MATCH($Q$1,Database!$A$1:$AV$1,),)=0,"#N/A",((((VLOOKUP(B131,Database!$A:$AS,MATCH($Q$1,Database!$A$1:$AS$1,),))))-(((VLOOKUP(EDATE(B131,-12),Database!$A:$AS,MATCH($Q$1,Database!$A$1:$AS$1,),)))))/(((VLOOKUP(EDATE(B131,-12),Database!$A:$AS,MATCH($Q$1,Database!$A$1:$AS$1,),)))))</f>
        <v>-2.2657406356310909E-2</v>
      </c>
      <c r="R131" s="13">
        <f>IF(VLOOKUP(B131,Database!$A:$AV,MATCH($R$1,Database!$A$1:$AV$1,),)=0,"#N/A",((((VLOOKUP(B131,Database!$A:$AS,MATCH($R$1,Database!$A$1:$AS$1,),))))-(((VLOOKUP(EDATE(B131,-12),Database!$A:$AS,MATCH($R$1,Database!$A$1:$AS$1,),)))))/(((VLOOKUP(EDATE(B131,-12),Database!$A:$AS,MATCH($R$1,Database!$A$1:$AS$1,),)))))</f>
        <v>8.454648071211486E-2</v>
      </c>
      <c r="S131" s="13">
        <f>IF(VLOOKUP(B131,Database!$A:$AV,MATCH($S$1,Database!$A$1:$AV$1,),)=0,"#N/A",((((VLOOKUP(B131,Database!$A:$AS,MATCH($S$1,Database!$A$1:$AS$1,),))))-(((VLOOKUP(EDATE(B131,-12),Database!$A:$AS,MATCH($S$1,Database!$A$1:$AS$1,),)))))/(((VLOOKUP(EDATE(B131,-12),Database!$A:$AS,MATCH($S$1,Database!$A$1:$AS$1,),)))))</f>
        <v>0.17928286851988631</v>
      </c>
      <c r="T131" s="13">
        <f>IF(VLOOKUP(B131,Database!$A:$AV,MATCH($T$1,Database!$A$1:$AV$1,),)=0,"#N/A",((((VLOOKUP(B131,Database!$A:$AS,MATCH($T$1,Database!$A$1:$AS$1,),))))-(((VLOOKUP(EDATE(B131,-12),Database!$A:$AS,MATCH($T$1,Database!$A$1:$AS$1,),)))))/(((VLOOKUP(EDATE(B131,-12),Database!$A:$AS,MATCH($T$1,Database!$A$1:$AS$1,),)))))</f>
        <v>-8.8578088584391965E-2</v>
      </c>
      <c r="U131" s="13">
        <f>IF(VLOOKUP(B131,Database!$A:$AV,MATCH($U$1,Database!$A$1:$AV$1,),)=0,"#N/A",((((VLOOKUP(B131,Database!$A:$AS,MATCH($U$1,Database!$A$1:$AS$1,),))))-(((VLOOKUP(EDATE(B131,-12),Database!$A:$AS,MATCH($U$1,Database!$A$1:$AS$1,),)))))/(((VLOOKUP(EDATE(B131,-12),Database!$A:$AS,MATCH($U$1,Database!$A$1:$AS$1,),)))))</f>
        <v>-6.9869474793692279E-2</v>
      </c>
      <c r="V131" s="13">
        <f>IF(VLOOKUP(B131,Database!$A:$AV,MATCH($V$1,Database!$A$1:$AV$1,),)=0,"#N/A",((((VLOOKUP(B131,Database!$A:$AS,MATCH($V$1,Database!$A$1:$AS$1,),))))-(((VLOOKUP(EDATE(B131,-12),Database!$A:$AS,MATCH($V$1,Database!$A$1:$AS$1,),)))))/(((VLOOKUP(EDATE(B131,-12),Database!$A:$AS,MATCH($V$1,Database!$A$1:$AS$1,),)))))</f>
        <v>-2.112376019798121E-2</v>
      </c>
    </row>
    <row r="132" spans="1:22" s="80" customFormat="1" x14ac:dyDescent="0.35">
      <c r="A132" s="43"/>
      <c r="B132" s="75">
        <v>36161</v>
      </c>
      <c r="C132" s="13">
        <f>IF(VLOOKUP(B132,Database!$A:$AU,MATCH($C$1,Database!$A$1:$AU$1,),)=0,"#N/A",((((VLOOKUP(B132,Database!$A:$AU,MATCH($C$1,Database!$A$1:$AU$1,),))))-(((VLOOKUP(EDATE(B132,-12),Database!$A:$AU,MATCH($C$1,Database!$A$1:$AU$1,),)))))/(((VLOOKUP(EDATE(B132,-12),Database!$A:$AU,MATCH($C$1,Database!$A$1:$AU$1,),)))))</f>
        <v>3.6498167673316706E-2</v>
      </c>
      <c r="D132" s="13">
        <f>IF(VLOOKUP(B132,Database!$A:$AV,MATCH($D$1,Database!$A$1:$AV$1,),)=0,"#N/A",((((VLOOKUP(B132,Database!$A:$AS,MATCH($D$1,Database!$A$1:$AS$1,),))))-(((VLOOKUP(EDATE(B132,-12),Database!$A:$AS,MATCH($D$1,Database!$A$1:$AS$1,),)))))/(((VLOOKUP(EDATE(B132,-12),Database!$A:$AS,MATCH($D$1,Database!$A$1:$AS$1,),)))))</f>
        <v>1.3590033971288239E-2</v>
      </c>
      <c r="E132" s="13">
        <f>IF(VLOOKUP(B132,Database!$A:$AV,MATCH($E$1,Database!$A$1:$AV$1,),)=0,"#N/A",((((VLOOKUP(B132,Database!$A:$AS,MATCH($E$1,Database!$A$1:$AS$1,),))))-(((VLOOKUP(EDATE(B132,-12),Database!$A:$AS,MATCH($E$1,Database!$A$1:$AS$1,),)))))/(((VLOOKUP(EDATE(B132,-12),Database!$A:$AS,MATCH($E$1,Database!$A$1:$AS$1,),)))))</f>
        <v>-6.2062062059837497E-2</v>
      </c>
      <c r="F132" s="13">
        <f>IF(VLOOKUP(B132,Database!$A:$AV,MATCH($F$1,Database!$A$1:$AV$1,),)=0,"#N/A",((((VLOOKUP(B132,Database!$A:$AS,MATCH($F$1,Database!$A$1:$AS$1,),))))-(((VLOOKUP(EDATE(B132,-12),Database!$A:$AS,MATCH($F$1,Database!$A$1:$AS$1,),)))))/(((VLOOKUP(EDATE(B132,-12),Database!$A:$AS,MATCH($F$1,Database!$A$1:$AS$1,),)))))</f>
        <v>4.0053404528156604E-3</v>
      </c>
      <c r="G132" s="13">
        <f>IF(VLOOKUP(B132,Database!$A:$AV,MATCH($G$1,Database!$A$1:$AV$1,),)=0,"#N/A",((((VLOOKUP(B132,Database!$A:$AS,MATCH($G$1,Database!$A$1:$AS$1,),))))-(((VLOOKUP(EDATE(B132,-12),Database!$A:$AS,MATCH($G$1,Database!$A$1:$AS$1,),)))))/(((VLOOKUP(EDATE(B132,-12),Database!$A:$AS,MATCH($G$1,Database!$A$1:$AS$1,),)))))</f>
        <v>1.4352172621993495E-2</v>
      </c>
      <c r="H132" s="13">
        <f>IF(VLOOKUP(B132,Database!$A:$AV,MATCH($H$1,Database!$A$1:$AV$1,),)=0,"#N/A",((((VLOOKUP(B132,Database!$A:$AS,MATCH($H$1,Database!$A$1:$AS$1,),))))-(((VLOOKUP(EDATE(B132,-12),Database!$A:$AS,MATCH($H$1,Database!$A$1:$AS$1,),)))))/(((VLOOKUP(EDATE(B132,-12),Database!$A:$AS,MATCH($H$1,Database!$A$1:$AS$1,),)))))</f>
        <v>2.1444695258777478E-2</v>
      </c>
      <c r="I132" s="13">
        <f>IF(VLOOKUP(B132,Database!$A:$AV,MATCH($I$1,Database!$A$1:$AV$1,),)=0,"#N/A",((((VLOOKUP(B132,Database!$A:$AS,MATCH($I$1,Database!$A$1:$AS$1,),))))-(((VLOOKUP(EDATE(B132,-12),Database!$A:$AS,MATCH($I$1,Database!$A$1:$AS$1,),)))))/(((VLOOKUP(EDATE(B132,-12),Database!$A:$AS,MATCH($I$1,Database!$A$1:$AS$1,),)))))</f>
        <v>-1.6181229771708411E-2</v>
      </c>
      <c r="J132" s="13">
        <f>IF(VLOOKUP(B132,Database!$A:$AV,MATCH($J$1,Database!$A$1:$AV$1,),)=0,"#N/A",((((VLOOKUP(B132,Database!$A:$AS,MATCH($J$1,Database!$A$1:$AS$1,),))))-(((VLOOKUP(EDATE(B132,-12),Database!$A:$AS,MATCH($J$1,Database!$A$1:$AS$1,),)))))/(((VLOOKUP(EDATE(B132,-12),Database!$A:$AS,MATCH($J$1,Database!$A$1:$AS$1,),)))))</f>
        <v>4.3149670177833464E-2</v>
      </c>
      <c r="K132" s="13">
        <f>IF(VLOOKUP(B132,Database!$A:$AV,MATCH($K$1,Database!$A$1:$AV$1,),)=0,"#N/A",((((VLOOKUP(B132,Database!$A:$AS,MATCH($K$1,Database!$A$1:$AS$1,),))))-(((VLOOKUP(EDATE(B132,-12),Database!$A:$AS,MATCH($K$1,Database!$A$1:$AS$1,),)))))/(((VLOOKUP(EDATE(B132,-12),Database!$A:$AS,MATCH($K$1,Database!$A$1:$AS$1,),)))))</f>
        <v>1.8826135102284727E-2</v>
      </c>
      <c r="L132" s="13">
        <f>((((VLOOKUP(B132,Database!$A:$AS,MATCH($L$1,Database!$A$1:$AS$1,),))))-(((VLOOKUP(EDATE(B132,-12),Database!$A:$AS,MATCH($L$1,Database!$A$1:$AS$1,),)))))/(((VLOOKUP(EDATE(B132,-12),Database!$A:$AS,MATCH($L$1,Database!$A$1:$AS$1,),))))</f>
        <v>5.1160751037474972E-2</v>
      </c>
      <c r="M132" s="13">
        <f>((((VLOOKUP(B132,Database!$A:$AS,MATCH($M$1,Database!$A$1:$AS$1,),))))-(((VLOOKUP(EDATE(B132,-12),Database!$A:$AS,MATCH($M$1,Database!$A$1:$AS$1,),)))))/(((VLOOKUP(EDATE(B132,-12),Database!$A:$AS,MATCH($M$1,Database!$A$1:$AS$1,),))))</f>
        <v>-2.2439145204720675E-2</v>
      </c>
      <c r="N132" s="13">
        <f>((((VLOOKUP(B132,Database!$A:$AS,MATCH($N$1,Database!$A$1:$AS$1,),))))-(((VLOOKUP(EDATE(B132,-12),Database!$A:$AS,MATCH($N$1,Database!$A$1:$AS$1,),)))))/(((VLOOKUP(EDATE(B132,-12),Database!$A:$AS,MATCH($N$1,Database!$A$1:$AS$1,),))))</f>
        <v>5.555855928626692E-2</v>
      </c>
      <c r="O132" s="13">
        <f>IF(VLOOKUP(B132,Database!$A:$AV,MATCH($O$1,Database!$A$1:$AV$1,),)=0,"#N/A",((((VLOOKUP(B132,Database!$A:$AS,MATCH($O$1,Database!$A$1:$AS$1,),))))-(((VLOOKUP(EDATE(B132,-12),Database!$A:$AS,MATCH($O$1,Database!$A$1:$AS$1,),)))))/(((VLOOKUP(EDATE(B132,-12),Database!$A:$AS,MATCH($O$1,Database!$A$1:$AS$1,),)))))</f>
        <v>5.4555585623687841E-2</v>
      </c>
      <c r="P132" s="13">
        <f>IF(VLOOKUP(B132,Database!$A:$AV,MATCH($P$1,Database!$A$1:$AV$1,),)=0,"#N/A",((((VLOOKUP(B132,Database!$A:$AS,MATCH($P$1,Database!$A$1:$AS$1,),))))-(((VLOOKUP(EDATE(B132,-12),Database!$A:$AS,MATCH($P$1,Database!$A$1:$AS$1,),)))))/(((VLOOKUP(EDATE(B132,-12),Database!$A:$AS,MATCH($P$1,Database!$A$1:$AS$1,),)))))</f>
        <v>0.10135175194166114</v>
      </c>
      <c r="Q132" s="13">
        <f>IF(VLOOKUP(B132,Database!$A:$AV,MATCH($Q$1,Database!$A$1:$AV$1,),)=0,"#N/A",((((VLOOKUP(B132,Database!$A:$AS,MATCH($Q$1,Database!$A$1:$AS$1,),))))-(((VLOOKUP(EDATE(B132,-12),Database!$A:$AS,MATCH($Q$1,Database!$A$1:$AS$1,),)))))/(((VLOOKUP(EDATE(B132,-12),Database!$A:$AS,MATCH($Q$1,Database!$A$1:$AS$1,),)))))</f>
        <v>-1.0621645794611468E-2</v>
      </c>
      <c r="R132" s="13">
        <f>IF(VLOOKUP(B132,Database!$A:$AV,MATCH($R$1,Database!$A$1:$AV$1,),)=0,"#N/A",((((VLOOKUP(B132,Database!$A:$AS,MATCH($R$1,Database!$A$1:$AS$1,),))))-(((VLOOKUP(EDATE(B132,-12),Database!$A:$AS,MATCH($R$1,Database!$A$1:$AS$1,),)))))/(((VLOOKUP(EDATE(B132,-12),Database!$A:$AS,MATCH($R$1,Database!$A$1:$AS$1,),)))))</f>
        <v>5.3071981720345912E-2</v>
      </c>
      <c r="S132" s="13">
        <f>IF(VLOOKUP(B132,Database!$A:$AV,MATCH($S$1,Database!$A$1:$AV$1,),)=0,"#N/A",((((VLOOKUP(B132,Database!$A:$AS,MATCH($S$1,Database!$A$1:$AS$1,),))))-(((VLOOKUP(EDATE(B132,-12),Database!$A:$AS,MATCH($S$1,Database!$A$1:$AS$1,),)))))/(((VLOOKUP(EDATE(B132,-12),Database!$A:$AS,MATCH($S$1,Database!$A$1:$AS$1,),)))))</f>
        <v>0.24202626642083466</v>
      </c>
      <c r="T132" s="13">
        <f>IF(VLOOKUP(B132,Database!$A:$AV,MATCH($T$1,Database!$A$1:$AV$1,),)=0,"#N/A",((((VLOOKUP(B132,Database!$A:$AS,MATCH($T$1,Database!$A$1:$AS$1,),))))-(((VLOOKUP(EDATE(B132,-12),Database!$A:$AS,MATCH($T$1,Database!$A$1:$AS$1,),)))))/(((VLOOKUP(EDATE(B132,-12),Database!$A:$AS,MATCH($T$1,Database!$A$1:$AS$1,),)))))</f>
        <v>-5.9907834115081167E-2</v>
      </c>
      <c r="U132" s="13">
        <f>IF(VLOOKUP(B132,Database!$A:$AV,MATCH($U$1,Database!$A$1:$AV$1,),)=0,"#N/A",((((VLOOKUP(B132,Database!$A:$AS,MATCH($U$1,Database!$A$1:$AS$1,),))))-(((VLOOKUP(EDATE(B132,-12),Database!$A:$AS,MATCH($U$1,Database!$A$1:$AS$1,),)))))/(((VLOOKUP(EDATE(B132,-12),Database!$A:$AS,MATCH($U$1,Database!$A$1:$AS$1,),)))))</f>
        <v>-8.7027181495332853E-2</v>
      </c>
      <c r="V132" s="13">
        <f>IF(VLOOKUP(B132,Database!$A:$AV,MATCH($V$1,Database!$A$1:$AV$1,),)=0,"#N/A",((((VLOOKUP(B132,Database!$A:$AS,MATCH($V$1,Database!$A$1:$AS$1,),))))-(((VLOOKUP(EDATE(B132,-12),Database!$A:$AS,MATCH($V$1,Database!$A$1:$AS$1,),)))))/(((VLOOKUP(EDATE(B132,-12),Database!$A:$AS,MATCH($V$1,Database!$A$1:$AS$1,),)))))</f>
        <v>-4.1234984867000467E-2</v>
      </c>
    </row>
    <row r="133" spans="1:22" s="80" customFormat="1" x14ac:dyDescent="0.35">
      <c r="A133" s="43"/>
      <c r="B133" s="75">
        <v>36192</v>
      </c>
      <c r="C133" s="13">
        <f>IF(VLOOKUP(B133,Database!$A:$AU,MATCH($C$1,Database!$A$1:$AU$1,),)=0,"#N/A",((((VLOOKUP(B133,Database!$A:$AU,MATCH($C$1,Database!$A$1:$AU$1,),))))-(((VLOOKUP(EDATE(B133,-12),Database!$A:$AU,MATCH($C$1,Database!$A$1:$AU$1,),)))))/(((VLOOKUP(EDATE(B133,-12),Database!$A:$AU,MATCH($C$1,Database!$A$1:$AU$1,),)))))</f>
        <v>4.0710646084851476E-2</v>
      </c>
      <c r="D133" s="13">
        <f>IF(VLOOKUP(B133,Database!$A:$AV,MATCH($D$1,Database!$A$1:$AV$1,),)=0,"#N/A",((((VLOOKUP(B133,Database!$A:$AS,MATCH($D$1,Database!$A$1:$AS$1,),))))-(((VLOOKUP(EDATE(B133,-12),Database!$A:$AS,MATCH($D$1,Database!$A$1:$AS$1,),)))))/(((VLOOKUP(EDATE(B133,-12),Database!$A:$AS,MATCH($D$1,Database!$A$1:$AS$1,),)))))</f>
        <v>-3.3821871467610365E-3</v>
      </c>
      <c r="E133" s="13">
        <f>IF(VLOOKUP(B133,Database!$A:$AV,MATCH($E$1,Database!$A$1:$AV$1,),)=0,"#N/A",((((VLOOKUP(B133,Database!$A:$AS,MATCH($E$1,Database!$A$1:$AS$1,),))))-(((VLOOKUP(EDATE(B133,-12),Database!$A:$AS,MATCH($E$1,Database!$A$1:$AS$1,),)))))/(((VLOOKUP(EDATE(B133,-12),Database!$A:$AS,MATCH($E$1,Database!$A$1:$AS$1,),)))))</f>
        <v>-3.6998972252112329E-2</v>
      </c>
      <c r="F133" s="13">
        <f>IF(VLOOKUP(B133,Database!$A:$AV,MATCH($F$1,Database!$A$1:$AV$1,),)=0,"#N/A",((((VLOOKUP(B133,Database!$A:$AS,MATCH($F$1,Database!$A$1:$AS$1,),))))-(((VLOOKUP(EDATE(B133,-12),Database!$A:$AS,MATCH($F$1,Database!$A$1:$AS$1,),)))))/(((VLOOKUP(EDATE(B133,-12),Database!$A:$AS,MATCH($F$1,Database!$A$1:$AS$1,),)))))</f>
        <v>-1.2048192767697504E-2</v>
      </c>
      <c r="G133" s="13">
        <f>IF(VLOOKUP(B133,Database!$A:$AV,MATCH($G$1,Database!$A$1:$AV$1,),)=0,"#N/A",((((VLOOKUP(B133,Database!$A:$AS,MATCH($G$1,Database!$A$1:$AS$1,),))))-(((VLOOKUP(EDATE(B133,-12),Database!$A:$AS,MATCH($G$1,Database!$A$1:$AS$1,),)))))/(((VLOOKUP(EDATE(B133,-12),Database!$A:$AS,MATCH($G$1,Database!$A$1:$AS$1,),)))))</f>
        <v>4.128575641403732E-3</v>
      </c>
      <c r="H133" s="13">
        <f>IF(VLOOKUP(B133,Database!$A:$AV,MATCH($H$1,Database!$A$1:$AV$1,),)=0,"#N/A",((((VLOOKUP(B133,Database!$A:$AS,MATCH($H$1,Database!$A$1:$AS$1,),))))-(((VLOOKUP(EDATE(B133,-12),Database!$A:$AS,MATCH($H$1,Database!$A$1:$AS$1,),)))))/(((VLOOKUP(EDATE(B133,-12),Database!$A:$AS,MATCH($H$1,Database!$A$1:$AS$1,),)))))</f>
        <v>7.838745794231777E-3</v>
      </c>
      <c r="I133" s="13">
        <f>IF(VLOOKUP(B133,Database!$A:$AV,MATCH($I$1,Database!$A$1:$AV$1,),)=0,"#N/A",((((VLOOKUP(B133,Database!$A:$AS,MATCH($I$1,Database!$A$1:$AS$1,),))))-(((VLOOKUP(EDATE(B133,-12),Database!$A:$AS,MATCH($I$1,Database!$A$1:$AS$1,),)))))/(((VLOOKUP(EDATE(B133,-12),Database!$A:$AS,MATCH($I$1,Database!$A$1:$AS$1,),)))))</f>
        <v>-2.0242914979527606E-2</v>
      </c>
      <c r="J133" s="13">
        <f>IF(VLOOKUP(B133,Database!$A:$AV,MATCH($J$1,Database!$A$1:$AV$1,),)=0,"#N/A",((((VLOOKUP(B133,Database!$A:$AS,MATCH($J$1,Database!$A$1:$AS$1,),))))-(((VLOOKUP(EDATE(B133,-12),Database!$A:$AS,MATCH($J$1,Database!$A$1:$AS$1,),)))))/(((VLOOKUP(EDATE(B133,-12),Database!$A:$AS,MATCH($J$1,Database!$A$1:$AS$1,),)))))</f>
        <v>4.8687425005033433E-3</v>
      </c>
      <c r="K133" s="13">
        <f>IF(VLOOKUP(B133,Database!$A:$AV,MATCH($K$1,Database!$A$1:$AV$1,),)=0,"#N/A",((((VLOOKUP(B133,Database!$A:$AS,MATCH($K$1,Database!$A$1:$AS$1,),))))-(((VLOOKUP(EDATE(B133,-12),Database!$A:$AS,MATCH($K$1,Database!$A$1:$AS$1,),)))))/(((VLOOKUP(EDATE(B133,-12),Database!$A:$AS,MATCH($K$1,Database!$A$1:$AS$1,),)))))</f>
        <v>3.5476718395945628E-2</v>
      </c>
      <c r="L133" s="13">
        <f>((((VLOOKUP(B133,Database!$A:$AS,MATCH($L$1,Database!$A$1:$AS$1,),))))-(((VLOOKUP(EDATE(B133,-12),Database!$A:$AS,MATCH($L$1,Database!$A$1:$AS$1,),)))))/(((VLOOKUP(EDATE(B133,-12),Database!$A:$AS,MATCH($L$1,Database!$A$1:$AS$1,),))))</f>
        <v>2.2172771902947488E-2</v>
      </c>
      <c r="M133" s="13">
        <f>((((VLOOKUP(B133,Database!$A:$AS,MATCH($M$1,Database!$A$1:$AS$1,),))))-(((VLOOKUP(EDATE(B133,-12),Database!$A:$AS,MATCH($M$1,Database!$A$1:$AS$1,),)))))/(((VLOOKUP(EDATE(B133,-12),Database!$A:$AS,MATCH($M$1,Database!$A$1:$AS$1,),))))</f>
        <v>-9.3602080626801309E-2</v>
      </c>
      <c r="N133" s="13">
        <f>((((VLOOKUP(B133,Database!$A:$AS,MATCH($N$1,Database!$A$1:$AS$1,),))))-(((VLOOKUP(EDATE(B133,-12),Database!$A:$AS,MATCH($N$1,Database!$A$1:$AS$1,),)))))/(((VLOOKUP(EDATE(B133,-12),Database!$A:$AS,MATCH($N$1,Database!$A$1:$AS$1,),))))</f>
        <v>3.5646906785760608E-2</v>
      </c>
      <c r="O133" s="13">
        <f>IF(VLOOKUP(B133,Database!$A:$AV,MATCH($O$1,Database!$A$1:$AV$1,),)=0,"#N/A",((((VLOOKUP(B133,Database!$A:$AS,MATCH($O$1,Database!$A$1:$AS$1,),))))-(((VLOOKUP(EDATE(B133,-12),Database!$A:$AS,MATCH($O$1,Database!$A$1:$AS$1,),)))))/(((VLOOKUP(EDATE(B133,-12),Database!$A:$AS,MATCH($O$1,Database!$A$1:$AS$1,),)))))</f>
        <v>4.0738142953018426E-2</v>
      </c>
      <c r="P133" s="13">
        <f>IF(VLOOKUP(B133,Database!$A:$AV,MATCH($P$1,Database!$A$1:$AV$1,),)=0,"#N/A",((((VLOOKUP(B133,Database!$A:$AS,MATCH($P$1,Database!$A$1:$AS$1,),))))-(((VLOOKUP(EDATE(B133,-12),Database!$A:$AS,MATCH($P$1,Database!$A$1:$AS$1,),)))))/(((VLOOKUP(EDATE(B133,-12),Database!$A:$AS,MATCH($P$1,Database!$A$1:$AS$1,),)))))</f>
        <v>0.13586780747405236</v>
      </c>
      <c r="Q133" s="13">
        <f>IF(VLOOKUP(B133,Database!$A:$AV,MATCH($Q$1,Database!$A$1:$AV$1,),)=0,"#N/A",((((VLOOKUP(B133,Database!$A:$AS,MATCH($Q$1,Database!$A$1:$AS$1,),))))-(((VLOOKUP(EDATE(B133,-12),Database!$A:$AS,MATCH($Q$1,Database!$A$1:$AS$1,),)))))/(((VLOOKUP(EDATE(B133,-12),Database!$A:$AS,MATCH($Q$1,Database!$A$1:$AS$1,),)))))</f>
        <v>-4.3902974421395666E-2</v>
      </c>
      <c r="R133" s="13">
        <f>IF(VLOOKUP(B133,Database!$A:$AV,MATCH($R$1,Database!$A$1:$AV$1,),)=0,"#N/A",((((VLOOKUP(B133,Database!$A:$AS,MATCH($R$1,Database!$A$1:$AS$1,),))))-(((VLOOKUP(EDATE(B133,-12),Database!$A:$AS,MATCH($R$1,Database!$A$1:$AS$1,),)))))/(((VLOOKUP(EDATE(B133,-12),Database!$A:$AS,MATCH($R$1,Database!$A$1:$AS$1,),)))))</f>
        <v>2.6222336144919908E-2</v>
      </c>
      <c r="S133" s="13">
        <f>IF(VLOOKUP(B133,Database!$A:$AV,MATCH($S$1,Database!$A$1:$AV$1,),)=0,"#N/A",((((VLOOKUP(B133,Database!$A:$AS,MATCH($S$1,Database!$A$1:$AS$1,),))))-(((VLOOKUP(EDATE(B133,-12),Database!$A:$AS,MATCH($S$1,Database!$A$1:$AS$1,),)))))/(((VLOOKUP(EDATE(B133,-12),Database!$A:$AS,MATCH($S$1,Database!$A$1:$AS$1,),)))))</f>
        <v>0.1207207207000691</v>
      </c>
      <c r="T133" s="13">
        <f>IF(VLOOKUP(B133,Database!$A:$AV,MATCH($T$1,Database!$A$1:$AV$1,),)=0,"#N/A",((((VLOOKUP(B133,Database!$A:$AS,MATCH($T$1,Database!$A$1:$AS$1,),))))-(((VLOOKUP(EDATE(B133,-12),Database!$A:$AS,MATCH($T$1,Database!$A$1:$AS$1,),)))))/(((VLOOKUP(EDATE(B133,-12),Database!$A:$AS,MATCH($T$1,Database!$A$1:$AS$1,),)))))</f>
        <v>-5.5172413800872559E-2</v>
      </c>
      <c r="U133" s="13">
        <f>IF(VLOOKUP(B133,Database!$A:$AV,MATCH($U$1,Database!$A$1:$AV$1,),)=0,"#N/A",((((VLOOKUP(B133,Database!$A:$AS,MATCH($U$1,Database!$A$1:$AS$1,),))))-(((VLOOKUP(EDATE(B133,-12),Database!$A:$AS,MATCH($U$1,Database!$A$1:$AS$1,),)))))/(((VLOOKUP(EDATE(B133,-12),Database!$A:$AS,MATCH($U$1,Database!$A$1:$AS$1,),)))))</f>
        <v>-7.6562355375792868E-2</v>
      </c>
      <c r="V133" s="13">
        <f>IF(VLOOKUP(B133,Database!$A:$AV,MATCH($V$1,Database!$A$1:$AV$1,),)=0,"#N/A",((((VLOOKUP(B133,Database!$A:$AS,MATCH($V$1,Database!$A$1:$AS$1,),))))-(((VLOOKUP(EDATE(B133,-12),Database!$A:$AS,MATCH($V$1,Database!$A$1:$AS$1,),)))))/(((VLOOKUP(EDATE(B133,-12),Database!$A:$AS,MATCH($V$1,Database!$A$1:$AS$1,),)))))</f>
        <v>-5.1702614356415634E-2</v>
      </c>
    </row>
    <row r="134" spans="1:22" s="80" customFormat="1" x14ac:dyDescent="0.35">
      <c r="A134" s="43"/>
      <c r="B134" s="75">
        <v>36220</v>
      </c>
      <c r="C134" s="13">
        <f>IF(VLOOKUP(B134,Database!$A:$AU,MATCH($C$1,Database!$A$1:$AU$1,),)=0,"#N/A",((((VLOOKUP(B134,Database!$A:$AU,MATCH($C$1,Database!$A$1:$AU$1,),))))-(((VLOOKUP(EDATE(B134,-12),Database!$A:$AU,MATCH($C$1,Database!$A$1:$AU$1,),)))))/(((VLOOKUP(EDATE(B134,-12),Database!$A:$AU,MATCH($C$1,Database!$A$1:$AU$1,),)))))</f>
        <v>4.2461536279340371E-2</v>
      </c>
      <c r="D134" s="13">
        <f>IF(VLOOKUP(B134,Database!$A:$AV,MATCH($D$1,Database!$A$1:$AV$1,),)=0,"#N/A",((((VLOOKUP(B134,Database!$A:$AS,MATCH($D$1,Database!$A$1:$AS$1,),))))-(((VLOOKUP(EDATE(B134,-12),Database!$A:$AS,MATCH($D$1,Database!$A$1:$AS$1,),)))))/(((VLOOKUP(EDATE(B134,-12),Database!$A:$AS,MATCH($D$1,Database!$A$1:$AS$1,),)))))</f>
        <v>-2.2547914236574528E-3</v>
      </c>
      <c r="E134" s="13">
        <f>IF(VLOOKUP(B134,Database!$A:$AV,MATCH($E$1,Database!$A$1:$AV$1,),)=0,"#N/A",((((VLOOKUP(B134,Database!$A:$AS,MATCH($E$1,Database!$A$1:$AS$1,),))))-(((VLOOKUP(EDATE(B134,-12),Database!$A:$AS,MATCH($E$1,Database!$A$1:$AS$1,),)))))/(((VLOOKUP(EDATE(B134,-12),Database!$A:$AS,MATCH($E$1,Database!$A$1:$AS$1,),)))))</f>
        <v>-3.1512605018558814E-3</v>
      </c>
      <c r="F134" s="13">
        <f>IF(VLOOKUP(B134,Database!$A:$AV,MATCH($F$1,Database!$A$1:$AV$1,),)=0,"#N/A",((((VLOOKUP(B134,Database!$A:$AS,MATCH($F$1,Database!$A$1:$AS$1,),))))-(((VLOOKUP(EDATE(B134,-12),Database!$A:$AS,MATCH($F$1,Database!$A$1:$AS$1,),)))))/(((VLOOKUP(EDATE(B134,-12),Database!$A:$AS,MATCH($F$1,Database!$A$1:$AS$1,),)))))</f>
        <v>-1.8494055477036558E-2</v>
      </c>
      <c r="G134" s="13">
        <f>IF(VLOOKUP(B134,Database!$A:$AV,MATCH($G$1,Database!$A$1:$AV$1,),)=0,"#N/A",((((VLOOKUP(B134,Database!$A:$AS,MATCH($G$1,Database!$A$1:$AS$1,),))))-(((VLOOKUP(EDATE(B134,-12),Database!$A:$AS,MATCH($G$1,Database!$A$1:$AS$1,),)))))/(((VLOOKUP(EDATE(B134,-12),Database!$A:$AS,MATCH($G$1,Database!$A$1:$AS$1,),)))))</f>
        <v>1.5317286652078694E-2</v>
      </c>
      <c r="H134" s="13">
        <f>IF(VLOOKUP(B134,Database!$A:$AV,MATCH($H$1,Database!$A$1:$AV$1,),)=0,"#N/A",((((VLOOKUP(B134,Database!$A:$AS,MATCH($H$1,Database!$A$1:$AS$1,),))))-(((VLOOKUP(EDATE(B134,-12),Database!$A:$AS,MATCH($H$1,Database!$A$1:$AS$1,),)))))/(((VLOOKUP(EDATE(B134,-12),Database!$A:$AS,MATCH($H$1,Database!$A$1:$AS$1,),)))))</f>
        <v>1.3392857137880281E-2</v>
      </c>
      <c r="I134" s="13">
        <f>IF(VLOOKUP(B134,Database!$A:$AV,MATCH($I$1,Database!$A$1:$AV$1,),)=0,"#N/A",((((VLOOKUP(B134,Database!$A:$AS,MATCH($I$1,Database!$A$1:$AS$1,),))))-(((VLOOKUP(EDATE(B134,-12),Database!$A:$AS,MATCH($I$1,Database!$A$1:$AS$1,),)))))/(((VLOOKUP(EDATE(B134,-12),Database!$A:$AS,MATCH($I$1,Database!$A$1:$AS$1,),)))))</f>
        <v>-1.220504475655825E-2</v>
      </c>
      <c r="J134" s="13">
        <f>IF(VLOOKUP(B134,Database!$A:$AV,MATCH($J$1,Database!$A$1:$AV$1,),)=0,"#N/A",((((VLOOKUP(B134,Database!$A:$AS,MATCH($J$1,Database!$A$1:$AS$1,),))))-(((VLOOKUP(EDATE(B134,-12),Database!$A:$AS,MATCH($J$1,Database!$A$1:$AS$1,),)))))/(((VLOOKUP(EDATE(B134,-12),Database!$A:$AS,MATCH($J$1,Database!$A$1:$AS$1,),)))))</f>
        <v>4.2390251986437416E-3</v>
      </c>
      <c r="K134" s="13">
        <f>IF(VLOOKUP(B134,Database!$A:$AV,MATCH($K$1,Database!$A$1:$AV$1,),)=0,"#N/A",((((VLOOKUP(B134,Database!$A:$AS,MATCH($K$1,Database!$A$1:$AS$1,),))))-(((VLOOKUP(EDATE(B134,-12),Database!$A:$AS,MATCH($K$1,Database!$A$1:$AS$1,),)))))/(((VLOOKUP(EDATE(B134,-12),Database!$A:$AS,MATCH($K$1,Database!$A$1:$AS$1,),)))))</f>
        <v>3.7403740368058561E-2</v>
      </c>
      <c r="L134" s="13">
        <f>((((VLOOKUP(B134,Database!$A:$AS,MATCH($L$1,Database!$A$1:$AS$1,),))))-(((VLOOKUP(EDATE(B134,-12),Database!$A:$AS,MATCH($L$1,Database!$A$1:$AS$1,),)))))/(((VLOOKUP(EDATE(B134,-12),Database!$A:$AS,MATCH($L$1,Database!$A$1:$AS$1,),))))</f>
        <v>8.5112875433963966E-3</v>
      </c>
      <c r="M134" s="13">
        <f>((((VLOOKUP(B134,Database!$A:$AS,MATCH($M$1,Database!$A$1:$AS$1,),))))-(((VLOOKUP(EDATE(B134,-12),Database!$A:$AS,MATCH($M$1,Database!$A$1:$AS$1,),)))))/(((VLOOKUP(EDATE(B134,-12),Database!$A:$AS,MATCH($M$1,Database!$A$1:$AS$1,),))))</f>
        <v>-5.8612820956978291E-2</v>
      </c>
      <c r="N134" s="13">
        <f>((((VLOOKUP(B134,Database!$A:$AS,MATCH($N$1,Database!$A$1:$AS$1,),))))-(((VLOOKUP(EDATE(B134,-12),Database!$A:$AS,MATCH($N$1,Database!$A$1:$AS$1,),)))))/(((VLOOKUP(EDATE(B134,-12),Database!$A:$AS,MATCH($N$1,Database!$A$1:$AS$1,),))))</f>
        <v>4.6661659810672051E-2</v>
      </c>
      <c r="O134" s="13">
        <f>IF(VLOOKUP(B134,Database!$A:$AV,MATCH($O$1,Database!$A$1:$AV$1,),)=0,"#N/A",((((VLOOKUP(B134,Database!$A:$AS,MATCH($O$1,Database!$A$1:$AS$1,),))))-(((VLOOKUP(EDATE(B134,-12),Database!$A:$AS,MATCH($O$1,Database!$A$1:$AS$1,),)))))/(((VLOOKUP(EDATE(B134,-12),Database!$A:$AS,MATCH($O$1,Database!$A$1:$AS$1,),)))))</f>
        <v>2.6732904547001432E-2</v>
      </c>
      <c r="P134" s="13">
        <f>IF(VLOOKUP(B134,Database!$A:$AV,MATCH($P$1,Database!$A$1:$AV$1,),)=0,"#N/A",((((VLOOKUP(B134,Database!$A:$AS,MATCH($P$1,Database!$A$1:$AS$1,),))))-(((VLOOKUP(EDATE(B134,-12),Database!$A:$AS,MATCH($P$1,Database!$A$1:$AS$1,),)))))/(((VLOOKUP(EDATE(B134,-12),Database!$A:$AS,MATCH($P$1,Database!$A$1:$AS$1,),)))))</f>
        <v>0.20395402298850585</v>
      </c>
      <c r="Q134" s="13">
        <f>IF(VLOOKUP(B134,Database!$A:$AV,MATCH($Q$1,Database!$A$1:$AV$1,),)=0,"#N/A",((((VLOOKUP(B134,Database!$A:$AS,MATCH($Q$1,Database!$A$1:$AS$1,),))))-(((VLOOKUP(EDATE(B134,-12),Database!$A:$AS,MATCH($Q$1,Database!$A$1:$AS$1,),)))))/(((VLOOKUP(EDATE(B134,-12),Database!$A:$AS,MATCH($Q$1,Database!$A$1:$AS$1,),)))))</f>
        <v>-3.8575994709766151E-2</v>
      </c>
      <c r="R134" s="13">
        <f>IF(VLOOKUP(B134,Database!$A:$AV,MATCH($R$1,Database!$A$1:$AV$1,),)=0,"#N/A",((((VLOOKUP(B134,Database!$A:$AS,MATCH($R$1,Database!$A$1:$AS$1,),))))-(((VLOOKUP(EDATE(B134,-12),Database!$A:$AS,MATCH($R$1,Database!$A$1:$AS$1,),)))))/(((VLOOKUP(EDATE(B134,-12),Database!$A:$AS,MATCH($R$1,Database!$A$1:$AS$1,),)))))</f>
        <v>-5.5785700673030465E-2</v>
      </c>
      <c r="S134" s="13">
        <f>IF(VLOOKUP(B134,Database!$A:$AV,MATCH($S$1,Database!$A$1:$AV$1,),)=0,"#N/A",((((VLOOKUP(B134,Database!$A:$AS,MATCH($S$1,Database!$A$1:$AS$1,),))))-(((VLOOKUP(EDATE(B134,-12),Database!$A:$AS,MATCH($S$1,Database!$A$1:$AS$1,),)))))/(((VLOOKUP(EDATE(B134,-12),Database!$A:$AS,MATCH($S$1,Database!$A$1:$AS$1,),)))))</f>
        <v>6.4285714283782353E-2</v>
      </c>
      <c r="T134" s="13">
        <f>IF(VLOOKUP(B134,Database!$A:$AV,MATCH($T$1,Database!$A$1:$AV$1,),)=0,"#N/A",((((VLOOKUP(B134,Database!$A:$AS,MATCH($T$1,Database!$A$1:$AS$1,),))))-(((VLOOKUP(EDATE(B134,-12),Database!$A:$AS,MATCH($T$1,Database!$A$1:$AS$1,),)))))/(((VLOOKUP(EDATE(B134,-12),Database!$A:$AS,MATCH($T$1,Database!$A$1:$AS$1,),)))))</f>
        <v>-4.9773755656927605E-2</v>
      </c>
      <c r="U134" s="13">
        <f>IF(VLOOKUP(B134,Database!$A:$AV,MATCH($U$1,Database!$A$1:$AV$1,),)=0,"#N/A",((((VLOOKUP(B134,Database!$A:$AS,MATCH($U$1,Database!$A$1:$AS$1,),))))-(((VLOOKUP(EDATE(B134,-12),Database!$A:$AS,MATCH($U$1,Database!$A$1:$AS$1,),)))))/(((VLOOKUP(EDATE(B134,-12),Database!$A:$AS,MATCH($U$1,Database!$A$1:$AS$1,),)))))</f>
        <v>-9.6097282119652669E-2</v>
      </c>
      <c r="V134" s="13">
        <f>IF(VLOOKUP(B134,Database!$A:$AV,MATCH($V$1,Database!$A$1:$AV$1,),)=0,"#N/A",((((VLOOKUP(B134,Database!$A:$AS,MATCH($V$1,Database!$A$1:$AS$1,),))))-(((VLOOKUP(EDATE(B134,-12),Database!$A:$AS,MATCH($V$1,Database!$A$1:$AS$1,),)))))/(((VLOOKUP(EDATE(B134,-12),Database!$A:$AS,MATCH($V$1,Database!$A$1:$AS$1,),)))))</f>
        <v>1.8322507325543771E-2</v>
      </c>
    </row>
    <row r="135" spans="1:22" s="80" customFormat="1" x14ac:dyDescent="0.35">
      <c r="A135" s="43"/>
      <c r="B135" s="75">
        <v>36251</v>
      </c>
      <c r="C135" s="13">
        <f>IF(VLOOKUP(B135,Database!$A:$AU,MATCH($C$1,Database!$A$1:$AU$1,),)=0,"#N/A",((((VLOOKUP(B135,Database!$A:$AU,MATCH($C$1,Database!$A$1:$AU$1,),))))-(((VLOOKUP(EDATE(B135,-12),Database!$A:$AU,MATCH($C$1,Database!$A$1:$AU$1,),)))))/(((VLOOKUP(EDATE(B135,-12),Database!$A:$AU,MATCH($C$1,Database!$A$1:$AU$1,),)))))</f>
        <v>4.1060976693469774E-2</v>
      </c>
      <c r="D135" s="13">
        <f>IF(VLOOKUP(B135,Database!$A:$AV,MATCH($D$1,Database!$A$1:$AV$1,),)=0,"#N/A",((((VLOOKUP(B135,Database!$A:$AS,MATCH($D$1,Database!$A$1:$AS$1,),))))-(((VLOOKUP(EDATE(B135,-12),Database!$A:$AS,MATCH($D$1,Database!$A$1:$AS$1,),)))))/(((VLOOKUP(EDATE(B135,-12),Database!$A:$AS,MATCH($D$1,Database!$A$1:$AS$1,),)))))</f>
        <v>1.1235955128020268E-3</v>
      </c>
      <c r="E135" s="13">
        <f>IF(VLOOKUP(B135,Database!$A:$AV,MATCH($E$1,Database!$A$1:$AV$1,),)=0,"#N/A",((((VLOOKUP(B135,Database!$A:$AS,MATCH($E$1,Database!$A$1:$AS$1,),))))-(((VLOOKUP(EDATE(B135,-12),Database!$A:$AS,MATCH($E$1,Database!$A$1:$AS$1,),)))))/(((VLOOKUP(EDATE(B135,-12),Database!$A:$AS,MATCH($E$1,Database!$A$1:$AS$1,),)))))</f>
        <v>-1.7894736845201004E-2</v>
      </c>
      <c r="F135" s="13">
        <f>IF(VLOOKUP(B135,Database!$A:$AV,MATCH($F$1,Database!$A$1:$AV$1,),)=0,"#N/A",((((VLOOKUP(B135,Database!$A:$AS,MATCH($F$1,Database!$A$1:$AS$1,),))))-(((VLOOKUP(EDATE(B135,-12),Database!$A:$AS,MATCH($F$1,Database!$A$1:$AS$1,),)))))/(((VLOOKUP(EDATE(B135,-12),Database!$A:$AS,MATCH($F$1,Database!$A$1:$AS$1,),)))))</f>
        <v>-2.6666666659201088E-3</v>
      </c>
      <c r="G135" s="13">
        <f>IF(VLOOKUP(B135,Database!$A:$AV,MATCH($G$1,Database!$A$1:$AV$1,),)=0,"#N/A",((((VLOOKUP(B135,Database!$A:$AS,MATCH($G$1,Database!$A$1:$AS$1,),))))-(((VLOOKUP(EDATE(B135,-12),Database!$A:$AS,MATCH($G$1,Database!$A$1:$AS$1,),)))))/(((VLOOKUP(EDATE(B135,-12),Database!$A:$AS,MATCH($G$1,Database!$A$1:$AS$1,),)))))</f>
        <v>1.0606953447259993E-2</v>
      </c>
      <c r="H135" s="13">
        <f>IF(VLOOKUP(B135,Database!$A:$AV,MATCH($H$1,Database!$A$1:$AV$1,),)=0,"#N/A",((((VLOOKUP(B135,Database!$A:$AS,MATCH($H$1,Database!$A$1:$AS$1,),))))-(((VLOOKUP(EDATE(B135,-12),Database!$A:$AS,MATCH($H$1,Database!$A$1:$AS$1,),)))))/(((VLOOKUP(EDATE(B135,-12),Database!$A:$AS,MATCH($H$1,Database!$A$1:$AS$1,),)))))</f>
        <v>1.2304250558258487E-2</v>
      </c>
      <c r="I135" s="13">
        <f>IF(VLOOKUP(B135,Database!$A:$AV,MATCH($I$1,Database!$A$1:$AV$1,),)=0,"#N/A",((((VLOOKUP(B135,Database!$A:$AS,MATCH($I$1,Database!$A$1:$AS$1,),))))-(((VLOOKUP(EDATE(B135,-12),Database!$A:$AS,MATCH($I$1,Database!$A$1:$AS$1,),)))))/(((VLOOKUP(EDATE(B135,-12),Database!$A:$AS,MATCH($I$1,Database!$A$1:$AS$1,),)))))</f>
        <v>-2.7441485066453795E-2</v>
      </c>
      <c r="J135" s="13">
        <f>IF(VLOOKUP(B135,Database!$A:$AV,MATCH($J$1,Database!$A$1:$AV$1,),)=0,"#N/A",((((VLOOKUP(B135,Database!$A:$AS,MATCH($J$1,Database!$A$1:$AS$1,),))))-(((VLOOKUP(EDATE(B135,-12),Database!$A:$AS,MATCH($J$1,Database!$A$1:$AS$1,),)))))/(((VLOOKUP(EDATE(B135,-12),Database!$A:$AS,MATCH($J$1,Database!$A$1:$AS$1,),)))))</f>
        <v>1.4866891474560303E-2</v>
      </c>
      <c r="K135" s="13">
        <f>IF(VLOOKUP(B135,Database!$A:$AV,MATCH($K$1,Database!$A$1:$AV$1,),)=0,"#N/A",((((VLOOKUP(B135,Database!$A:$AS,MATCH($K$1,Database!$A$1:$AS$1,),))))-(((VLOOKUP(EDATE(B135,-12),Database!$A:$AS,MATCH($K$1,Database!$A$1:$AS$1,),)))))/(((VLOOKUP(EDATE(B135,-12),Database!$A:$AS,MATCH($K$1,Database!$A$1:$AS$1,),)))))</f>
        <v>7.6086956522789856E-3</v>
      </c>
      <c r="L135" s="13">
        <f>((((VLOOKUP(B135,Database!$A:$AS,MATCH($L$1,Database!$A$1:$AS$1,),))))-(((VLOOKUP(EDATE(B135,-12),Database!$A:$AS,MATCH($L$1,Database!$A$1:$AS$1,),)))))/(((VLOOKUP(EDATE(B135,-12),Database!$A:$AS,MATCH($L$1,Database!$A$1:$AS$1,),))))</f>
        <v>2.3399402427012429E-2</v>
      </c>
      <c r="M135" s="13">
        <f>((((VLOOKUP(B135,Database!$A:$AS,MATCH($M$1,Database!$A$1:$AS$1,),))))-(((VLOOKUP(EDATE(B135,-12),Database!$A:$AS,MATCH($M$1,Database!$A$1:$AS$1,),)))))/(((VLOOKUP(EDATE(B135,-12),Database!$A:$AS,MATCH($M$1,Database!$A$1:$AS$1,),))))</f>
        <v>-5.7711791505547949E-2</v>
      </c>
      <c r="N135" s="13">
        <f>((((VLOOKUP(B135,Database!$A:$AS,MATCH($N$1,Database!$A$1:$AS$1,),))))-(((VLOOKUP(EDATE(B135,-12),Database!$A:$AS,MATCH($N$1,Database!$A$1:$AS$1,),)))))/(((VLOOKUP(EDATE(B135,-12),Database!$A:$AS,MATCH($N$1,Database!$A$1:$AS$1,),))))</f>
        <v>5.0017581508652334E-2</v>
      </c>
      <c r="O135" s="13">
        <f>IF(VLOOKUP(B135,Database!$A:$AV,MATCH($O$1,Database!$A$1:$AV$1,),)=0,"#N/A",((((VLOOKUP(B135,Database!$A:$AS,MATCH($O$1,Database!$A$1:$AS$1,),))))-(((VLOOKUP(EDATE(B135,-12),Database!$A:$AS,MATCH($O$1,Database!$A$1:$AS$1,),)))))/(((VLOOKUP(EDATE(B135,-12),Database!$A:$AS,MATCH($O$1,Database!$A$1:$AS$1,),)))))</f>
        <v>3.7552751858987751E-2</v>
      </c>
      <c r="P135" s="13">
        <f>IF(VLOOKUP(B135,Database!$A:$AV,MATCH($P$1,Database!$A$1:$AV$1,),)=0,"#N/A",((((VLOOKUP(B135,Database!$A:$AS,MATCH($P$1,Database!$A$1:$AS$1,),))))-(((VLOOKUP(EDATE(B135,-12),Database!$A:$AS,MATCH($P$1,Database!$A$1:$AS$1,),)))))/(((VLOOKUP(EDATE(B135,-12),Database!$A:$AS,MATCH($P$1,Database!$A$1:$AS$1,),)))))</f>
        <v>0.2062935978917996</v>
      </c>
      <c r="Q135" s="13">
        <f>IF(VLOOKUP(B135,Database!$A:$AV,MATCH($Q$1,Database!$A$1:$AV$1,),)=0,"#N/A",((((VLOOKUP(B135,Database!$A:$AS,MATCH($Q$1,Database!$A$1:$AS$1,),))))-(((VLOOKUP(EDATE(B135,-12),Database!$A:$AS,MATCH($Q$1,Database!$A$1:$AS$1,),)))))/(((VLOOKUP(EDATE(B135,-12),Database!$A:$AS,MATCH($Q$1,Database!$A$1:$AS$1,),)))))</f>
        <v>-2.995190205643115E-2</v>
      </c>
      <c r="R135" s="13">
        <f>IF(VLOOKUP(B135,Database!$A:$AV,MATCH($R$1,Database!$A$1:$AV$1,),)=0,"#N/A",((((VLOOKUP(B135,Database!$A:$AS,MATCH($R$1,Database!$A$1:$AS$1,),))))-(((VLOOKUP(EDATE(B135,-12),Database!$A:$AS,MATCH($R$1,Database!$A$1:$AS$1,),)))))/(((VLOOKUP(EDATE(B135,-12),Database!$A:$AS,MATCH($R$1,Database!$A$1:$AS$1,),)))))</f>
        <v>-2.1619378844886381E-2</v>
      </c>
      <c r="S135" s="13">
        <f>IF(VLOOKUP(B135,Database!$A:$AV,MATCH($S$1,Database!$A$1:$AV$1,),)=0,"#N/A",((((VLOOKUP(B135,Database!$A:$AS,MATCH($S$1,Database!$A$1:$AS$1,),))))-(((VLOOKUP(EDATE(B135,-12),Database!$A:$AS,MATCH($S$1,Database!$A$1:$AS$1,),)))))/(((VLOOKUP(EDATE(B135,-12),Database!$A:$AS,MATCH($S$1,Database!$A$1:$AS$1,),)))))</f>
        <v>0.11904761905936045</v>
      </c>
      <c r="T135" s="13">
        <f>IF(VLOOKUP(B135,Database!$A:$AV,MATCH($T$1,Database!$A$1:$AV$1,),)=0,"#N/A",((((VLOOKUP(B135,Database!$A:$AS,MATCH($T$1,Database!$A$1:$AS$1,),))))-(((VLOOKUP(EDATE(B135,-12),Database!$A:$AS,MATCH($T$1,Database!$A$1:$AS$1,),)))))/(((VLOOKUP(EDATE(B135,-12),Database!$A:$AS,MATCH($T$1,Database!$A$1:$AS$1,),)))))</f>
        <v>-4.3879907624820989E-2</v>
      </c>
      <c r="U135" s="13">
        <f>IF(VLOOKUP(B135,Database!$A:$AV,MATCH($U$1,Database!$A$1:$AV$1,),)=0,"#N/A",((((VLOOKUP(B135,Database!$A:$AS,MATCH($U$1,Database!$A$1:$AS$1,),))))-(((VLOOKUP(EDATE(B135,-12),Database!$A:$AS,MATCH($U$1,Database!$A$1:$AS$1,),)))))/(((VLOOKUP(EDATE(B135,-12),Database!$A:$AS,MATCH($U$1,Database!$A$1:$AS$1,),)))))</f>
        <v>-7.0477586730419692E-2</v>
      </c>
      <c r="V135" s="13">
        <f>IF(VLOOKUP(B135,Database!$A:$AV,MATCH($V$1,Database!$A$1:$AV$1,),)=0,"#N/A",((((VLOOKUP(B135,Database!$A:$AS,MATCH($V$1,Database!$A$1:$AS$1,),))))-(((VLOOKUP(EDATE(B135,-12),Database!$A:$AS,MATCH($V$1,Database!$A$1:$AS$1,),)))))/(((VLOOKUP(EDATE(B135,-12),Database!$A:$AS,MATCH($V$1,Database!$A$1:$AS$1,),)))))</f>
        <v>-3.6993237778375806E-4</v>
      </c>
    </row>
    <row r="136" spans="1:22" s="80" customFormat="1" x14ac:dyDescent="0.35">
      <c r="A136" s="43"/>
      <c r="B136" s="75">
        <v>36281</v>
      </c>
      <c r="C136" s="13">
        <f>IF(VLOOKUP(B136,Database!$A:$AU,MATCH($C$1,Database!$A$1:$AU$1,),)=0,"#N/A",((((VLOOKUP(B136,Database!$A:$AU,MATCH($C$1,Database!$A$1:$AU$1,),))))-(((VLOOKUP(EDATE(B136,-12),Database!$A:$AU,MATCH($C$1,Database!$A$1:$AU$1,),)))))/(((VLOOKUP(EDATE(B136,-12),Database!$A:$AU,MATCH($C$1,Database!$A$1:$AU$1,),)))))</f>
        <v>4.0875308693178687E-2</v>
      </c>
      <c r="D136" s="13">
        <f>IF(VLOOKUP(B136,Database!$A:$AV,MATCH($D$1,Database!$A$1:$AV$1,),)=0,"#N/A",((((VLOOKUP(B136,Database!$A:$AS,MATCH($D$1,Database!$A$1:$AS$1,),))))-(((VLOOKUP(EDATE(B136,-12),Database!$A:$AS,MATCH($D$1,Database!$A$1:$AS$1,),)))))/(((VLOOKUP(EDATE(B136,-12),Database!$A:$AS,MATCH($D$1,Database!$A$1:$AS$1,),)))))</f>
        <v>-2.2371364684275943E-3</v>
      </c>
      <c r="E136" s="13">
        <f>IF(VLOOKUP(B136,Database!$A:$AV,MATCH($E$1,Database!$A$1:$AV$1,),)=0,"#N/A",((((VLOOKUP(B136,Database!$A:$AS,MATCH($E$1,Database!$A$1:$AS$1,),))))-(((VLOOKUP(EDATE(B136,-12),Database!$A:$AS,MATCH($E$1,Database!$A$1:$AS$1,),)))))/(((VLOOKUP(EDATE(B136,-12),Database!$A:$AS,MATCH($E$1,Database!$A$1:$AS$1,),)))))</f>
        <v>5.3022269280027694E-3</v>
      </c>
      <c r="F136" s="13">
        <f>IF(VLOOKUP(B136,Database!$A:$AV,MATCH($F$1,Database!$A$1:$AV$1,),)=0,"#N/A",((((VLOOKUP(B136,Database!$A:$AS,MATCH($F$1,Database!$A$1:$AS$1,),))))-(((VLOOKUP(EDATE(B136,-12),Database!$A:$AS,MATCH($F$1,Database!$A$1:$AS$1,),)))))/(((VLOOKUP(EDATE(B136,-12),Database!$A:$AS,MATCH($F$1,Database!$A$1:$AS$1,),)))))</f>
        <v>-1.3262599465803675E-3</v>
      </c>
      <c r="G136" s="13">
        <f>IF(VLOOKUP(B136,Database!$A:$AV,MATCH($G$1,Database!$A$1:$AV$1,),)=0,"#N/A",((((VLOOKUP(B136,Database!$A:$AS,MATCH($G$1,Database!$A$1:$AS$1,),))))-(((VLOOKUP(EDATE(B136,-12),Database!$A:$AS,MATCH($G$1,Database!$A$1:$AS$1,),)))))/(((VLOOKUP(EDATE(B136,-12),Database!$A:$AS,MATCH($G$1,Database!$A$1:$AS$1,),)))))</f>
        <v>2.0362649083681562E-3</v>
      </c>
      <c r="H136" s="13">
        <f>IF(VLOOKUP(B136,Database!$A:$AV,MATCH($H$1,Database!$A$1:$AV$1,),)=0,"#N/A",((((VLOOKUP(B136,Database!$A:$AS,MATCH($H$1,Database!$A$1:$AS$1,),))))-(((VLOOKUP(EDATE(B136,-12),Database!$A:$AS,MATCH($H$1,Database!$A$1:$AS$1,),)))))/(((VLOOKUP(EDATE(B136,-12),Database!$A:$AS,MATCH($H$1,Database!$A$1:$AS$1,),)))))</f>
        <v>3.6363636364415114E-2</v>
      </c>
      <c r="I136" s="13">
        <f>IF(VLOOKUP(B136,Database!$A:$AV,MATCH($I$1,Database!$A$1:$AV$1,),)=0,"#N/A",((((VLOOKUP(B136,Database!$A:$AS,MATCH($I$1,Database!$A$1:$AS$1,),))))-(((VLOOKUP(EDATE(B136,-12),Database!$A:$AS,MATCH($I$1,Database!$A$1:$AS$1,),)))))/(((VLOOKUP(EDATE(B136,-12),Database!$A:$AS,MATCH($I$1,Database!$A$1:$AS$1,),)))))</f>
        <v>-3.3144704932775521E-2</v>
      </c>
      <c r="J136" s="13">
        <f>IF(VLOOKUP(B136,Database!$A:$AV,MATCH($J$1,Database!$A$1:$AV$1,),)=0,"#N/A",((((VLOOKUP(B136,Database!$A:$AS,MATCH($J$1,Database!$A$1:$AS$1,),))))-(((VLOOKUP(EDATE(B136,-12),Database!$A:$AS,MATCH($J$1,Database!$A$1:$AS$1,),)))))/(((VLOOKUP(EDATE(B136,-12),Database!$A:$AS,MATCH($J$1,Database!$A$1:$AS$1,),)))))</f>
        <v>1.0545407431832568E-2</v>
      </c>
      <c r="K136" s="13">
        <f>IF(VLOOKUP(B136,Database!$A:$AV,MATCH($K$1,Database!$A$1:$AV$1,),)=0,"#N/A",((((VLOOKUP(B136,Database!$A:$AS,MATCH($K$1,Database!$A$1:$AS$1,),))))-(((VLOOKUP(EDATE(B136,-12),Database!$A:$AS,MATCH($K$1,Database!$A$1:$AS$1,),)))))/(((VLOOKUP(EDATE(B136,-12),Database!$A:$AS,MATCH($K$1,Database!$A$1:$AS$1,),)))))</f>
        <v>3.5359116025549649E-2</v>
      </c>
      <c r="L136" s="13">
        <f>((((VLOOKUP(B136,Database!$A:$AS,MATCH($L$1,Database!$A$1:$AS$1,),))))-(((VLOOKUP(EDATE(B136,-12),Database!$A:$AS,MATCH($L$1,Database!$A$1:$AS$1,),)))))/(((VLOOKUP(EDATE(B136,-12),Database!$A:$AS,MATCH($L$1,Database!$A$1:$AS$1,),))))</f>
        <v>1.3619226630541735E-2</v>
      </c>
      <c r="M136" s="13">
        <f>((((VLOOKUP(B136,Database!$A:$AS,MATCH($M$1,Database!$A$1:$AS$1,),))))-(((VLOOKUP(EDATE(B136,-12),Database!$A:$AS,MATCH($M$1,Database!$A$1:$AS$1,),)))))/(((VLOOKUP(EDATE(B136,-12),Database!$A:$AS,MATCH($M$1,Database!$A$1:$AS$1,),))))</f>
        <v>-1.1373475485005965E-2</v>
      </c>
      <c r="N136" s="13">
        <f>((((VLOOKUP(B136,Database!$A:$AS,MATCH($N$1,Database!$A$1:$AS$1,),))))-(((VLOOKUP(EDATE(B136,-12),Database!$A:$AS,MATCH($N$1,Database!$A$1:$AS$1,),)))))/(((VLOOKUP(EDATE(B136,-12),Database!$A:$AS,MATCH($N$1,Database!$A$1:$AS$1,),))))</f>
        <v>7.44101290345551E-2</v>
      </c>
      <c r="O136" s="13">
        <f>IF(VLOOKUP(B136,Database!$A:$AV,MATCH($O$1,Database!$A$1:$AV$1,),)=0,"#N/A",((((VLOOKUP(B136,Database!$A:$AS,MATCH($O$1,Database!$A$1:$AS$1,),))))-(((VLOOKUP(EDATE(B136,-12),Database!$A:$AS,MATCH($O$1,Database!$A$1:$AS$1,),)))))/(((VLOOKUP(EDATE(B136,-12),Database!$A:$AS,MATCH($O$1,Database!$A$1:$AS$1,),)))))</f>
        <v>4.3957187543520328E-2</v>
      </c>
      <c r="P136" s="13">
        <f>IF(VLOOKUP(B136,Database!$A:$AV,MATCH($P$1,Database!$A$1:$AV$1,),)=0,"#N/A",((((VLOOKUP(B136,Database!$A:$AS,MATCH($P$1,Database!$A$1:$AS$1,),))))-(((VLOOKUP(EDATE(B136,-12),Database!$A:$AS,MATCH($P$1,Database!$A$1:$AS$1,),)))))/(((VLOOKUP(EDATE(B136,-12),Database!$A:$AS,MATCH($P$1,Database!$A$1:$AS$1,),)))))</f>
        <v>0.25777777777777766</v>
      </c>
      <c r="Q136" s="13">
        <f>IF(VLOOKUP(B136,Database!$A:$AV,MATCH($Q$1,Database!$A$1:$AV$1,),)=0,"#N/A",((((VLOOKUP(B136,Database!$A:$AS,MATCH($Q$1,Database!$A$1:$AS$1,),))))-(((VLOOKUP(EDATE(B136,-12),Database!$A:$AS,MATCH($Q$1,Database!$A$1:$AS$1,),)))))/(((VLOOKUP(EDATE(B136,-12),Database!$A:$AS,MATCH($Q$1,Database!$A$1:$AS$1,),)))))</f>
        <v>-3.1410806175900044E-2</v>
      </c>
      <c r="R136" s="13">
        <f>IF(VLOOKUP(B136,Database!$A:$AV,MATCH($R$1,Database!$A$1:$AV$1,),)=0,"#N/A",((((VLOOKUP(B136,Database!$A:$AS,MATCH($R$1,Database!$A$1:$AS$1,),))))-(((VLOOKUP(EDATE(B136,-12),Database!$A:$AS,MATCH($R$1,Database!$A$1:$AS$1,),)))))/(((VLOOKUP(EDATE(B136,-12),Database!$A:$AS,MATCH($R$1,Database!$A$1:$AS$1,),)))))</f>
        <v>3.5667750518308138E-2</v>
      </c>
      <c r="S136" s="13">
        <f>IF(VLOOKUP(B136,Database!$A:$AV,MATCH($S$1,Database!$A$1:$AV$1,),)=0,"#N/A",((((VLOOKUP(B136,Database!$A:$AS,MATCH($S$1,Database!$A$1:$AS$1,),))))-(((VLOOKUP(EDATE(B136,-12),Database!$A:$AS,MATCH($S$1,Database!$A$1:$AS$1,),)))))/(((VLOOKUP(EDATE(B136,-12),Database!$A:$AS,MATCH($S$1,Database!$A$1:$AS$1,),)))))</f>
        <v>0.11956521738765935</v>
      </c>
      <c r="T136" s="13">
        <f>IF(VLOOKUP(B136,Database!$A:$AV,MATCH($T$1,Database!$A$1:$AV$1,),)=0,"#N/A",((((VLOOKUP(B136,Database!$A:$AS,MATCH($T$1,Database!$A$1:$AS$1,),))))-(((VLOOKUP(EDATE(B136,-12),Database!$A:$AS,MATCH($T$1,Database!$A$1:$AS$1,),)))))/(((VLOOKUP(EDATE(B136,-12),Database!$A:$AS,MATCH($T$1,Database!$A$1:$AS$1,),)))))</f>
        <v>-3.3860045137299358E-2</v>
      </c>
      <c r="U136" s="13">
        <f>IF(VLOOKUP(B136,Database!$A:$AV,MATCH($U$1,Database!$A$1:$AV$1,),)=0,"#N/A",((((VLOOKUP(B136,Database!$A:$AS,MATCH($U$1,Database!$A$1:$AS$1,),))))-(((VLOOKUP(EDATE(B136,-12),Database!$A:$AS,MATCH($U$1,Database!$A$1:$AS$1,),)))))/(((VLOOKUP(EDATE(B136,-12),Database!$A:$AS,MATCH($U$1,Database!$A$1:$AS$1,),)))))</f>
        <v>-1.8452386276662399E-2</v>
      </c>
      <c r="V136" s="13">
        <f>IF(VLOOKUP(B136,Database!$A:$AV,MATCH($V$1,Database!$A$1:$AV$1,),)=0,"#N/A",((((VLOOKUP(B136,Database!$A:$AS,MATCH($V$1,Database!$A$1:$AS$1,),))))-(((VLOOKUP(EDATE(B136,-12),Database!$A:$AS,MATCH($V$1,Database!$A$1:$AS$1,),)))))/(((VLOOKUP(EDATE(B136,-12),Database!$A:$AS,MATCH($V$1,Database!$A$1:$AS$1,),)))))</f>
        <v>3.2203365911075157E-2</v>
      </c>
    </row>
    <row r="137" spans="1:22" s="80" customFormat="1" x14ac:dyDescent="0.35">
      <c r="A137" s="43"/>
      <c r="B137" s="75">
        <v>36312</v>
      </c>
      <c r="C137" s="13">
        <f>IF(VLOOKUP(B137,Database!$A:$AU,MATCH($C$1,Database!$A$1:$AU$1,),)=0,"#N/A",((((VLOOKUP(B137,Database!$A:$AU,MATCH($C$1,Database!$A$1:$AU$1,),))))-(((VLOOKUP(EDATE(B137,-12),Database!$A:$AU,MATCH($C$1,Database!$A$1:$AU$1,),)))))/(((VLOOKUP(EDATE(B137,-12),Database!$A:$AU,MATCH($C$1,Database!$A$1:$AU$1,),)))))</f>
        <v>4.6568748769214886E-2</v>
      </c>
      <c r="D137" s="13">
        <f>IF(VLOOKUP(B137,Database!$A:$AV,MATCH($D$1,Database!$A$1:$AV$1,),)=0,"#N/A",((((VLOOKUP(B137,Database!$A:$AS,MATCH($D$1,Database!$A$1:$AS$1,),))))-(((VLOOKUP(EDATE(B137,-12),Database!$A:$AS,MATCH($D$1,Database!$A$1:$AS$1,),)))))/(((VLOOKUP(EDATE(B137,-12),Database!$A:$AS,MATCH($D$1,Database!$A$1:$AS$1,),)))))</f>
        <v>1.1248593930137508E-2</v>
      </c>
      <c r="E137" s="13">
        <f>IF(VLOOKUP(B137,Database!$A:$AV,MATCH($E$1,Database!$A$1:$AV$1,),)=0,"#N/A",((((VLOOKUP(B137,Database!$A:$AS,MATCH($E$1,Database!$A$1:$AS$1,),))))-(((VLOOKUP(EDATE(B137,-12),Database!$A:$AS,MATCH($E$1,Database!$A$1:$AS$1,),)))))/(((VLOOKUP(EDATE(B137,-12),Database!$A:$AS,MATCH($E$1,Database!$A$1:$AS$1,),)))))</f>
        <v>-2.120890779181954E-3</v>
      </c>
      <c r="F137" s="13">
        <f>IF(VLOOKUP(B137,Database!$A:$AV,MATCH($F$1,Database!$A$1:$AV$1,),)=0,"#N/A",((((VLOOKUP(B137,Database!$A:$AS,MATCH($F$1,Database!$A$1:$AS$1,),))))-(((VLOOKUP(EDATE(B137,-12),Database!$A:$AS,MATCH($F$1,Database!$A$1:$AS$1,),)))))/(((VLOOKUP(EDATE(B137,-12),Database!$A:$AS,MATCH($F$1,Database!$A$1:$AS$1,),)))))</f>
        <v>6.6844919767331422E-3</v>
      </c>
      <c r="G137" s="13">
        <f>IF(VLOOKUP(B137,Database!$A:$AV,MATCH($G$1,Database!$A$1:$AV$1,),)=0,"#N/A",((((VLOOKUP(B137,Database!$A:$AS,MATCH($G$1,Database!$A$1:$AS$1,),))))-(((VLOOKUP(EDATE(B137,-12),Database!$A:$AS,MATCH($G$1,Database!$A$1:$AS$1,),)))))/(((VLOOKUP(EDATE(B137,-12),Database!$A:$AS,MATCH($G$1,Database!$A$1:$AS$1,),)))))</f>
        <v>2.2350185438219854E-2</v>
      </c>
      <c r="H137" s="13">
        <f>IF(VLOOKUP(B137,Database!$A:$AV,MATCH($H$1,Database!$A$1:$AV$1,),)=0,"#N/A",((((VLOOKUP(B137,Database!$A:$AS,MATCH($H$1,Database!$A$1:$AS$1,),))))-(((VLOOKUP(EDATE(B137,-12),Database!$A:$AS,MATCH($H$1,Database!$A$1:$AS$1,),)))))/(((VLOOKUP(EDATE(B137,-12),Database!$A:$AS,MATCH($H$1,Database!$A$1:$AS$1,),)))))</f>
        <v>3.53881278588669E-2</v>
      </c>
      <c r="I137" s="13">
        <f>IF(VLOOKUP(B137,Database!$A:$AV,MATCH($I$1,Database!$A$1:$AV$1,),)=0,"#N/A",((((VLOOKUP(B137,Database!$A:$AS,MATCH($I$1,Database!$A$1:$AS$1,),))))-(((VLOOKUP(EDATE(B137,-12),Database!$A:$AS,MATCH($I$1,Database!$A$1:$AS$1,),)))))/(((VLOOKUP(EDATE(B137,-12),Database!$A:$AS,MATCH($I$1,Database!$A$1:$AS$1,),)))))</f>
        <v>-1.6194331982002555E-2</v>
      </c>
      <c r="J137" s="13">
        <f>IF(VLOOKUP(B137,Database!$A:$AV,MATCH($J$1,Database!$A$1:$AV$1,),)=0,"#N/A",((((VLOOKUP(B137,Database!$A:$AS,MATCH($J$1,Database!$A$1:$AS$1,),))))-(((VLOOKUP(EDATE(B137,-12),Database!$A:$AS,MATCH($J$1,Database!$A$1:$AS$1,),)))))/(((VLOOKUP(EDATE(B137,-12),Database!$A:$AS,MATCH($J$1,Database!$A$1:$AS$1,),)))))</f>
        <v>2.2118994482506107E-2</v>
      </c>
      <c r="K137" s="13">
        <f>IF(VLOOKUP(B137,Database!$A:$AV,MATCH($K$1,Database!$A$1:$AV$1,),)=0,"#N/A",((((VLOOKUP(B137,Database!$A:$AS,MATCH($K$1,Database!$A$1:$AS$1,),))))-(((VLOOKUP(EDATE(B137,-12),Database!$A:$AS,MATCH($K$1,Database!$A$1:$AS$1,),)))))/(((VLOOKUP(EDATE(B137,-12),Database!$A:$AS,MATCH($K$1,Database!$A$1:$AS$1,),)))))</f>
        <v>1.7278617712265389E-2</v>
      </c>
      <c r="L137" s="13">
        <f>((((VLOOKUP(B137,Database!$A:$AS,MATCH($L$1,Database!$A$1:$AS$1,),))))-(((VLOOKUP(EDATE(B137,-12),Database!$A:$AS,MATCH($L$1,Database!$A$1:$AS$1,),)))))/(((VLOOKUP(EDATE(B137,-12),Database!$A:$AS,MATCH($L$1,Database!$A$1:$AS$1,),))))</f>
        <v>2.1095620577920877E-2</v>
      </c>
      <c r="M137" s="13">
        <f>((((VLOOKUP(B137,Database!$A:$AS,MATCH($M$1,Database!$A$1:$AS$1,),))))-(((VLOOKUP(EDATE(B137,-12),Database!$A:$AS,MATCH($M$1,Database!$A$1:$AS$1,),)))))/(((VLOOKUP(EDATE(B137,-12),Database!$A:$AS,MATCH($M$1,Database!$A$1:$AS$1,),))))</f>
        <v>4.0288843852491632E-3</v>
      </c>
      <c r="N137" s="13">
        <f>((((VLOOKUP(B137,Database!$A:$AS,MATCH($N$1,Database!$A$1:$AS$1,),))))-(((VLOOKUP(EDATE(B137,-12),Database!$A:$AS,MATCH($N$1,Database!$A$1:$AS$1,),)))))/(((VLOOKUP(EDATE(B137,-12),Database!$A:$AS,MATCH($N$1,Database!$A$1:$AS$1,),))))</f>
        <v>4.7297739752833905E-2</v>
      </c>
      <c r="O137" s="13">
        <f>IF(VLOOKUP(B137,Database!$A:$AV,MATCH($O$1,Database!$A$1:$AV$1,),)=0,"#N/A",((((VLOOKUP(B137,Database!$A:$AS,MATCH($O$1,Database!$A$1:$AS$1,),))))-(((VLOOKUP(EDATE(B137,-12),Database!$A:$AS,MATCH($O$1,Database!$A$1:$AS$1,),)))))/(((VLOOKUP(EDATE(B137,-12),Database!$A:$AS,MATCH($O$1,Database!$A$1:$AS$1,),)))))</f>
        <v>5.8938054766769728E-2</v>
      </c>
      <c r="P137" s="13">
        <f>IF(VLOOKUP(B137,Database!$A:$AV,MATCH($P$1,Database!$A$1:$AV$1,),)=0,"#N/A",((((VLOOKUP(B137,Database!$A:$AS,MATCH($P$1,Database!$A$1:$AS$1,),))))-(((VLOOKUP(EDATE(B137,-12),Database!$A:$AS,MATCH($P$1,Database!$A$1:$AS$1,),)))))/(((VLOOKUP(EDATE(B137,-12),Database!$A:$AS,MATCH($P$1,Database!$A$1:$AS$1,),)))))</f>
        <v>0.28445729565028144</v>
      </c>
      <c r="Q137" s="13">
        <f>IF(VLOOKUP(B137,Database!$A:$AV,MATCH($Q$1,Database!$A$1:$AV$1,),)=0,"#N/A",((((VLOOKUP(B137,Database!$A:$AS,MATCH($Q$1,Database!$A$1:$AS$1,),))))-(((VLOOKUP(EDATE(B137,-12),Database!$A:$AS,MATCH($Q$1,Database!$A$1:$AS$1,),)))))/(((VLOOKUP(EDATE(B137,-12),Database!$A:$AS,MATCH($Q$1,Database!$A$1:$AS$1,),)))))</f>
        <v>-2.4361065803107398E-2</v>
      </c>
      <c r="R137" s="13">
        <f>IF(VLOOKUP(B137,Database!$A:$AV,MATCH($R$1,Database!$A$1:$AV$1,),)=0,"#N/A",((((VLOOKUP(B137,Database!$A:$AS,MATCH($R$1,Database!$A$1:$AS$1,),))))-(((VLOOKUP(EDATE(B137,-12),Database!$A:$AS,MATCH($R$1,Database!$A$1:$AS$1,),)))))/(((VLOOKUP(EDATE(B137,-12),Database!$A:$AS,MATCH($R$1,Database!$A$1:$AS$1,),)))))</f>
        <v>2.3786183807914633E-2</v>
      </c>
      <c r="S137" s="13">
        <f>IF(VLOOKUP(B137,Database!$A:$AV,MATCH($S$1,Database!$A$1:$AV$1,),)=0,"#N/A",((((VLOOKUP(B137,Database!$A:$AS,MATCH($S$1,Database!$A$1:$AS$1,),))))-(((VLOOKUP(EDATE(B137,-12),Database!$A:$AS,MATCH($S$1,Database!$A$1:$AS$1,),)))))/(((VLOOKUP(EDATE(B137,-12),Database!$A:$AS,MATCH($S$1,Database!$A$1:$AS$1,),)))))</f>
        <v>0.14285714283540613</v>
      </c>
      <c r="T137" s="13">
        <f>IF(VLOOKUP(B137,Database!$A:$AV,MATCH($T$1,Database!$A$1:$AV$1,),)=0,"#N/A",((((VLOOKUP(B137,Database!$A:$AS,MATCH($T$1,Database!$A$1:$AS$1,),))))-(((VLOOKUP(EDATE(B137,-12),Database!$A:$AS,MATCH($T$1,Database!$A$1:$AS$1,),)))))/(((VLOOKUP(EDATE(B137,-12),Database!$A:$AS,MATCH($T$1,Database!$A$1:$AS$1,),)))))</f>
        <v>1.1820330973794511E-2</v>
      </c>
      <c r="U137" s="13">
        <f>IF(VLOOKUP(B137,Database!$A:$AV,MATCH($U$1,Database!$A$1:$AV$1,),)=0,"#N/A",((((VLOOKUP(B137,Database!$A:$AS,MATCH($U$1,Database!$A$1:$AS$1,),))))-(((VLOOKUP(EDATE(B137,-12),Database!$A:$AS,MATCH($U$1,Database!$A$1:$AS$1,),)))))/(((VLOOKUP(EDATE(B137,-12),Database!$A:$AS,MATCH($U$1,Database!$A$1:$AS$1,),)))))</f>
        <v>-3.8157748000242707E-2</v>
      </c>
      <c r="V137" s="13">
        <f>IF(VLOOKUP(B137,Database!$A:$AV,MATCH($V$1,Database!$A$1:$AV$1,),)=0,"#N/A",((((VLOOKUP(B137,Database!$A:$AS,MATCH($V$1,Database!$A$1:$AS$1,),))))-(((VLOOKUP(EDATE(B137,-12),Database!$A:$AS,MATCH($V$1,Database!$A$1:$AS$1,),)))))/(((VLOOKUP(EDATE(B137,-12),Database!$A:$AS,MATCH($V$1,Database!$A$1:$AS$1,),)))))</f>
        <v>1.2158920843095148E-3</v>
      </c>
    </row>
    <row r="138" spans="1:22" s="80" customFormat="1" x14ac:dyDescent="0.35">
      <c r="A138" s="43"/>
      <c r="B138" s="75">
        <v>36342</v>
      </c>
      <c r="C138" s="13">
        <f>IF(VLOOKUP(B138,Database!$A:$AU,MATCH($C$1,Database!$A$1:$AU$1,),)=0,"#N/A",((((VLOOKUP(B138,Database!$A:$AU,MATCH($C$1,Database!$A$1:$AU$1,),))))-(((VLOOKUP(EDATE(B138,-12),Database!$A:$AU,MATCH($C$1,Database!$A$1:$AU$1,),)))))/(((VLOOKUP(EDATE(B138,-12),Database!$A:$AU,MATCH($C$1,Database!$A$1:$AU$1,),)))))</f>
        <v>5.6869267430336379E-2</v>
      </c>
      <c r="D138" s="13">
        <f>IF(VLOOKUP(B138,Database!$A:$AV,MATCH($D$1,Database!$A$1:$AV$1,),)=0,"#N/A",((((VLOOKUP(B138,Database!$A:$AS,MATCH($D$1,Database!$A$1:$AS$1,),))))-(((VLOOKUP(EDATE(B138,-12),Database!$A:$AS,MATCH($D$1,Database!$A$1:$AS$1,),)))))/(((VLOOKUP(EDATE(B138,-12),Database!$A:$AS,MATCH($D$1,Database!$A$1:$AS$1,),)))))</f>
        <v>7.7864293600597451E-3</v>
      </c>
      <c r="E138" s="13">
        <f>IF(VLOOKUP(B138,Database!$A:$AV,MATCH($E$1,Database!$A$1:$AV$1,),)=0,"#N/A",((((VLOOKUP(B138,Database!$A:$AS,MATCH($E$1,Database!$A$1:$AS$1,),))))-(((VLOOKUP(EDATE(B138,-12),Database!$A:$AS,MATCH($E$1,Database!$A$1:$AS$1,),)))))/(((VLOOKUP(EDATE(B138,-12),Database!$A:$AS,MATCH($E$1,Database!$A$1:$AS$1,),)))))</f>
        <v>5.3134962832510858E-3</v>
      </c>
      <c r="F138" s="13">
        <f>IF(VLOOKUP(B138,Database!$A:$AV,MATCH($F$1,Database!$A$1:$AV$1,),)=0,"#N/A",((((VLOOKUP(B138,Database!$A:$AS,MATCH($F$1,Database!$A$1:$AS$1,),))))-(((VLOOKUP(EDATE(B138,-12),Database!$A:$AS,MATCH($F$1,Database!$A$1:$AS$1,),)))))/(((VLOOKUP(EDATE(B138,-12),Database!$A:$AS,MATCH($F$1,Database!$A$1:$AS$1,),)))))</f>
        <v>-6.5445026160021518E-3</v>
      </c>
      <c r="G138" s="13">
        <f>IF(VLOOKUP(B138,Database!$A:$AV,MATCH($G$1,Database!$A$1:$AV$1,),)=0,"#N/A",((((VLOOKUP(B138,Database!$A:$AS,MATCH($G$1,Database!$A$1:$AS$1,),))))-(((VLOOKUP(EDATE(B138,-12),Database!$A:$AS,MATCH($G$1,Database!$A$1:$AS$1,),)))))/(((VLOOKUP(EDATE(B138,-12),Database!$A:$AS,MATCH($G$1,Database!$A$1:$AS$1,),)))))</f>
        <v>1.8628116813815872E-2</v>
      </c>
      <c r="H138" s="13">
        <f>IF(VLOOKUP(B138,Database!$A:$AV,MATCH($H$1,Database!$A$1:$AV$1,),)=0,"#N/A",((((VLOOKUP(B138,Database!$A:$AS,MATCH($H$1,Database!$A$1:$AS$1,),))))-(((VLOOKUP(EDATE(B138,-12),Database!$A:$AS,MATCH($H$1,Database!$A$1:$AS$1,),)))))/(((VLOOKUP(EDATE(B138,-12),Database!$A:$AS,MATCH($H$1,Database!$A$1:$AS$1,),)))))</f>
        <v>5.9838895277727872E-2</v>
      </c>
      <c r="I138" s="13">
        <f>IF(VLOOKUP(B138,Database!$A:$AV,MATCH($I$1,Database!$A$1:$AV$1,),)=0,"#N/A",((((VLOOKUP(B138,Database!$A:$AS,MATCH($I$1,Database!$A$1:$AS$1,),))))-(((VLOOKUP(EDATE(B138,-12),Database!$A:$AS,MATCH($I$1,Database!$A$1:$AS$1,),)))))/(((VLOOKUP(EDATE(B138,-12),Database!$A:$AS,MATCH($I$1,Database!$A$1:$AS$1,),)))))</f>
        <v>-7.2992700709797872E-3</v>
      </c>
      <c r="J138" s="13">
        <f>IF(VLOOKUP(B138,Database!$A:$AV,MATCH($J$1,Database!$A$1:$AV$1,),)=0,"#N/A",((((VLOOKUP(B138,Database!$A:$AS,MATCH($J$1,Database!$A$1:$AS$1,),))))-(((VLOOKUP(EDATE(B138,-12),Database!$A:$AS,MATCH($J$1,Database!$A$1:$AS$1,),)))))/(((VLOOKUP(EDATE(B138,-12),Database!$A:$AS,MATCH($J$1,Database!$A$1:$AS$1,),)))))</f>
        <v>3.7759717195019027E-2</v>
      </c>
      <c r="K138" s="13">
        <f>IF(VLOOKUP(B138,Database!$A:$AV,MATCH($K$1,Database!$A$1:$AV$1,),)=0,"#N/A",((((VLOOKUP(B138,Database!$A:$AS,MATCH($K$1,Database!$A$1:$AS$1,),))))-(((VLOOKUP(EDATE(B138,-12),Database!$A:$AS,MATCH($K$1,Database!$A$1:$AS$1,),)))))/(((VLOOKUP(EDATE(B138,-12),Database!$A:$AS,MATCH($K$1,Database!$A$1:$AS$1,),)))))</f>
        <v>6.4308681612095069E-3</v>
      </c>
      <c r="L138" s="13">
        <f>((((VLOOKUP(B138,Database!$A:$AS,MATCH($L$1,Database!$A$1:$AS$1,),))))-(((VLOOKUP(EDATE(B138,-12),Database!$A:$AS,MATCH($L$1,Database!$A$1:$AS$1,),)))))/(((VLOOKUP(EDATE(B138,-12),Database!$A:$AS,MATCH($L$1,Database!$A$1:$AS$1,),))))</f>
        <v>2.3143167009486602E-2</v>
      </c>
      <c r="M138" s="13">
        <f>((((VLOOKUP(B138,Database!$A:$AS,MATCH($M$1,Database!$A$1:$AS$1,),))))-(((VLOOKUP(EDATE(B138,-12),Database!$A:$AS,MATCH($M$1,Database!$A$1:$AS$1,),)))))/(((VLOOKUP(EDATE(B138,-12),Database!$A:$AS,MATCH($M$1,Database!$A$1:$AS$1,),))))</f>
        <v>6.0987850009656369E-2</v>
      </c>
      <c r="N138" s="13">
        <f>((((VLOOKUP(B138,Database!$A:$AS,MATCH($N$1,Database!$A$1:$AS$1,),))))-(((VLOOKUP(EDATE(B138,-12),Database!$A:$AS,MATCH($N$1,Database!$A$1:$AS$1,),)))))/(((VLOOKUP(EDATE(B138,-12),Database!$A:$AS,MATCH($N$1,Database!$A$1:$AS$1,),))))</f>
        <v>6.4217322658630796E-2</v>
      </c>
      <c r="O138" s="13">
        <f>IF(VLOOKUP(B138,Database!$A:$AV,MATCH($O$1,Database!$A$1:$AV$1,),)=0,"#N/A",((((VLOOKUP(B138,Database!$A:$AS,MATCH($O$1,Database!$A$1:$AS$1,),))))-(((VLOOKUP(EDATE(B138,-12),Database!$A:$AS,MATCH($O$1,Database!$A$1:$AS$1,),)))))/(((VLOOKUP(EDATE(B138,-12),Database!$A:$AS,MATCH($O$1,Database!$A$1:$AS$1,),)))))</f>
        <v>8.1849974841075201E-2</v>
      </c>
      <c r="P138" s="13">
        <f>IF(VLOOKUP(B138,Database!$A:$AV,MATCH($P$1,Database!$A$1:$AV$1,),)=0,"#N/A",((((VLOOKUP(B138,Database!$A:$AS,MATCH($P$1,Database!$A$1:$AS$1,),))))-(((VLOOKUP(EDATE(B138,-12),Database!$A:$AS,MATCH($P$1,Database!$A$1:$AS$1,),)))))/(((VLOOKUP(EDATE(B138,-12),Database!$A:$AS,MATCH($P$1,Database!$A$1:$AS$1,),)))))</f>
        <v>0.35188475694885152</v>
      </c>
      <c r="Q138" s="13">
        <f>IF(VLOOKUP(B138,Database!$A:$AV,MATCH($Q$1,Database!$A$1:$AV$1,),)=0,"#N/A",((((VLOOKUP(B138,Database!$A:$AS,MATCH($Q$1,Database!$A$1:$AS$1,),))))-(((VLOOKUP(EDATE(B138,-12),Database!$A:$AS,MATCH($Q$1,Database!$A$1:$AS$1,),)))))/(((VLOOKUP(EDATE(B138,-12),Database!$A:$AS,MATCH($Q$1,Database!$A$1:$AS$1,),)))))</f>
        <v>-4.4748759978362342E-2</v>
      </c>
      <c r="R138" s="13">
        <f>IF(VLOOKUP(B138,Database!$A:$AV,MATCH($R$1,Database!$A$1:$AV$1,),)=0,"#N/A",((((VLOOKUP(B138,Database!$A:$AS,MATCH($R$1,Database!$A$1:$AS$1,),))))-(((VLOOKUP(EDATE(B138,-12),Database!$A:$AS,MATCH($R$1,Database!$A$1:$AS$1,),)))))/(((VLOOKUP(EDATE(B138,-12),Database!$A:$AS,MATCH($R$1,Database!$A$1:$AS$1,),)))))</f>
        <v>4.1033119613569168E-2</v>
      </c>
      <c r="S138" s="13">
        <f>IF(VLOOKUP(B138,Database!$A:$AV,MATCH($S$1,Database!$A$1:$AV$1,),)=0,"#N/A",((((VLOOKUP(B138,Database!$A:$AS,MATCH($S$1,Database!$A$1:$AS$1,),))))-(((VLOOKUP(EDATE(B138,-12),Database!$A:$AS,MATCH($S$1,Database!$A$1:$AS$1,),)))))/(((VLOOKUP(EDATE(B138,-12),Database!$A:$AS,MATCH($S$1,Database!$A$1:$AS$1,),)))))</f>
        <v>0.17277486911702089</v>
      </c>
      <c r="T138" s="13">
        <f>IF(VLOOKUP(B138,Database!$A:$AV,MATCH($T$1,Database!$A$1:$AV$1,),)=0,"#N/A",((((VLOOKUP(B138,Database!$A:$AS,MATCH($T$1,Database!$A$1:$AS$1,),))))-(((VLOOKUP(EDATE(B138,-12),Database!$A:$AS,MATCH($T$1,Database!$A$1:$AS$1,),)))))/(((VLOOKUP(EDATE(B138,-12),Database!$A:$AS,MATCH($T$1,Database!$A$1:$AS$1,),)))))</f>
        <v>-1.4051522244404029E-2</v>
      </c>
      <c r="U138" s="13">
        <f>IF(VLOOKUP(B138,Database!$A:$AV,MATCH($U$1,Database!$A$1:$AV$1,),)=0,"#N/A",((((VLOOKUP(B138,Database!$A:$AS,MATCH($U$1,Database!$A$1:$AS$1,),))))-(((VLOOKUP(EDATE(B138,-12),Database!$A:$AS,MATCH($U$1,Database!$A$1:$AS$1,),)))))/(((VLOOKUP(EDATE(B138,-12),Database!$A:$AS,MATCH($U$1,Database!$A$1:$AS$1,),)))))</f>
        <v>-5.1069577226005462E-2</v>
      </c>
      <c r="V138" s="13">
        <f>IF(VLOOKUP(B138,Database!$A:$AV,MATCH($V$1,Database!$A$1:$AV$1,),)=0,"#N/A",((((VLOOKUP(B138,Database!$A:$AS,MATCH($V$1,Database!$A$1:$AS$1,),))))-(((VLOOKUP(EDATE(B138,-12),Database!$A:$AS,MATCH($V$1,Database!$A$1:$AS$1,),)))))/(((VLOOKUP(EDATE(B138,-12),Database!$A:$AS,MATCH($V$1,Database!$A$1:$AS$1,),)))))</f>
        <v>4.0403819833526769E-2</v>
      </c>
    </row>
    <row r="139" spans="1:22" s="80" customFormat="1" x14ac:dyDescent="0.35">
      <c r="A139" s="43"/>
      <c r="B139" s="75">
        <v>36373</v>
      </c>
      <c r="C139" s="13">
        <f>IF(VLOOKUP(B139,Database!$A:$AU,MATCH($C$1,Database!$A$1:$AU$1,),)=0,"#N/A",((((VLOOKUP(B139,Database!$A:$AU,MATCH($C$1,Database!$A$1:$AU$1,),))))-(((VLOOKUP(EDATE(B139,-12),Database!$A:$AU,MATCH($C$1,Database!$A$1:$AU$1,),)))))/(((VLOOKUP(EDATE(B139,-12),Database!$A:$AU,MATCH($C$1,Database!$A$1:$AU$1,),)))))</f>
        <v>4.0169792603477791E-2</v>
      </c>
      <c r="D139" s="13">
        <f>IF(VLOOKUP(B139,Database!$A:$AV,MATCH($D$1,Database!$A$1:$AV$1,),)=0,"#N/A",((((VLOOKUP(B139,Database!$A:$AS,MATCH($D$1,Database!$A$1:$AS$1,),))))-(((VLOOKUP(EDATE(B139,-12),Database!$A:$AS,MATCH($D$1,Database!$A$1:$AS$1,),)))))/(((VLOOKUP(EDATE(B139,-12),Database!$A:$AS,MATCH($D$1,Database!$A$1:$AS$1,),)))))</f>
        <v>2.2598870053879647E-2</v>
      </c>
      <c r="E139" s="13">
        <f>IF(VLOOKUP(B139,Database!$A:$AV,MATCH($E$1,Database!$A$1:$AV$1,),)=0,"#N/A",((((VLOOKUP(B139,Database!$A:$AS,MATCH($E$1,Database!$A$1:$AS$1,),))))-(((VLOOKUP(EDATE(B139,-12),Database!$A:$AS,MATCH($E$1,Database!$A$1:$AS$1,),)))))/(((VLOOKUP(EDATE(B139,-12),Database!$A:$AS,MATCH($E$1,Database!$A$1:$AS$1,),)))))</f>
        <v>3.3549783558785587E-2</v>
      </c>
      <c r="F139" s="13">
        <f>IF(VLOOKUP(B139,Database!$A:$AV,MATCH($F$1,Database!$A$1:$AV$1,),)=0,"#N/A",((((VLOOKUP(B139,Database!$A:$AS,MATCH($F$1,Database!$A$1:$AS$1,),))))-(((VLOOKUP(EDATE(B139,-12),Database!$A:$AS,MATCH($F$1,Database!$A$1:$AS$1,),)))))/(((VLOOKUP(EDATE(B139,-12),Database!$A:$AS,MATCH($F$1,Database!$A$1:$AS$1,),)))))</f>
        <v>2.5435073620694856E-2</v>
      </c>
      <c r="G139" s="13">
        <f>IF(VLOOKUP(B139,Database!$A:$AV,MATCH($G$1,Database!$A$1:$AV$1,),)=0,"#N/A",((((VLOOKUP(B139,Database!$A:$AS,MATCH($G$1,Database!$A$1:$AS$1,),))))-(((VLOOKUP(EDATE(B139,-12),Database!$A:$AS,MATCH($G$1,Database!$A$1:$AS$1,),)))))/(((VLOOKUP(EDATE(B139,-12),Database!$A:$AS,MATCH($G$1,Database!$A$1:$AS$1,),)))))</f>
        <v>2.5681863428230266E-2</v>
      </c>
      <c r="H139" s="13">
        <f>IF(VLOOKUP(B139,Database!$A:$AV,MATCH($H$1,Database!$A$1:$AV$1,),)=0,"#N/A",((((VLOOKUP(B139,Database!$A:$AS,MATCH($H$1,Database!$A$1:$AS$1,),))))-(((VLOOKUP(EDATE(B139,-12),Database!$A:$AS,MATCH($H$1,Database!$A$1:$AS$1,),)))))/(((VLOOKUP(EDATE(B139,-12),Database!$A:$AS,MATCH($H$1,Database!$A$1:$AS$1,),)))))</f>
        <v>7.0357554789604038E-2</v>
      </c>
      <c r="I139" s="13">
        <f>IF(VLOOKUP(B139,Database!$A:$AV,MATCH($I$1,Database!$A$1:$AV$1,),)=0,"#N/A",((((VLOOKUP(B139,Database!$A:$AS,MATCH($I$1,Database!$A$1:$AS$1,),))))-(((VLOOKUP(EDATE(B139,-12),Database!$A:$AS,MATCH($I$1,Database!$A$1:$AS$1,),)))))/(((VLOOKUP(EDATE(B139,-12),Database!$A:$AS,MATCH($I$1,Database!$A$1:$AS$1,),)))))</f>
        <v>1.3157894738681867E-2</v>
      </c>
      <c r="J139" s="13">
        <f>IF(VLOOKUP(B139,Database!$A:$AV,MATCH($J$1,Database!$A$1:$AV$1,),)=0,"#N/A",((((VLOOKUP(B139,Database!$A:$AS,MATCH($J$1,Database!$A$1:$AS$1,),))))-(((VLOOKUP(EDATE(B139,-12),Database!$A:$AS,MATCH($J$1,Database!$A$1:$AS$1,),)))))/(((VLOOKUP(EDATE(B139,-12),Database!$A:$AS,MATCH($J$1,Database!$A$1:$AS$1,),)))))</f>
        <v>2.67693213719436E-2</v>
      </c>
      <c r="K139" s="13">
        <f>IF(VLOOKUP(B139,Database!$A:$AV,MATCH($K$1,Database!$A$1:$AV$1,),)=0,"#N/A",((((VLOOKUP(B139,Database!$A:$AS,MATCH($K$1,Database!$A$1:$AS$1,),))))-(((VLOOKUP(EDATE(B139,-12),Database!$A:$AS,MATCH($K$1,Database!$A$1:$AS$1,),)))))/(((VLOOKUP(EDATE(B139,-12),Database!$A:$AS,MATCH($K$1,Database!$A$1:$AS$1,),)))))</f>
        <v>-2.1186440682578512E-2</v>
      </c>
      <c r="L139" s="13">
        <f>((((VLOOKUP(B139,Database!$A:$AS,MATCH($L$1,Database!$A$1:$AS$1,),))))-(((VLOOKUP(EDATE(B139,-12),Database!$A:$AS,MATCH($L$1,Database!$A$1:$AS$1,),)))))/(((VLOOKUP(EDATE(B139,-12),Database!$A:$AS,MATCH($L$1,Database!$A$1:$AS$1,),))))</f>
        <v>1.40854598929974E-2</v>
      </c>
      <c r="M139" s="13">
        <f>((((VLOOKUP(B139,Database!$A:$AS,MATCH($M$1,Database!$A$1:$AS$1,),))))-(((VLOOKUP(EDATE(B139,-12),Database!$A:$AS,MATCH($M$1,Database!$A$1:$AS$1,),)))))/(((VLOOKUP(EDATE(B139,-12),Database!$A:$AS,MATCH($M$1,Database!$A$1:$AS$1,),))))</f>
        <v>7.3834909310838567E-2</v>
      </c>
      <c r="N139" s="13">
        <f>((((VLOOKUP(B139,Database!$A:$AS,MATCH($N$1,Database!$A$1:$AS$1,),))))-(((VLOOKUP(EDATE(B139,-12),Database!$A:$AS,MATCH($N$1,Database!$A$1:$AS$1,),)))))/(((VLOOKUP(EDATE(B139,-12),Database!$A:$AS,MATCH($N$1,Database!$A$1:$AS$1,),))))</f>
        <v>6.8331630076037209E-2</v>
      </c>
      <c r="O139" s="13">
        <f>IF(VLOOKUP(B139,Database!$A:$AV,MATCH($O$1,Database!$A$1:$AV$1,),)=0,"#N/A",((((VLOOKUP(B139,Database!$A:$AS,MATCH($O$1,Database!$A$1:$AS$1,),))))-(((VLOOKUP(EDATE(B139,-12),Database!$A:$AS,MATCH($O$1,Database!$A$1:$AS$1,),)))))/(((VLOOKUP(EDATE(B139,-12),Database!$A:$AS,MATCH($O$1,Database!$A$1:$AS$1,),)))))</f>
        <v>6.4824219543203554E-2</v>
      </c>
      <c r="P139" s="13">
        <f>IF(VLOOKUP(B139,Database!$A:$AV,MATCH($P$1,Database!$A$1:$AV$1,),)=0,"#N/A",((((VLOOKUP(B139,Database!$A:$AS,MATCH($P$1,Database!$A$1:$AS$1,),))))-(((VLOOKUP(EDATE(B139,-12),Database!$A:$AS,MATCH($P$1,Database!$A$1:$AS$1,),)))))/(((VLOOKUP(EDATE(B139,-12),Database!$A:$AS,MATCH($P$1,Database!$A$1:$AS$1,),)))))</f>
        <v>0.29856750990551656</v>
      </c>
      <c r="Q139" s="13">
        <f>IF(VLOOKUP(B139,Database!$A:$AV,MATCH($Q$1,Database!$A$1:$AV$1,),)=0,"#N/A",((((VLOOKUP(B139,Database!$A:$AS,MATCH($Q$1,Database!$A$1:$AS$1,),))))-(((VLOOKUP(EDATE(B139,-12),Database!$A:$AS,MATCH($Q$1,Database!$A$1:$AS$1,),)))))/(((VLOOKUP(EDATE(B139,-12),Database!$A:$AS,MATCH($Q$1,Database!$A$1:$AS$1,),)))))</f>
        <v>-1.2390350887327251E-2</v>
      </c>
      <c r="R139" s="13">
        <f>IF(VLOOKUP(B139,Database!$A:$AV,MATCH($R$1,Database!$A$1:$AV$1,),)=0,"#N/A",((((VLOOKUP(B139,Database!$A:$AS,MATCH($R$1,Database!$A$1:$AS$1,),))))-(((VLOOKUP(EDATE(B139,-12),Database!$A:$AS,MATCH($R$1,Database!$A$1:$AS$1,),)))))/(((VLOOKUP(EDATE(B139,-12),Database!$A:$AS,MATCH($R$1,Database!$A$1:$AS$1,),)))))</f>
        <v>7.3741589042270999E-3</v>
      </c>
      <c r="S139" s="13">
        <f>IF(VLOOKUP(B139,Database!$A:$AV,MATCH($S$1,Database!$A$1:$AV$1,),)=0,"#N/A",((((VLOOKUP(B139,Database!$A:$AS,MATCH($S$1,Database!$A$1:$AS$1,),))))-(((VLOOKUP(EDATE(B139,-12),Database!$A:$AS,MATCH($S$1,Database!$A$1:$AS$1,),)))))/(((VLOOKUP(EDATE(B139,-12),Database!$A:$AS,MATCH($S$1,Database!$A$1:$AS$1,),)))))</f>
        <v>8.1666666678400016E-2</v>
      </c>
      <c r="T139" s="13">
        <f>IF(VLOOKUP(B139,Database!$A:$AV,MATCH($T$1,Database!$A$1:$AV$1,),)=0,"#N/A",((((VLOOKUP(B139,Database!$A:$AS,MATCH($T$1,Database!$A$1:$AS$1,),))))-(((VLOOKUP(EDATE(B139,-12),Database!$A:$AS,MATCH($T$1,Database!$A$1:$AS$1,),)))))/(((VLOOKUP(EDATE(B139,-12),Database!$A:$AS,MATCH($T$1,Database!$A$1:$AS$1,),)))))</f>
        <v>-7.9069767435910765E-2</v>
      </c>
      <c r="U139" s="13">
        <f>IF(VLOOKUP(B139,Database!$A:$AV,MATCH($U$1,Database!$A$1:$AV$1,),)=0,"#N/A",((((VLOOKUP(B139,Database!$A:$AS,MATCH($U$1,Database!$A$1:$AS$1,),))))-(((VLOOKUP(EDATE(B139,-12),Database!$A:$AS,MATCH($U$1,Database!$A$1:$AS$1,),)))))/(((VLOOKUP(EDATE(B139,-12),Database!$A:$AS,MATCH($U$1,Database!$A$1:$AS$1,),)))))</f>
        <v>-1.6573995748003962E-2</v>
      </c>
      <c r="V139" s="13">
        <f>IF(VLOOKUP(B139,Database!$A:$AV,MATCH($V$1,Database!$A$1:$AV$1,),)=0,"#N/A",((((VLOOKUP(B139,Database!$A:$AS,MATCH($V$1,Database!$A$1:$AS$1,),))))-(((VLOOKUP(EDATE(B139,-12),Database!$A:$AS,MATCH($V$1,Database!$A$1:$AS$1,),)))))/(((VLOOKUP(EDATE(B139,-12),Database!$A:$AS,MATCH($V$1,Database!$A$1:$AS$1,),)))))</f>
        <v>3.7370383199788096E-2</v>
      </c>
    </row>
    <row r="140" spans="1:22" s="80" customFormat="1" x14ac:dyDescent="0.35">
      <c r="A140" s="43"/>
      <c r="B140" s="75">
        <v>36404</v>
      </c>
      <c r="C140" s="13">
        <f>IF(VLOOKUP(B140,Database!$A:$AU,MATCH($C$1,Database!$A$1:$AU$1,),)=0,"#N/A",((((VLOOKUP(B140,Database!$A:$AU,MATCH($C$1,Database!$A$1:$AU$1,),))))-(((VLOOKUP(EDATE(B140,-12),Database!$A:$AU,MATCH($C$1,Database!$A$1:$AU$1,),)))))/(((VLOOKUP(EDATE(B140,-12),Database!$A:$AU,MATCH($C$1,Database!$A$1:$AU$1,),)))))</f>
        <v>3.6699249286346339E-2</v>
      </c>
      <c r="D140" s="13">
        <f>IF(VLOOKUP(B140,Database!$A:$AV,MATCH($D$1,Database!$A$1:$AV$1,),)=0,"#N/A",((((VLOOKUP(B140,Database!$A:$AS,MATCH($D$1,Database!$A$1:$AS$1,),))))-(((VLOOKUP(EDATE(B140,-12),Database!$A:$AS,MATCH($D$1,Database!$A$1:$AS$1,),)))))/(((VLOOKUP(EDATE(B140,-12),Database!$A:$AS,MATCH($D$1,Database!$A$1:$AS$1,),)))))</f>
        <v>2.6996625425580595E-2</v>
      </c>
      <c r="E140" s="13">
        <f>IF(VLOOKUP(B140,Database!$A:$AV,MATCH($E$1,Database!$A$1:$AV$1,),)=0,"#N/A",((((VLOOKUP(B140,Database!$A:$AS,MATCH($E$1,Database!$A$1:$AS$1,),))))-(((VLOOKUP(EDATE(B140,-12),Database!$A:$AS,MATCH($E$1,Database!$A$1:$AS$1,),)))))/(((VLOOKUP(EDATE(B140,-12),Database!$A:$AS,MATCH($E$1,Database!$A$1:$AS$1,),)))))</f>
        <v>2.777777778391987E-2</v>
      </c>
      <c r="F140" s="13">
        <f>IF(VLOOKUP(B140,Database!$A:$AV,MATCH($F$1,Database!$A$1:$AV$1,),)=0,"#N/A",((((VLOOKUP(B140,Database!$A:$AS,MATCH($F$1,Database!$A$1:$AS$1,),))))-(((VLOOKUP(EDATE(B140,-12),Database!$A:$AS,MATCH($F$1,Database!$A$1:$AS$1,),)))))/(((VLOOKUP(EDATE(B140,-12),Database!$A:$AS,MATCH($F$1,Database!$A$1:$AS$1,),)))))</f>
        <v>2.8301886784443547E-2</v>
      </c>
      <c r="G140" s="13">
        <f>IF(VLOOKUP(B140,Database!$A:$AV,MATCH($G$1,Database!$A$1:$AV$1,),)=0,"#N/A",((((VLOOKUP(B140,Database!$A:$AS,MATCH($G$1,Database!$A$1:$AS$1,),))))-(((VLOOKUP(EDATE(B140,-12),Database!$A:$AS,MATCH($G$1,Database!$A$1:$AS$1,),)))))/(((VLOOKUP(EDATE(B140,-12),Database!$A:$AS,MATCH($G$1,Database!$A$1:$AS$1,),)))))</f>
        <v>3.4806413766132208E-2</v>
      </c>
      <c r="H140" s="13">
        <f>IF(VLOOKUP(B140,Database!$A:$AV,MATCH($H$1,Database!$A$1:$AV$1,),)=0,"#N/A",((((VLOOKUP(B140,Database!$A:$AS,MATCH($H$1,Database!$A$1:$AS$1,),))))-(((VLOOKUP(EDATE(B140,-12),Database!$A:$AS,MATCH($H$1,Database!$A$1:$AS$1,),)))))/(((VLOOKUP(EDATE(B140,-12),Database!$A:$AS,MATCH($H$1,Database!$A$1:$AS$1,),)))))</f>
        <v>8.6046511633003503E-2</v>
      </c>
      <c r="I140" s="13">
        <f>IF(VLOOKUP(B140,Database!$A:$AV,MATCH($I$1,Database!$A$1:$AV$1,),)=0,"#N/A",((((VLOOKUP(B140,Database!$A:$AS,MATCH($I$1,Database!$A$1:$AS$1,),))))-(((VLOOKUP(EDATE(B140,-12),Database!$A:$AS,MATCH($I$1,Database!$A$1:$AS$1,),)))))/(((VLOOKUP(EDATE(B140,-12),Database!$A:$AS,MATCH($I$1,Database!$A$1:$AS$1,),)))))</f>
        <v>2.4311183137415778E-3</v>
      </c>
      <c r="J140" s="13">
        <f>IF(VLOOKUP(B140,Database!$A:$AV,MATCH($J$1,Database!$A$1:$AV$1,),)=0,"#N/A",((((VLOOKUP(B140,Database!$A:$AS,MATCH($J$1,Database!$A$1:$AS$1,),))))-(((VLOOKUP(EDATE(B140,-12),Database!$A:$AS,MATCH($J$1,Database!$A$1:$AS$1,),)))))/(((VLOOKUP(EDATE(B140,-12),Database!$A:$AS,MATCH($J$1,Database!$A$1:$AS$1,),)))))</f>
        <v>3.6308479470477911E-2</v>
      </c>
      <c r="K140" s="13">
        <f>IF(VLOOKUP(B140,Database!$A:$AV,MATCH($K$1,Database!$A$1:$AV$1,),)=0,"#N/A",((((VLOOKUP(B140,Database!$A:$AS,MATCH($K$1,Database!$A$1:$AS$1,),))))-(((VLOOKUP(EDATE(B140,-12),Database!$A:$AS,MATCH($K$1,Database!$A$1:$AS$1,),)))))/(((VLOOKUP(EDATE(B140,-12),Database!$A:$AS,MATCH($K$1,Database!$A$1:$AS$1,),)))))</f>
        <v>2.6852846405035755E-2</v>
      </c>
      <c r="L140" s="13">
        <f>((((VLOOKUP(B140,Database!$A:$AS,MATCH($L$1,Database!$A$1:$AS$1,),))))-(((VLOOKUP(EDATE(B140,-12),Database!$A:$AS,MATCH($L$1,Database!$A$1:$AS$1,),)))))/(((VLOOKUP(EDATE(B140,-12),Database!$A:$AS,MATCH($L$1,Database!$A$1:$AS$1,),))))</f>
        <v>1.9433641559645588E-2</v>
      </c>
      <c r="M140" s="13">
        <f>((((VLOOKUP(B140,Database!$A:$AS,MATCH($M$1,Database!$A$1:$AS$1,),))))-(((VLOOKUP(EDATE(B140,-12),Database!$A:$AS,MATCH($M$1,Database!$A$1:$AS$1,),)))))/(((VLOOKUP(EDATE(B140,-12),Database!$A:$AS,MATCH($M$1,Database!$A$1:$AS$1,),))))</f>
        <v>0.14274926400318985</v>
      </c>
      <c r="N140" s="13">
        <f>((((VLOOKUP(B140,Database!$A:$AS,MATCH($N$1,Database!$A$1:$AS$1,),))))-(((VLOOKUP(EDATE(B140,-12),Database!$A:$AS,MATCH($N$1,Database!$A$1:$AS$1,),)))))/(((VLOOKUP(EDATE(B140,-12),Database!$A:$AS,MATCH($N$1,Database!$A$1:$AS$1,),))))</f>
        <v>6.9865854484608136E-2</v>
      </c>
      <c r="O140" s="13">
        <f>IF(VLOOKUP(B140,Database!$A:$AV,MATCH($O$1,Database!$A$1:$AV$1,),)=0,"#N/A",((((VLOOKUP(B140,Database!$A:$AS,MATCH($O$1,Database!$A$1:$AS$1,),))))-(((VLOOKUP(EDATE(B140,-12),Database!$A:$AS,MATCH($O$1,Database!$A$1:$AS$1,),)))))/(((VLOOKUP(EDATE(B140,-12),Database!$A:$AS,MATCH($O$1,Database!$A$1:$AS$1,),)))))</f>
        <v>7.5934219019137481E-2</v>
      </c>
      <c r="P140" s="13">
        <f>IF(VLOOKUP(B140,Database!$A:$AV,MATCH($P$1,Database!$A$1:$AV$1,),)=0,"#N/A",((((VLOOKUP(B140,Database!$A:$AS,MATCH($P$1,Database!$A$1:$AS$1,),))))-(((VLOOKUP(EDATE(B140,-12),Database!$A:$AS,MATCH($P$1,Database!$A$1:$AS$1,),)))))/(((VLOOKUP(EDATE(B140,-12),Database!$A:$AS,MATCH($P$1,Database!$A$1:$AS$1,),)))))</f>
        <v>0.29066882105141661</v>
      </c>
      <c r="Q140" s="13">
        <f>IF(VLOOKUP(B140,Database!$A:$AV,MATCH($Q$1,Database!$A$1:$AV$1,),)=0,"#N/A",((((VLOOKUP(B140,Database!$A:$AS,MATCH($Q$1,Database!$A$1:$AS$1,),))))-(((VLOOKUP(EDATE(B140,-12),Database!$A:$AS,MATCH($Q$1,Database!$A$1:$AS$1,),)))))/(((VLOOKUP(EDATE(B140,-12),Database!$A:$AS,MATCH($Q$1,Database!$A$1:$AS$1,),)))))</f>
        <v>4.8458149687242045E-3</v>
      </c>
      <c r="R140" s="13">
        <f>IF(VLOOKUP(B140,Database!$A:$AV,MATCH($R$1,Database!$A$1:$AV$1,),)=0,"#N/A",((((VLOOKUP(B140,Database!$A:$AS,MATCH($R$1,Database!$A$1:$AS$1,),))))-(((VLOOKUP(EDATE(B140,-12),Database!$A:$AS,MATCH($R$1,Database!$A$1:$AS$1,),)))))/(((VLOOKUP(EDATE(B140,-12),Database!$A:$AS,MATCH($R$1,Database!$A$1:$AS$1,),)))))</f>
        <v>4.2036182878755941E-2</v>
      </c>
      <c r="S140" s="13">
        <f>IF(VLOOKUP(B140,Database!$A:$AV,MATCH($S$1,Database!$A$1:$AV$1,),)=0,"#N/A",((((VLOOKUP(B140,Database!$A:$AS,MATCH($S$1,Database!$A$1:$AS$1,),))))-(((VLOOKUP(EDATE(B140,-12),Database!$A:$AS,MATCH($S$1,Database!$A$1:$AS$1,),)))))/(((VLOOKUP(EDATE(B140,-12),Database!$A:$AS,MATCH($S$1,Database!$A$1:$AS$1,),)))))</f>
        <v>0.16863406407376599</v>
      </c>
      <c r="T140" s="13">
        <f>IF(VLOOKUP(B140,Database!$A:$AV,MATCH($T$1,Database!$A$1:$AV$1,),)=0,"#N/A",((((VLOOKUP(B140,Database!$A:$AS,MATCH($T$1,Database!$A$1:$AS$1,),))))-(((VLOOKUP(EDATE(B140,-12),Database!$A:$AS,MATCH($T$1,Database!$A$1:$AS$1,),)))))/(((VLOOKUP(EDATE(B140,-12),Database!$A:$AS,MATCH($T$1,Database!$A$1:$AS$1,),)))))</f>
        <v>-6.4367816089522814E-2</v>
      </c>
      <c r="U140" s="13">
        <f>IF(VLOOKUP(B140,Database!$A:$AV,MATCH($U$1,Database!$A$1:$AV$1,),)=0,"#N/A",((((VLOOKUP(B140,Database!$A:$AS,MATCH($U$1,Database!$A$1:$AS$1,),))))-(((VLOOKUP(EDATE(B140,-12),Database!$A:$AS,MATCH($U$1,Database!$A$1:$AS$1,),)))))/(((VLOOKUP(EDATE(B140,-12),Database!$A:$AS,MATCH($U$1,Database!$A$1:$AS$1,),)))))</f>
        <v>-1.8586588113086468E-2</v>
      </c>
      <c r="V140" s="13">
        <f>IF(VLOOKUP(B140,Database!$A:$AV,MATCH($V$1,Database!$A$1:$AV$1,),)=0,"#N/A",((((VLOOKUP(B140,Database!$A:$AS,MATCH($V$1,Database!$A$1:$AS$1,),))))-(((VLOOKUP(EDATE(B140,-12),Database!$A:$AS,MATCH($V$1,Database!$A$1:$AS$1,),)))))/(((VLOOKUP(EDATE(B140,-12),Database!$A:$AS,MATCH($V$1,Database!$A$1:$AS$1,),)))))</f>
        <v>9.1548399532912161E-2</v>
      </c>
    </row>
    <row r="141" spans="1:22" s="80" customFormat="1" x14ac:dyDescent="0.35">
      <c r="A141" s="43"/>
      <c r="B141" s="75">
        <v>36434</v>
      </c>
      <c r="C141" s="13">
        <f>IF(VLOOKUP(B141,Database!$A:$AU,MATCH($C$1,Database!$A$1:$AU$1,),)=0,"#N/A",((((VLOOKUP(B141,Database!$A:$AU,MATCH($C$1,Database!$A$1:$AU$1,),))))-(((VLOOKUP(EDATE(B141,-12),Database!$A:$AU,MATCH($C$1,Database!$A$1:$AU$1,),)))))/(((VLOOKUP(EDATE(B141,-12),Database!$A:$AU,MATCH($C$1,Database!$A$1:$AU$1,),)))))</f>
        <v>4.2934476310762817E-2</v>
      </c>
      <c r="D141" s="13">
        <f>IF(VLOOKUP(B141,Database!$A:$AV,MATCH($D$1,Database!$A$1:$AV$1,),)=0,"#N/A",((((VLOOKUP(B141,Database!$A:$AS,MATCH($D$1,Database!$A$1:$AS$1,),))))-(((VLOOKUP(EDATE(B141,-12),Database!$A:$AS,MATCH($D$1,Database!$A$1:$AS$1,),)))))/(((VLOOKUP(EDATE(B141,-12),Database!$A:$AS,MATCH($D$1,Database!$A$1:$AS$1,),)))))</f>
        <v>3.5914702575032667E-2</v>
      </c>
      <c r="E141" s="13">
        <f>IF(VLOOKUP(B141,Database!$A:$AV,MATCH($E$1,Database!$A$1:$AV$1,),)=0,"#N/A",((((VLOOKUP(B141,Database!$A:$AS,MATCH($E$1,Database!$A$1:$AS$1,),))))-(((VLOOKUP(EDATE(B141,-12),Database!$A:$AS,MATCH($E$1,Database!$A$1:$AS$1,),)))))/(((VLOOKUP(EDATE(B141,-12),Database!$A:$AS,MATCH($E$1,Database!$A$1:$AS$1,),)))))</f>
        <v>3.2223415678068204E-2</v>
      </c>
      <c r="F141" s="13">
        <f>IF(VLOOKUP(B141,Database!$A:$AV,MATCH($F$1,Database!$A$1:$AV$1,),)=0,"#N/A",((((VLOOKUP(B141,Database!$A:$AS,MATCH($F$1,Database!$A$1:$AS$1,),))))-(((VLOOKUP(EDATE(B141,-12),Database!$A:$AS,MATCH($F$1,Database!$A$1:$AS$1,),)))))/(((VLOOKUP(EDATE(B141,-12),Database!$A:$AS,MATCH($F$1,Database!$A$1:$AS$1,),)))))</f>
        <v>3.2128514047193531E-2</v>
      </c>
      <c r="G141" s="13">
        <f>IF(VLOOKUP(B141,Database!$A:$AV,MATCH($G$1,Database!$A$1:$AV$1,),)=0,"#N/A",((((VLOOKUP(B141,Database!$A:$AS,MATCH($G$1,Database!$A$1:$AS$1,),))))-(((VLOOKUP(EDATE(B141,-12),Database!$A:$AS,MATCH($G$1,Database!$A$1:$AS$1,),)))))/(((VLOOKUP(EDATE(B141,-12),Database!$A:$AS,MATCH($G$1,Database!$A$1:$AS$1,),)))))</f>
        <v>4.7498045347928203E-2</v>
      </c>
      <c r="H141" s="13">
        <f>IF(VLOOKUP(B141,Database!$A:$AV,MATCH($H$1,Database!$A$1:$AV$1,),)=0,"#N/A",((((VLOOKUP(B141,Database!$A:$AS,MATCH($H$1,Database!$A$1:$AS$1,),))))-(((VLOOKUP(EDATE(B141,-12),Database!$A:$AS,MATCH($H$1,Database!$A$1:$AS$1,),)))))/(((VLOOKUP(EDATE(B141,-12),Database!$A:$AS,MATCH($H$1,Database!$A$1:$AS$1,),)))))</f>
        <v>8.3623693381507033E-2</v>
      </c>
      <c r="I141" s="13">
        <f>IF(VLOOKUP(B141,Database!$A:$AV,MATCH($I$1,Database!$A$1:$AV$1,),)=0,"#N/A",((((VLOOKUP(B141,Database!$A:$AS,MATCH($I$1,Database!$A$1:$AS$1,),))))-(((VLOOKUP(EDATE(B141,-12),Database!$A:$AS,MATCH($I$1,Database!$A$1:$AS$1,),)))))/(((VLOOKUP(EDATE(B141,-12),Database!$A:$AS,MATCH($I$1,Database!$A$1:$AS$1,),)))))</f>
        <v>1.8760195756029448E-2</v>
      </c>
      <c r="J141" s="13">
        <f>IF(VLOOKUP(B141,Database!$A:$AV,MATCH($J$1,Database!$A$1:$AV$1,),)=0,"#N/A",((((VLOOKUP(B141,Database!$A:$AS,MATCH($J$1,Database!$A$1:$AS$1,),))))-(((VLOOKUP(EDATE(B141,-12),Database!$A:$AS,MATCH($J$1,Database!$A$1:$AS$1,),)))))/(((VLOOKUP(EDATE(B141,-12),Database!$A:$AS,MATCH($J$1,Database!$A$1:$AS$1,),)))))</f>
        <v>2.9118164879009058E-2</v>
      </c>
      <c r="K141" s="13">
        <f>IF(VLOOKUP(B141,Database!$A:$AV,MATCH($K$1,Database!$A$1:$AV$1,),)=0,"#N/A",((((VLOOKUP(B141,Database!$A:$AS,MATCH($K$1,Database!$A$1:$AS$1,),))))-(((VLOOKUP(EDATE(B141,-12),Database!$A:$AS,MATCH($K$1,Database!$A$1:$AS$1,),)))))/(((VLOOKUP(EDATE(B141,-12),Database!$A:$AS,MATCH($K$1,Database!$A$1:$AS$1,),)))))</f>
        <v>2.6852846405035755E-2</v>
      </c>
      <c r="L141" s="13">
        <f>((((VLOOKUP(B141,Database!$A:$AS,MATCH($L$1,Database!$A$1:$AS$1,),))))-(((VLOOKUP(EDATE(B141,-12),Database!$A:$AS,MATCH($L$1,Database!$A$1:$AS$1,),)))))/(((VLOOKUP(EDATE(B141,-12),Database!$A:$AS,MATCH($L$1,Database!$A$1:$AS$1,),))))</f>
        <v>2.3424571294334708E-2</v>
      </c>
      <c r="M141" s="13">
        <f>((((VLOOKUP(B141,Database!$A:$AS,MATCH($M$1,Database!$A$1:$AS$1,),))))-(((VLOOKUP(EDATE(B141,-12),Database!$A:$AS,MATCH($M$1,Database!$A$1:$AS$1,),)))))/(((VLOOKUP(EDATE(B141,-12),Database!$A:$AS,MATCH($M$1,Database!$A$1:$AS$1,),))))</f>
        <v>4.5835335274194297E-2</v>
      </c>
      <c r="N141" s="13">
        <f>((((VLOOKUP(B141,Database!$A:$AS,MATCH($N$1,Database!$A$1:$AS$1,),))))-(((VLOOKUP(EDATE(B141,-12),Database!$A:$AS,MATCH($N$1,Database!$A$1:$AS$1,),)))))/(((VLOOKUP(EDATE(B141,-12),Database!$A:$AS,MATCH($N$1,Database!$A$1:$AS$1,),))))</f>
        <v>8.4613361298762083E-2</v>
      </c>
      <c r="O141" s="13">
        <f>IF(VLOOKUP(B141,Database!$A:$AV,MATCH($O$1,Database!$A$1:$AV$1,),)=0,"#N/A",((((VLOOKUP(B141,Database!$A:$AS,MATCH($O$1,Database!$A$1:$AS$1,),))))-(((VLOOKUP(EDATE(B141,-12),Database!$A:$AS,MATCH($O$1,Database!$A$1:$AS$1,),)))))/(((VLOOKUP(EDATE(B141,-12),Database!$A:$AS,MATCH($O$1,Database!$A$1:$AS$1,),)))))</f>
        <v>6.7787754298049022E-2</v>
      </c>
      <c r="P141" s="13">
        <f>IF(VLOOKUP(B141,Database!$A:$AV,MATCH($P$1,Database!$A$1:$AV$1,),)=0,"#N/A",((((VLOOKUP(B141,Database!$A:$AS,MATCH($P$1,Database!$A$1:$AS$1,),))))-(((VLOOKUP(EDATE(B141,-12),Database!$A:$AS,MATCH($P$1,Database!$A$1:$AS$1,),)))))/(((VLOOKUP(EDATE(B141,-12),Database!$A:$AS,MATCH($P$1,Database!$A$1:$AS$1,),)))))</f>
        <v>0.2630036630036629</v>
      </c>
      <c r="Q141" s="13">
        <f>IF(VLOOKUP(B141,Database!$A:$AV,MATCH($Q$1,Database!$A$1:$AV$1,),)=0,"#N/A",((((VLOOKUP(B141,Database!$A:$AS,MATCH($Q$1,Database!$A$1:$AS$1,),))))-(((VLOOKUP(EDATE(B141,-12),Database!$A:$AS,MATCH($Q$1,Database!$A$1:$AS$1,),)))))/(((VLOOKUP(EDATE(B141,-12),Database!$A:$AS,MATCH($Q$1,Database!$A$1:$AS$1,),)))))</f>
        <v>5.2559881936463361E-2</v>
      </c>
      <c r="R141" s="13">
        <f>IF(VLOOKUP(B141,Database!$A:$AV,MATCH($R$1,Database!$A$1:$AV$1,),)=0,"#N/A",((((VLOOKUP(B141,Database!$A:$AS,MATCH($R$1,Database!$A$1:$AS$1,),))))-(((VLOOKUP(EDATE(B141,-12),Database!$A:$AS,MATCH($R$1,Database!$A$1:$AS$1,),)))))/(((VLOOKUP(EDATE(B141,-12),Database!$A:$AS,MATCH($R$1,Database!$A$1:$AS$1,),)))))</f>
        <v>2.8498816048098719E-2</v>
      </c>
      <c r="S141" s="13">
        <f>IF(VLOOKUP(B141,Database!$A:$AV,MATCH($S$1,Database!$A$1:$AV$1,),)=0,"#N/A",((((VLOOKUP(B141,Database!$A:$AS,MATCH($S$1,Database!$A$1:$AS$1,),))))-(((VLOOKUP(EDATE(B141,-12),Database!$A:$AS,MATCH($S$1,Database!$A$1:$AS$1,),)))))/(((VLOOKUP(EDATE(B141,-12),Database!$A:$AS,MATCH($S$1,Database!$A$1:$AS$1,),)))))</f>
        <v>0.19000000002271855</v>
      </c>
      <c r="T141" s="13">
        <f>IF(VLOOKUP(B141,Database!$A:$AV,MATCH($T$1,Database!$A$1:$AV$1,),)=0,"#N/A",((((VLOOKUP(B141,Database!$A:$AS,MATCH($T$1,Database!$A$1:$AS$1,),))))-(((VLOOKUP(EDATE(B141,-12),Database!$A:$AS,MATCH($T$1,Database!$A$1:$AS$1,),)))))/(((VLOOKUP(EDATE(B141,-12),Database!$A:$AS,MATCH($T$1,Database!$A$1:$AS$1,),)))))</f>
        <v>-3.8095238100227122E-2</v>
      </c>
      <c r="U141" s="13">
        <f>IF(VLOOKUP(B141,Database!$A:$AV,MATCH($U$1,Database!$A$1:$AV$1,),)=0,"#N/A",((((VLOOKUP(B141,Database!$A:$AS,MATCH($U$1,Database!$A$1:$AS$1,),))))-(((VLOOKUP(EDATE(B141,-12),Database!$A:$AS,MATCH($U$1,Database!$A$1:$AS$1,),)))))/(((VLOOKUP(EDATE(B141,-12),Database!$A:$AS,MATCH($U$1,Database!$A$1:$AS$1,),)))))</f>
        <v>5.7489930610580631E-3</v>
      </c>
      <c r="V141" s="13">
        <f>IF(VLOOKUP(B141,Database!$A:$AV,MATCH($V$1,Database!$A$1:$AV$1,),)=0,"#N/A",((((VLOOKUP(B141,Database!$A:$AS,MATCH($V$1,Database!$A$1:$AS$1,),))))-(((VLOOKUP(EDATE(B141,-12),Database!$A:$AS,MATCH($V$1,Database!$A$1:$AS$1,),)))))/(((VLOOKUP(EDATE(B141,-12),Database!$A:$AS,MATCH($V$1,Database!$A$1:$AS$1,),)))))</f>
        <v>9.6003811843268352E-2</v>
      </c>
    </row>
    <row r="142" spans="1:22" s="80" customFormat="1" x14ac:dyDescent="0.35">
      <c r="A142" s="43"/>
      <c r="B142" s="75">
        <v>36465</v>
      </c>
      <c r="C142" s="13">
        <f>IF(VLOOKUP(B142,Database!$A:$AU,MATCH($C$1,Database!$A$1:$AU$1,),)=0,"#N/A",((((VLOOKUP(B142,Database!$A:$AU,MATCH($C$1,Database!$A$1:$AU$1,),))))-(((VLOOKUP(EDATE(B142,-12),Database!$A:$AU,MATCH($C$1,Database!$A$1:$AU$1,),)))))/(((VLOOKUP(EDATE(B142,-12),Database!$A:$AU,MATCH($C$1,Database!$A$1:$AU$1,),)))))</f>
        <v>4.9278545294727215E-2</v>
      </c>
      <c r="D142" s="13">
        <f>IF(VLOOKUP(B142,Database!$A:$AV,MATCH($D$1,Database!$A$1:$AV$1,),)=0,"#N/A",((((VLOOKUP(B142,Database!$A:$AS,MATCH($D$1,Database!$A$1:$AS$1,),))))-(((VLOOKUP(EDATE(B142,-12),Database!$A:$AS,MATCH($D$1,Database!$A$1:$AS$1,),)))))/(((VLOOKUP(EDATE(B142,-12),Database!$A:$AS,MATCH($D$1,Database!$A$1:$AS$1,),)))))</f>
        <v>4.6275395036025832E-2</v>
      </c>
      <c r="E142" s="13">
        <f>IF(VLOOKUP(B142,Database!$A:$AV,MATCH($E$1,Database!$A$1:$AV$1,),)=0,"#N/A",((((VLOOKUP(B142,Database!$A:$AS,MATCH($E$1,Database!$A$1:$AS$1,),))))-(((VLOOKUP(EDATE(B142,-12),Database!$A:$AS,MATCH($E$1,Database!$A$1:$AS$1,),)))))/(((VLOOKUP(EDATE(B142,-12),Database!$A:$AS,MATCH($E$1,Database!$A$1:$AS$1,),)))))</f>
        <v>4.8596112315282762E-2</v>
      </c>
      <c r="F142" s="13">
        <f>IF(VLOOKUP(B142,Database!$A:$AV,MATCH($F$1,Database!$A$1:$AV$1,),)=0,"#N/A",((((VLOOKUP(B142,Database!$A:$AS,MATCH($F$1,Database!$A$1:$AS$1,),))))-(((VLOOKUP(EDATE(B142,-12),Database!$A:$AS,MATCH($F$1,Database!$A$1:$AS$1,),)))))/(((VLOOKUP(EDATE(B142,-12),Database!$A:$AS,MATCH($F$1,Database!$A$1:$AS$1,),)))))</f>
        <v>4.4776119390227791E-2</v>
      </c>
      <c r="G142" s="13">
        <f>IF(VLOOKUP(B142,Database!$A:$AV,MATCH($G$1,Database!$A$1:$AV$1,),)=0,"#N/A",((((VLOOKUP(B142,Database!$A:$AS,MATCH($G$1,Database!$A$1:$AS$1,),))))-(((VLOOKUP(EDATE(B142,-12),Database!$A:$AS,MATCH($G$1,Database!$A$1:$AS$1,),)))))/(((VLOOKUP(EDATE(B142,-12),Database!$A:$AS,MATCH($G$1,Database!$A$1:$AS$1,),)))))</f>
        <v>4.2164577868454178E-2</v>
      </c>
      <c r="H142" s="13">
        <f>IF(VLOOKUP(B142,Database!$A:$AV,MATCH($H$1,Database!$A$1:$AV$1,),)=0,"#N/A",((((VLOOKUP(B142,Database!$A:$AS,MATCH($H$1,Database!$A$1:$AS$1,),))))-(((VLOOKUP(EDATE(B142,-12),Database!$A:$AS,MATCH($H$1,Database!$A$1:$AS$1,),)))))/(((VLOOKUP(EDATE(B142,-12),Database!$A:$AS,MATCH($H$1,Database!$A$1:$AS$1,),)))))</f>
        <v>8.7759815238724587E-2</v>
      </c>
      <c r="I142" s="13">
        <f>IF(VLOOKUP(B142,Database!$A:$AV,MATCH($I$1,Database!$A$1:$AV$1,),)=0,"#N/A",((((VLOOKUP(B142,Database!$A:$AS,MATCH($I$1,Database!$A$1:$AS$1,),))))-(((VLOOKUP(EDATE(B142,-12),Database!$A:$AS,MATCH($I$1,Database!$A$1:$AS$1,),)))))/(((VLOOKUP(EDATE(B142,-12),Database!$A:$AS,MATCH($I$1,Database!$A$1:$AS$1,),)))))</f>
        <v>2.8641571197783062E-2</v>
      </c>
      <c r="J142" s="13">
        <f>IF(VLOOKUP(B142,Database!$A:$AV,MATCH($J$1,Database!$A$1:$AV$1,),)=0,"#N/A",((((VLOOKUP(B142,Database!$A:$AS,MATCH($J$1,Database!$A$1:$AS$1,),))))-(((VLOOKUP(EDATE(B142,-12),Database!$A:$AS,MATCH($J$1,Database!$A$1:$AS$1,),)))))/(((VLOOKUP(EDATE(B142,-12),Database!$A:$AS,MATCH($J$1,Database!$A$1:$AS$1,),)))))</f>
        <v>4.0157953469539591E-2</v>
      </c>
      <c r="K142" s="13">
        <f>IF(VLOOKUP(B142,Database!$A:$AV,MATCH($K$1,Database!$A$1:$AV$1,),)=0,"#N/A",((((VLOOKUP(B142,Database!$A:$AS,MATCH($K$1,Database!$A$1:$AS$1,),))))-(((VLOOKUP(EDATE(B142,-12),Database!$A:$AS,MATCH($K$1,Database!$A$1:$AS$1,),)))))/(((VLOOKUP(EDATE(B142,-12),Database!$A:$AS,MATCH($K$1,Database!$A$1:$AS$1,),)))))</f>
        <v>2.4572649574453955E-2</v>
      </c>
      <c r="L142" s="13">
        <f>((((VLOOKUP(B142,Database!$A:$AS,MATCH($L$1,Database!$A$1:$AS$1,),))))-(((VLOOKUP(EDATE(B142,-12),Database!$A:$AS,MATCH($L$1,Database!$A$1:$AS$1,),)))))/(((VLOOKUP(EDATE(B142,-12),Database!$A:$AS,MATCH($L$1,Database!$A$1:$AS$1,),))))</f>
        <v>2.721942261963569E-2</v>
      </c>
      <c r="M142" s="13">
        <f>((((VLOOKUP(B142,Database!$A:$AS,MATCH($M$1,Database!$A$1:$AS$1,),))))-(((VLOOKUP(EDATE(B142,-12),Database!$A:$AS,MATCH($M$1,Database!$A$1:$AS$1,),)))))/(((VLOOKUP(EDATE(B142,-12),Database!$A:$AS,MATCH($M$1,Database!$A$1:$AS$1,),))))</f>
        <v>5.9034824072191378E-2</v>
      </c>
      <c r="N142" s="13">
        <f>((((VLOOKUP(B142,Database!$A:$AS,MATCH($N$1,Database!$A$1:$AS$1,),))))-(((VLOOKUP(EDATE(B142,-12),Database!$A:$AS,MATCH($N$1,Database!$A$1:$AS$1,),)))))/(((VLOOKUP(EDATE(B142,-12),Database!$A:$AS,MATCH($N$1,Database!$A$1:$AS$1,),))))</f>
        <v>3.4842718457893468E-2</v>
      </c>
      <c r="O142" s="13">
        <f>IF(VLOOKUP(B142,Database!$A:$AV,MATCH($O$1,Database!$A$1:$AV$1,),)=0,"#N/A",((((VLOOKUP(B142,Database!$A:$AS,MATCH($O$1,Database!$A$1:$AS$1,),))))-(((VLOOKUP(EDATE(B142,-12),Database!$A:$AS,MATCH($O$1,Database!$A$1:$AS$1,),)))))/(((VLOOKUP(EDATE(B142,-12),Database!$A:$AS,MATCH($O$1,Database!$A$1:$AS$1,),)))))</f>
        <v>7.8439886123617811E-2</v>
      </c>
      <c r="P142" s="13">
        <f>IF(VLOOKUP(B142,Database!$A:$AV,MATCH($P$1,Database!$A$1:$AV$1,),)=0,"#N/A",((((VLOOKUP(B142,Database!$A:$AS,MATCH($P$1,Database!$A$1:$AS$1,),))))-(((VLOOKUP(EDATE(B142,-12),Database!$A:$AS,MATCH($P$1,Database!$A$1:$AS$1,),)))))/(((VLOOKUP(EDATE(B142,-12),Database!$A:$AS,MATCH($P$1,Database!$A$1:$AS$1,),)))))</f>
        <v>0.27069096431283218</v>
      </c>
      <c r="Q142" s="13">
        <f>IF(VLOOKUP(B142,Database!$A:$AV,MATCH($Q$1,Database!$A$1:$AV$1,),)=0,"#N/A",((((VLOOKUP(B142,Database!$A:$AS,MATCH($Q$1,Database!$A$1:$AS$1,),))))-(((VLOOKUP(EDATE(B142,-12),Database!$A:$AS,MATCH($Q$1,Database!$A$1:$AS$1,),)))))/(((VLOOKUP(EDATE(B142,-12),Database!$A:$AS,MATCH($Q$1,Database!$A$1:$AS$1,),)))))</f>
        <v>3.5449020934370142E-2</v>
      </c>
      <c r="R142" s="13">
        <f>IF(VLOOKUP(B142,Database!$A:$AV,MATCH($R$1,Database!$A$1:$AV$1,),)=0,"#N/A",((((VLOOKUP(B142,Database!$A:$AS,MATCH($R$1,Database!$A$1:$AS$1,),))))-(((VLOOKUP(EDATE(B142,-12),Database!$A:$AS,MATCH($R$1,Database!$A$1:$AS$1,),)))))/(((VLOOKUP(EDATE(B142,-12),Database!$A:$AS,MATCH($R$1,Database!$A$1:$AS$1,),)))))</f>
        <v>1.8267627801418104E-2</v>
      </c>
      <c r="S142" s="13">
        <f>IF(VLOOKUP(B142,Database!$A:$AV,MATCH($S$1,Database!$A$1:$AV$1,),)=0,"#N/A",((((VLOOKUP(B142,Database!$A:$AS,MATCH($S$1,Database!$A$1:$AS$1,),))))-(((VLOOKUP(EDATE(B142,-12),Database!$A:$AS,MATCH($S$1,Database!$A$1:$AS$1,),)))))/(((VLOOKUP(EDATE(B142,-12),Database!$A:$AS,MATCH($S$1,Database!$A$1:$AS$1,),)))))</f>
        <v>0.17687074832287761</v>
      </c>
      <c r="T142" s="13">
        <f>IF(VLOOKUP(B142,Database!$A:$AV,MATCH($T$1,Database!$A$1:$AV$1,),)=0,"#N/A",((((VLOOKUP(B142,Database!$A:$AS,MATCH($T$1,Database!$A$1:$AS$1,),))))-(((VLOOKUP(EDATE(B142,-12),Database!$A:$AS,MATCH($T$1,Database!$A$1:$AS$1,),)))))/(((VLOOKUP(EDATE(B142,-12),Database!$A:$AS,MATCH($T$1,Database!$A$1:$AS$1,),)))))</f>
        <v>-9.6618357381725601E-3</v>
      </c>
      <c r="U142" s="13">
        <f>IF(VLOOKUP(B142,Database!$A:$AV,MATCH($U$1,Database!$A$1:$AV$1,),)=0,"#N/A",((((VLOOKUP(B142,Database!$A:$AS,MATCH($U$1,Database!$A$1:$AS$1,),))))-(((VLOOKUP(EDATE(B142,-12),Database!$A:$AS,MATCH($U$1,Database!$A$1:$AS$1,),)))))/(((VLOOKUP(EDATE(B142,-12),Database!$A:$AS,MATCH($U$1,Database!$A$1:$AS$1,),)))))</f>
        <v>1.0883661428409063E-2</v>
      </c>
      <c r="V142" s="13">
        <f>IF(VLOOKUP(B142,Database!$A:$AV,MATCH($V$1,Database!$A$1:$AV$1,),)=0,"#N/A",((((VLOOKUP(B142,Database!$A:$AS,MATCH($V$1,Database!$A$1:$AS$1,),))))-(((VLOOKUP(EDATE(B142,-12),Database!$A:$AS,MATCH($V$1,Database!$A$1:$AS$1,),)))))/(((VLOOKUP(EDATE(B142,-12),Database!$A:$AS,MATCH($V$1,Database!$A$1:$AS$1,),)))))</f>
        <v>0.13555885620105337</v>
      </c>
    </row>
    <row r="143" spans="1:22" s="80" customFormat="1" x14ac:dyDescent="0.35">
      <c r="A143" s="43"/>
      <c r="B143" s="75">
        <v>36495</v>
      </c>
      <c r="C143" s="13">
        <f>IF(VLOOKUP(B143,Database!$A:$AU,MATCH($C$1,Database!$A$1:$AU$1,),)=0,"#N/A",((((VLOOKUP(B143,Database!$A:$AU,MATCH($C$1,Database!$A$1:$AU$1,),))))-(((VLOOKUP(EDATE(B143,-12),Database!$A:$AU,MATCH($C$1,Database!$A$1:$AU$1,),)))))/(((VLOOKUP(EDATE(B143,-12),Database!$A:$AU,MATCH($C$1,Database!$A$1:$AU$1,),)))))</f>
        <v>5.3031529943992149E-2</v>
      </c>
      <c r="D143" s="13">
        <f>IF(VLOOKUP(B143,Database!$A:$AV,MATCH($D$1,Database!$A$1:$AV$1,),)=0,"#N/A",((((VLOOKUP(B143,Database!$A:$AS,MATCH($D$1,Database!$A$1:$AS$1,),))))-(((VLOOKUP(EDATE(B143,-12),Database!$A:$AS,MATCH($D$1,Database!$A$1:$AS$1,),)))))/(((VLOOKUP(EDATE(B143,-12),Database!$A:$AS,MATCH($D$1,Database!$A$1:$AS$1,),)))))</f>
        <v>4.8808172536651984E-2</v>
      </c>
      <c r="E143" s="13">
        <f>IF(VLOOKUP(B143,Database!$A:$AV,MATCH($E$1,Database!$A$1:$AV$1,),)=0,"#N/A",((((VLOOKUP(B143,Database!$A:$AS,MATCH($E$1,Database!$A$1:$AS$1,),))))-(((VLOOKUP(EDATE(B143,-12),Database!$A:$AS,MATCH($E$1,Database!$A$1:$AS$1,),)))))/(((VLOOKUP(EDATE(B143,-12),Database!$A:$AS,MATCH($E$1,Database!$A$1:$AS$1,),)))))</f>
        <v>4.8648648653046467E-2</v>
      </c>
      <c r="F143" s="13">
        <f>IF(VLOOKUP(B143,Database!$A:$AV,MATCH($F$1,Database!$A$1:$AV$1,),)=0,"#N/A",((((VLOOKUP(B143,Database!$A:$AS,MATCH($F$1,Database!$A$1:$AS$1,),))))-(((VLOOKUP(EDATE(B143,-12),Database!$A:$AS,MATCH($F$1,Database!$A$1:$AS$1,),)))))/(((VLOOKUP(EDATE(B143,-12),Database!$A:$AS,MATCH($F$1,Database!$A$1:$AS$1,),)))))</f>
        <v>4.1891891880004709E-2</v>
      </c>
      <c r="G143" s="13">
        <f>IF(VLOOKUP(B143,Database!$A:$AV,MATCH($G$1,Database!$A$1:$AV$1,),)=0,"#N/A",((((VLOOKUP(B143,Database!$A:$AS,MATCH($G$1,Database!$A$1:$AS$1,),))))-(((VLOOKUP(EDATE(B143,-12),Database!$A:$AS,MATCH($G$1,Database!$A$1:$AS$1,),)))))/(((VLOOKUP(EDATE(B143,-12),Database!$A:$AS,MATCH($G$1,Database!$A$1:$AS$1,),)))))</f>
        <v>4.0912205148282199E-2</v>
      </c>
      <c r="H143" s="13">
        <f>IF(VLOOKUP(B143,Database!$A:$AV,MATCH($H$1,Database!$A$1:$AV$1,),)=0,"#N/A",((((VLOOKUP(B143,Database!$A:$AS,MATCH($H$1,Database!$A$1:$AS$1,),))))-(((VLOOKUP(EDATE(B143,-12),Database!$A:$AS,MATCH($H$1,Database!$A$1:$AS$1,),)))))/(((VLOOKUP(EDATE(B143,-12),Database!$A:$AS,MATCH($H$1,Database!$A$1:$AS$1,),)))))</f>
        <v>5.4483541431576896E-2</v>
      </c>
      <c r="I143" s="13">
        <f>IF(VLOOKUP(B143,Database!$A:$AV,MATCH($I$1,Database!$A$1:$AV$1,),)=0,"#N/A",((((VLOOKUP(B143,Database!$A:$AS,MATCH($I$1,Database!$A$1:$AS$1,),))))-(((VLOOKUP(EDATE(B143,-12),Database!$A:$AS,MATCH($I$1,Database!$A$1:$AS$1,),)))))/(((VLOOKUP(EDATE(B143,-12),Database!$A:$AS,MATCH($I$1,Database!$A$1:$AS$1,),)))))</f>
        <v>4.1911148364931088E-2</v>
      </c>
      <c r="J143" s="13">
        <f>IF(VLOOKUP(B143,Database!$A:$AV,MATCH($J$1,Database!$A$1:$AV$1,),)=0,"#N/A",((((VLOOKUP(B143,Database!$A:$AS,MATCH($J$1,Database!$A$1:$AS$1,),))))-(((VLOOKUP(EDATE(B143,-12),Database!$A:$AS,MATCH($J$1,Database!$A$1:$AS$1,),)))))/(((VLOOKUP(EDATE(B143,-12),Database!$A:$AS,MATCH($J$1,Database!$A$1:$AS$1,),)))))</f>
        <v>3.9622352119269275E-2</v>
      </c>
      <c r="K143" s="13">
        <f>IF(VLOOKUP(B143,Database!$A:$AV,MATCH($K$1,Database!$A$1:$AV$1,),)=0,"#N/A",((((VLOOKUP(B143,Database!$A:$AS,MATCH($K$1,Database!$A$1:$AS$1,),))))-(((VLOOKUP(EDATE(B143,-12),Database!$A:$AS,MATCH($K$1,Database!$A$1:$AS$1,),)))))/(((VLOOKUP(EDATE(B143,-12),Database!$A:$AS,MATCH($K$1,Database!$A$1:$AS$1,),)))))</f>
        <v>3.1317494596145579E-2</v>
      </c>
      <c r="L143" s="13">
        <f>((((VLOOKUP(B143,Database!$A:$AS,MATCH($L$1,Database!$A$1:$AS$1,),))))-(((VLOOKUP(EDATE(B143,-12),Database!$A:$AS,MATCH($L$1,Database!$A$1:$AS$1,),)))))/(((VLOOKUP(EDATE(B143,-12),Database!$A:$AS,MATCH($L$1,Database!$A$1:$AS$1,),))))</f>
        <v>2.2624367711997731E-2</v>
      </c>
      <c r="M143" s="13">
        <f>((((VLOOKUP(B143,Database!$A:$AS,MATCH($M$1,Database!$A$1:$AS$1,),))))-(((VLOOKUP(EDATE(B143,-12),Database!$A:$AS,MATCH($M$1,Database!$A$1:$AS$1,),)))))/(((VLOOKUP(EDATE(B143,-12),Database!$A:$AS,MATCH($M$1,Database!$A$1:$AS$1,),))))</f>
        <v>0.19757994320144898</v>
      </c>
      <c r="N143" s="13">
        <f>((((VLOOKUP(B143,Database!$A:$AS,MATCH($N$1,Database!$A$1:$AS$1,),))))-(((VLOOKUP(EDATE(B143,-12),Database!$A:$AS,MATCH($N$1,Database!$A$1:$AS$1,),)))))/(((VLOOKUP(EDATE(B143,-12),Database!$A:$AS,MATCH($N$1,Database!$A$1:$AS$1,),))))</f>
        <v>7.9193752984198992E-2</v>
      </c>
      <c r="O143" s="13">
        <f>IF(VLOOKUP(B143,Database!$A:$AV,MATCH($O$1,Database!$A$1:$AV$1,),)=0,"#N/A",((((VLOOKUP(B143,Database!$A:$AS,MATCH($O$1,Database!$A$1:$AS$1,),))))-(((VLOOKUP(EDATE(B143,-12),Database!$A:$AS,MATCH($O$1,Database!$A$1:$AS$1,),)))))/(((VLOOKUP(EDATE(B143,-12),Database!$A:$AS,MATCH($O$1,Database!$A$1:$AS$1,),)))))</f>
        <v>7.8172226201460332E-2</v>
      </c>
      <c r="P143" s="13">
        <f>IF(VLOOKUP(B143,Database!$A:$AV,MATCH($P$1,Database!$A$1:$AV$1,),)=0,"#N/A",((((VLOOKUP(B143,Database!$A:$AS,MATCH($P$1,Database!$A$1:$AS$1,),))))-(((VLOOKUP(EDATE(B143,-12),Database!$A:$AS,MATCH($P$1,Database!$A$1:$AS$1,),)))))/(((VLOOKUP(EDATE(B143,-12),Database!$A:$AS,MATCH($P$1,Database!$A$1:$AS$1,),)))))</f>
        <v>0.2469076433971843</v>
      </c>
      <c r="Q143" s="13">
        <f>IF(VLOOKUP(B143,Database!$A:$AV,MATCH($Q$1,Database!$A$1:$AV$1,),)=0,"#N/A",((((VLOOKUP(B143,Database!$A:$AS,MATCH($Q$1,Database!$A$1:$AS$1,),))))-(((VLOOKUP(EDATE(B143,-12),Database!$A:$AS,MATCH($Q$1,Database!$A$1:$AS$1,),)))))/(((VLOOKUP(EDATE(B143,-12),Database!$A:$AS,MATCH($Q$1,Database!$A$1:$AS$1,),)))))</f>
        <v>8.1314072692597508E-2</v>
      </c>
      <c r="R143" s="13">
        <f>IF(VLOOKUP(B143,Database!$A:$AV,MATCH($R$1,Database!$A$1:$AV$1,),)=0,"#N/A",((((VLOOKUP(B143,Database!$A:$AS,MATCH($R$1,Database!$A$1:$AS$1,),))))-(((VLOOKUP(EDATE(B143,-12),Database!$A:$AS,MATCH($R$1,Database!$A$1:$AS$1,),)))))/(((VLOOKUP(EDATE(B143,-12),Database!$A:$AS,MATCH($R$1,Database!$A$1:$AS$1,),)))))</f>
        <v>3.9101499023943879E-2</v>
      </c>
      <c r="S143" s="13">
        <f>IF(VLOOKUP(B143,Database!$A:$AV,MATCH($S$1,Database!$A$1:$AV$1,),)=0,"#N/A",((((VLOOKUP(B143,Database!$A:$AS,MATCH($S$1,Database!$A$1:$AS$1,),))))-(((VLOOKUP(EDATE(B143,-12),Database!$A:$AS,MATCH($S$1,Database!$A$1:$AS$1,),)))))/(((VLOOKUP(EDATE(B143,-12),Database!$A:$AS,MATCH($S$1,Database!$A$1:$AS$1,),)))))</f>
        <v>0.17567567569910836</v>
      </c>
      <c r="T143" s="13">
        <f>IF(VLOOKUP(B143,Database!$A:$AV,MATCH($T$1,Database!$A$1:$AV$1,),)=0,"#N/A",((((VLOOKUP(B143,Database!$A:$AS,MATCH($T$1,Database!$A$1:$AS$1,),))))-(((VLOOKUP(EDATE(B143,-12),Database!$A:$AS,MATCH($T$1,Database!$A$1:$AS$1,),)))))/(((VLOOKUP(EDATE(B143,-12),Database!$A:$AS,MATCH($T$1,Database!$A$1:$AS$1,),)))))</f>
        <v>5.370843990862266E-2</v>
      </c>
      <c r="U143" s="13">
        <f>IF(VLOOKUP(B143,Database!$A:$AV,MATCH($U$1,Database!$A$1:$AV$1,),)=0,"#N/A",((((VLOOKUP(B143,Database!$A:$AS,MATCH($U$1,Database!$A$1:$AS$1,),))))-(((VLOOKUP(EDATE(B143,-12),Database!$A:$AS,MATCH($U$1,Database!$A$1:$AS$1,),)))))/(((VLOOKUP(EDATE(B143,-12),Database!$A:$AS,MATCH($U$1,Database!$A$1:$AS$1,),)))))</f>
        <v>7.0408621200949359E-2</v>
      </c>
      <c r="V143" s="13">
        <f>IF(VLOOKUP(B143,Database!$A:$AV,MATCH($V$1,Database!$A$1:$AV$1,),)=0,"#N/A",((((VLOOKUP(B143,Database!$A:$AS,MATCH($V$1,Database!$A$1:$AS$1,),))))-(((VLOOKUP(EDATE(B143,-12),Database!$A:$AS,MATCH($V$1,Database!$A$1:$AS$1,),)))))/(((VLOOKUP(EDATE(B143,-12),Database!$A:$AS,MATCH($V$1,Database!$A$1:$AS$1,),)))))</f>
        <v>0.18922113893819031</v>
      </c>
    </row>
    <row r="144" spans="1:22" s="80" customFormat="1" x14ac:dyDescent="0.35">
      <c r="A144" s="43"/>
      <c r="B144" s="75">
        <v>36526</v>
      </c>
      <c r="C144" s="13">
        <f>IF(VLOOKUP(B144,Database!$A:$AU,MATCH($C$1,Database!$A$1:$AU$1,),)=0,"#N/A",((((VLOOKUP(B144,Database!$A:$AU,MATCH($C$1,Database!$A$1:$AU$1,),))))-(((VLOOKUP(EDATE(B144,-12),Database!$A:$AU,MATCH($C$1,Database!$A$1:$AU$1,),)))))/(((VLOOKUP(EDATE(B144,-12),Database!$A:$AU,MATCH($C$1,Database!$A$1:$AU$1,),)))))</f>
        <v>4.8051362765189932E-2</v>
      </c>
      <c r="D144" s="13">
        <f>IF(VLOOKUP(B144,Database!$A:$AV,MATCH($D$1,Database!$A$1:$AV$1,),)=0,"#N/A",((((VLOOKUP(B144,Database!$A:$AS,MATCH($D$1,Database!$A$1:$AS$1,),))))-(((VLOOKUP(EDATE(B144,-12),Database!$A:$AS,MATCH($D$1,Database!$A$1:$AS$1,),)))))/(((VLOOKUP(EDATE(B144,-12),Database!$A:$AS,MATCH($D$1,Database!$A$1:$AS$1,),)))))</f>
        <v>2.9050279336500718E-2</v>
      </c>
      <c r="E144" s="13">
        <f>IF(VLOOKUP(B144,Database!$A:$AV,MATCH($E$1,Database!$A$1:$AV$1,),)=0,"#N/A",((((VLOOKUP(B144,Database!$A:$AS,MATCH($E$1,Database!$A$1:$AS$1,),))))-(((VLOOKUP(EDATE(B144,-12),Database!$A:$AS,MATCH($E$1,Database!$A$1:$AS$1,),)))))/(((VLOOKUP(EDATE(B144,-12),Database!$A:$AS,MATCH($E$1,Database!$A$1:$AS$1,),)))))</f>
        <v>3.4151547493281566E-2</v>
      </c>
      <c r="F144" s="13">
        <f>IF(VLOOKUP(B144,Database!$A:$AV,MATCH($F$1,Database!$A$1:$AV$1,),)=0,"#N/A",((((VLOOKUP(B144,Database!$A:$AS,MATCH($F$1,Database!$A$1:$AS$1,),))))-(((VLOOKUP(EDATE(B144,-12),Database!$A:$AS,MATCH($F$1,Database!$A$1:$AS$1,),)))))/(((VLOOKUP(EDATE(B144,-12),Database!$A:$AS,MATCH($F$1,Database!$A$1:$AS$1,),)))))</f>
        <v>1.728723403772606E-2</v>
      </c>
      <c r="G144" s="13">
        <f>IF(VLOOKUP(B144,Database!$A:$AV,MATCH($G$1,Database!$A$1:$AV$1,),)=0,"#N/A",((((VLOOKUP(B144,Database!$A:$AS,MATCH($G$1,Database!$A$1:$AS$1,),))))-(((VLOOKUP(EDATE(B144,-12),Database!$A:$AS,MATCH($G$1,Database!$A$1:$AS$1,),)))))/(((VLOOKUP(EDATE(B144,-12),Database!$A:$AS,MATCH($G$1,Database!$A$1:$AS$1,),)))))</f>
        <v>4.4984387197501946E-2</v>
      </c>
      <c r="H144" s="13">
        <f>IF(VLOOKUP(B144,Database!$A:$AV,MATCH($H$1,Database!$A$1:$AV$1,),)=0,"#N/A",((((VLOOKUP(B144,Database!$A:$AS,MATCH($H$1,Database!$A$1:$AS$1,),))))-(((VLOOKUP(EDATE(B144,-12),Database!$A:$AS,MATCH($H$1,Database!$A$1:$AS$1,),)))))/(((VLOOKUP(EDATE(B144,-12),Database!$A:$AS,MATCH($H$1,Database!$A$1:$AS$1,),)))))</f>
        <v>3.0939226525308328E-2</v>
      </c>
      <c r="I144" s="13">
        <f>IF(VLOOKUP(B144,Database!$A:$AV,MATCH($I$1,Database!$A$1:$AV$1,),)=0,"#N/A",((((VLOOKUP(B144,Database!$A:$AS,MATCH($I$1,Database!$A$1:$AS$1,),))))-(((VLOOKUP(EDATE(B144,-12),Database!$A:$AS,MATCH($I$1,Database!$A$1:$AS$1,),)))))/(((VLOOKUP(EDATE(B144,-12),Database!$A:$AS,MATCH($I$1,Database!$A$1:$AS$1,),)))))</f>
        <v>2.4671052632972312E-2</v>
      </c>
      <c r="J144" s="13">
        <f>IF(VLOOKUP(B144,Database!$A:$AV,MATCH($J$1,Database!$A$1:$AV$1,),)=0,"#N/A",((((VLOOKUP(B144,Database!$A:$AS,MATCH($J$1,Database!$A$1:$AS$1,),))))-(((VLOOKUP(EDATE(B144,-12),Database!$A:$AS,MATCH($J$1,Database!$A$1:$AS$1,),)))))/(((VLOOKUP(EDATE(B144,-12),Database!$A:$AS,MATCH($J$1,Database!$A$1:$AS$1,),)))))</f>
        <v>3.5472444608875317E-2</v>
      </c>
      <c r="K144" s="13">
        <f>IF(VLOOKUP(B144,Database!$A:$AV,MATCH($K$1,Database!$A$1:$AV$1,),)=0,"#N/A",((((VLOOKUP(B144,Database!$A:$AS,MATCH($K$1,Database!$A$1:$AS$1,),))))-(((VLOOKUP(EDATE(B144,-12),Database!$A:$AS,MATCH($K$1,Database!$A$1:$AS$1,),)))))/(((VLOOKUP(EDATE(B144,-12),Database!$A:$AS,MATCH($K$1,Database!$A$1:$AS$1,),)))))</f>
        <v>-1.3146134715067159E-3</v>
      </c>
      <c r="L144" s="13">
        <f>((((VLOOKUP(B144,Database!$A:$AS,MATCH($L$1,Database!$A$1:$AS$1,),))))-(((VLOOKUP(EDATE(B144,-12),Database!$A:$AS,MATCH($L$1,Database!$A$1:$AS$1,),)))))/(((VLOOKUP(EDATE(B144,-12),Database!$A:$AS,MATCH($L$1,Database!$A$1:$AS$1,),))))</f>
        <v>2.9224838330830619E-2</v>
      </c>
      <c r="M144" s="13">
        <f>((((VLOOKUP(B144,Database!$A:$AS,MATCH($M$1,Database!$A$1:$AS$1,),))))-(((VLOOKUP(EDATE(B144,-12),Database!$A:$AS,MATCH($M$1,Database!$A$1:$AS$1,),)))))/(((VLOOKUP(EDATE(B144,-12),Database!$A:$AS,MATCH($M$1,Database!$A$1:$AS$1,),))))</f>
        <v>0.10455842676254302</v>
      </c>
      <c r="N144" s="13">
        <f>((((VLOOKUP(B144,Database!$A:$AS,MATCH($N$1,Database!$A$1:$AS$1,),))))-(((VLOOKUP(EDATE(B144,-12),Database!$A:$AS,MATCH($N$1,Database!$A$1:$AS$1,),)))))/(((VLOOKUP(EDATE(B144,-12),Database!$A:$AS,MATCH($N$1,Database!$A$1:$AS$1,),))))</f>
        <v>4.8911958029634377E-2</v>
      </c>
      <c r="O144" s="13">
        <f>IF(VLOOKUP(B144,Database!$A:$AV,MATCH($O$1,Database!$A$1:$AV$1,),)=0,"#N/A",((((VLOOKUP(B144,Database!$A:$AS,MATCH($O$1,Database!$A$1:$AS$1,),))))-(((VLOOKUP(EDATE(B144,-12),Database!$A:$AS,MATCH($O$1,Database!$A$1:$AS$1,),)))))/(((VLOOKUP(EDATE(B144,-12),Database!$A:$AS,MATCH($O$1,Database!$A$1:$AS$1,),)))))</f>
        <v>7.0371589282449007E-2</v>
      </c>
      <c r="P144" s="13">
        <f>IF(VLOOKUP(B144,Database!$A:$AV,MATCH($P$1,Database!$A$1:$AV$1,),)=0,"#N/A",((((VLOOKUP(B144,Database!$A:$AS,MATCH($P$1,Database!$A$1:$AS$1,),))))-(((VLOOKUP(EDATE(B144,-12),Database!$A:$AS,MATCH($P$1,Database!$A$1:$AS$1,),)))))/(((VLOOKUP(EDATE(B144,-12),Database!$A:$AS,MATCH($P$1,Database!$A$1:$AS$1,),)))))</f>
        <v>0.28476839017037653</v>
      </c>
      <c r="Q144" s="13">
        <f>IF(VLOOKUP(B144,Database!$A:$AV,MATCH($Q$1,Database!$A$1:$AV$1,),)=0,"#N/A",((((VLOOKUP(B144,Database!$A:$AS,MATCH($Q$1,Database!$A$1:$AS$1,),))))-(((VLOOKUP(EDATE(B144,-12),Database!$A:$AS,MATCH($Q$1,Database!$A$1:$AS$1,),)))))/(((VLOOKUP(EDATE(B144,-12),Database!$A:$AS,MATCH($Q$1,Database!$A$1:$AS$1,),)))))</f>
        <v>3.8987456206383907E-2</v>
      </c>
      <c r="R144" s="13">
        <f>IF(VLOOKUP(B144,Database!$A:$AV,MATCH($R$1,Database!$A$1:$AV$1,),)=0,"#N/A",((((VLOOKUP(B144,Database!$A:$AS,MATCH($R$1,Database!$A$1:$AS$1,),))))-(((VLOOKUP(EDATE(B144,-12),Database!$A:$AS,MATCH($R$1,Database!$A$1:$AS$1,),)))))/(((VLOOKUP(EDATE(B144,-12),Database!$A:$AS,MATCH($R$1,Database!$A$1:$AS$1,),)))))</f>
        <v>7.1521497513355917E-2</v>
      </c>
      <c r="S144" s="13">
        <f>IF(VLOOKUP(B144,Database!$A:$AV,MATCH($S$1,Database!$A$1:$AV$1,),)=0,"#N/A",((((VLOOKUP(B144,Database!$A:$AS,MATCH($S$1,Database!$A$1:$AS$1,),))))-(((VLOOKUP(EDATE(B144,-12),Database!$A:$AS,MATCH($S$1,Database!$A$1:$AS$1,),)))))/(((VLOOKUP(EDATE(B144,-12),Database!$A:$AS,MATCH($S$1,Database!$A$1:$AS$1,),)))))</f>
        <v>-1.3595166175161219E-2</v>
      </c>
      <c r="T144" s="13">
        <f>IF(VLOOKUP(B144,Database!$A:$AV,MATCH($T$1,Database!$A$1:$AV$1,),)=0,"#N/A",((((VLOOKUP(B144,Database!$A:$AS,MATCH($T$1,Database!$A$1:$AS$1,),))))-(((VLOOKUP(EDATE(B144,-12),Database!$A:$AS,MATCH($T$1,Database!$A$1:$AS$1,),)))))/(((VLOOKUP(EDATE(B144,-12),Database!$A:$AS,MATCH($T$1,Database!$A$1:$AS$1,),)))))</f>
        <v>1.7156862756813294E-2</v>
      </c>
      <c r="U144" s="13">
        <f>IF(VLOOKUP(B144,Database!$A:$AV,MATCH($U$1,Database!$A$1:$AV$1,),)=0,"#N/A",((((VLOOKUP(B144,Database!$A:$AS,MATCH($U$1,Database!$A$1:$AS$1,),))))-(((VLOOKUP(EDATE(B144,-12),Database!$A:$AS,MATCH($U$1,Database!$A$1:$AS$1,),)))))/(((VLOOKUP(EDATE(B144,-12),Database!$A:$AS,MATCH($U$1,Database!$A$1:$AS$1,),)))))</f>
        <v>3.5303719073663388E-3</v>
      </c>
      <c r="V144" s="13">
        <f>IF(VLOOKUP(B144,Database!$A:$AV,MATCH($V$1,Database!$A$1:$AV$1,),)=0,"#N/A",((((VLOOKUP(B144,Database!$A:$AS,MATCH($V$1,Database!$A$1:$AS$1,),))))-(((VLOOKUP(EDATE(B144,-12),Database!$A:$AS,MATCH($V$1,Database!$A$1:$AS$1,),)))))/(((VLOOKUP(EDATE(B144,-12),Database!$A:$AS,MATCH($V$1,Database!$A$1:$AS$1,),)))))</f>
        <v>8.5794411544490981E-2</v>
      </c>
    </row>
    <row r="145" spans="1:22" s="80" customFormat="1" x14ac:dyDescent="0.35">
      <c r="A145" s="43"/>
      <c r="B145" s="75">
        <v>36557</v>
      </c>
      <c r="C145" s="13">
        <f>IF(VLOOKUP(B145,Database!$A:$AU,MATCH($C$1,Database!$A$1:$AU$1,),)=0,"#N/A",((((VLOOKUP(B145,Database!$A:$AU,MATCH($C$1,Database!$A$1:$AU$1,),))))-(((VLOOKUP(EDATE(B145,-12),Database!$A:$AU,MATCH($C$1,Database!$A$1:$AU$1,),)))))/(((VLOOKUP(EDATE(B145,-12),Database!$A:$AU,MATCH($C$1,Database!$A$1:$AU$1,),)))))</f>
        <v>4.5909059886692333E-2</v>
      </c>
      <c r="D145" s="13">
        <f>IF(VLOOKUP(B145,Database!$A:$AV,MATCH($D$1,Database!$A$1:$AV$1,),)=0,"#N/A",((((VLOOKUP(B145,Database!$A:$AS,MATCH($D$1,Database!$A$1:$AS$1,),))))-(((VLOOKUP(EDATE(B145,-12),Database!$A:$AS,MATCH($D$1,Database!$A$1:$AS$1,),)))))/(((VLOOKUP(EDATE(B145,-12),Database!$A:$AS,MATCH($D$1,Database!$A$1:$AS$1,),)))))</f>
        <v>5.4298642541615365E-2</v>
      </c>
      <c r="E145" s="13">
        <f>IF(VLOOKUP(B145,Database!$A:$AV,MATCH($E$1,Database!$A$1:$AV$1,),)=0,"#N/A",((((VLOOKUP(B145,Database!$A:$AS,MATCH($E$1,Database!$A$1:$AS$1,),))))-(((VLOOKUP(EDATE(B145,-12),Database!$A:$AS,MATCH($E$1,Database!$A$1:$AS$1,),)))))/(((VLOOKUP(EDATE(B145,-12),Database!$A:$AS,MATCH($E$1,Database!$A$1:$AS$1,),)))))</f>
        <v>3.3084311631606592E-2</v>
      </c>
      <c r="F145" s="13">
        <f>IF(VLOOKUP(B145,Database!$A:$AV,MATCH($F$1,Database!$A$1:$AV$1,),)=0,"#N/A",((((VLOOKUP(B145,Database!$A:$AS,MATCH($F$1,Database!$A$1:$AS$1,),))))-(((VLOOKUP(EDATE(B145,-12),Database!$A:$AS,MATCH($F$1,Database!$A$1:$AS$1,),)))))/(((VLOOKUP(EDATE(B145,-12),Database!$A:$AS,MATCH($F$1,Database!$A$1:$AS$1,),)))))</f>
        <v>6.2330623302047174E-2</v>
      </c>
      <c r="G145" s="13">
        <f>IF(VLOOKUP(B145,Database!$A:$AV,MATCH($G$1,Database!$A$1:$AV$1,),)=0,"#N/A",((((VLOOKUP(B145,Database!$A:$AS,MATCH($G$1,Database!$A$1:$AS$1,),))))-(((VLOOKUP(EDATE(B145,-12),Database!$A:$AS,MATCH($G$1,Database!$A$1:$AS$1,),)))))/(((VLOOKUP(EDATE(B145,-12),Database!$A:$AS,MATCH($G$1,Database!$A$1:$AS$1,),)))))</f>
        <v>5.1590797846304409E-2</v>
      </c>
      <c r="H145" s="13">
        <f>IF(VLOOKUP(B145,Database!$A:$AV,MATCH($H$1,Database!$A$1:$AV$1,),)=0,"#N/A",((((VLOOKUP(B145,Database!$A:$AS,MATCH($H$1,Database!$A$1:$AS$1,),))))-(((VLOOKUP(EDATE(B145,-12),Database!$A:$AS,MATCH($H$1,Database!$A$1:$AS$1,),)))))/(((VLOOKUP(EDATE(B145,-12),Database!$A:$AS,MATCH($H$1,Database!$A$1:$AS$1,),)))))</f>
        <v>3.8888888888598046E-2</v>
      </c>
      <c r="I145" s="13">
        <f>IF(VLOOKUP(B145,Database!$A:$AV,MATCH($I$1,Database!$A$1:$AV$1,),)=0,"#N/A",((((VLOOKUP(B145,Database!$A:$AS,MATCH($I$1,Database!$A$1:$AS$1,),))))-(((VLOOKUP(EDATE(B145,-12),Database!$A:$AS,MATCH($I$1,Database!$A$1:$AS$1,),)))))/(((VLOOKUP(EDATE(B145,-12),Database!$A:$AS,MATCH($I$1,Database!$A$1:$AS$1,),)))))</f>
        <v>3.4710743800259403E-2</v>
      </c>
      <c r="J145" s="13">
        <f>IF(VLOOKUP(B145,Database!$A:$AV,MATCH($J$1,Database!$A$1:$AV$1,),)=0,"#N/A",((((VLOOKUP(B145,Database!$A:$AS,MATCH($J$1,Database!$A$1:$AS$1,),))))-(((VLOOKUP(EDATE(B145,-12),Database!$A:$AS,MATCH($J$1,Database!$A$1:$AS$1,),)))))/(((VLOOKUP(EDATE(B145,-12),Database!$A:$AS,MATCH($J$1,Database!$A$1:$AS$1,),)))))</f>
        <v>5.6432283835254039E-2</v>
      </c>
      <c r="K145" s="13">
        <f>IF(VLOOKUP(B145,Database!$A:$AV,MATCH($K$1,Database!$A$1:$AV$1,),)=0,"#N/A",((((VLOOKUP(B145,Database!$A:$AS,MATCH($K$1,Database!$A$1:$AS$1,),))))-(((VLOOKUP(EDATE(B145,-12),Database!$A:$AS,MATCH($K$1,Database!$A$1:$AS$1,),)))))/(((VLOOKUP(EDATE(B145,-12),Database!$A:$AS,MATCH($K$1,Database!$A$1:$AS$1,),)))))</f>
        <v>3.3430467669709273E-2</v>
      </c>
      <c r="L145" s="13">
        <f>((((VLOOKUP(B145,Database!$A:$AS,MATCH($L$1,Database!$A$1:$AS$1,),))))-(((VLOOKUP(EDATE(B145,-12),Database!$A:$AS,MATCH($L$1,Database!$A$1:$AS$1,),)))))/(((VLOOKUP(EDATE(B145,-12),Database!$A:$AS,MATCH($L$1,Database!$A$1:$AS$1,),))))</f>
        <v>4.32459193097176E-2</v>
      </c>
      <c r="M145" s="13">
        <f>((((VLOOKUP(B145,Database!$A:$AS,MATCH($M$1,Database!$A$1:$AS$1,),))))-(((VLOOKUP(EDATE(B145,-12),Database!$A:$AS,MATCH($M$1,Database!$A$1:$AS$1,),)))))/(((VLOOKUP(EDATE(B145,-12),Database!$A:$AS,MATCH($M$1,Database!$A$1:$AS$1,),))))</f>
        <v>9.9821990653577317E-2</v>
      </c>
      <c r="N145" s="13">
        <f>((((VLOOKUP(B145,Database!$A:$AS,MATCH($N$1,Database!$A$1:$AS$1,),))))-(((VLOOKUP(EDATE(B145,-12),Database!$A:$AS,MATCH($N$1,Database!$A$1:$AS$1,),)))))/(((VLOOKUP(EDATE(B145,-12),Database!$A:$AS,MATCH($N$1,Database!$A$1:$AS$1,),))))</f>
        <v>4.4575764639518629E-2</v>
      </c>
      <c r="O145" s="13">
        <f>IF(VLOOKUP(B145,Database!$A:$AV,MATCH($O$1,Database!$A$1:$AV$1,),)=0,"#N/A",((((VLOOKUP(B145,Database!$A:$AS,MATCH($O$1,Database!$A$1:$AS$1,),))))-(((VLOOKUP(EDATE(B145,-12),Database!$A:$AS,MATCH($O$1,Database!$A$1:$AS$1,),)))))/(((VLOOKUP(EDATE(B145,-12),Database!$A:$AS,MATCH($O$1,Database!$A$1:$AS$1,),)))))</f>
        <v>6.7255995277342731E-2</v>
      </c>
      <c r="P145" s="13">
        <f>IF(VLOOKUP(B145,Database!$A:$AV,MATCH($P$1,Database!$A$1:$AV$1,),)=0,"#N/A",((((VLOOKUP(B145,Database!$A:$AS,MATCH($P$1,Database!$A$1:$AS$1,),))))-(((VLOOKUP(EDATE(B145,-12),Database!$A:$AS,MATCH($P$1,Database!$A$1:$AS$1,),)))))/(((VLOOKUP(EDATE(B145,-12),Database!$A:$AS,MATCH($P$1,Database!$A$1:$AS$1,),)))))</f>
        <v>0.23817042866017812</v>
      </c>
      <c r="Q145" s="13">
        <f>IF(VLOOKUP(B145,Database!$A:$AV,MATCH($Q$1,Database!$A$1:$AV$1,),)=0,"#N/A",((((VLOOKUP(B145,Database!$A:$AS,MATCH($Q$1,Database!$A$1:$AS$1,),))))-(((VLOOKUP(EDATE(B145,-12),Database!$A:$AS,MATCH($Q$1,Database!$A$1:$AS$1,),)))))/(((VLOOKUP(EDATE(B145,-12),Database!$A:$AS,MATCH($Q$1,Database!$A$1:$AS$1,),)))))</f>
        <v>5.6824704389642704E-2</v>
      </c>
      <c r="R145" s="13">
        <f>IF(VLOOKUP(B145,Database!$A:$AV,MATCH($R$1,Database!$A$1:$AV$1,),)=0,"#N/A",((((VLOOKUP(B145,Database!$A:$AS,MATCH($R$1,Database!$A$1:$AS$1,),))))-(((VLOOKUP(EDATE(B145,-12),Database!$A:$AS,MATCH($R$1,Database!$A$1:$AS$1,),)))))/(((VLOOKUP(EDATE(B145,-12),Database!$A:$AS,MATCH($R$1,Database!$A$1:$AS$1,),)))))</f>
        <v>8.7532404683403217E-2</v>
      </c>
      <c r="S145" s="13">
        <f>IF(VLOOKUP(B145,Database!$A:$AV,MATCH($S$1,Database!$A$1:$AV$1,),)=0,"#N/A",((((VLOOKUP(B145,Database!$A:$AS,MATCH($S$1,Database!$A$1:$AS$1,),))))-(((VLOOKUP(EDATE(B145,-12),Database!$A:$AS,MATCH($S$1,Database!$A$1:$AS$1,),)))))/(((VLOOKUP(EDATE(B145,-12),Database!$A:$AS,MATCH($S$1,Database!$A$1:$AS$1,),)))))</f>
        <v>4.983922830799923E-2</v>
      </c>
      <c r="T145" s="13">
        <f>IF(VLOOKUP(B145,Database!$A:$AV,MATCH($T$1,Database!$A$1:$AV$1,),)=0,"#N/A",((((VLOOKUP(B145,Database!$A:$AS,MATCH($T$1,Database!$A$1:$AS$1,),))))-(((VLOOKUP(EDATE(B145,-12),Database!$A:$AS,MATCH($T$1,Database!$A$1:$AS$1,),)))))/(((VLOOKUP(EDATE(B145,-12),Database!$A:$AS,MATCH($T$1,Database!$A$1:$AS$1,),)))))</f>
        <v>4.6228710466135414E-2</v>
      </c>
      <c r="U145" s="13">
        <f>IF(VLOOKUP(B145,Database!$A:$AV,MATCH($U$1,Database!$A$1:$AV$1,),)=0,"#N/A",((((VLOOKUP(B145,Database!$A:$AS,MATCH($U$1,Database!$A$1:$AS$1,),))))-(((VLOOKUP(EDATE(B145,-12),Database!$A:$AS,MATCH($U$1,Database!$A$1:$AS$1,),)))))/(((VLOOKUP(EDATE(B145,-12),Database!$A:$AS,MATCH($U$1,Database!$A$1:$AS$1,),)))))</f>
        <v>1.9935334332341407E-2</v>
      </c>
      <c r="V145" s="13">
        <f>IF(VLOOKUP(B145,Database!$A:$AV,MATCH($V$1,Database!$A$1:$AV$1,),)=0,"#N/A",((((VLOOKUP(B145,Database!$A:$AS,MATCH($V$1,Database!$A$1:$AS$1,),))))-(((VLOOKUP(EDATE(B145,-12),Database!$A:$AS,MATCH($V$1,Database!$A$1:$AS$1,),)))))/(((VLOOKUP(EDATE(B145,-12),Database!$A:$AS,MATCH($V$1,Database!$A$1:$AS$1,),)))))</f>
        <v>0.11231051914413631</v>
      </c>
    </row>
    <row r="146" spans="1:22" s="80" customFormat="1" x14ac:dyDescent="0.35">
      <c r="A146" s="43"/>
      <c r="B146" s="75">
        <v>36586</v>
      </c>
      <c r="C146" s="13">
        <f>IF(VLOOKUP(B146,Database!$A:$AU,MATCH($C$1,Database!$A$1:$AU$1,),)=0,"#N/A",((((VLOOKUP(B146,Database!$A:$AU,MATCH($C$1,Database!$A$1:$AU$1,),))))-(((VLOOKUP(EDATE(B146,-12),Database!$A:$AU,MATCH($C$1,Database!$A$1:$AU$1,),)))))/(((VLOOKUP(EDATE(B146,-12),Database!$A:$AU,MATCH($C$1,Database!$A$1:$AU$1,),)))))</f>
        <v>4.7686928063080385E-2</v>
      </c>
      <c r="D146" s="13">
        <f>IF(VLOOKUP(B146,Database!$A:$AV,MATCH($D$1,Database!$A$1:$AV$1,),)=0,"#N/A",((((VLOOKUP(B146,Database!$A:$AS,MATCH($D$1,Database!$A$1:$AS$1,),))))-(((VLOOKUP(EDATE(B146,-12),Database!$A:$AS,MATCH($D$1,Database!$A$1:$AS$1,),)))))/(((VLOOKUP(EDATE(B146,-12),Database!$A:$AS,MATCH($D$1,Database!$A$1:$AS$1,),)))))</f>
        <v>5.7627118639087982E-2</v>
      </c>
      <c r="E146" s="13">
        <f>IF(VLOOKUP(B146,Database!$A:$AV,MATCH($E$1,Database!$A$1:$AV$1,),)=0,"#N/A",((((VLOOKUP(B146,Database!$A:$AS,MATCH($E$1,Database!$A$1:$AS$1,),))))-(((VLOOKUP(EDATE(B146,-12),Database!$A:$AS,MATCH($E$1,Database!$A$1:$AS$1,),)))))/(((VLOOKUP(EDATE(B146,-12),Database!$A:$AS,MATCH($E$1,Database!$A$1:$AS$1,),)))))</f>
        <v>3.477344573612072E-2</v>
      </c>
      <c r="F146" s="13">
        <f>IF(VLOOKUP(B146,Database!$A:$AV,MATCH($F$1,Database!$A$1:$AV$1,),)=0,"#N/A",((((VLOOKUP(B146,Database!$A:$AS,MATCH($F$1,Database!$A$1:$AS$1,),))))-(((VLOOKUP(EDATE(B146,-12),Database!$A:$AS,MATCH($F$1,Database!$A$1:$AS$1,),)))))/(((VLOOKUP(EDATE(B146,-12),Database!$A:$AS,MATCH($F$1,Database!$A$1:$AS$1,),)))))</f>
        <v>5.6527590845396269E-2</v>
      </c>
      <c r="G146" s="13">
        <f>IF(VLOOKUP(B146,Database!$A:$AV,MATCH($G$1,Database!$A$1:$AV$1,),)=0,"#N/A",((((VLOOKUP(B146,Database!$A:$AS,MATCH($G$1,Database!$A$1:$AS$1,),))))-(((VLOOKUP(EDATE(B146,-12),Database!$A:$AS,MATCH($G$1,Database!$A$1:$AS$1,),)))))/(((VLOOKUP(EDATE(B146,-12),Database!$A:$AS,MATCH($G$1,Database!$A$1:$AS$1,),)))))</f>
        <v>5.9267241379310318E-2</v>
      </c>
      <c r="H146" s="13">
        <f>IF(VLOOKUP(B146,Database!$A:$AV,MATCH($H$1,Database!$A$1:$AV$1,),)=0,"#N/A",((((VLOOKUP(B146,Database!$A:$AS,MATCH($H$1,Database!$A$1:$AS$1,),))))-(((VLOOKUP(EDATE(B146,-12),Database!$A:$AS,MATCH($H$1,Database!$A$1:$AS$1,),)))))/(((VLOOKUP(EDATE(B146,-12),Database!$A:$AS,MATCH($H$1,Database!$A$1:$AS$1,),)))))</f>
        <v>2.6431718062359798E-2</v>
      </c>
      <c r="I146" s="13">
        <f>IF(VLOOKUP(B146,Database!$A:$AV,MATCH($I$1,Database!$A$1:$AV$1,),)=0,"#N/A",((((VLOOKUP(B146,Database!$A:$AS,MATCH($I$1,Database!$A$1:$AS$1,),))))-(((VLOOKUP(EDATE(B146,-12),Database!$A:$AS,MATCH($I$1,Database!$A$1:$AS$1,),)))))/(((VLOOKUP(EDATE(B146,-12),Database!$A:$AS,MATCH($I$1,Database!$A$1:$AS$1,),)))))</f>
        <v>4.0362438223404323E-2</v>
      </c>
      <c r="J146" s="13">
        <f>IF(VLOOKUP(B146,Database!$A:$AV,MATCH($J$1,Database!$A$1:$AV$1,),)=0,"#N/A",((((VLOOKUP(B146,Database!$A:$AS,MATCH($J$1,Database!$A$1:$AS$1,),))))-(((VLOOKUP(EDATE(B146,-12),Database!$A:$AS,MATCH($J$1,Database!$A$1:$AS$1,),)))))/(((VLOOKUP(EDATE(B146,-12),Database!$A:$AS,MATCH($J$1,Database!$A$1:$AS$1,),)))))</f>
        <v>7.7821687586922816E-2</v>
      </c>
      <c r="K146" s="13">
        <f>IF(VLOOKUP(B146,Database!$A:$AV,MATCH($K$1,Database!$A$1:$AV$1,),)=0,"#N/A",((((VLOOKUP(B146,Database!$A:$AS,MATCH($K$1,Database!$A$1:$AS$1,),))))-(((VLOOKUP(EDATE(B146,-12),Database!$A:$AS,MATCH($K$1,Database!$A$1:$AS$1,),)))))/(((VLOOKUP(EDATE(B146,-12),Database!$A:$AS,MATCH($K$1,Database!$A$1:$AS$1,),)))))</f>
        <v>2.985338049223904E-2</v>
      </c>
      <c r="L146" s="13">
        <f>((((VLOOKUP(B146,Database!$A:$AS,MATCH($L$1,Database!$A$1:$AS$1,),))))-(((VLOOKUP(EDATE(B146,-12),Database!$A:$AS,MATCH($L$1,Database!$A$1:$AS$1,),)))))/(((VLOOKUP(EDATE(B146,-12),Database!$A:$AS,MATCH($L$1,Database!$A$1:$AS$1,),))))</f>
        <v>3.9200884760442152E-2</v>
      </c>
      <c r="M146" s="13">
        <f>((((VLOOKUP(B146,Database!$A:$AS,MATCH($M$1,Database!$A$1:$AS$1,),))))-(((VLOOKUP(EDATE(B146,-12),Database!$A:$AS,MATCH($M$1,Database!$A$1:$AS$1,),)))))/(((VLOOKUP(EDATE(B146,-12),Database!$A:$AS,MATCH($M$1,Database!$A$1:$AS$1,),))))</f>
        <v>7.4177014151509971E-2</v>
      </c>
      <c r="N146" s="13">
        <f>((((VLOOKUP(B146,Database!$A:$AS,MATCH($N$1,Database!$A$1:$AS$1,),))))-(((VLOOKUP(EDATE(B146,-12),Database!$A:$AS,MATCH($N$1,Database!$A$1:$AS$1,),)))))/(((VLOOKUP(EDATE(B146,-12),Database!$A:$AS,MATCH($N$1,Database!$A$1:$AS$1,),))))</f>
        <v>8.6444295966792303E-2</v>
      </c>
      <c r="O146" s="13">
        <f>IF(VLOOKUP(B146,Database!$A:$AV,MATCH($O$1,Database!$A$1:$AV$1,),)=0,"#N/A",((((VLOOKUP(B146,Database!$A:$AS,MATCH($O$1,Database!$A$1:$AS$1,),))))-(((VLOOKUP(EDATE(B146,-12),Database!$A:$AS,MATCH($O$1,Database!$A$1:$AS$1,),)))))/(((VLOOKUP(EDATE(B146,-12),Database!$A:$AS,MATCH($O$1,Database!$A$1:$AS$1,),)))))</f>
        <v>8.3658933165545665E-2</v>
      </c>
      <c r="P146" s="13">
        <f>IF(VLOOKUP(B146,Database!$A:$AV,MATCH($P$1,Database!$A$1:$AV$1,),)=0,"#N/A",((((VLOOKUP(B146,Database!$A:$AS,MATCH($P$1,Database!$A$1:$AS$1,),))))-(((VLOOKUP(EDATE(B146,-12),Database!$A:$AS,MATCH($P$1,Database!$A$1:$AS$1,),)))))/(((VLOOKUP(EDATE(B146,-12),Database!$A:$AS,MATCH($P$1,Database!$A$1:$AS$1,),)))))</f>
        <v>0.23157412357748405</v>
      </c>
      <c r="Q146" s="13">
        <f>IF(VLOOKUP(B146,Database!$A:$AV,MATCH($Q$1,Database!$A$1:$AV$1,),)=0,"#N/A",((((VLOOKUP(B146,Database!$A:$AS,MATCH($Q$1,Database!$A$1:$AS$1,),))))-(((VLOOKUP(EDATE(B146,-12),Database!$A:$AS,MATCH($Q$1,Database!$A$1:$AS$1,),)))))/(((VLOOKUP(EDATE(B146,-12),Database!$A:$AS,MATCH($Q$1,Database!$A$1:$AS$1,),)))))</f>
        <v>7.2681416938930238E-2</v>
      </c>
      <c r="R146" s="13">
        <f>IF(VLOOKUP(B146,Database!$A:$AV,MATCH($R$1,Database!$A$1:$AV$1,),)=0,"#N/A",((((VLOOKUP(B146,Database!$A:$AS,MATCH($R$1,Database!$A$1:$AS$1,),))))-(((VLOOKUP(EDATE(B146,-12),Database!$A:$AS,MATCH($R$1,Database!$A$1:$AS$1,),)))))/(((VLOOKUP(EDATE(B146,-12),Database!$A:$AS,MATCH($R$1,Database!$A$1:$AS$1,),)))))</f>
        <v>0.11776376823188281</v>
      </c>
      <c r="S146" s="13">
        <f>IF(VLOOKUP(B146,Database!$A:$AV,MATCH($S$1,Database!$A$1:$AV$1,),)=0,"#N/A",((((VLOOKUP(B146,Database!$A:$AS,MATCH($S$1,Database!$A$1:$AS$1,),))))-(((VLOOKUP(EDATE(B146,-12),Database!$A:$AS,MATCH($S$1,Database!$A$1:$AS$1,),)))))/(((VLOOKUP(EDATE(B146,-12),Database!$A:$AS,MATCH($S$1,Database!$A$1:$AS$1,),)))))</f>
        <v>0.12919463088295335</v>
      </c>
      <c r="T146" s="13">
        <f>IF(VLOOKUP(B146,Database!$A:$AV,MATCH($T$1,Database!$A$1:$AV$1,),)=0,"#N/A",((((VLOOKUP(B146,Database!$A:$AS,MATCH($T$1,Database!$A$1:$AS$1,),))))-(((VLOOKUP(EDATE(B146,-12),Database!$A:$AS,MATCH($T$1,Database!$A$1:$AS$1,),)))))/(((VLOOKUP(EDATE(B146,-12),Database!$A:$AS,MATCH($T$1,Database!$A$1:$AS$1,),)))))</f>
        <v>4.7619047446698214E-3</v>
      </c>
      <c r="U146" s="13">
        <f>IF(VLOOKUP(B146,Database!$A:$AV,MATCH($U$1,Database!$A$1:$AV$1,),)=0,"#N/A",((((VLOOKUP(B146,Database!$A:$AS,MATCH($U$1,Database!$A$1:$AS$1,),))))-(((VLOOKUP(EDATE(B146,-12),Database!$A:$AS,MATCH($U$1,Database!$A$1:$AS$1,),)))))/(((VLOOKUP(EDATE(B146,-12),Database!$A:$AS,MATCH($U$1,Database!$A$1:$AS$1,),)))))</f>
        <v>4.7506174535467537E-2</v>
      </c>
      <c r="V146" s="13">
        <f>IF(VLOOKUP(B146,Database!$A:$AV,MATCH($V$1,Database!$A$1:$AV$1,),)=0,"#N/A",((((VLOOKUP(B146,Database!$A:$AS,MATCH($V$1,Database!$A$1:$AS$1,),))))-(((VLOOKUP(EDATE(B146,-12),Database!$A:$AS,MATCH($V$1,Database!$A$1:$AS$1,),)))))/(((VLOOKUP(EDATE(B146,-12),Database!$A:$AS,MATCH($V$1,Database!$A$1:$AS$1,),)))))</f>
        <v>5.9122821717317413E-2</v>
      </c>
    </row>
    <row r="147" spans="1:22" s="80" customFormat="1" x14ac:dyDescent="0.35">
      <c r="A147" s="43"/>
      <c r="B147" s="75">
        <v>36617</v>
      </c>
      <c r="C147" s="13">
        <f>IF(VLOOKUP(B147,Database!$A:$AU,MATCH($C$1,Database!$A$1:$AU$1,),)=0,"#N/A",((((VLOOKUP(B147,Database!$A:$AU,MATCH($C$1,Database!$A$1:$AU$1,),))))-(((VLOOKUP(EDATE(B147,-12),Database!$A:$AU,MATCH($C$1,Database!$A$1:$AU$1,),)))))/(((VLOOKUP(EDATE(B147,-12),Database!$A:$AU,MATCH($C$1,Database!$A$1:$AU$1,),)))))</f>
        <v>5.1823903355756352E-2</v>
      </c>
      <c r="D147" s="13">
        <f>IF(VLOOKUP(B147,Database!$A:$AV,MATCH($D$1,Database!$A$1:$AV$1,),)=0,"#N/A",((((VLOOKUP(B147,Database!$A:$AS,MATCH($D$1,Database!$A$1:$AS$1,),))))-(((VLOOKUP(EDATE(B147,-12),Database!$A:$AS,MATCH($D$1,Database!$A$1:$AS$1,),)))))/(((VLOOKUP(EDATE(B147,-12),Database!$A:$AS,MATCH($D$1,Database!$A$1:$AS$1,),)))))</f>
        <v>6.2850729514725492E-2</v>
      </c>
      <c r="E147" s="13">
        <f>IF(VLOOKUP(B147,Database!$A:$AV,MATCH($E$1,Database!$A$1:$AV$1,),)=0,"#N/A",((((VLOOKUP(B147,Database!$A:$AS,MATCH($E$1,Database!$A$1:$AS$1,),))))-(((VLOOKUP(EDATE(B147,-12),Database!$A:$AS,MATCH($E$1,Database!$A$1:$AS$1,),)))))/(((VLOOKUP(EDATE(B147,-12),Database!$A:$AS,MATCH($E$1,Database!$A$1:$AS$1,),)))))</f>
        <v>6.8595927119421043E-2</v>
      </c>
      <c r="F147" s="13">
        <f>IF(VLOOKUP(B147,Database!$A:$AV,MATCH($F$1,Database!$A$1:$AV$1,),)=0,"#N/A",((((VLOOKUP(B147,Database!$A:$AS,MATCH($F$1,Database!$A$1:$AS$1,),))))-(((VLOOKUP(EDATE(B147,-12),Database!$A:$AS,MATCH($F$1,Database!$A$1:$AS$1,),)))))/(((VLOOKUP(EDATE(B147,-12),Database!$A:$AS,MATCH($F$1,Database!$A$1:$AS$1,),)))))</f>
        <v>6.2834224594659302E-2</v>
      </c>
      <c r="G147" s="13">
        <f>IF(VLOOKUP(B147,Database!$A:$AV,MATCH($G$1,Database!$A$1:$AV$1,),)=0,"#N/A",((((VLOOKUP(B147,Database!$A:$AS,MATCH($G$1,Database!$A$1:$AS$1,),))))-(((VLOOKUP(EDATE(B147,-12),Database!$A:$AS,MATCH($G$1,Database!$A$1:$AS$1,),)))))/(((VLOOKUP(EDATE(B147,-12),Database!$A:$AS,MATCH($G$1,Database!$A$1:$AS$1,),)))))</f>
        <v>5.6948493683187551E-2</v>
      </c>
      <c r="H147" s="13">
        <f>IF(VLOOKUP(B147,Database!$A:$AV,MATCH($H$1,Database!$A$1:$AV$1,),)=0,"#N/A",((((VLOOKUP(B147,Database!$A:$AS,MATCH($H$1,Database!$A$1:$AS$1,),))))-(((VLOOKUP(EDATE(B147,-12),Database!$A:$AS,MATCH($H$1,Database!$A$1:$AS$1,),)))))/(((VLOOKUP(EDATE(B147,-12),Database!$A:$AS,MATCH($H$1,Database!$A$1:$AS$1,),)))))</f>
        <v>2.9834254143082529E-2</v>
      </c>
      <c r="I147" s="13">
        <f>IF(VLOOKUP(B147,Database!$A:$AV,MATCH($I$1,Database!$A$1:$AV$1,),)=0,"#N/A",((((VLOOKUP(B147,Database!$A:$AS,MATCH($I$1,Database!$A$1:$AS$1,),))))-(((VLOOKUP(EDATE(B147,-12),Database!$A:$AS,MATCH($I$1,Database!$A$1:$AS$1,),)))))/(((VLOOKUP(EDATE(B147,-12),Database!$A:$AS,MATCH($I$1,Database!$A$1:$AS$1,),)))))</f>
        <v>5.6431535273463236E-2</v>
      </c>
      <c r="J147" s="13">
        <f>IF(VLOOKUP(B147,Database!$A:$AV,MATCH($J$1,Database!$A$1:$AV$1,),)=0,"#N/A",((((VLOOKUP(B147,Database!$A:$AS,MATCH($J$1,Database!$A$1:$AS$1,),))))-(((VLOOKUP(EDATE(B147,-12),Database!$A:$AS,MATCH($J$1,Database!$A$1:$AS$1,),)))))/(((VLOOKUP(EDATE(B147,-12),Database!$A:$AS,MATCH($J$1,Database!$A$1:$AS$1,),)))))</f>
        <v>5.6469523027139951E-2</v>
      </c>
      <c r="K147" s="13">
        <f>IF(VLOOKUP(B147,Database!$A:$AV,MATCH($K$1,Database!$A$1:$AV$1,),)=0,"#N/A",((((VLOOKUP(B147,Database!$A:$AS,MATCH($K$1,Database!$A$1:$AS$1,),))))-(((VLOOKUP(EDATE(B147,-12),Database!$A:$AS,MATCH($K$1,Database!$A$1:$AS$1,),)))))/(((VLOOKUP(EDATE(B147,-12),Database!$A:$AS,MATCH($K$1,Database!$A$1:$AS$1,),)))))</f>
        <v>5.9351837087326408E-2</v>
      </c>
      <c r="L147" s="13">
        <f>((((VLOOKUP(B147,Database!$A:$AS,MATCH($L$1,Database!$A$1:$AS$1,),))))-(((VLOOKUP(EDATE(B147,-12),Database!$A:$AS,MATCH($L$1,Database!$A$1:$AS$1,),)))))/(((VLOOKUP(EDATE(B147,-12),Database!$A:$AS,MATCH($L$1,Database!$A$1:$AS$1,),))))</f>
        <v>3.7735287334083725E-2</v>
      </c>
      <c r="M147" s="13">
        <f>((((VLOOKUP(B147,Database!$A:$AS,MATCH($M$1,Database!$A$1:$AS$1,),))))-(((VLOOKUP(EDATE(B147,-12),Database!$A:$AS,MATCH($M$1,Database!$A$1:$AS$1,),)))))/(((VLOOKUP(EDATE(B147,-12),Database!$A:$AS,MATCH($M$1,Database!$A$1:$AS$1,),))))</f>
        <v>0.19298502602198497</v>
      </c>
      <c r="N147" s="13">
        <f>((((VLOOKUP(B147,Database!$A:$AS,MATCH($N$1,Database!$A$1:$AS$1,),))))-(((VLOOKUP(EDATE(B147,-12),Database!$A:$AS,MATCH($N$1,Database!$A$1:$AS$1,),)))))/(((VLOOKUP(EDATE(B147,-12),Database!$A:$AS,MATCH($N$1,Database!$A$1:$AS$1,),))))</f>
        <v>7.3881645631945242E-2</v>
      </c>
      <c r="O147" s="13">
        <f>IF(VLOOKUP(B147,Database!$A:$AV,MATCH($O$1,Database!$A$1:$AV$1,),)=0,"#N/A",((((VLOOKUP(B147,Database!$A:$AS,MATCH($O$1,Database!$A$1:$AS$1,),))))-(((VLOOKUP(EDATE(B147,-12),Database!$A:$AS,MATCH($O$1,Database!$A$1:$AS$1,),)))))/(((VLOOKUP(EDATE(B147,-12),Database!$A:$AS,MATCH($O$1,Database!$A$1:$AS$1,),)))))</f>
        <v>7.4051516453337796E-2</v>
      </c>
      <c r="P147" s="13">
        <f>IF(VLOOKUP(B147,Database!$A:$AV,MATCH($P$1,Database!$A$1:$AV$1,),)=0,"#N/A",((((VLOOKUP(B147,Database!$A:$AS,MATCH($P$1,Database!$A$1:$AS$1,),))))-(((VLOOKUP(EDATE(B147,-12),Database!$A:$AS,MATCH($P$1,Database!$A$1:$AS$1,),)))))/(((VLOOKUP(EDATE(B147,-12),Database!$A:$AS,MATCH($P$1,Database!$A$1:$AS$1,),)))))</f>
        <v>0.23611503765195707</v>
      </c>
      <c r="Q147" s="13">
        <f>IF(VLOOKUP(B147,Database!$A:$AV,MATCH($Q$1,Database!$A$1:$AV$1,),)=0,"#N/A",((((VLOOKUP(B147,Database!$A:$AS,MATCH($Q$1,Database!$A$1:$AS$1,),))))-(((VLOOKUP(EDATE(B147,-12),Database!$A:$AS,MATCH($Q$1,Database!$A$1:$AS$1,),)))))/(((VLOOKUP(EDATE(B147,-12),Database!$A:$AS,MATCH($Q$1,Database!$A$1:$AS$1,),)))))</f>
        <v>6.4232589592108619E-2</v>
      </c>
      <c r="R147" s="13">
        <f>IF(VLOOKUP(B147,Database!$A:$AV,MATCH($R$1,Database!$A$1:$AV$1,),)=0,"#N/A",((((VLOOKUP(B147,Database!$A:$AS,MATCH($R$1,Database!$A$1:$AS$1,),))))-(((VLOOKUP(EDATE(B147,-12),Database!$A:$AS,MATCH($R$1,Database!$A$1:$AS$1,),)))))/(((VLOOKUP(EDATE(B147,-12),Database!$A:$AS,MATCH($R$1,Database!$A$1:$AS$1,),)))))</f>
        <v>0.12262332543926278</v>
      </c>
      <c r="S147" s="13">
        <f>IF(VLOOKUP(B147,Database!$A:$AV,MATCH($S$1,Database!$A$1:$AV$1,),)=0,"#N/A",((((VLOOKUP(B147,Database!$A:$AS,MATCH($S$1,Database!$A$1:$AS$1,),))))-(((VLOOKUP(EDATE(B147,-12),Database!$A:$AS,MATCH($S$1,Database!$A$1:$AS$1,),)))))/(((VLOOKUP(EDATE(B147,-12),Database!$A:$AS,MATCH($S$1,Database!$A$1:$AS$1,),)))))</f>
        <v>0.18821603928586447</v>
      </c>
      <c r="T147" s="13">
        <f>IF(VLOOKUP(B147,Database!$A:$AV,MATCH($T$1,Database!$A$1:$AV$1,),)=0,"#N/A",((((VLOOKUP(B147,Database!$A:$AS,MATCH($T$1,Database!$A$1:$AS$1,),))))-(((VLOOKUP(EDATE(B147,-12),Database!$A:$AS,MATCH($T$1,Database!$A$1:$AS$1,),)))))/(((VLOOKUP(EDATE(B147,-12),Database!$A:$AS,MATCH($T$1,Database!$A$1:$AS$1,),)))))</f>
        <v>4.589371981067273E-2</v>
      </c>
      <c r="U147" s="13">
        <f>IF(VLOOKUP(B147,Database!$A:$AV,MATCH($U$1,Database!$A$1:$AV$1,),)=0,"#N/A",((((VLOOKUP(B147,Database!$A:$AS,MATCH($U$1,Database!$A$1:$AS$1,),))))-(((VLOOKUP(EDATE(B147,-12),Database!$A:$AS,MATCH($U$1,Database!$A$1:$AS$1,),)))))/(((VLOOKUP(EDATE(B147,-12),Database!$A:$AS,MATCH($U$1,Database!$A$1:$AS$1,),)))))</f>
        <v>1.940127984053288E-2</v>
      </c>
      <c r="V147" s="13">
        <f>IF(VLOOKUP(B147,Database!$A:$AV,MATCH($V$1,Database!$A$1:$AV$1,),)=0,"#N/A",((((VLOOKUP(B147,Database!$A:$AS,MATCH($V$1,Database!$A$1:$AS$1,),))))-(((VLOOKUP(EDATE(B147,-12),Database!$A:$AS,MATCH($V$1,Database!$A$1:$AS$1,),)))))/(((VLOOKUP(EDATE(B147,-12),Database!$A:$AS,MATCH($V$1,Database!$A$1:$AS$1,),)))))</f>
        <v>8.8499609547570496E-2</v>
      </c>
    </row>
    <row r="148" spans="1:22" s="80" customFormat="1" x14ac:dyDescent="0.35">
      <c r="A148" s="43"/>
      <c r="B148" s="75">
        <v>36647</v>
      </c>
      <c r="C148" s="13">
        <f>IF(VLOOKUP(B148,Database!$A:$AU,MATCH($C$1,Database!$A$1:$AU$1,),)=0,"#N/A",((((VLOOKUP(B148,Database!$A:$AU,MATCH($C$1,Database!$A$1:$AU$1,),))))-(((VLOOKUP(EDATE(B148,-12),Database!$A:$AU,MATCH($C$1,Database!$A$1:$AU$1,),)))))/(((VLOOKUP(EDATE(B148,-12),Database!$A:$AU,MATCH($C$1,Database!$A$1:$AU$1,),)))))</f>
        <v>4.854657411331182E-2</v>
      </c>
      <c r="D148" s="13">
        <f>IF(VLOOKUP(B148,Database!$A:$AV,MATCH($D$1,Database!$A$1:$AV$1,),)=0,"#N/A",((((VLOOKUP(B148,Database!$A:$AS,MATCH($D$1,Database!$A$1:$AS$1,),))))-(((VLOOKUP(EDATE(B148,-12),Database!$A:$AS,MATCH($D$1,Database!$A$1:$AS$1,),)))))/(((VLOOKUP(EDATE(B148,-12),Database!$A:$AS,MATCH($D$1,Database!$A$1:$AS$1,),)))))</f>
        <v>7.6233183861580192E-2</v>
      </c>
      <c r="E148" s="13">
        <f>IF(VLOOKUP(B148,Database!$A:$AV,MATCH($E$1,Database!$A$1:$AV$1,),)=0,"#N/A",((((VLOOKUP(B148,Database!$A:$AS,MATCH($E$1,Database!$A$1:$AS$1,),))))-(((VLOOKUP(EDATE(B148,-12),Database!$A:$AS,MATCH($E$1,Database!$A$1:$AS$1,),)))))/(((VLOOKUP(EDATE(B148,-12),Database!$A:$AS,MATCH($E$1,Database!$A$1:$AS$1,),)))))</f>
        <v>4.5358649788349144E-2</v>
      </c>
      <c r="F148" s="13">
        <f>IF(VLOOKUP(B148,Database!$A:$AV,MATCH($F$1,Database!$A$1:$AV$1,),)=0,"#N/A",((((VLOOKUP(B148,Database!$A:$AS,MATCH($F$1,Database!$A$1:$AS$1,),))))-(((VLOOKUP(EDATE(B148,-12),Database!$A:$AS,MATCH($F$1,Database!$A$1:$AS$1,),)))))/(((VLOOKUP(EDATE(B148,-12),Database!$A:$AS,MATCH($F$1,Database!$A$1:$AS$1,),)))))</f>
        <v>8.1009296152706342E-2</v>
      </c>
      <c r="G148" s="13">
        <f>IF(VLOOKUP(B148,Database!$A:$AV,MATCH($G$1,Database!$A$1:$AV$1,),)=0,"#N/A",((((VLOOKUP(B148,Database!$A:$AS,MATCH($G$1,Database!$A$1:$AS$1,),))))-(((VLOOKUP(EDATE(B148,-12),Database!$A:$AS,MATCH($G$1,Database!$A$1:$AS$1,),)))))/(((VLOOKUP(EDATE(B148,-12),Database!$A:$AS,MATCH($G$1,Database!$A$1:$AS$1,),)))))</f>
        <v>6.5415134507451039E-2</v>
      </c>
      <c r="H148" s="13">
        <f>IF(VLOOKUP(B148,Database!$A:$AV,MATCH($H$1,Database!$A$1:$AV$1,),)=0,"#N/A",((((VLOOKUP(B148,Database!$A:$AS,MATCH($H$1,Database!$A$1:$AS$1,),))))-(((VLOOKUP(EDATE(B148,-12),Database!$A:$AS,MATCH($H$1,Database!$A$1:$AS$1,),)))))/(((VLOOKUP(EDATE(B148,-12),Database!$A:$AS,MATCH($H$1,Database!$A$1:$AS$1,),)))))</f>
        <v>1.5350877190716556E-2</v>
      </c>
      <c r="I148" s="13">
        <f>IF(VLOOKUP(B148,Database!$A:$AV,MATCH($I$1,Database!$A$1:$AV$1,),)=0,"#N/A",((((VLOOKUP(B148,Database!$A:$AS,MATCH($I$1,Database!$A$1:$AS$1,),))))-(((VLOOKUP(EDATE(B148,-12),Database!$A:$AS,MATCH($I$1,Database!$A$1:$AS$1,),)))))/(((VLOOKUP(EDATE(B148,-12),Database!$A:$AS,MATCH($I$1,Database!$A$1:$AS$1,),)))))</f>
        <v>7.0234113709521984E-2</v>
      </c>
      <c r="J148" s="13">
        <f>IF(VLOOKUP(B148,Database!$A:$AV,MATCH($J$1,Database!$A$1:$AV$1,),)=0,"#N/A",((((VLOOKUP(B148,Database!$A:$AS,MATCH($J$1,Database!$A$1:$AS$1,),))))-(((VLOOKUP(EDATE(B148,-12),Database!$A:$AS,MATCH($J$1,Database!$A$1:$AS$1,),)))))/(((VLOOKUP(EDATE(B148,-12),Database!$A:$AS,MATCH($J$1,Database!$A$1:$AS$1,),)))))</f>
        <v>6.6458130352289688E-2</v>
      </c>
      <c r="K148" s="13">
        <f>IF(VLOOKUP(B148,Database!$A:$AV,MATCH($K$1,Database!$A$1:$AV$1,),)=0,"#N/A",((((VLOOKUP(B148,Database!$A:$AS,MATCH($K$1,Database!$A$1:$AS$1,),))))-(((VLOOKUP(EDATE(B148,-12),Database!$A:$AS,MATCH($K$1,Database!$A$1:$AS$1,),)))))/(((VLOOKUP(EDATE(B148,-12),Database!$A:$AS,MATCH($K$1,Database!$A$1:$AS$1,),)))))</f>
        <v>6.7024755580612758E-2</v>
      </c>
      <c r="L148" s="13">
        <f>((((VLOOKUP(B148,Database!$A:$AS,MATCH($L$1,Database!$A$1:$AS$1,),))))-(((VLOOKUP(EDATE(B148,-12),Database!$A:$AS,MATCH($L$1,Database!$A$1:$AS$1,),)))))/(((VLOOKUP(EDATE(B148,-12),Database!$A:$AS,MATCH($L$1,Database!$A$1:$AS$1,),))))</f>
        <v>5.1527655518744421E-2</v>
      </c>
      <c r="M148" s="13">
        <f>((((VLOOKUP(B148,Database!$A:$AS,MATCH($M$1,Database!$A$1:$AS$1,),))))-(((VLOOKUP(EDATE(B148,-12),Database!$A:$AS,MATCH($M$1,Database!$A$1:$AS$1,),)))))/(((VLOOKUP(EDATE(B148,-12),Database!$A:$AS,MATCH($M$1,Database!$A$1:$AS$1,),))))</f>
        <v>9.6118505637512133E-2</v>
      </c>
      <c r="N148" s="13">
        <f>((((VLOOKUP(B148,Database!$A:$AS,MATCH($N$1,Database!$A$1:$AS$1,),))))-(((VLOOKUP(EDATE(B148,-12),Database!$A:$AS,MATCH($N$1,Database!$A$1:$AS$1,),)))))/(((VLOOKUP(EDATE(B148,-12),Database!$A:$AS,MATCH($N$1,Database!$A$1:$AS$1,),))))</f>
        <v>5.6301453063924319E-2</v>
      </c>
      <c r="O148" s="13">
        <f>IF(VLOOKUP(B148,Database!$A:$AV,MATCH($O$1,Database!$A$1:$AV$1,),)=0,"#N/A",((((VLOOKUP(B148,Database!$A:$AS,MATCH($O$1,Database!$A$1:$AS$1,),))))-(((VLOOKUP(EDATE(B148,-12),Database!$A:$AS,MATCH($O$1,Database!$A$1:$AS$1,),)))))/(((VLOOKUP(EDATE(B148,-12),Database!$A:$AS,MATCH($O$1,Database!$A$1:$AS$1,),)))))</f>
        <v>9.2404914166671168E-2</v>
      </c>
      <c r="P148" s="13">
        <f>IF(VLOOKUP(B148,Database!$A:$AV,MATCH($P$1,Database!$A$1:$AV$1,),)=0,"#N/A",((((VLOOKUP(B148,Database!$A:$AS,MATCH($P$1,Database!$A$1:$AS$1,),))))-(((VLOOKUP(EDATE(B148,-12),Database!$A:$AS,MATCH($P$1,Database!$A$1:$AS$1,),)))))/(((VLOOKUP(EDATE(B148,-12),Database!$A:$AS,MATCH($P$1,Database!$A$1:$AS$1,),)))))</f>
        <v>0.21715608626782021</v>
      </c>
      <c r="Q148" s="13">
        <f>IF(VLOOKUP(B148,Database!$A:$AV,MATCH($Q$1,Database!$A$1:$AV$1,),)=0,"#N/A",((((VLOOKUP(B148,Database!$A:$AS,MATCH($Q$1,Database!$A$1:$AS$1,),))))-(((VLOOKUP(EDATE(B148,-12),Database!$A:$AS,MATCH($Q$1,Database!$A$1:$AS$1,),)))))/(((VLOOKUP(EDATE(B148,-12),Database!$A:$AS,MATCH($Q$1,Database!$A$1:$AS$1,),)))))</f>
        <v>4.2280022131851676E-2</v>
      </c>
      <c r="R148" s="13">
        <f>IF(VLOOKUP(B148,Database!$A:$AV,MATCH($R$1,Database!$A$1:$AV$1,),)=0,"#N/A",((((VLOOKUP(B148,Database!$A:$AS,MATCH($R$1,Database!$A$1:$AS$1,),))))-(((VLOOKUP(EDATE(B148,-12),Database!$A:$AS,MATCH($R$1,Database!$A$1:$AS$1,),)))))/(((VLOOKUP(EDATE(B148,-12),Database!$A:$AS,MATCH($R$1,Database!$A$1:$AS$1,),)))))</f>
        <v>6.5520675085593394E-2</v>
      </c>
      <c r="S148" s="13">
        <f>IF(VLOOKUP(B148,Database!$A:$AV,MATCH($S$1,Database!$A$1:$AV$1,),)=0,"#N/A",((((VLOOKUP(B148,Database!$A:$AS,MATCH($S$1,Database!$A$1:$AS$1,),))))-(((VLOOKUP(EDATE(B148,-12),Database!$A:$AS,MATCH($S$1,Database!$A$1:$AS$1,),)))))/(((VLOOKUP(EDATE(B148,-12),Database!$A:$AS,MATCH($S$1,Database!$A$1:$AS$1,),)))))</f>
        <v>0.18446601943968324</v>
      </c>
      <c r="T148" s="13">
        <f>IF(VLOOKUP(B148,Database!$A:$AV,MATCH($T$1,Database!$A$1:$AV$1,),)=0,"#N/A",((((VLOOKUP(B148,Database!$A:$AS,MATCH($T$1,Database!$A$1:$AS$1,),))))-(((VLOOKUP(EDATE(B148,-12),Database!$A:$AS,MATCH($T$1,Database!$A$1:$AS$1,),)))))/(((VLOOKUP(EDATE(B148,-12),Database!$A:$AS,MATCH($T$1,Database!$A$1:$AS$1,),)))))</f>
        <v>2.5700934579821474E-2</v>
      </c>
      <c r="U148" s="13">
        <f>IF(VLOOKUP(B148,Database!$A:$AV,MATCH($U$1,Database!$A$1:$AV$1,),)=0,"#N/A",((((VLOOKUP(B148,Database!$A:$AS,MATCH($U$1,Database!$A$1:$AS$1,),))))-(((VLOOKUP(EDATE(B148,-12),Database!$A:$AS,MATCH($U$1,Database!$A$1:$AS$1,),)))))/(((VLOOKUP(EDATE(B148,-12),Database!$A:$AS,MATCH($U$1,Database!$A$1:$AS$1,),)))))</f>
        <v>-1.4140578792066864E-3</v>
      </c>
      <c r="V148" s="13">
        <f>IF(VLOOKUP(B148,Database!$A:$AV,MATCH($V$1,Database!$A$1:$AV$1,),)=0,"#N/A",((((VLOOKUP(B148,Database!$A:$AS,MATCH($V$1,Database!$A$1:$AS$1,),))))-(((VLOOKUP(EDATE(B148,-12),Database!$A:$AS,MATCH($V$1,Database!$A$1:$AS$1,),)))))/(((VLOOKUP(EDATE(B148,-12),Database!$A:$AS,MATCH($V$1,Database!$A$1:$AS$1,),)))))</f>
        <v>6.9651618050219827E-2</v>
      </c>
    </row>
    <row r="149" spans="1:22" s="80" customFormat="1" x14ac:dyDescent="0.35">
      <c r="A149" s="43"/>
      <c r="B149" s="75">
        <v>36678</v>
      </c>
      <c r="C149" s="13">
        <f>IF(VLOOKUP(B149,Database!$A:$AU,MATCH($C$1,Database!$A$1:$AU$1,),)=0,"#N/A",((((VLOOKUP(B149,Database!$A:$AU,MATCH($C$1,Database!$A$1:$AU$1,),))))-(((VLOOKUP(EDATE(B149,-12),Database!$A:$AU,MATCH($C$1,Database!$A$1:$AU$1,),)))))/(((VLOOKUP(EDATE(B149,-12),Database!$A:$AU,MATCH($C$1,Database!$A$1:$AU$1,),)))))</f>
        <v>4.9764746430936146E-2</v>
      </c>
      <c r="D149" s="13">
        <f>IF(VLOOKUP(B149,Database!$A:$AV,MATCH($D$1,Database!$A$1:$AV$1,),)=0,"#N/A",((((VLOOKUP(B149,Database!$A:$AS,MATCH($D$1,Database!$A$1:$AS$1,),))))-(((VLOOKUP(EDATE(B149,-12),Database!$A:$AS,MATCH($D$1,Database!$A$1:$AS$1,),)))))/(((VLOOKUP(EDATE(B149,-12),Database!$A:$AS,MATCH($D$1,Database!$A$1:$AS$1,),)))))</f>
        <v>5.3392658505532382E-2</v>
      </c>
      <c r="E149" s="13">
        <f>IF(VLOOKUP(B149,Database!$A:$AV,MATCH($E$1,Database!$A$1:$AV$1,),)=0,"#N/A",((((VLOOKUP(B149,Database!$A:$AS,MATCH($E$1,Database!$A$1:$AS$1,),))))-(((VLOOKUP(EDATE(B149,-12),Database!$A:$AS,MATCH($E$1,Database!$A$1:$AS$1,),)))))/(((VLOOKUP(EDATE(B149,-12),Database!$A:$AS,MATCH($E$1,Database!$A$1:$AS$1,),)))))</f>
        <v>6.6950053134973417E-2</v>
      </c>
      <c r="F149" s="13">
        <f>IF(VLOOKUP(B149,Database!$A:$AV,MATCH($F$1,Database!$A$1:$AV$1,),)=0,"#N/A",((((VLOOKUP(B149,Database!$A:$AS,MATCH($F$1,Database!$A$1:$AS$1,),))))-(((VLOOKUP(EDATE(B149,-12),Database!$A:$AS,MATCH($F$1,Database!$A$1:$AS$1,),)))))/(((VLOOKUP(EDATE(B149,-12),Database!$A:$AS,MATCH($F$1,Database!$A$1:$AS$1,),)))))</f>
        <v>5.7104913675973631E-2</v>
      </c>
      <c r="G149" s="13">
        <f>IF(VLOOKUP(B149,Database!$A:$AV,MATCH($G$1,Database!$A$1:$AV$1,),)=0,"#N/A",((((VLOOKUP(B149,Database!$A:$AS,MATCH($G$1,Database!$A$1:$AS$1,),))))-(((VLOOKUP(EDATE(B149,-12),Database!$A:$AS,MATCH($G$1,Database!$A$1:$AS$1,),)))))/(((VLOOKUP(EDATE(B149,-12),Database!$A:$AS,MATCH($G$1,Database!$A$1:$AS$1,),)))))</f>
        <v>3.7517899761336578E-2</v>
      </c>
      <c r="H149" s="13">
        <f>IF(VLOOKUP(B149,Database!$A:$AV,MATCH($H$1,Database!$A$1:$AV$1,),)=0,"#N/A",((((VLOOKUP(B149,Database!$A:$AS,MATCH($H$1,Database!$A$1:$AS$1,),))))-(((VLOOKUP(EDATE(B149,-12),Database!$A:$AS,MATCH($H$1,Database!$A$1:$AS$1,),)))))/(((VLOOKUP(EDATE(B149,-12),Database!$A:$AS,MATCH($H$1,Database!$A$1:$AS$1,),)))))</f>
        <v>2.7563395807076299E-2</v>
      </c>
      <c r="I149" s="13">
        <f>IF(VLOOKUP(B149,Database!$A:$AV,MATCH($I$1,Database!$A$1:$AV$1,),)=0,"#N/A",((((VLOOKUP(B149,Database!$A:$AS,MATCH($I$1,Database!$A$1:$AS$1,),))))-(((VLOOKUP(EDATE(B149,-12),Database!$A:$AS,MATCH($I$1,Database!$A$1:$AS$1,),)))))/(((VLOOKUP(EDATE(B149,-12),Database!$A:$AS,MATCH($I$1,Database!$A$1:$AS$1,),)))))</f>
        <v>5.1851851845571811E-2</v>
      </c>
      <c r="J149" s="13">
        <f>IF(VLOOKUP(B149,Database!$A:$AV,MATCH($J$1,Database!$A$1:$AV$1,),)=0,"#N/A",((((VLOOKUP(B149,Database!$A:$AS,MATCH($J$1,Database!$A$1:$AS$1,),))))-(((VLOOKUP(EDATE(B149,-12),Database!$A:$AS,MATCH($J$1,Database!$A$1:$AS$1,),)))))/(((VLOOKUP(EDATE(B149,-12),Database!$A:$AS,MATCH($J$1,Database!$A$1:$AS$1,),)))))</f>
        <v>4.6598227808790665E-2</v>
      </c>
      <c r="K149" s="13">
        <f>IF(VLOOKUP(B149,Database!$A:$AV,MATCH($K$1,Database!$A$1:$AV$1,),)=0,"#N/A",((((VLOOKUP(B149,Database!$A:$AS,MATCH($K$1,Database!$A$1:$AS$1,),))))-(((VLOOKUP(EDATE(B149,-12),Database!$A:$AS,MATCH($K$1,Database!$A$1:$AS$1,),)))))/(((VLOOKUP(EDATE(B149,-12),Database!$A:$AS,MATCH($K$1,Database!$A$1:$AS$1,),)))))</f>
        <v>9.2824417199004222E-2</v>
      </c>
      <c r="L149" s="13">
        <f>((((VLOOKUP(B149,Database!$A:$AS,MATCH($L$1,Database!$A$1:$AS$1,),))))-(((VLOOKUP(EDATE(B149,-12),Database!$A:$AS,MATCH($L$1,Database!$A$1:$AS$1,),)))))/(((VLOOKUP(EDATE(B149,-12),Database!$A:$AS,MATCH($L$1,Database!$A$1:$AS$1,),))))</f>
        <v>5.7658290185227612E-2</v>
      </c>
      <c r="M149" s="13">
        <f>((((VLOOKUP(B149,Database!$A:$AS,MATCH($M$1,Database!$A$1:$AS$1,),))))-(((VLOOKUP(EDATE(B149,-12),Database!$A:$AS,MATCH($M$1,Database!$A$1:$AS$1,),)))))/(((VLOOKUP(EDATE(B149,-12),Database!$A:$AS,MATCH($M$1,Database!$A$1:$AS$1,),))))</f>
        <v>0.11723529953938359</v>
      </c>
      <c r="N149" s="13">
        <f>((((VLOOKUP(B149,Database!$A:$AS,MATCH($N$1,Database!$A$1:$AS$1,),))))-(((VLOOKUP(EDATE(B149,-12),Database!$A:$AS,MATCH($N$1,Database!$A$1:$AS$1,),)))))/(((VLOOKUP(EDATE(B149,-12),Database!$A:$AS,MATCH($N$1,Database!$A$1:$AS$1,),))))</f>
        <v>5.915065065905685E-2</v>
      </c>
      <c r="O149" s="13">
        <f>IF(VLOOKUP(B149,Database!$A:$AV,MATCH($O$1,Database!$A$1:$AV$1,),)=0,"#N/A",((((VLOOKUP(B149,Database!$A:$AS,MATCH($O$1,Database!$A$1:$AS$1,),))))-(((VLOOKUP(EDATE(B149,-12),Database!$A:$AS,MATCH($O$1,Database!$A$1:$AS$1,),)))))/(((VLOOKUP(EDATE(B149,-12),Database!$A:$AS,MATCH($O$1,Database!$A$1:$AS$1,),)))))</f>
        <v>8.1254637394373538E-2</v>
      </c>
      <c r="P149" s="13">
        <f>IF(VLOOKUP(B149,Database!$A:$AV,MATCH($P$1,Database!$A$1:$AV$1,),)=0,"#N/A",((((VLOOKUP(B149,Database!$A:$AS,MATCH($P$1,Database!$A$1:$AS$1,),))))-(((VLOOKUP(EDATE(B149,-12),Database!$A:$AS,MATCH($P$1,Database!$A$1:$AS$1,),)))))/(((VLOOKUP(EDATE(B149,-12),Database!$A:$AS,MATCH($P$1,Database!$A$1:$AS$1,),)))))</f>
        <v>0.19640782339271895</v>
      </c>
      <c r="Q149" s="13">
        <f>IF(VLOOKUP(B149,Database!$A:$AV,MATCH($Q$1,Database!$A$1:$AV$1,),)=0,"#N/A",((((VLOOKUP(B149,Database!$A:$AS,MATCH($Q$1,Database!$A$1:$AS$1,),))))-(((VLOOKUP(EDATE(B149,-12),Database!$A:$AS,MATCH($Q$1,Database!$A$1:$AS$1,),)))))/(((VLOOKUP(EDATE(B149,-12),Database!$A:$AS,MATCH($Q$1,Database!$A$1:$AS$1,),)))))</f>
        <v>7.5353918191138208E-2</v>
      </c>
      <c r="R149" s="13">
        <f>IF(VLOOKUP(B149,Database!$A:$AV,MATCH($R$1,Database!$A$1:$AV$1,),)=0,"#N/A",((((VLOOKUP(B149,Database!$A:$AS,MATCH($R$1,Database!$A$1:$AS$1,),))))-(((VLOOKUP(EDATE(B149,-12),Database!$A:$AS,MATCH($R$1,Database!$A$1:$AS$1,),)))))/(((VLOOKUP(EDATE(B149,-12),Database!$A:$AS,MATCH($R$1,Database!$A$1:$AS$1,),)))))</f>
        <v>7.9493942273088147E-2</v>
      </c>
      <c r="S149" s="13">
        <f>IF(VLOOKUP(B149,Database!$A:$AV,MATCH($S$1,Database!$A$1:$AV$1,),)=0,"#N/A",((((VLOOKUP(B149,Database!$A:$AS,MATCH($S$1,Database!$A$1:$AS$1,),))))-(((VLOOKUP(EDATE(B149,-12),Database!$A:$AS,MATCH($S$1,Database!$A$1:$AS$1,),)))))/(((VLOOKUP(EDATE(B149,-12),Database!$A:$AS,MATCH($S$1,Database!$A$1:$AS$1,),)))))</f>
        <v>0.16930379747715996</v>
      </c>
      <c r="T149" s="13">
        <f>IF(VLOOKUP(B149,Database!$A:$AV,MATCH($T$1,Database!$A$1:$AV$1,),)=0,"#N/A",((((VLOOKUP(B149,Database!$A:$AS,MATCH($T$1,Database!$A$1:$AS$1,),))))-(((VLOOKUP(EDATE(B149,-12),Database!$A:$AS,MATCH($T$1,Database!$A$1:$AS$1,),)))))/(((VLOOKUP(EDATE(B149,-12),Database!$A:$AS,MATCH($T$1,Database!$A$1:$AS$1,),)))))</f>
        <v>3.9719626164566535E-2</v>
      </c>
      <c r="U149" s="13">
        <f>IF(VLOOKUP(B149,Database!$A:$AV,MATCH($U$1,Database!$A$1:$AV$1,),)=0,"#N/A",((((VLOOKUP(B149,Database!$A:$AS,MATCH($U$1,Database!$A$1:$AS$1,),))))-(((VLOOKUP(EDATE(B149,-12),Database!$A:$AS,MATCH($U$1,Database!$A$1:$AS$1,),)))))/(((VLOOKUP(EDATE(B149,-12),Database!$A:$AS,MATCH($U$1,Database!$A$1:$AS$1,),)))))</f>
        <v>3.3527768434246694E-2</v>
      </c>
      <c r="V149" s="13">
        <f>IF(VLOOKUP(B149,Database!$A:$AV,MATCH($V$1,Database!$A$1:$AV$1,),)=0,"#N/A",((((VLOOKUP(B149,Database!$A:$AS,MATCH($V$1,Database!$A$1:$AS$1,),))))-(((VLOOKUP(EDATE(B149,-12),Database!$A:$AS,MATCH($V$1,Database!$A$1:$AS$1,),)))))/(((VLOOKUP(EDATE(B149,-12),Database!$A:$AS,MATCH($V$1,Database!$A$1:$AS$1,),)))))</f>
        <v>0.11349974503066639</v>
      </c>
    </row>
    <row r="150" spans="1:22" s="80" customFormat="1" x14ac:dyDescent="0.35">
      <c r="A150" s="43"/>
      <c r="B150" s="75">
        <v>36708</v>
      </c>
      <c r="C150" s="13">
        <f>IF(VLOOKUP(B150,Database!$A:$AU,MATCH($C$1,Database!$A$1:$AU$1,),)=0,"#N/A",((((VLOOKUP(B150,Database!$A:$AU,MATCH($C$1,Database!$A$1:$AU$1,),))))-(((VLOOKUP(EDATE(B150,-12),Database!$A:$AU,MATCH($C$1,Database!$A$1:$AU$1,),)))))/(((VLOOKUP(EDATE(B150,-12),Database!$A:$AU,MATCH($C$1,Database!$A$1:$AU$1,),)))))</f>
        <v>4.1742477762183552E-2</v>
      </c>
      <c r="D150" s="13">
        <f>IF(VLOOKUP(B150,Database!$A:$AV,MATCH($D$1,Database!$A$1:$AV$1,),)=0,"#N/A",((((VLOOKUP(B150,Database!$A:$AS,MATCH($D$1,Database!$A$1:$AS$1,),))))-(((VLOOKUP(EDATE(B150,-12),Database!$A:$AS,MATCH($D$1,Database!$A$1:$AS$1,),)))))/(((VLOOKUP(EDATE(B150,-12),Database!$A:$AS,MATCH($D$1,Database!$A$1:$AS$1,),)))))</f>
        <v>5.849889624581512E-2</v>
      </c>
      <c r="E150" s="13">
        <f>IF(VLOOKUP(B150,Database!$A:$AV,MATCH($E$1,Database!$A$1:$AV$1,),)=0,"#N/A",((((VLOOKUP(B150,Database!$A:$AS,MATCH($E$1,Database!$A$1:$AS$1,),))))-(((VLOOKUP(EDATE(B150,-12),Database!$A:$AS,MATCH($E$1,Database!$A$1:$AS$1,),)))))/(((VLOOKUP(EDATE(B150,-12),Database!$A:$AS,MATCH($E$1,Database!$A$1:$AS$1,),)))))</f>
        <v>5.9196617338212611E-2</v>
      </c>
      <c r="F150" s="13">
        <f>IF(VLOOKUP(B150,Database!$A:$AV,MATCH($F$1,Database!$A$1:$AV$1,),)=0,"#N/A",((((VLOOKUP(B150,Database!$A:$AS,MATCH($F$1,Database!$A$1:$AS$1,),))))-(((VLOOKUP(EDATE(B150,-12),Database!$A:$AS,MATCH($F$1,Database!$A$1:$AS$1,),)))))/(((VLOOKUP(EDATE(B150,-12),Database!$A:$AS,MATCH($F$1,Database!$A$1:$AS$1,),)))))</f>
        <v>6.5876152840797689E-2</v>
      </c>
      <c r="G150" s="13">
        <f>IF(VLOOKUP(B150,Database!$A:$AV,MATCH($G$1,Database!$A$1:$AV$1,),)=0,"#N/A",((((VLOOKUP(B150,Database!$A:$AS,MATCH($G$1,Database!$A$1:$AS$1,),))))-(((VLOOKUP(EDATE(B150,-12),Database!$A:$AS,MATCH($G$1,Database!$A$1:$AS$1,),)))))/(((VLOOKUP(EDATE(B150,-12),Database!$A:$AS,MATCH($G$1,Database!$A$1:$AS$1,),)))))</f>
        <v>4.724259453281273E-2</v>
      </c>
      <c r="H150" s="13">
        <f>IF(VLOOKUP(B150,Database!$A:$AV,MATCH($H$1,Database!$A$1:$AV$1,),)=0,"#N/A",((((VLOOKUP(B150,Database!$A:$AS,MATCH($H$1,Database!$A$1:$AS$1,),))))-(((VLOOKUP(EDATE(B150,-12),Database!$A:$AS,MATCH($H$1,Database!$A$1:$AS$1,),)))))/(((VLOOKUP(EDATE(B150,-12),Database!$A:$AS,MATCH($H$1,Database!$A$1:$AS$1,),)))))</f>
        <v>5.4288816517909658E-3</v>
      </c>
      <c r="I150" s="13">
        <f>IF(VLOOKUP(B150,Database!$A:$AV,MATCH($I$1,Database!$A$1:$AV$1,),)=0,"#N/A",((((VLOOKUP(B150,Database!$A:$AS,MATCH($I$1,Database!$A$1:$AS$1,),))))-(((VLOOKUP(EDATE(B150,-12),Database!$A:$AS,MATCH($I$1,Database!$A$1:$AS$1,),)))))/(((VLOOKUP(EDATE(B150,-12),Database!$A:$AS,MATCH($I$1,Database!$A$1:$AS$1,),)))))</f>
        <v>3.5947712419208466E-2</v>
      </c>
      <c r="J150" s="13">
        <f>IF(VLOOKUP(B150,Database!$A:$AV,MATCH($J$1,Database!$A$1:$AV$1,),)=0,"#N/A",((((VLOOKUP(B150,Database!$A:$AS,MATCH($J$1,Database!$A$1:$AS$1,),))))-(((VLOOKUP(EDATE(B150,-12),Database!$A:$AS,MATCH($J$1,Database!$A$1:$AS$1,),)))))/(((VLOOKUP(EDATE(B150,-12),Database!$A:$AS,MATCH($J$1,Database!$A$1:$AS$1,),)))))</f>
        <v>4.0643890060559448E-2</v>
      </c>
      <c r="K150" s="13">
        <f>IF(VLOOKUP(B150,Database!$A:$AV,MATCH($K$1,Database!$A$1:$AV$1,),)=0,"#N/A",((((VLOOKUP(B150,Database!$A:$AS,MATCH($K$1,Database!$A$1:$AS$1,),))))-(((VLOOKUP(EDATE(B150,-12),Database!$A:$AS,MATCH($K$1,Database!$A$1:$AS$1,),)))))/(((VLOOKUP(EDATE(B150,-12),Database!$A:$AS,MATCH($K$1,Database!$A$1:$AS$1,),)))))</f>
        <v>5.8439313083895349E-2</v>
      </c>
      <c r="L150" s="13">
        <f>((((VLOOKUP(B150,Database!$A:$AS,MATCH($L$1,Database!$A$1:$AS$1,),))))-(((VLOOKUP(EDATE(B150,-12),Database!$A:$AS,MATCH($L$1,Database!$A$1:$AS$1,),)))))/(((VLOOKUP(EDATE(B150,-12),Database!$A:$AS,MATCH($L$1,Database!$A$1:$AS$1,),))))</f>
        <v>3.8131275779806302E-2</v>
      </c>
      <c r="M150" s="13">
        <f>((((VLOOKUP(B150,Database!$A:$AS,MATCH($M$1,Database!$A$1:$AS$1,),))))-(((VLOOKUP(EDATE(B150,-12),Database!$A:$AS,MATCH($M$1,Database!$A$1:$AS$1,),)))))/(((VLOOKUP(EDATE(B150,-12),Database!$A:$AS,MATCH($M$1,Database!$A$1:$AS$1,),))))</f>
        <v>8.7741592857665807E-2</v>
      </c>
      <c r="N150" s="13">
        <f>((((VLOOKUP(B150,Database!$A:$AS,MATCH($N$1,Database!$A$1:$AS$1,),))))-(((VLOOKUP(EDATE(B150,-12),Database!$A:$AS,MATCH($N$1,Database!$A$1:$AS$1,),)))))/(((VLOOKUP(EDATE(B150,-12),Database!$A:$AS,MATCH($N$1,Database!$A$1:$AS$1,),))))</f>
        <v>5.036836887315347E-2</v>
      </c>
      <c r="O150" s="13">
        <f>IF(VLOOKUP(B150,Database!$A:$AV,MATCH($O$1,Database!$A$1:$AV$1,),)=0,"#N/A",((((VLOOKUP(B150,Database!$A:$AS,MATCH($O$1,Database!$A$1:$AS$1,),))))-(((VLOOKUP(EDATE(B150,-12),Database!$A:$AS,MATCH($O$1,Database!$A$1:$AS$1,),)))))/(((VLOOKUP(EDATE(B150,-12),Database!$A:$AS,MATCH($O$1,Database!$A$1:$AS$1,),)))))</f>
        <v>7.5195188075165773E-2</v>
      </c>
      <c r="P150" s="13">
        <f>IF(VLOOKUP(B150,Database!$A:$AV,MATCH($P$1,Database!$A$1:$AV$1,),)=0,"#N/A",((((VLOOKUP(B150,Database!$A:$AS,MATCH($P$1,Database!$A$1:$AS$1,),))))-(((VLOOKUP(EDATE(B150,-12),Database!$A:$AS,MATCH($P$1,Database!$A$1:$AS$1,),)))))/(((VLOOKUP(EDATE(B150,-12),Database!$A:$AS,MATCH($P$1,Database!$A$1:$AS$1,),)))))</f>
        <v>0.19750739332488379</v>
      </c>
      <c r="Q150" s="13">
        <f>IF(VLOOKUP(B150,Database!$A:$AV,MATCH($Q$1,Database!$A$1:$AV$1,),)=0,"#N/A",((((VLOOKUP(B150,Database!$A:$AS,MATCH($Q$1,Database!$A$1:$AS$1,),))))-(((VLOOKUP(EDATE(B150,-12),Database!$A:$AS,MATCH($Q$1,Database!$A$1:$AS$1,),)))))/(((VLOOKUP(EDATE(B150,-12),Database!$A:$AS,MATCH($Q$1,Database!$A$1:$AS$1,),)))))</f>
        <v>9.6624901231171276E-2</v>
      </c>
      <c r="R150" s="13">
        <f>IF(VLOOKUP(B150,Database!$A:$AV,MATCH($R$1,Database!$A$1:$AV$1,),)=0,"#N/A",((((VLOOKUP(B150,Database!$A:$AS,MATCH($R$1,Database!$A$1:$AS$1,),))))-(((VLOOKUP(EDATE(B150,-12),Database!$A:$AS,MATCH($R$1,Database!$A$1:$AS$1,),)))))/(((VLOOKUP(EDATE(B150,-12),Database!$A:$AS,MATCH($R$1,Database!$A$1:$AS$1,),)))))</f>
        <v>3.8607344887612464E-2</v>
      </c>
      <c r="S150" s="13">
        <f>IF(VLOOKUP(B150,Database!$A:$AV,MATCH($S$1,Database!$A$1:$AV$1,),)=0,"#N/A",((((VLOOKUP(B150,Database!$A:$AS,MATCH($S$1,Database!$A$1:$AS$1,),))))-(((VLOOKUP(EDATE(B150,-12),Database!$A:$AS,MATCH($S$1,Database!$A$1:$AS$1,),)))))/(((VLOOKUP(EDATE(B150,-12),Database!$A:$AS,MATCH($S$1,Database!$A$1:$AS$1,),)))))</f>
        <v>0.15327380950361144</v>
      </c>
      <c r="T150" s="13">
        <f>IF(VLOOKUP(B150,Database!$A:$AV,MATCH($T$1,Database!$A$1:$AV$1,),)=0,"#N/A",((((VLOOKUP(B150,Database!$A:$AS,MATCH($T$1,Database!$A$1:$AS$1,),))))-(((VLOOKUP(EDATE(B150,-12),Database!$A:$AS,MATCH($T$1,Database!$A$1:$AS$1,),)))))/(((VLOOKUP(EDATE(B150,-12),Database!$A:$AS,MATCH($T$1,Database!$A$1:$AS$1,),)))))</f>
        <v>6.1757719705767072E-2</v>
      </c>
      <c r="U150" s="13">
        <f>IF(VLOOKUP(B150,Database!$A:$AV,MATCH($U$1,Database!$A$1:$AV$1,),)=0,"#N/A",((((VLOOKUP(B150,Database!$A:$AS,MATCH($U$1,Database!$A$1:$AS$1,),))))-(((VLOOKUP(EDATE(B150,-12),Database!$A:$AS,MATCH($U$1,Database!$A$1:$AS$1,),)))))/(((VLOOKUP(EDATE(B150,-12),Database!$A:$AS,MATCH($U$1,Database!$A$1:$AS$1,),)))))</f>
        <v>4.7371950507327967E-2</v>
      </c>
      <c r="V150" s="13">
        <f>IF(VLOOKUP(B150,Database!$A:$AV,MATCH($V$1,Database!$A$1:$AV$1,),)=0,"#N/A",((((VLOOKUP(B150,Database!$A:$AS,MATCH($V$1,Database!$A$1:$AS$1,),))))-(((VLOOKUP(EDATE(B150,-12),Database!$A:$AS,MATCH($V$1,Database!$A$1:$AS$1,),)))))/(((VLOOKUP(EDATE(B150,-12),Database!$A:$AS,MATCH($V$1,Database!$A$1:$AS$1,),)))))</f>
        <v>7.7325381110313091E-2</v>
      </c>
    </row>
    <row r="151" spans="1:22" s="80" customFormat="1" x14ac:dyDescent="0.35">
      <c r="A151" s="43"/>
      <c r="B151" s="75">
        <v>36739</v>
      </c>
      <c r="C151" s="13">
        <f>IF(VLOOKUP(B151,Database!$A:$AU,MATCH($C$1,Database!$A$1:$AU$1,),)=0,"#N/A",((((VLOOKUP(B151,Database!$A:$AU,MATCH($C$1,Database!$A$1:$AU$1,),))))-(((VLOOKUP(EDATE(B151,-12),Database!$A:$AU,MATCH($C$1,Database!$A$1:$AU$1,),)))))/(((VLOOKUP(EDATE(B151,-12),Database!$A:$AU,MATCH($C$1,Database!$A$1:$AU$1,),)))))</f>
        <v>3.4322473629608843E-2</v>
      </c>
      <c r="D151" s="13">
        <f>IF(VLOOKUP(B151,Database!$A:$AV,MATCH($D$1,Database!$A$1:$AV$1,),)=0,"#N/A",((((VLOOKUP(B151,Database!$A:$AS,MATCH($D$1,Database!$A$1:$AS$1,),))))-(((VLOOKUP(EDATE(B151,-12),Database!$A:$AS,MATCH($D$1,Database!$A$1:$AS$1,),)))))/(((VLOOKUP(EDATE(B151,-12),Database!$A:$AS,MATCH($D$1,Database!$A$1:$AS$1,),)))))</f>
        <v>5.9668508281639256E-2</v>
      </c>
      <c r="E151" s="13">
        <f>IF(VLOOKUP(B151,Database!$A:$AV,MATCH($E$1,Database!$A$1:$AV$1,),)=0,"#N/A",((((VLOOKUP(B151,Database!$A:$AS,MATCH($E$1,Database!$A$1:$AS$1,),))))-(((VLOOKUP(EDATE(B151,-12),Database!$A:$AS,MATCH($E$1,Database!$A$1:$AS$1,),)))))/(((VLOOKUP(EDATE(B151,-12),Database!$A:$AS,MATCH($E$1,Database!$A$1:$AS$1,),)))))</f>
        <v>6.3874345544395209E-2</v>
      </c>
      <c r="F151" s="13">
        <f>IF(VLOOKUP(B151,Database!$A:$AV,MATCH($F$1,Database!$A$1:$AV$1,),)=0,"#N/A",((((VLOOKUP(B151,Database!$A:$AS,MATCH($F$1,Database!$A$1:$AS$1,),))))-(((VLOOKUP(EDATE(B151,-12),Database!$A:$AS,MATCH($F$1,Database!$A$1:$AS$1,),)))))/(((VLOOKUP(EDATE(B151,-12),Database!$A:$AS,MATCH($F$1,Database!$A$1:$AS$1,),)))))</f>
        <v>6.6579634472608118E-2</v>
      </c>
      <c r="G151" s="13">
        <f>IF(VLOOKUP(B151,Database!$A:$AV,MATCH($G$1,Database!$A$1:$AV$1,),)=0,"#N/A",((((VLOOKUP(B151,Database!$A:$AS,MATCH($G$1,Database!$A$1:$AS$1,),))))-(((VLOOKUP(EDATE(B151,-12),Database!$A:$AS,MATCH($G$1,Database!$A$1:$AS$1,),)))))/(((VLOOKUP(EDATE(B151,-12),Database!$A:$AS,MATCH($G$1,Database!$A$1:$AS$1,),)))))</f>
        <v>5.7550465838509243E-2</v>
      </c>
      <c r="H151" s="13">
        <f>IF(VLOOKUP(B151,Database!$A:$AV,MATCH($H$1,Database!$A$1:$AV$1,),)=0,"#N/A",((((VLOOKUP(B151,Database!$A:$AS,MATCH($H$1,Database!$A$1:$AS$1,),))))-(((VLOOKUP(EDATE(B151,-12),Database!$A:$AS,MATCH($H$1,Database!$A$1:$AS$1,),)))))/(((VLOOKUP(EDATE(B151,-12),Database!$A:$AS,MATCH($H$1,Database!$A$1:$AS$1,),)))))</f>
        <v>1.0775862061568621E-2</v>
      </c>
      <c r="I151" s="13">
        <f>IF(VLOOKUP(B151,Database!$A:$AV,MATCH($I$1,Database!$A$1:$AV$1,),)=0,"#N/A",((((VLOOKUP(B151,Database!$A:$AS,MATCH($I$1,Database!$A$1:$AS$1,),))))-(((VLOOKUP(EDATE(B151,-12),Database!$A:$AS,MATCH($I$1,Database!$A$1:$AS$1,),)))))/(((VLOOKUP(EDATE(B151,-12),Database!$A:$AS,MATCH($I$1,Database!$A$1:$AS$1,),)))))</f>
        <v>3.8961038958297882E-2</v>
      </c>
      <c r="J151" s="13">
        <f>IF(VLOOKUP(B151,Database!$A:$AV,MATCH($J$1,Database!$A$1:$AV$1,),)=0,"#N/A",((((VLOOKUP(B151,Database!$A:$AS,MATCH($J$1,Database!$A$1:$AS$1,),))))-(((VLOOKUP(EDATE(B151,-12),Database!$A:$AS,MATCH($J$1,Database!$A$1:$AS$1,),)))))/(((VLOOKUP(EDATE(B151,-12),Database!$A:$AS,MATCH($J$1,Database!$A$1:$AS$1,),)))))</f>
        <v>4.1818841254905169E-2</v>
      </c>
      <c r="K151" s="13">
        <f>IF(VLOOKUP(B151,Database!$A:$AV,MATCH($K$1,Database!$A$1:$AV$1,),)=0,"#N/A",((((VLOOKUP(B151,Database!$A:$AS,MATCH($K$1,Database!$A$1:$AS$1,),))))-(((VLOOKUP(EDATE(B151,-12),Database!$A:$AS,MATCH($K$1,Database!$A$1:$AS$1,),)))))/(((VLOOKUP(EDATE(B151,-12),Database!$A:$AS,MATCH($K$1,Database!$A$1:$AS$1,),)))))</f>
        <v>9.9144313127252845E-2</v>
      </c>
      <c r="L151" s="13">
        <f>((((VLOOKUP(B151,Database!$A:$AS,MATCH($L$1,Database!$A$1:$AS$1,),))))-(((VLOOKUP(EDATE(B151,-12),Database!$A:$AS,MATCH($L$1,Database!$A$1:$AS$1,),)))))/(((VLOOKUP(EDATE(B151,-12),Database!$A:$AS,MATCH($L$1,Database!$A$1:$AS$1,),))))</f>
        <v>5.55488526505441E-2</v>
      </c>
      <c r="M151" s="13">
        <f>((((VLOOKUP(B151,Database!$A:$AS,MATCH($M$1,Database!$A$1:$AS$1,),))))-(((VLOOKUP(EDATE(B151,-12),Database!$A:$AS,MATCH($M$1,Database!$A$1:$AS$1,),)))))/(((VLOOKUP(EDATE(B151,-12),Database!$A:$AS,MATCH($M$1,Database!$A$1:$AS$1,),))))</f>
        <v>8.7681820523185156E-2</v>
      </c>
      <c r="N151" s="13">
        <f>((((VLOOKUP(B151,Database!$A:$AS,MATCH($N$1,Database!$A$1:$AS$1,),))))-(((VLOOKUP(EDATE(B151,-12),Database!$A:$AS,MATCH($N$1,Database!$A$1:$AS$1,),)))))/(((VLOOKUP(EDATE(B151,-12),Database!$A:$AS,MATCH($N$1,Database!$A$1:$AS$1,),))))</f>
        <v>4.405174559657582E-2</v>
      </c>
      <c r="O151" s="13">
        <f>IF(VLOOKUP(B151,Database!$A:$AV,MATCH($O$1,Database!$A$1:$AV$1,),)=0,"#N/A",((((VLOOKUP(B151,Database!$A:$AS,MATCH($O$1,Database!$A$1:$AS$1,),))))-(((VLOOKUP(EDATE(B151,-12),Database!$A:$AS,MATCH($O$1,Database!$A$1:$AS$1,),)))))/(((VLOOKUP(EDATE(B151,-12),Database!$A:$AS,MATCH($O$1,Database!$A$1:$AS$1,),)))))</f>
        <v>7.5831706861322332E-2</v>
      </c>
      <c r="P151" s="13">
        <f>IF(VLOOKUP(B151,Database!$A:$AV,MATCH($P$1,Database!$A$1:$AV$1,),)=0,"#N/A",((((VLOOKUP(B151,Database!$A:$AS,MATCH($P$1,Database!$A$1:$AS$1,),))))-(((VLOOKUP(EDATE(B151,-12),Database!$A:$AS,MATCH($P$1,Database!$A$1:$AS$1,),)))))/(((VLOOKUP(EDATE(B151,-12),Database!$A:$AS,MATCH($P$1,Database!$A$1:$AS$1,),)))))</f>
        <v>0.21602591184340234</v>
      </c>
      <c r="Q151" s="13">
        <f>IF(VLOOKUP(B151,Database!$A:$AV,MATCH($Q$1,Database!$A$1:$AV$1,),)=0,"#N/A",((((VLOOKUP(B151,Database!$A:$AS,MATCH($Q$1,Database!$A$1:$AS$1,),))))-(((VLOOKUP(EDATE(B151,-12),Database!$A:$AS,MATCH($Q$1,Database!$A$1:$AS$1,),)))))/(((VLOOKUP(EDATE(B151,-12),Database!$A:$AS,MATCH($Q$1,Database!$A$1:$AS$1,),)))))</f>
        <v>7.8383479520612406E-2</v>
      </c>
      <c r="R151" s="13">
        <f>IF(VLOOKUP(B151,Database!$A:$AV,MATCH($R$1,Database!$A$1:$AV$1,),)=0,"#N/A",((((VLOOKUP(B151,Database!$A:$AS,MATCH($R$1,Database!$A$1:$AS$1,),))))-(((VLOOKUP(EDATE(B151,-12),Database!$A:$AS,MATCH($R$1,Database!$A$1:$AS$1,),)))))/(((VLOOKUP(EDATE(B151,-12),Database!$A:$AS,MATCH($R$1,Database!$A$1:$AS$1,),)))))</f>
        <v>8.8517038154653727E-2</v>
      </c>
      <c r="S151" s="13">
        <f>IF(VLOOKUP(B151,Database!$A:$AV,MATCH($S$1,Database!$A$1:$AV$1,),)=0,"#N/A",((((VLOOKUP(B151,Database!$A:$AS,MATCH($S$1,Database!$A$1:$AS$1,),))))-(((VLOOKUP(EDATE(B151,-12),Database!$A:$AS,MATCH($S$1,Database!$A$1:$AS$1,),)))))/(((VLOOKUP(EDATE(B151,-12),Database!$A:$AS,MATCH($S$1,Database!$A$1:$AS$1,),)))))</f>
        <v>0.15870570108537455</v>
      </c>
      <c r="T151" s="13">
        <f>IF(VLOOKUP(B151,Database!$A:$AV,MATCH($T$1,Database!$A$1:$AV$1,),)=0,"#N/A",((((VLOOKUP(B151,Database!$A:$AS,MATCH($T$1,Database!$A$1:$AS$1,),))))-(((VLOOKUP(EDATE(B151,-12),Database!$A:$AS,MATCH($T$1,Database!$A$1:$AS$1,),)))))/(((VLOOKUP(EDATE(B151,-12),Database!$A:$AS,MATCH($T$1,Database!$A$1:$AS$1,),)))))</f>
        <v>0.15656565655583521</v>
      </c>
      <c r="U151" s="13">
        <f>IF(VLOOKUP(B151,Database!$A:$AV,MATCH($U$1,Database!$A$1:$AV$1,),)=0,"#N/A",((((VLOOKUP(B151,Database!$A:$AS,MATCH($U$1,Database!$A$1:$AS$1,),))))-(((VLOOKUP(EDATE(B151,-12),Database!$A:$AS,MATCH($U$1,Database!$A$1:$AS$1,),)))))/(((VLOOKUP(EDATE(B151,-12),Database!$A:$AS,MATCH($U$1,Database!$A$1:$AS$1,),)))))</f>
        <v>7.7876355227251018E-2</v>
      </c>
      <c r="V151" s="13">
        <f>IF(VLOOKUP(B151,Database!$A:$AV,MATCH($V$1,Database!$A$1:$AV$1,),)=0,"#N/A",((((VLOOKUP(B151,Database!$A:$AS,MATCH($V$1,Database!$A$1:$AS$1,),))))-(((VLOOKUP(EDATE(B151,-12),Database!$A:$AS,MATCH($V$1,Database!$A$1:$AS$1,),)))))/(((VLOOKUP(EDATE(B151,-12),Database!$A:$AS,MATCH($V$1,Database!$A$1:$AS$1,),)))))</f>
        <v>7.8049133745663912E-2</v>
      </c>
    </row>
    <row r="152" spans="1:22" s="80" customFormat="1" x14ac:dyDescent="0.35">
      <c r="A152" s="43"/>
      <c r="B152" s="75">
        <v>36770</v>
      </c>
      <c r="C152" s="13">
        <f>IF(VLOOKUP(B152,Database!$A:$AU,MATCH($C$1,Database!$A$1:$AU$1,),)=0,"#N/A",((((VLOOKUP(B152,Database!$A:$AU,MATCH($C$1,Database!$A$1:$AU$1,),))))-(((VLOOKUP(EDATE(B152,-12),Database!$A:$AU,MATCH($C$1,Database!$A$1:$AU$1,),)))))/(((VLOOKUP(EDATE(B152,-12),Database!$A:$AU,MATCH($C$1,Database!$A$1:$AU$1,),)))))</f>
        <v>4.2779216211981566E-2</v>
      </c>
      <c r="D152" s="13">
        <f>IF(VLOOKUP(B152,Database!$A:$AV,MATCH($D$1,Database!$A$1:$AV$1,),)=0,"#N/A",((((VLOOKUP(B152,Database!$A:$AS,MATCH($D$1,Database!$A$1:$AS$1,),))))-(((VLOOKUP(EDATE(B152,-12),Database!$A:$AS,MATCH($D$1,Database!$A$1:$AS$1,),)))))/(((VLOOKUP(EDATE(B152,-12),Database!$A:$AS,MATCH($D$1,Database!$A$1:$AS$1,),)))))</f>
        <v>5.1478641840219511E-2</v>
      </c>
      <c r="E152" s="13">
        <f>IF(VLOOKUP(B152,Database!$A:$AV,MATCH($E$1,Database!$A$1:$AV$1,),)=0,"#N/A",((((VLOOKUP(B152,Database!$A:$AS,MATCH($E$1,Database!$A$1:$AS$1,),))))-(((VLOOKUP(EDATE(B152,-12),Database!$A:$AS,MATCH($E$1,Database!$A$1:$AS$1,),)))))/(((VLOOKUP(EDATE(B152,-12),Database!$A:$AS,MATCH($E$1,Database!$A$1:$AS$1,),)))))</f>
        <v>3.4303534297374205E-2</v>
      </c>
      <c r="F152" s="13">
        <f>IF(VLOOKUP(B152,Database!$A:$AV,MATCH($F$1,Database!$A$1:$AV$1,),)=0,"#N/A",((((VLOOKUP(B152,Database!$A:$AS,MATCH($F$1,Database!$A$1:$AS$1,),))))-(((VLOOKUP(EDATE(B152,-12),Database!$A:$AS,MATCH($F$1,Database!$A$1:$AS$1,),)))))/(((VLOOKUP(EDATE(B152,-12),Database!$A:$AS,MATCH($F$1,Database!$A$1:$AS$1,),)))))</f>
        <v>7.2083879429701112E-2</v>
      </c>
      <c r="G152" s="13">
        <f>IF(VLOOKUP(B152,Database!$A:$AV,MATCH($G$1,Database!$A$1:$AV$1,),)=0,"#N/A",((((VLOOKUP(B152,Database!$A:$AS,MATCH($G$1,Database!$A$1:$AS$1,),))))-(((VLOOKUP(EDATE(B152,-12),Database!$A:$AS,MATCH($G$1,Database!$A$1:$AS$1,),)))))/(((VLOOKUP(EDATE(B152,-12),Database!$A:$AS,MATCH($G$1,Database!$A$1:$AS$1,),)))))</f>
        <v>3.2407407407407336E-2</v>
      </c>
      <c r="H152" s="13">
        <f>IF(VLOOKUP(B152,Database!$A:$AV,MATCH($H$1,Database!$A$1:$AV$1,),)=0,"#N/A",((((VLOOKUP(B152,Database!$A:$AS,MATCH($H$1,Database!$A$1:$AS$1,),))))-(((VLOOKUP(EDATE(B152,-12),Database!$A:$AS,MATCH($H$1,Database!$A$1:$AS$1,),)))))/(((VLOOKUP(EDATE(B152,-12),Database!$A:$AS,MATCH($H$1,Database!$A$1:$AS$1,),)))))</f>
        <v>0</v>
      </c>
      <c r="I152" s="13">
        <f>IF(VLOOKUP(B152,Database!$A:$AV,MATCH($I$1,Database!$A$1:$AV$1,),)=0,"#N/A",((((VLOOKUP(B152,Database!$A:$AS,MATCH($I$1,Database!$A$1:$AS$1,),))))-(((VLOOKUP(EDATE(B152,-12),Database!$A:$AS,MATCH($I$1,Database!$A$1:$AS$1,),)))))/(((VLOOKUP(EDATE(B152,-12),Database!$A:$AS,MATCH($I$1,Database!$A$1:$AS$1,),)))))</f>
        <v>3.3953112367202436E-2</v>
      </c>
      <c r="J152" s="13">
        <f>IF(VLOOKUP(B152,Database!$A:$AV,MATCH($J$1,Database!$A$1:$AV$1,),)=0,"#N/A",((((VLOOKUP(B152,Database!$A:$AS,MATCH($J$1,Database!$A$1:$AS$1,),))))-(((VLOOKUP(EDATE(B152,-12),Database!$A:$AS,MATCH($J$1,Database!$A$1:$AS$1,),)))))/(((VLOOKUP(EDATE(B152,-12),Database!$A:$AS,MATCH($J$1,Database!$A$1:$AS$1,),)))))</f>
        <v>3.142514011208971E-2</v>
      </c>
      <c r="K152" s="13">
        <f>IF(VLOOKUP(B152,Database!$A:$AV,MATCH($K$1,Database!$A$1:$AV$1,),)=0,"#N/A",((((VLOOKUP(B152,Database!$A:$AS,MATCH($K$1,Database!$A$1:$AS$1,),))))-(((VLOOKUP(EDATE(B152,-12),Database!$A:$AS,MATCH($K$1,Database!$A$1:$AS$1,),)))))/(((VLOOKUP(EDATE(B152,-12),Database!$A:$AS,MATCH($K$1,Database!$A$1:$AS$1,),)))))</f>
        <v>6.3386288877101044E-2</v>
      </c>
      <c r="L152" s="13">
        <f>((((VLOOKUP(B152,Database!$A:$AS,MATCH($L$1,Database!$A$1:$AS$1,),))))-(((VLOOKUP(EDATE(B152,-12),Database!$A:$AS,MATCH($L$1,Database!$A$1:$AS$1,),)))))/(((VLOOKUP(EDATE(B152,-12),Database!$A:$AS,MATCH($L$1,Database!$A$1:$AS$1,),))))</f>
        <v>5.0307754653876283E-2</v>
      </c>
      <c r="M152" s="13">
        <f>((((VLOOKUP(B152,Database!$A:$AS,MATCH($M$1,Database!$A$1:$AS$1,),))))-(((VLOOKUP(EDATE(B152,-12),Database!$A:$AS,MATCH($M$1,Database!$A$1:$AS$1,),)))))/(((VLOOKUP(EDATE(B152,-12),Database!$A:$AS,MATCH($M$1,Database!$A$1:$AS$1,),))))</f>
        <v>7.1923637701722443E-2</v>
      </c>
      <c r="N152" s="13">
        <f>((((VLOOKUP(B152,Database!$A:$AS,MATCH($N$1,Database!$A$1:$AS$1,),))))-(((VLOOKUP(EDATE(B152,-12),Database!$A:$AS,MATCH($N$1,Database!$A$1:$AS$1,),)))))/(((VLOOKUP(EDATE(B152,-12),Database!$A:$AS,MATCH($N$1,Database!$A$1:$AS$1,),))))</f>
        <v>5.6903522399546574E-2</v>
      </c>
      <c r="O152" s="13">
        <f>IF(VLOOKUP(B152,Database!$A:$AV,MATCH($O$1,Database!$A$1:$AV$1,),)=0,"#N/A",((((VLOOKUP(B152,Database!$A:$AS,MATCH($O$1,Database!$A$1:$AS$1,),))))-(((VLOOKUP(EDATE(B152,-12),Database!$A:$AS,MATCH($O$1,Database!$A$1:$AS$1,),)))))/(((VLOOKUP(EDATE(B152,-12),Database!$A:$AS,MATCH($O$1,Database!$A$1:$AS$1,),)))))</f>
        <v>6.1283305675202862E-2</v>
      </c>
      <c r="P152" s="13">
        <f>IF(VLOOKUP(B152,Database!$A:$AV,MATCH($P$1,Database!$A$1:$AV$1,),)=0,"#N/A",((((VLOOKUP(B152,Database!$A:$AS,MATCH($P$1,Database!$A$1:$AS$1,),))))-(((VLOOKUP(EDATE(B152,-12),Database!$A:$AS,MATCH($P$1,Database!$A$1:$AS$1,),)))))/(((VLOOKUP(EDATE(B152,-12),Database!$A:$AS,MATCH($P$1,Database!$A$1:$AS$1,),)))))</f>
        <v>0.13064472860591972</v>
      </c>
      <c r="Q152" s="13">
        <f>IF(VLOOKUP(B152,Database!$A:$AV,MATCH($Q$1,Database!$A$1:$AV$1,),)=0,"#N/A",((((VLOOKUP(B152,Database!$A:$AS,MATCH($Q$1,Database!$A$1:$AS$1,),))))-(((VLOOKUP(EDATE(B152,-12),Database!$A:$AS,MATCH($Q$1,Database!$A$1:$AS$1,),)))))/(((VLOOKUP(EDATE(B152,-12),Database!$A:$AS,MATCH($Q$1,Database!$A$1:$AS$1,),)))))</f>
        <v>5.1841297681021505E-2</v>
      </c>
      <c r="R152" s="13">
        <f>IF(VLOOKUP(B152,Database!$A:$AV,MATCH($R$1,Database!$A$1:$AV$1,),)=0,"#N/A",((((VLOOKUP(B152,Database!$A:$AS,MATCH($R$1,Database!$A$1:$AS$1,),))))-(((VLOOKUP(EDATE(B152,-12),Database!$A:$AS,MATCH($R$1,Database!$A$1:$AS$1,),)))))/(((VLOOKUP(EDATE(B152,-12),Database!$A:$AS,MATCH($R$1,Database!$A$1:$AS$1,),)))))</f>
        <v>3.9388732758624173E-2</v>
      </c>
      <c r="S152" s="13">
        <f>IF(VLOOKUP(B152,Database!$A:$AV,MATCH($S$1,Database!$A$1:$AV$1,),)=0,"#N/A",((((VLOOKUP(B152,Database!$A:$AS,MATCH($S$1,Database!$A$1:$AS$1,),))))-(((VLOOKUP(EDATE(B152,-12),Database!$A:$AS,MATCH($S$1,Database!$A$1:$AS$1,),)))))/(((VLOOKUP(EDATE(B152,-12),Database!$A:$AS,MATCH($S$1,Database!$A$1:$AS$1,),)))))</f>
        <v>0.10966810966411494</v>
      </c>
      <c r="T152" s="13">
        <f>IF(VLOOKUP(B152,Database!$A:$AV,MATCH($T$1,Database!$A$1:$AV$1,),)=0,"#N/A",((((VLOOKUP(B152,Database!$A:$AS,MATCH($T$1,Database!$A$1:$AS$1,),))))-(((VLOOKUP(EDATE(B152,-12),Database!$A:$AS,MATCH($T$1,Database!$A$1:$AS$1,),)))))/(((VLOOKUP(EDATE(B152,-12),Database!$A:$AS,MATCH($T$1,Database!$A$1:$AS$1,),)))))</f>
        <v>8.1081081083073422E-2</v>
      </c>
      <c r="U152" s="13">
        <f>IF(VLOOKUP(B152,Database!$A:$AV,MATCH($U$1,Database!$A$1:$AV$1,),)=0,"#N/A",((((VLOOKUP(B152,Database!$A:$AS,MATCH($U$1,Database!$A$1:$AS$1,),))))-(((VLOOKUP(EDATE(B152,-12),Database!$A:$AS,MATCH($U$1,Database!$A$1:$AS$1,),)))))/(((VLOOKUP(EDATE(B152,-12),Database!$A:$AS,MATCH($U$1,Database!$A$1:$AS$1,),)))))</f>
        <v>8.5852612051254093E-2</v>
      </c>
      <c r="V152" s="13">
        <f>IF(VLOOKUP(B152,Database!$A:$AV,MATCH($V$1,Database!$A$1:$AV$1,),)=0,"#N/A",((((VLOOKUP(B152,Database!$A:$AS,MATCH($V$1,Database!$A$1:$AS$1,),))))-(((VLOOKUP(EDATE(B152,-12),Database!$A:$AS,MATCH($V$1,Database!$A$1:$AS$1,),)))))/(((VLOOKUP(EDATE(B152,-12),Database!$A:$AS,MATCH($V$1,Database!$A$1:$AS$1,),)))))</f>
        <v>5.9920992496009705E-2</v>
      </c>
    </row>
    <row r="153" spans="1:22" s="80" customFormat="1" x14ac:dyDescent="0.35">
      <c r="A153" s="43"/>
      <c r="B153" s="75">
        <v>36800</v>
      </c>
      <c r="C153" s="13">
        <f>IF(VLOOKUP(B153,Database!$A:$AU,MATCH($C$1,Database!$A$1:$AU$1,),)=0,"#N/A",((((VLOOKUP(B153,Database!$A:$AU,MATCH($C$1,Database!$A$1:$AU$1,),))))-(((VLOOKUP(EDATE(B153,-12),Database!$A:$AU,MATCH($C$1,Database!$A$1:$AU$1,),)))))/(((VLOOKUP(EDATE(B153,-12),Database!$A:$AU,MATCH($C$1,Database!$A$1:$AU$1,),)))))</f>
        <v>2.5899412555705228E-2</v>
      </c>
      <c r="D153" s="13">
        <f>IF(VLOOKUP(B153,Database!$A:$AV,MATCH($D$1,Database!$A$1:$AV$1,),)=0,"#N/A",((((VLOOKUP(B153,Database!$A:$AS,MATCH($D$1,Database!$A$1:$AS$1,),))))-(((VLOOKUP(EDATE(B153,-12),Database!$A:$AS,MATCH($D$1,Database!$A$1:$AS$1,),)))))/(((VLOOKUP(EDATE(B153,-12),Database!$A:$AS,MATCH($D$1,Database!$A$1:$AS$1,),)))))</f>
        <v>4.2253521125997534E-2</v>
      </c>
      <c r="E153" s="13">
        <f>IF(VLOOKUP(B153,Database!$A:$AV,MATCH($E$1,Database!$A$1:$AV$1,),)=0,"#N/A",((((VLOOKUP(B153,Database!$A:$AS,MATCH($E$1,Database!$A$1:$AS$1,),))))-(((VLOOKUP(EDATE(B153,-12),Database!$A:$AS,MATCH($E$1,Database!$A$1:$AS$1,),)))))/(((VLOOKUP(EDATE(B153,-12),Database!$A:$AS,MATCH($E$1,Database!$A$1:$AS$1,),)))))</f>
        <v>5.0988553594329536E-2</v>
      </c>
      <c r="F153" s="13">
        <f>IF(VLOOKUP(B153,Database!$A:$AV,MATCH($F$1,Database!$A$1:$AV$1,),)=0,"#N/A",((((VLOOKUP(B153,Database!$A:$AS,MATCH($F$1,Database!$A$1:$AS$1,),))))-(((VLOOKUP(EDATE(B153,-12),Database!$A:$AS,MATCH($F$1,Database!$A$1:$AS$1,),)))))/(((VLOOKUP(EDATE(B153,-12),Database!$A:$AS,MATCH($F$1,Database!$A$1:$AS$1,),)))))</f>
        <v>5.7068741904040064E-2</v>
      </c>
      <c r="G153" s="13">
        <f>IF(VLOOKUP(B153,Database!$A:$AV,MATCH($G$1,Database!$A$1:$AV$1,),)=0,"#N/A",((((VLOOKUP(B153,Database!$A:$AS,MATCH($G$1,Database!$A$1:$AS$1,),))))-(((VLOOKUP(EDATE(B153,-12),Database!$A:$AS,MATCH($G$1,Database!$A$1:$AS$1,),)))))/(((VLOOKUP(EDATE(B153,-12),Database!$A:$AS,MATCH($G$1,Database!$A$1:$AS$1,),)))))</f>
        <v>3.06027243888784E-2</v>
      </c>
      <c r="H153" s="13">
        <f>IF(VLOOKUP(B153,Database!$A:$AV,MATCH($H$1,Database!$A$1:$AV$1,),)=0,"#N/A",((((VLOOKUP(B153,Database!$A:$AS,MATCH($H$1,Database!$A$1:$AS$1,),))))-(((VLOOKUP(EDATE(B153,-12),Database!$A:$AS,MATCH($H$1,Database!$A$1:$AS$1,),)))))/(((VLOOKUP(EDATE(B153,-12),Database!$A:$AS,MATCH($H$1,Database!$A$1:$AS$1,),)))))</f>
        <v>5.3590567972661299E-3</v>
      </c>
      <c r="I153" s="13">
        <f>IF(VLOOKUP(B153,Database!$A:$AV,MATCH($I$1,Database!$A$1:$AV$1,),)=0,"#N/A",((((VLOOKUP(B153,Database!$A:$AS,MATCH($I$1,Database!$A$1:$AS$1,),))))-(((VLOOKUP(EDATE(B153,-12),Database!$A:$AS,MATCH($I$1,Database!$A$1:$AS$1,),)))))/(((VLOOKUP(EDATE(B153,-12),Database!$A:$AS,MATCH($I$1,Database!$A$1:$AS$1,),)))))</f>
        <v>2.8022417937245091E-2</v>
      </c>
      <c r="J153" s="13">
        <f>IF(VLOOKUP(B153,Database!$A:$AV,MATCH($J$1,Database!$A$1:$AV$1,),)=0,"#N/A",((((VLOOKUP(B153,Database!$A:$AS,MATCH($J$1,Database!$A$1:$AS$1,),))))-(((VLOOKUP(EDATE(B153,-12),Database!$A:$AS,MATCH($J$1,Database!$A$1:$AS$1,),)))))/(((VLOOKUP(EDATE(B153,-12),Database!$A:$AS,MATCH($J$1,Database!$A$1:$AS$1,),)))))</f>
        <v>1.5920207955143147E-2</v>
      </c>
      <c r="K153" s="13">
        <f>IF(VLOOKUP(B153,Database!$A:$AV,MATCH($K$1,Database!$A$1:$AV$1,),)=0,"#N/A",((((VLOOKUP(B153,Database!$A:$AS,MATCH($K$1,Database!$A$1:$AS$1,),))))-(((VLOOKUP(EDATE(B153,-12),Database!$A:$AS,MATCH($K$1,Database!$A$1:$AS$1,),)))))/(((VLOOKUP(EDATE(B153,-12),Database!$A:$AS,MATCH($K$1,Database!$A$1:$AS$1,),)))))</f>
        <v>6.8553374820538512E-2</v>
      </c>
      <c r="L153" s="13">
        <f>((((VLOOKUP(B153,Database!$A:$AS,MATCH($L$1,Database!$A$1:$AS$1,),))))-(((VLOOKUP(EDATE(B153,-12),Database!$A:$AS,MATCH($L$1,Database!$A$1:$AS$1,),)))))/(((VLOOKUP(EDATE(B153,-12),Database!$A:$AS,MATCH($L$1,Database!$A$1:$AS$1,),))))</f>
        <v>3.9041181877356272E-2</v>
      </c>
      <c r="M153" s="13">
        <f>((((VLOOKUP(B153,Database!$A:$AS,MATCH($M$1,Database!$A$1:$AS$1,),))))-(((VLOOKUP(EDATE(B153,-12),Database!$A:$AS,MATCH($M$1,Database!$A$1:$AS$1,),)))))/(((VLOOKUP(EDATE(B153,-12),Database!$A:$AS,MATCH($M$1,Database!$A$1:$AS$1,),))))</f>
        <v>0.11091570706002518</v>
      </c>
      <c r="N153" s="13">
        <f>((((VLOOKUP(B153,Database!$A:$AS,MATCH($N$1,Database!$A$1:$AS$1,),))))-(((VLOOKUP(EDATE(B153,-12),Database!$A:$AS,MATCH($N$1,Database!$A$1:$AS$1,),)))))/(((VLOOKUP(EDATE(B153,-12),Database!$A:$AS,MATCH($N$1,Database!$A$1:$AS$1,),))))</f>
        <v>6.2036076699233368E-2</v>
      </c>
      <c r="O153" s="13">
        <f>IF(VLOOKUP(B153,Database!$A:$AV,MATCH($O$1,Database!$A$1:$AV$1,),)=0,"#N/A",((((VLOOKUP(B153,Database!$A:$AS,MATCH($O$1,Database!$A$1:$AS$1,),))))-(((VLOOKUP(EDATE(B153,-12),Database!$A:$AS,MATCH($O$1,Database!$A$1:$AS$1,),)))))/(((VLOOKUP(EDATE(B153,-12),Database!$A:$AS,MATCH($O$1,Database!$A$1:$AS$1,),)))))</f>
        <v>6.9583402506260397E-2</v>
      </c>
      <c r="P153" s="13">
        <f>IF(VLOOKUP(B153,Database!$A:$AV,MATCH($P$1,Database!$A$1:$AV$1,),)=0,"#N/A",((((VLOOKUP(B153,Database!$A:$AS,MATCH($P$1,Database!$A$1:$AS$1,),))))-(((VLOOKUP(EDATE(B153,-12),Database!$A:$AS,MATCH($P$1,Database!$A$1:$AS$1,),)))))/(((VLOOKUP(EDATE(B153,-12),Database!$A:$AS,MATCH($P$1,Database!$A$1:$AS$1,),)))))</f>
        <v>0.12042655720149928</v>
      </c>
      <c r="Q153" s="13">
        <f>IF(VLOOKUP(B153,Database!$A:$AV,MATCH($Q$1,Database!$A$1:$AV$1,),)=0,"#N/A",((((VLOOKUP(B153,Database!$A:$AS,MATCH($Q$1,Database!$A$1:$AS$1,),))))-(((VLOOKUP(EDATE(B153,-12),Database!$A:$AS,MATCH($Q$1,Database!$A$1:$AS$1,),)))))/(((VLOOKUP(EDATE(B153,-12),Database!$A:$AS,MATCH($Q$1,Database!$A$1:$AS$1,),)))))</f>
        <v>5.748490076940705E-2</v>
      </c>
      <c r="R153" s="13">
        <f>IF(VLOOKUP(B153,Database!$A:$AV,MATCH($R$1,Database!$A$1:$AV$1,),)=0,"#N/A",((((VLOOKUP(B153,Database!$A:$AS,MATCH($R$1,Database!$A$1:$AS$1,),))))-(((VLOOKUP(EDATE(B153,-12),Database!$A:$AS,MATCH($R$1,Database!$A$1:$AS$1,),)))))/(((VLOOKUP(EDATE(B153,-12),Database!$A:$AS,MATCH($R$1,Database!$A$1:$AS$1,),)))))</f>
        <v>4.23754130691592E-2</v>
      </c>
      <c r="S153" s="13">
        <f>IF(VLOOKUP(B153,Database!$A:$AV,MATCH($S$1,Database!$A$1:$AV$1,),)=0,"#N/A",((((VLOOKUP(B153,Database!$A:$AS,MATCH($S$1,Database!$A$1:$AS$1,),))))-(((VLOOKUP(EDATE(B153,-12),Database!$A:$AS,MATCH($S$1,Database!$A$1:$AS$1,),)))))/(((VLOOKUP(EDATE(B153,-12),Database!$A:$AS,MATCH($S$1,Database!$A$1:$AS$1,),)))))</f>
        <v>0.14005602240236156</v>
      </c>
      <c r="T153" s="13">
        <f>IF(VLOOKUP(B153,Database!$A:$AV,MATCH($T$1,Database!$A$1:$AV$1,),)=0,"#N/A",((((VLOOKUP(B153,Database!$A:$AS,MATCH($T$1,Database!$A$1:$AS$1,),))))-(((VLOOKUP(EDATE(B153,-12),Database!$A:$AS,MATCH($T$1,Database!$A$1:$AS$1,),)))))/(((VLOOKUP(EDATE(B153,-12),Database!$A:$AS,MATCH($T$1,Database!$A$1:$AS$1,),)))))</f>
        <v>0.10396039603519218</v>
      </c>
      <c r="U153" s="13">
        <f>IF(VLOOKUP(B153,Database!$A:$AV,MATCH($U$1,Database!$A$1:$AV$1,),)=0,"#N/A",((((VLOOKUP(B153,Database!$A:$AS,MATCH($U$1,Database!$A$1:$AS$1,),))))-(((VLOOKUP(EDATE(B153,-12),Database!$A:$AS,MATCH($U$1,Database!$A$1:$AS$1,),)))))/(((VLOOKUP(EDATE(B153,-12),Database!$A:$AS,MATCH($U$1,Database!$A$1:$AS$1,),)))))</f>
        <v>9.4074014218932689E-2</v>
      </c>
      <c r="V153" s="13">
        <f>IF(VLOOKUP(B153,Database!$A:$AV,MATCH($V$1,Database!$A$1:$AV$1,),)=0,"#N/A",((((VLOOKUP(B153,Database!$A:$AS,MATCH($V$1,Database!$A$1:$AS$1,),))))-(((VLOOKUP(EDATE(B153,-12),Database!$A:$AS,MATCH($V$1,Database!$A$1:$AS$1,),)))))/(((VLOOKUP(EDATE(B153,-12),Database!$A:$AS,MATCH($V$1,Database!$A$1:$AS$1,),)))))</f>
        <v>4.4101215824947443E-2</v>
      </c>
    </row>
    <row r="154" spans="1:22" s="80" customFormat="1" x14ac:dyDescent="0.35">
      <c r="A154" s="43"/>
      <c r="B154" s="75">
        <v>36831</v>
      </c>
      <c r="C154" s="13">
        <f>IF(VLOOKUP(B154,Database!$A:$AU,MATCH($C$1,Database!$A$1:$AU$1,),)=0,"#N/A",((((VLOOKUP(B154,Database!$A:$AU,MATCH($C$1,Database!$A$1:$AU$1,),))))-(((VLOOKUP(EDATE(B154,-12),Database!$A:$AU,MATCH($C$1,Database!$A$1:$AU$1,),)))))/(((VLOOKUP(EDATE(B154,-12),Database!$A:$AU,MATCH($C$1,Database!$A$1:$AU$1,),)))))</f>
        <v>2.0606826800458757E-2</v>
      </c>
      <c r="D154" s="13">
        <f>IF(VLOOKUP(B154,Database!$A:$AV,MATCH($D$1,Database!$A$1:$AV$1,),)=0,"#N/A",((((VLOOKUP(B154,Database!$A:$AS,MATCH($D$1,Database!$A$1:$AS$1,),))))-(((VLOOKUP(EDATE(B154,-12),Database!$A:$AS,MATCH($D$1,Database!$A$1:$AS$1,),)))))/(((VLOOKUP(EDATE(B154,-12),Database!$A:$AS,MATCH($D$1,Database!$A$1:$AS$1,),)))))</f>
        <v>4.746494066989481E-2</v>
      </c>
      <c r="E154" s="13">
        <f>IF(VLOOKUP(B154,Database!$A:$AV,MATCH($E$1,Database!$A$1:$AV$1,),)=0,"#N/A",((((VLOOKUP(B154,Database!$A:$AS,MATCH($E$1,Database!$A$1:$AS$1,),))))-(((VLOOKUP(EDATE(B154,-12),Database!$A:$AS,MATCH($E$1,Database!$A$1:$AS$1,),)))))/(((VLOOKUP(EDATE(B154,-12),Database!$A:$AS,MATCH($E$1,Database!$A$1:$AS$1,),)))))</f>
        <v>4.4284243047376021E-2</v>
      </c>
      <c r="F154" s="13">
        <f>IF(VLOOKUP(B154,Database!$A:$AV,MATCH($F$1,Database!$A$1:$AV$1,),)=0,"#N/A",((((VLOOKUP(B154,Database!$A:$AS,MATCH($F$1,Database!$A$1:$AS$1,),))))-(((VLOOKUP(EDATE(B154,-12),Database!$A:$AS,MATCH($F$1,Database!$A$1:$AS$1,),)))))/(((VLOOKUP(EDATE(B154,-12),Database!$A:$AS,MATCH($F$1,Database!$A$1:$AS$1,),)))))</f>
        <v>6.753246754002297E-2</v>
      </c>
      <c r="G154" s="13">
        <f>IF(VLOOKUP(B154,Database!$A:$AV,MATCH($G$1,Database!$A$1:$AV$1,),)=0,"#N/A",((((VLOOKUP(B154,Database!$A:$AS,MATCH($G$1,Database!$A$1:$AS$1,),))))-(((VLOOKUP(EDATE(B154,-12),Database!$A:$AS,MATCH($G$1,Database!$A$1:$AS$1,),)))))/(((VLOOKUP(EDATE(B154,-12),Database!$A:$AS,MATCH($G$1,Database!$A$1:$AS$1,),)))))</f>
        <v>2.7966812715577515E-2</v>
      </c>
      <c r="H154" s="13">
        <f>IF(VLOOKUP(B154,Database!$A:$AV,MATCH($H$1,Database!$A$1:$AV$1,),)=0,"#N/A",((((VLOOKUP(B154,Database!$A:$AS,MATCH($H$1,Database!$A$1:$AS$1,),))))-(((VLOOKUP(EDATE(B154,-12),Database!$A:$AS,MATCH($H$1,Database!$A$1:$AS$1,),)))))/(((VLOOKUP(EDATE(B154,-12),Database!$A:$AS,MATCH($H$1,Database!$A$1:$AS$1,),)))))</f>
        <v>5.3078556276969415E-3</v>
      </c>
      <c r="I154" s="13">
        <f>IF(VLOOKUP(B154,Database!$A:$AV,MATCH($I$1,Database!$A$1:$AV$1,),)=0,"#N/A",((((VLOOKUP(B154,Database!$A:$AS,MATCH($I$1,Database!$A$1:$AS$1,),))))-(((VLOOKUP(EDATE(B154,-12),Database!$A:$AS,MATCH($I$1,Database!$A$1:$AS$1,),)))))/(((VLOOKUP(EDATE(B154,-12),Database!$A:$AS,MATCH($I$1,Database!$A$1:$AS$1,),)))))</f>
        <v>3.4208432772230089E-2</v>
      </c>
      <c r="J154" s="13">
        <f>IF(VLOOKUP(B154,Database!$A:$AV,MATCH($J$1,Database!$A$1:$AV$1,),)=0,"#N/A",((((VLOOKUP(B154,Database!$A:$AS,MATCH($J$1,Database!$A$1:$AS$1,),))))-(((VLOOKUP(EDATE(B154,-12),Database!$A:$AS,MATCH($J$1,Database!$A$1:$AS$1,),)))))/(((VLOOKUP(EDATE(B154,-12),Database!$A:$AS,MATCH($J$1,Database!$A$1:$AS$1,),)))))</f>
        <v>3.4629605179130489E-2</v>
      </c>
      <c r="K154" s="13">
        <f>IF(VLOOKUP(B154,Database!$A:$AV,MATCH($K$1,Database!$A$1:$AV$1,),)=0,"#N/A",((((VLOOKUP(B154,Database!$A:$AS,MATCH($K$1,Database!$A$1:$AS$1,),))))-(((VLOOKUP(EDATE(B154,-12),Database!$A:$AS,MATCH($K$1,Database!$A$1:$AS$1,),)))))/(((VLOOKUP(EDATE(B154,-12),Database!$A:$AS,MATCH($K$1,Database!$A$1:$AS$1,),)))))</f>
        <v>9.9206748543878662E-2</v>
      </c>
      <c r="L154" s="13">
        <f>((((VLOOKUP(B154,Database!$A:$AS,MATCH($L$1,Database!$A$1:$AS$1,),))))-(((VLOOKUP(EDATE(B154,-12),Database!$A:$AS,MATCH($L$1,Database!$A$1:$AS$1,),)))))/(((VLOOKUP(EDATE(B154,-12),Database!$A:$AS,MATCH($L$1,Database!$A$1:$AS$1,),))))</f>
        <v>1.6960058510780109E-2</v>
      </c>
      <c r="M154" s="13">
        <f>((((VLOOKUP(B154,Database!$A:$AS,MATCH($M$1,Database!$A$1:$AS$1,),))))-(((VLOOKUP(EDATE(B154,-12),Database!$A:$AS,MATCH($M$1,Database!$A$1:$AS$1,),)))))/(((VLOOKUP(EDATE(B154,-12),Database!$A:$AS,MATCH($M$1,Database!$A$1:$AS$1,),))))</f>
        <v>7.9905513060130551E-2</v>
      </c>
      <c r="N154" s="13">
        <f>((((VLOOKUP(B154,Database!$A:$AS,MATCH($N$1,Database!$A$1:$AS$1,),))))-(((VLOOKUP(EDATE(B154,-12),Database!$A:$AS,MATCH($N$1,Database!$A$1:$AS$1,),)))))/(((VLOOKUP(EDATE(B154,-12),Database!$A:$AS,MATCH($N$1,Database!$A$1:$AS$1,),))))</f>
        <v>7.3296145030352519E-2</v>
      </c>
      <c r="O154" s="13">
        <f>IF(VLOOKUP(B154,Database!$A:$AV,MATCH($O$1,Database!$A$1:$AV$1,),)=0,"#N/A",((((VLOOKUP(B154,Database!$A:$AS,MATCH($O$1,Database!$A$1:$AS$1,),))))-(((VLOOKUP(EDATE(B154,-12),Database!$A:$AS,MATCH($O$1,Database!$A$1:$AS$1,),)))))/(((VLOOKUP(EDATE(B154,-12),Database!$A:$AS,MATCH($O$1,Database!$A$1:$AS$1,),)))))</f>
        <v>5.5965835563802815E-2</v>
      </c>
      <c r="P154" s="13">
        <f>IF(VLOOKUP(B154,Database!$A:$AV,MATCH($P$1,Database!$A$1:$AV$1,),)=0,"#N/A",((((VLOOKUP(B154,Database!$A:$AS,MATCH($P$1,Database!$A$1:$AS$1,),))))-(((VLOOKUP(EDATE(B154,-12),Database!$A:$AS,MATCH($P$1,Database!$A$1:$AS$1,),)))))/(((VLOOKUP(EDATE(B154,-12),Database!$A:$AS,MATCH($P$1,Database!$A$1:$AS$1,),)))))</f>
        <v>5.5316061291561872E-2</v>
      </c>
      <c r="Q154" s="13">
        <f>IF(VLOOKUP(B154,Database!$A:$AV,MATCH($Q$1,Database!$A$1:$AV$1,),)=0,"#N/A",((((VLOOKUP(B154,Database!$A:$AS,MATCH($Q$1,Database!$A$1:$AS$1,),))))-(((VLOOKUP(EDATE(B154,-12),Database!$A:$AS,MATCH($Q$1,Database!$A$1:$AS$1,),)))))/(((VLOOKUP(EDATE(B154,-12),Database!$A:$AS,MATCH($Q$1,Database!$A$1:$AS$1,),)))))</f>
        <v>5.6732963806234493E-2</v>
      </c>
      <c r="R154" s="13">
        <f>IF(VLOOKUP(B154,Database!$A:$AV,MATCH($R$1,Database!$A$1:$AV$1,),)=0,"#N/A",((((VLOOKUP(B154,Database!$A:$AS,MATCH($R$1,Database!$A$1:$AS$1,),))))-(((VLOOKUP(EDATE(B154,-12),Database!$A:$AS,MATCH($R$1,Database!$A$1:$AS$1,),)))))/(((VLOOKUP(EDATE(B154,-12),Database!$A:$AS,MATCH($R$1,Database!$A$1:$AS$1,),)))))</f>
        <v>4.3613167098143467E-2</v>
      </c>
      <c r="S154" s="13">
        <f>IF(VLOOKUP(B154,Database!$A:$AV,MATCH($S$1,Database!$A$1:$AV$1,),)=0,"#N/A",((((VLOOKUP(B154,Database!$A:$AS,MATCH($S$1,Database!$A$1:$AS$1,),))))-(((VLOOKUP(EDATE(B154,-12),Database!$A:$AS,MATCH($S$1,Database!$A$1:$AS$1,),)))))/(((VLOOKUP(EDATE(B154,-12),Database!$A:$AS,MATCH($S$1,Database!$A$1:$AS$1,),)))))</f>
        <v>0.2254335260005961</v>
      </c>
      <c r="T154" s="13">
        <f>IF(VLOOKUP(B154,Database!$A:$AV,MATCH($T$1,Database!$A$1:$AV$1,),)=0,"#N/A",((((VLOOKUP(B154,Database!$A:$AS,MATCH($T$1,Database!$A$1:$AS$1,),))))-(((VLOOKUP(EDATE(B154,-12),Database!$A:$AS,MATCH($T$1,Database!$A$1:$AS$1,),)))))/(((VLOOKUP(EDATE(B154,-12),Database!$A:$AS,MATCH($T$1,Database!$A$1:$AS$1,),)))))</f>
        <v>0.10243902438631726</v>
      </c>
      <c r="U154" s="13">
        <f>IF(VLOOKUP(B154,Database!$A:$AV,MATCH($U$1,Database!$A$1:$AV$1,),)=0,"#N/A",((((VLOOKUP(B154,Database!$A:$AS,MATCH($U$1,Database!$A$1:$AS$1,),))))-(((VLOOKUP(EDATE(B154,-12),Database!$A:$AS,MATCH($U$1,Database!$A$1:$AS$1,),)))))/(((VLOOKUP(EDATE(B154,-12),Database!$A:$AS,MATCH($U$1,Database!$A$1:$AS$1,),)))))</f>
        <v>9.6944777230551935E-2</v>
      </c>
      <c r="V154" s="13">
        <f>IF(VLOOKUP(B154,Database!$A:$AV,MATCH($V$1,Database!$A$1:$AV$1,),)=0,"#N/A",((((VLOOKUP(B154,Database!$A:$AS,MATCH($V$1,Database!$A$1:$AS$1,),))))-(((VLOOKUP(EDATE(B154,-12),Database!$A:$AS,MATCH($V$1,Database!$A$1:$AS$1,),)))))/(((VLOOKUP(EDATE(B154,-12),Database!$A:$AS,MATCH($V$1,Database!$A$1:$AS$1,),)))))</f>
        <v>2.750005668843836E-2</v>
      </c>
    </row>
    <row r="155" spans="1:22" s="80" customFormat="1" x14ac:dyDescent="0.35">
      <c r="A155" s="43"/>
      <c r="B155" s="75">
        <v>36861</v>
      </c>
      <c r="C155" s="13">
        <f>IF(VLOOKUP(B155,Database!$A:$AU,MATCH($C$1,Database!$A$1:$AU$1,),)=0,"#N/A",((((VLOOKUP(B155,Database!$A:$AU,MATCH($C$1,Database!$A$1:$AU$1,),))))-(((VLOOKUP(EDATE(B155,-12),Database!$A:$AU,MATCH($C$1,Database!$A$1:$AU$1,),)))))/(((VLOOKUP(EDATE(B155,-12),Database!$A:$AU,MATCH($C$1,Database!$A$1:$AU$1,),)))))</f>
        <v>9.304060621311951E-3</v>
      </c>
      <c r="D155" s="13">
        <f>IF(VLOOKUP(B155,Database!$A:$AV,MATCH($D$1,Database!$A$1:$AV$1,),)=0,"#N/A",((((VLOOKUP(B155,Database!$A:$AS,MATCH($D$1,Database!$A$1:$AS$1,),))))-(((VLOOKUP(EDATE(B155,-12),Database!$A:$AS,MATCH($D$1,Database!$A$1:$AS$1,),)))))/(((VLOOKUP(EDATE(B155,-12),Database!$A:$AS,MATCH($D$1,Database!$A$1:$AS$1,),)))))</f>
        <v>5.8441558435936021E-2</v>
      </c>
      <c r="E155" s="13">
        <f>IF(VLOOKUP(B155,Database!$A:$AV,MATCH($E$1,Database!$A$1:$AV$1,),)=0,"#N/A",((((VLOOKUP(B155,Database!$A:$AS,MATCH($E$1,Database!$A$1:$AS$1,),))))-(((VLOOKUP(EDATE(B155,-12),Database!$A:$AS,MATCH($E$1,Database!$A$1:$AS$1,),)))))/(((VLOOKUP(EDATE(B155,-12),Database!$A:$AS,MATCH($E$1,Database!$A$1:$AS$1,),)))))</f>
        <v>5.567010308982414E-2</v>
      </c>
      <c r="F155" s="13">
        <f>IF(VLOOKUP(B155,Database!$A:$AV,MATCH($F$1,Database!$A$1:$AV$1,),)=0,"#N/A",((((VLOOKUP(B155,Database!$A:$AS,MATCH($F$1,Database!$A$1:$AS$1,),))))-(((VLOOKUP(EDATE(B155,-12),Database!$A:$AS,MATCH($F$1,Database!$A$1:$AS$1,),)))))/(((VLOOKUP(EDATE(B155,-12),Database!$A:$AS,MATCH($F$1,Database!$A$1:$AS$1,),)))))</f>
        <v>7.2632944234431576E-2</v>
      </c>
      <c r="G155" s="13">
        <f>IF(VLOOKUP(B155,Database!$A:$AV,MATCH($G$1,Database!$A$1:$AV$1,),)=0,"#N/A",((((VLOOKUP(B155,Database!$A:$AS,MATCH($G$1,Database!$A$1:$AS$1,),))))-(((VLOOKUP(EDATE(B155,-12),Database!$A:$AS,MATCH($G$1,Database!$A$1:$AS$1,),)))))/(((VLOOKUP(EDATE(B155,-12),Database!$A:$AS,MATCH($G$1,Database!$A$1:$AS$1,),)))))</f>
        <v>4.6074283027738652E-2</v>
      </c>
      <c r="H155" s="13">
        <f>IF(VLOOKUP(B155,Database!$A:$AV,MATCH($H$1,Database!$A$1:$AV$1,),)=0,"#N/A",((((VLOOKUP(B155,Database!$A:$AS,MATCH($H$1,Database!$A$1:$AS$1,),))))-(((VLOOKUP(EDATE(B155,-12),Database!$A:$AS,MATCH($H$1,Database!$A$1:$AS$1,),)))))/(((VLOOKUP(EDATE(B155,-12),Database!$A:$AS,MATCH($H$1,Database!$A$1:$AS$1,),)))))</f>
        <v>4.5209903125261297E-2</v>
      </c>
      <c r="I155" s="13">
        <f>IF(VLOOKUP(B155,Database!$A:$AV,MATCH($I$1,Database!$A$1:$AV$1,),)=0,"#N/A",((((VLOOKUP(B155,Database!$A:$AS,MATCH($I$1,Database!$A$1:$AS$1,),))))-(((VLOOKUP(EDATE(B155,-12),Database!$A:$AS,MATCH($I$1,Database!$A$1:$AS$1,),)))))/(((VLOOKUP(EDATE(B155,-12),Database!$A:$AS,MATCH($I$1,Database!$A$1:$AS$1,),)))))</f>
        <v>6.0337892195561529E-2</v>
      </c>
      <c r="J155" s="13">
        <f>IF(VLOOKUP(B155,Database!$A:$AV,MATCH($J$1,Database!$A$1:$AV$1,),)=0,"#N/A",((((VLOOKUP(B155,Database!$A:$AS,MATCH($J$1,Database!$A$1:$AS$1,),))))-(((VLOOKUP(EDATE(B155,-12),Database!$A:$AS,MATCH($J$1,Database!$A$1:$AS$1,),)))))/(((VLOOKUP(EDATE(B155,-12),Database!$A:$AS,MATCH($J$1,Database!$A$1:$AS$1,),)))))</f>
        <v>3.6128778446320807E-2</v>
      </c>
      <c r="K155" s="13">
        <f>IF(VLOOKUP(B155,Database!$A:$AV,MATCH($K$1,Database!$A$1:$AV$1,),)=0,"#N/A",((((VLOOKUP(B155,Database!$A:$AS,MATCH($K$1,Database!$A$1:$AS$1,),))))-(((VLOOKUP(EDATE(B155,-12),Database!$A:$AS,MATCH($K$1,Database!$A$1:$AS$1,),)))))/(((VLOOKUP(EDATE(B155,-12),Database!$A:$AS,MATCH($K$1,Database!$A$1:$AS$1,),)))))</f>
        <v>4.5878794927637759E-2</v>
      </c>
      <c r="L155" s="13">
        <f>((((VLOOKUP(B155,Database!$A:$AS,MATCH($L$1,Database!$A$1:$AS$1,),))))-(((VLOOKUP(EDATE(B155,-12),Database!$A:$AS,MATCH($L$1,Database!$A$1:$AS$1,),)))))/(((VLOOKUP(EDATE(B155,-12),Database!$A:$AS,MATCH($L$1,Database!$A$1:$AS$1,),))))</f>
        <v>2.3490435365878049E-3</v>
      </c>
      <c r="M155" s="13">
        <f>((((VLOOKUP(B155,Database!$A:$AS,MATCH($M$1,Database!$A$1:$AS$1,),))))-(((VLOOKUP(EDATE(B155,-12),Database!$A:$AS,MATCH($M$1,Database!$A$1:$AS$1,),)))))/(((VLOOKUP(EDATE(B155,-12),Database!$A:$AS,MATCH($M$1,Database!$A$1:$AS$1,),))))</f>
        <v>-5.3361890455141982E-2</v>
      </c>
      <c r="N155" s="13">
        <f>((((VLOOKUP(B155,Database!$A:$AS,MATCH($N$1,Database!$A$1:$AS$1,),))))-(((VLOOKUP(EDATE(B155,-12),Database!$A:$AS,MATCH($N$1,Database!$A$1:$AS$1,),)))))/(((VLOOKUP(EDATE(B155,-12),Database!$A:$AS,MATCH($N$1,Database!$A$1:$AS$1,),))))</f>
        <v>3.7587381758806104E-2</v>
      </c>
      <c r="O155" s="13">
        <f>IF(VLOOKUP(B155,Database!$A:$AV,MATCH($O$1,Database!$A$1:$AV$1,),)=0,"#N/A",((((VLOOKUP(B155,Database!$A:$AS,MATCH($O$1,Database!$A$1:$AS$1,),))))-(((VLOOKUP(EDATE(B155,-12),Database!$A:$AS,MATCH($O$1,Database!$A$1:$AS$1,),)))))/(((VLOOKUP(EDATE(B155,-12),Database!$A:$AS,MATCH($O$1,Database!$A$1:$AS$1,),)))))</f>
        <v>4.0792748708466567E-2</v>
      </c>
      <c r="P155" s="13">
        <f>IF(VLOOKUP(B155,Database!$A:$AV,MATCH($P$1,Database!$A$1:$AV$1,),)=0,"#N/A",((((VLOOKUP(B155,Database!$A:$AS,MATCH($P$1,Database!$A$1:$AS$1,),))))-(((VLOOKUP(EDATE(B155,-12),Database!$A:$AS,MATCH($P$1,Database!$A$1:$AS$1,),)))))/(((VLOOKUP(EDATE(B155,-12),Database!$A:$AS,MATCH($P$1,Database!$A$1:$AS$1,),)))))</f>
        <v>4.4072590148479744E-2</v>
      </c>
      <c r="Q155" s="13">
        <f>IF(VLOOKUP(B155,Database!$A:$AV,MATCH($Q$1,Database!$A$1:$AV$1,),)=0,"#N/A",((((VLOOKUP(B155,Database!$A:$AS,MATCH($Q$1,Database!$A$1:$AS$1,),))))-(((VLOOKUP(EDATE(B155,-12),Database!$A:$AS,MATCH($Q$1,Database!$A$1:$AS$1,),)))))/(((VLOOKUP(EDATE(B155,-12),Database!$A:$AS,MATCH($Q$1,Database!$A$1:$AS$1,),)))))</f>
        <v>9.4591682829614276E-2</v>
      </c>
      <c r="R155" s="13">
        <f>IF(VLOOKUP(B155,Database!$A:$AV,MATCH($R$1,Database!$A$1:$AV$1,),)=0,"#N/A",((((VLOOKUP(B155,Database!$A:$AS,MATCH($R$1,Database!$A$1:$AS$1,),))))-(((VLOOKUP(EDATE(B155,-12),Database!$A:$AS,MATCH($R$1,Database!$A$1:$AS$1,),)))))/(((VLOOKUP(EDATE(B155,-12),Database!$A:$AS,MATCH($R$1,Database!$A$1:$AS$1,),)))))</f>
        <v>3.8701366059208021E-2</v>
      </c>
      <c r="S155" s="13">
        <f>IF(VLOOKUP(B155,Database!$A:$AV,MATCH($S$1,Database!$A$1:$AV$1,),)=0,"#N/A",((((VLOOKUP(B155,Database!$A:$AS,MATCH($S$1,Database!$A$1:$AS$1,),))))-(((VLOOKUP(EDATE(B155,-12),Database!$A:$AS,MATCH($S$1,Database!$A$1:$AS$1,),)))))/(((VLOOKUP(EDATE(B155,-12),Database!$A:$AS,MATCH($S$1,Database!$A$1:$AS$1,),)))))</f>
        <v>0.20833333331116938</v>
      </c>
      <c r="T155" s="13">
        <f>IF(VLOOKUP(B155,Database!$A:$AV,MATCH($T$1,Database!$A$1:$AV$1,),)=0,"#N/A",((((VLOOKUP(B155,Database!$A:$AS,MATCH($T$1,Database!$A$1:$AS$1,),))))-(((VLOOKUP(EDATE(B155,-12),Database!$A:$AS,MATCH($T$1,Database!$A$1:$AS$1,),)))))/(((VLOOKUP(EDATE(B155,-12),Database!$A:$AS,MATCH($T$1,Database!$A$1:$AS$1,),)))))</f>
        <v>5.0970873771972985E-2</v>
      </c>
      <c r="U155" s="13">
        <f>IF(VLOOKUP(B155,Database!$A:$AV,MATCH($U$1,Database!$A$1:$AV$1,),)=0,"#N/A",((((VLOOKUP(B155,Database!$A:$AS,MATCH($U$1,Database!$A$1:$AS$1,),))))-(((VLOOKUP(EDATE(B155,-12),Database!$A:$AS,MATCH($U$1,Database!$A$1:$AS$1,),)))))/(((VLOOKUP(EDATE(B155,-12),Database!$A:$AS,MATCH($U$1,Database!$A$1:$AS$1,),)))))</f>
        <v>0.12098733126645775</v>
      </c>
      <c r="V155" s="13">
        <f>IF(VLOOKUP(B155,Database!$A:$AV,MATCH($V$1,Database!$A$1:$AV$1,),)=0,"#N/A",((((VLOOKUP(B155,Database!$A:$AS,MATCH($V$1,Database!$A$1:$AS$1,),))))-(((VLOOKUP(EDATE(B155,-12),Database!$A:$AS,MATCH($V$1,Database!$A$1:$AS$1,),)))))/(((VLOOKUP(EDATE(B155,-12),Database!$A:$AS,MATCH($V$1,Database!$A$1:$AS$1,),)))))</f>
        <v>4.976676830628015E-2</v>
      </c>
    </row>
    <row r="156" spans="1:22" s="80" customFormat="1" x14ac:dyDescent="0.35">
      <c r="A156" s="43"/>
      <c r="B156" s="75">
        <v>36892</v>
      </c>
      <c r="C156" s="13">
        <f>IF(VLOOKUP(B156,Database!$A:$AU,MATCH($C$1,Database!$A$1:$AU$1,),)=0,"#N/A",((((VLOOKUP(B156,Database!$A:$AU,MATCH($C$1,Database!$A$1:$AU$1,),))))-(((VLOOKUP(EDATE(B156,-12),Database!$A:$AU,MATCH($C$1,Database!$A$1:$AU$1,),)))))/(((VLOOKUP(EDATE(B156,-12),Database!$A:$AU,MATCH($C$1,Database!$A$1:$AU$1,),)))))</f>
        <v>4.4124981913776342E-3</v>
      </c>
      <c r="D156" s="13">
        <f>IF(VLOOKUP(B156,Database!$A:$AV,MATCH($D$1,Database!$A$1:$AV$1,),)=0,"#N/A",((((VLOOKUP(B156,Database!$A:$AS,MATCH($D$1,Database!$A$1:$AS$1,),))))-(((VLOOKUP(EDATE(B156,-12),Database!$A:$AS,MATCH($D$1,Database!$A$1:$AS$1,),)))))/(((VLOOKUP(EDATE(B156,-12),Database!$A:$AS,MATCH($D$1,Database!$A$1:$AS$1,),)))))</f>
        <v>5.2117263839792899E-2</v>
      </c>
      <c r="E156" s="13">
        <f>IF(VLOOKUP(B156,Database!$A:$AV,MATCH($E$1,Database!$A$1:$AV$1,),)=0,"#N/A",((((VLOOKUP(B156,Database!$A:$AS,MATCH($E$1,Database!$A$1:$AS$1,),))))-(((VLOOKUP(EDATE(B156,-12),Database!$A:$AS,MATCH($E$1,Database!$A$1:$AS$1,),)))))/(((VLOOKUP(EDATE(B156,-12),Database!$A:$AS,MATCH($E$1,Database!$A$1:$AS$1,),)))))</f>
        <v>1.7543859652188642E-2</v>
      </c>
      <c r="F156" s="13">
        <f>IF(VLOOKUP(B156,Database!$A:$AV,MATCH($F$1,Database!$A$1:$AV$1,),)=0,"#N/A",((((VLOOKUP(B156,Database!$A:$AS,MATCH($F$1,Database!$A$1:$AS$1,),))))-(((VLOOKUP(EDATE(B156,-12),Database!$A:$AS,MATCH($F$1,Database!$A$1:$AS$1,),)))))/(((VLOOKUP(EDATE(B156,-12),Database!$A:$AS,MATCH($F$1,Database!$A$1:$AS$1,),)))))</f>
        <v>7.8431372553632819E-2</v>
      </c>
      <c r="G156" s="13">
        <f>IF(VLOOKUP(B156,Database!$A:$AV,MATCH($G$1,Database!$A$1:$AV$1,),)=0,"#N/A",((((VLOOKUP(B156,Database!$A:$AS,MATCH($G$1,Database!$A$1:$AS$1,),))))-(((VLOOKUP(EDATE(B156,-12),Database!$A:$AS,MATCH($G$1,Database!$A$1:$AS$1,),)))))/(((VLOOKUP(EDATE(B156,-12),Database!$A:$AS,MATCH($G$1,Database!$A$1:$AS$1,),)))))</f>
        <v>3.4456998786067769E-2</v>
      </c>
      <c r="H156" s="13">
        <f>IF(VLOOKUP(B156,Database!$A:$AV,MATCH($H$1,Database!$A$1:$AV$1,),)=0,"#N/A",((((VLOOKUP(B156,Database!$A:$AS,MATCH($H$1,Database!$A$1:$AS$1,),))))-(((VLOOKUP(EDATE(B156,-12),Database!$A:$AS,MATCH($H$1,Database!$A$1:$AS$1,),)))))/(((VLOOKUP(EDATE(B156,-12),Database!$A:$AS,MATCH($H$1,Database!$A$1:$AS$1,),)))))</f>
        <v>4.82315112460951E-2</v>
      </c>
      <c r="I156" s="13">
        <f>IF(VLOOKUP(B156,Database!$A:$AV,MATCH($I$1,Database!$A$1:$AV$1,),)=0,"#N/A",((((VLOOKUP(B156,Database!$A:$AS,MATCH($I$1,Database!$A$1:$AS$1,),))))-(((VLOOKUP(EDATE(B156,-12),Database!$A:$AS,MATCH($I$1,Database!$A$1:$AS$1,),)))))/(((VLOOKUP(EDATE(B156,-12),Database!$A:$AS,MATCH($I$1,Database!$A$1:$AS$1,),)))))</f>
        <v>2.8892455858735143E-2</v>
      </c>
      <c r="J156" s="13">
        <f>IF(VLOOKUP(B156,Database!$A:$AV,MATCH($J$1,Database!$A$1:$AV$1,),)=0,"#N/A",((((VLOOKUP(B156,Database!$A:$AS,MATCH($J$1,Database!$A$1:$AS$1,),))))-(((VLOOKUP(EDATE(B156,-12),Database!$A:$AS,MATCH($J$1,Database!$A$1:$AS$1,),)))))/(((VLOOKUP(EDATE(B156,-12),Database!$A:$AS,MATCH($J$1,Database!$A$1:$AS$1,),)))))</f>
        <v>7.9111727925760891E-3</v>
      </c>
      <c r="K156" s="13">
        <f>IF(VLOOKUP(B156,Database!$A:$AV,MATCH($K$1,Database!$A$1:$AV$1,),)=0,"#N/A",((((VLOOKUP(B156,Database!$A:$AS,MATCH($K$1,Database!$A$1:$AS$1,),))))-(((VLOOKUP(EDATE(B156,-12),Database!$A:$AS,MATCH($K$1,Database!$A$1:$AS$1,),)))))/(((VLOOKUP(EDATE(B156,-12),Database!$A:$AS,MATCH($K$1,Database!$A$1:$AS$1,),)))))</f>
        <v>9.7849462366909612E-2</v>
      </c>
      <c r="L156" s="13">
        <f>((((VLOOKUP(B156,Database!$A:$AS,MATCH($L$1,Database!$A$1:$AS$1,),))))-(((VLOOKUP(EDATE(B156,-12),Database!$A:$AS,MATCH($L$1,Database!$A$1:$AS$1,),)))))/(((VLOOKUP(EDATE(B156,-12),Database!$A:$AS,MATCH($L$1,Database!$A$1:$AS$1,),))))</f>
        <v>-5.5413006100955876E-3</v>
      </c>
      <c r="M156" s="13">
        <f>((((VLOOKUP(B156,Database!$A:$AS,MATCH($M$1,Database!$A$1:$AS$1,),))))-(((VLOOKUP(EDATE(B156,-12),Database!$A:$AS,MATCH($M$1,Database!$A$1:$AS$1,),)))))/(((VLOOKUP(EDATE(B156,-12),Database!$A:$AS,MATCH($M$1,Database!$A$1:$AS$1,),))))</f>
        <v>-4.4932138735543307E-3</v>
      </c>
      <c r="N156" s="13">
        <f>((((VLOOKUP(B156,Database!$A:$AS,MATCH($N$1,Database!$A$1:$AS$1,),))))-(((VLOOKUP(EDATE(B156,-12),Database!$A:$AS,MATCH($N$1,Database!$A$1:$AS$1,),)))))/(((VLOOKUP(EDATE(B156,-12),Database!$A:$AS,MATCH($N$1,Database!$A$1:$AS$1,),))))</f>
        <v>3.8543292798194517E-2</v>
      </c>
      <c r="O156" s="13">
        <f>IF(VLOOKUP(B156,Database!$A:$AV,MATCH($O$1,Database!$A$1:$AV$1,),)=0,"#N/A",((((VLOOKUP(B156,Database!$A:$AS,MATCH($O$1,Database!$A$1:$AS$1,),))))-(((VLOOKUP(EDATE(B156,-12),Database!$A:$AS,MATCH($O$1,Database!$A$1:$AS$1,),)))))/(((VLOOKUP(EDATE(B156,-12),Database!$A:$AS,MATCH($O$1,Database!$A$1:$AS$1,),)))))</f>
        <v>1.0281913429172292E-2</v>
      </c>
      <c r="P156" s="13">
        <f>IF(VLOOKUP(B156,Database!$A:$AV,MATCH($P$1,Database!$A$1:$AV$1,),)=0,"#N/A",((((VLOOKUP(B156,Database!$A:$AS,MATCH($P$1,Database!$A$1:$AS$1,),))))-(((VLOOKUP(EDATE(B156,-12),Database!$A:$AS,MATCH($P$1,Database!$A$1:$AS$1,),)))))/(((VLOOKUP(EDATE(B156,-12),Database!$A:$AS,MATCH($P$1,Database!$A$1:$AS$1,),)))))</f>
        <v>1.041208388326734E-2</v>
      </c>
      <c r="Q156" s="13">
        <f>IF(VLOOKUP(B156,Database!$A:$AV,MATCH($Q$1,Database!$A$1:$AV$1,),)=0,"#N/A",((((VLOOKUP(B156,Database!$A:$AS,MATCH($Q$1,Database!$A$1:$AS$1,),))))-(((VLOOKUP(EDATE(B156,-12),Database!$A:$AS,MATCH($Q$1,Database!$A$1:$AS$1,),)))))/(((VLOOKUP(EDATE(B156,-12),Database!$A:$AS,MATCH($Q$1,Database!$A$1:$AS$1,),)))))</f>
        <v>7.8311942571757123E-2</v>
      </c>
      <c r="R156" s="13">
        <f>IF(VLOOKUP(B156,Database!$A:$AV,MATCH($R$1,Database!$A$1:$AV$1,),)=0,"#N/A",((((VLOOKUP(B156,Database!$A:$AS,MATCH($R$1,Database!$A$1:$AS$1,),))))-(((VLOOKUP(EDATE(B156,-12),Database!$A:$AS,MATCH($R$1,Database!$A$1:$AS$1,),)))))/(((VLOOKUP(EDATE(B156,-12),Database!$A:$AS,MATCH($R$1,Database!$A$1:$AS$1,),)))))</f>
        <v>2.8131279303335144E-2</v>
      </c>
      <c r="S156" s="13">
        <f>IF(VLOOKUP(B156,Database!$A:$AV,MATCH($S$1,Database!$A$1:$AV$1,),)=0,"#N/A",((((VLOOKUP(B156,Database!$A:$AS,MATCH($S$1,Database!$A$1:$AS$1,),))))-(((VLOOKUP(EDATE(B156,-12),Database!$A:$AS,MATCH($S$1,Database!$A$1:$AS$1,),)))))/(((VLOOKUP(EDATE(B156,-12),Database!$A:$AS,MATCH($S$1,Database!$A$1:$AS$1,),)))))</f>
        <v>0.28483920366433374</v>
      </c>
      <c r="T156" s="13">
        <f>IF(VLOOKUP(B156,Database!$A:$AV,MATCH($T$1,Database!$A$1:$AV$1,),)=0,"#N/A",((((VLOOKUP(B156,Database!$A:$AS,MATCH($T$1,Database!$A$1:$AS$1,),))))-(((VLOOKUP(EDATE(B156,-12),Database!$A:$AS,MATCH($T$1,Database!$A$1:$AS$1,),)))))/(((VLOOKUP(EDATE(B156,-12),Database!$A:$AS,MATCH($T$1,Database!$A$1:$AS$1,),)))))</f>
        <v>7.2289156606182951E-3</v>
      </c>
      <c r="U156" s="13">
        <f>IF(VLOOKUP(B156,Database!$A:$AV,MATCH($U$1,Database!$A$1:$AV$1,),)=0,"#N/A",((((VLOOKUP(B156,Database!$A:$AS,MATCH($U$1,Database!$A$1:$AS$1,),))))-(((VLOOKUP(EDATE(B156,-12),Database!$A:$AS,MATCH($U$1,Database!$A$1:$AS$1,),)))))/(((VLOOKUP(EDATE(B156,-12),Database!$A:$AS,MATCH($U$1,Database!$A$1:$AS$1,),)))))</f>
        <v>0.14358974358404458</v>
      </c>
      <c r="V156" s="13">
        <f>IF(VLOOKUP(B156,Database!$A:$AV,MATCH($V$1,Database!$A$1:$AV$1,),)=0,"#N/A",((((VLOOKUP(B156,Database!$A:$AS,MATCH($V$1,Database!$A$1:$AS$1,),))))-(((VLOOKUP(EDATE(B156,-12),Database!$A:$AS,MATCH($V$1,Database!$A$1:$AS$1,),)))))/(((VLOOKUP(EDATE(B156,-12),Database!$A:$AS,MATCH($V$1,Database!$A$1:$AS$1,),)))))</f>
        <v>7.8125E-2</v>
      </c>
    </row>
    <row r="157" spans="1:22" s="80" customFormat="1" x14ac:dyDescent="0.35">
      <c r="A157" s="43"/>
      <c r="B157" s="75">
        <v>36923</v>
      </c>
      <c r="C157" s="13">
        <f>IF(VLOOKUP(B157,Database!$A:$AU,MATCH($C$1,Database!$A$1:$AU$1,),)=0,"#N/A",((((VLOOKUP(B157,Database!$A:$AU,MATCH($C$1,Database!$A$1:$AU$1,),))))-(((VLOOKUP(EDATE(B157,-12),Database!$A:$AU,MATCH($C$1,Database!$A$1:$AU$1,),)))))/(((VLOOKUP(EDATE(B157,-12),Database!$A:$AU,MATCH($C$1,Database!$A$1:$AU$1,),)))))</f>
        <v>-6.0317998801389166E-3</v>
      </c>
      <c r="D157" s="13">
        <f>IF(VLOOKUP(B157,Database!$A:$AV,MATCH($D$1,Database!$A$1:$AV$1,),)=0,"#N/A",((((VLOOKUP(B157,Database!$A:$AS,MATCH($D$1,Database!$A$1:$AS$1,),))))-(((VLOOKUP(EDATE(B157,-12),Database!$A:$AS,MATCH($D$1,Database!$A$1:$AS$1,),)))))/(((VLOOKUP(EDATE(B157,-12),Database!$A:$AS,MATCH($D$1,Database!$A$1:$AS$1,),)))))</f>
        <v>4.3991416300159014E-2</v>
      </c>
      <c r="E157" s="13">
        <f>IF(VLOOKUP(B157,Database!$A:$AV,MATCH($E$1,Database!$A$1:$AV$1,),)=0,"#N/A",((((VLOOKUP(B157,Database!$A:$AS,MATCH($E$1,Database!$A$1:$AS$1,),))))-(((VLOOKUP(EDATE(B157,-12),Database!$A:$AS,MATCH($E$1,Database!$A$1:$AS$1,),)))))/(((VLOOKUP(EDATE(B157,-12),Database!$A:$AS,MATCH($E$1,Database!$A$1:$AS$1,),)))))</f>
        <v>2.7892561982125821E-2</v>
      </c>
      <c r="F157" s="13">
        <f>IF(VLOOKUP(B157,Database!$A:$AV,MATCH($F$1,Database!$A$1:$AV$1,),)=0,"#N/A",((((VLOOKUP(B157,Database!$A:$AS,MATCH($F$1,Database!$A$1:$AS$1,),))))-(((VLOOKUP(EDATE(B157,-12),Database!$A:$AS,MATCH($F$1,Database!$A$1:$AS$1,),)))))/(((VLOOKUP(EDATE(B157,-12),Database!$A:$AS,MATCH($F$1,Database!$A$1:$AS$1,),)))))</f>
        <v>6.3775510198940871E-2</v>
      </c>
      <c r="G157" s="13">
        <f>IF(VLOOKUP(B157,Database!$A:$AV,MATCH($G$1,Database!$A$1:$AV$1,),)=0,"#N/A",((((VLOOKUP(B157,Database!$A:$AS,MATCH($G$1,Database!$A$1:$AS$1,),))))-(((VLOOKUP(EDATE(B157,-12),Database!$A:$AS,MATCH($G$1,Database!$A$1:$AS$1,),)))))/(((VLOOKUP(EDATE(B157,-12),Database!$A:$AS,MATCH($G$1,Database!$A$1:$AS$1,),)))))</f>
        <v>3.7981753863340142E-2</v>
      </c>
      <c r="H157" s="13">
        <f>IF(VLOOKUP(B157,Database!$A:$AV,MATCH($H$1,Database!$A$1:$AV$1,),)=0,"#N/A",((((VLOOKUP(B157,Database!$A:$AS,MATCH($H$1,Database!$A$1:$AS$1,),))))-(((VLOOKUP(EDATE(B157,-12),Database!$A:$AS,MATCH($H$1,Database!$A$1:$AS$1,),)))))/(((VLOOKUP(EDATE(B157,-12),Database!$A:$AS,MATCH($H$1,Database!$A$1:$AS$1,),)))))</f>
        <v>4.5989304812791065E-2</v>
      </c>
      <c r="I157" s="13">
        <f>IF(VLOOKUP(B157,Database!$A:$AV,MATCH($I$1,Database!$A$1:$AV$1,),)=0,"#N/A",((((VLOOKUP(B157,Database!$A:$AS,MATCH($I$1,Database!$A$1:$AS$1,),))))-(((VLOOKUP(EDATE(B157,-12),Database!$A:$AS,MATCH($I$1,Database!$A$1:$AS$1,),)))))/(((VLOOKUP(EDATE(B157,-12),Database!$A:$AS,MATCH($I$1,Database!$A$1:$AS$1,),)))))</f>
        <v>1.7571884984484969E-2</v>
      </c>
      <c r="J157" s="13">
        <f>IF(VLOOKUP(B157,Database!$A:$AV,MATCH($J$1,Database!$A$1:$AV$1,),)=0,"#N/A",((((VLOOKUP(B157,Database!$A:$AS,MATCH($J$1,Database!$A$1:$AS$1,),))))-(((VLOOKUP(EDATE(B157,-12),Database!$A:$AS,MATCH($J$1,Database!$A$1:$AS$1,),)))))/(((VLOOKUP(EDATE(B157,-12),Database!$A:$AS,MATCH($J$1,Database!$A$1:$AS$1,),)))))</f>
        <v>1.8133914499590485E-3</v>
      </c>
      <c r="K157" s="13">
        <f>IF(VLOOKUP(B157,Database!$A:$AV,MATCH($K$1,Database!$A$1:$AV$1,),)=0,"#N/A",((((VLOOKUP(B157,Database!$A:$AS,MATCH($K$1,Database!$A$1:$AS$1,),))))-(((VLOOKUP(EDATE(B157,-12),Database!$A:$AS,MATCH($K$1,Database!$A$1:$AS$1,),)))))/(((VLOOKUP(EDATE(B157,-12),Database!$A:$AS,MATCH($K$1,Database!$A$1:$AS$1,),)))))</f>
        <v>3.4800409413668756E-2</v>
      </c>
      <c r="L157" s="13">
        <f>((((VLOOKUP(B157,Database!$A:$AS,MATCH($L$1,Database!$A$1:$AS$1,),))))-(((VLOOKUP(EDATE(B157,-12),Database!$A:$AS,MATCH($L$1,Database!$A$1:$AS$1,),)))))/(((VLOOKUP(EDATE(B157,-12),Database!$A:$AS,MATCH($L$1,Database!$A$1:$AS$1,),))))</f>
        <v>-1.8989978346497037E-2</v>
      </c>
      <c r="M157" s="13">
        <f>((((VLOOKUP(B157,Database!$A:$AS,MATCH($M$1,Database!$A$1:$AS$1,),))))-(((VLOOKUP(EDATE(B157,-12),Database!$A:$AS,MATCH($M$1,Database!$A$1:$AS$1,),)))))/(((VLOOKUP(EDATE(B157,-12),Database!$A:$AS,MATCH($M$1,Database!$A$1:$AS$1,),))))</f>
        <v>4.2934304572543068E-2</v>
      </c>
      <c r="N157" s="13">
        <f>((((VLOOKUP(B157,Database!$A:$AS,MATCH($N$1,Database!$A$1:$AS$1,),))))-(((VLOOKUP(EDATE(B157,-12),Database!$A:$AS,MATCH($N$1,Database!$A$1:$AS$1,),)))))/(((VLOOKUP(EDATE(B157,-12),Database!$A:$AS,MATCH($N$1,Database!$A$1:$AS$1,),))))</f>
        <v>6.918916614784619E-2</v>
      </c>
      <c r="O157" s="13">
        <f>IF(VLOOKUP(B157,Database!$A:$AV,MATCH($O$1,Database!$A$1:$AV$1,),)=0,"#N/A",((((VLOOKUP(B157,Database!$A:$AS,MATCH($O$1,Database!$A$1:$AS$1,),))))-(((VLOOKUP(EDATE(B157,-12),Database!$A:$AS,MATCH($O$1,Database!$A$1:$AS$1,),)))))/(((VLOOKUP(EDATE(B157,-12),Database!$A:$AS,MATCH($O$1,Database!$A$1:$AS$1,),)))))</f>
        <v>1.1808381404019777E-2</v>
      </c>
      <c r="P157" s="13">
        <f>IF(VLOOKUP(B157,Database!$A:$AV,MATCH($P$1,Database!$A$1:$AV$1,),)=0,"#N/A",((((VLOOKUP(B157,Database!$A:$AS,MATCH($P$1,Database!$A$1:$AS$1,),))))-(((VLOOKUP(EDATE(B157,-12),Database!$A:$AS,MATCH($P$1,Database!$A$1:$AS$1,),)))))/(((VLOOKUP(EDATE(B157,-12),Database!$A:$AS,MATCH($P$1,Database!$A$1:$AS$1,),)))))</f>
        <v>1.8982710680910696E-2</v>
      </c>
      <c r="Q157" s="13">
        <f>IF(VLOOKUP(B157,Database!$A:$AV,MATCH($Q$1,Database!$A$1:$AV$1,),)=0,"#N/A",((((VLOOKUP(B157,Database!$A:$AS,MATCH($Q$1,Database!$A$1:$AS$1,),))))-(((VLOOKUP(EDATE(B157,-12),Database!$A:$AS,MATCH($Q$1,Database!$A$1:$AS$1,),)))))/(((VLOOKUP(EDATE(B157,-12),Database!$A:$AS,MATCH($Q$1,Database!$A$1:$AS$1,),)))))</f>
        <v>8.7986096033063538E-2</v>
      </c>
      <c r="R157" s="13">
        <f>IF(VLOOKUP(B157,Database!$A:$AV,MATCH($R$1,Database!$A$1:$AV$1,),)=0,"#N/A",((((VLOOKUP(B157,Database!$A:$AS,MATCH($R$1,Database!$A$1:$AS$1,),))))-(((VLOOKUP(EDATE(B157,-12),Database!$A:$AS,MATCH($R$1,Database!$A$1:$AS$1,),)))))/(((VLOOKUP(EDATE(B157,-12),Database!$A:$AS,MATCH($R$1,Database!$A$1:$AS$1,),)))))</f>
        <v>6.0080106837721798E-3</v>
      </c>
      <c r="S157" s="13">
        <f>IF(VLOOKUP(B157,Database!$A:$AV,MATCH($S$1,Database!$A$1:$AV$1,),)=0,"#N/A",((((VLOOKUP(B157,Database!$A:$AS,MATCH($S$1,Database!$A$1:$AS$1,),))))-(((VLOOKUP(EDATE(B157,-12),Database!$A:$AS,MATCH($S$1,Database!$A$1:$AS$1,),)))))/(((VLOOKUP(EDATE(B157,-12),Database!$A:$AS,MATCH($S$1,Database!$A$1:$AS$1,),)))))</f>
        <v>0.3905053598752784</v>
      </c>
      <c r="T157" s="13">
        <f>IF(VLOOKUP(B157,Database!$A:$AV,MATCH($T$1,Database!$A$1:$AV$1,),)=0,"#N/A",((((VLOOKUP(B157,Database!$A:$AS,MATCH($T$1,Database!$A$1:$AS$1,),))))-(((VLOOKUP(EDATE(B157,-12),Database!$A:$AS,MATCH($T$1,Database!$A$1:$AS$1,),)))))/(((VLOOKUP(EDATE(B157,-12),Database!$A:$AS,MATCH($T$1,Database!$A$1:$AS$1,),)))))</f>
        <v>-1.8604651165495062E-2</v>
      </c>
      <c r="U157" s="13">
        <f>IF(VLOOKUP(B157,Database!$A:$AV,MATCH($U$1,Database!$A$1:$AV$1,),)=0,"#N/A",((((VLOOKUP(B157,Database!$A:$AS,MATCH($U$1,Database!$A$1:$AS$1,),))))-(((VLOOKUP(EDATE(B157,-12),Database!$A:$AS,MATCH($U$1,Database!$A$1:$AS$1,),)))))/(((VLOOKUP(EDATE(B157,-12),Database!$A:$AS,MATCH($U$1,Database!$A$1:$AS$1,),)))))</f>
        <v>9.8169717146770211E-2</v>
      </c>
      <c r="V157" s="13">
        <f>IF(VLOOKUP(B157,Database!$A:$AV,MATCH($V$1,Database!$A$1:$AV$1,),)=0,"#N/A",((((VLOOKUP(B157,Database!$A:$AS,MATCH($V$1,Database!$A$1:$AS$1,),))))-(((VLOOKUP(EDATE(B157,-12),Database!$A:$AS,MATCH($V$1,Database!$A$1:$AS$1,),)))))/(((VLOOKUP(EDATE(B157,-12),Database!$A:$AS,MATCH($V$1,Database!$A$1:$AS$1,),)))))</f>
        <v>3.9130434782608636E-2</v>
      </c>
    </row>
    <row r="158" spans="1:22" s="80" customFormat="1" x14ac:dyDescent="0.35">
      <c r="A158" s="43"/>
      <c r="B158" s="75">
        <v>36951</v>
      </c>
      <c r="C158" s="13">
        <f>IF(VLOOKUP(B158,Database!$A:$AU,MATCH($C$1,Database!$A$1:$AU$1,),)=0,"#N/A",((((VLOOKUP(B158,Database!$A:$AU,MATCH($C$1,Database!$A$1:$AU$1,),))))-(((VLOOKUP(EDATE(B158,-12),Database!$A:$AU,MATCH($C$1,Database!$A$1:$AU$1,),)))))/(((VLOOKUP(EDATE(B158,-12),Database!$A:$AU,MATCH($C$1,Database!$A$1:$AU$1,),)))))</f>
        <v>-1.2313702041300792E-2</v>
      </c>
      <c r="D158" s="13">
        <f>IF(VLOOKUP(B158,Database!$A:$AV,MATCH($D$1,Database!$A$1:$AV$1,),)=0,"#N/A",((((VLOOKUP(B158,Database!$A:$AS,MATCH($D$1,Database!$A$1:$AS$1,),))))-(((VLOOKUP(EDATE(B158,-12),Database!$A:$AS,MATCH($D$1,Database!$A$1:$AS$1,),)))))/(((VLOOKUP(EDATE(B158,-12),Database!$A:$AS,MATCH($D$1,Database!$A$1:$AS$1,),)))))</f>
        <v>3.4188034182098342E-2</v>
      </c>
      <c r="E158" s="13">
        <f>IF(VLOOKUP(B158,Database!$A:$AV,MATCH($E$1,Database!$A$1:$AV$1,),)=0,"#N/A",((((VLOOKUP(B158,Database!$A:$AS,MATCH($E$1,Database!$A$1:$AS$1,),))))-(((VLOOKUP(EDATE(B158,-12),Database!$A:$AS,MATCH($E$1,Database!$A$1:$AS$1,),)))))/(((VLOOKUP(EDATE(B158,-12),Database!$A:$AS,MATCH($E$1,Database!$A$1:$AS$1,),)))))</f>
        <v>-4.0733197557374125E-3</v>
      </c>
      <c r="F158" s="13">
        <f>IF(VLOOKUP(B158,Database!$A:$AV,MATCH($F$1,Database!$A$1:$AV$1,),)=0,"#N/A",((((VLOOKUP(B158,Database!$A:$AS,MATCH($F$1,Database!$A$1:$AS$1,),))))-(((VLOOKUP(EDATE(B158,-12),Database!$A:$AS,MATCH($F$1,Database!$A$1:$AS$1,),)))))/(((VLOOKUP(EDATE(B158,-12),Database!$A:$AS,MATCH($F$1,Database!$A$1:$AS$1,),)))))</f>
        <v>4.458598726138991E-2</v>
      </c>
      <c r="G158" s="13">
        <f>IF(VLOOKUP(B158,Database!$A:$AV,MATCH($G$1,Database!$A$1:$AV$1,),)=0,"#N/A",((((VLOOKUP(B158,Database!$A:$AS,MATCH($G$1,Database!$A$1:$AS$1,),))))-(((VLOOKUP(EDATE(B158,-12),Database!$A:$AS,MATCH($G$1,Database!$A$1:$AS$1,),)))))/(((VLOOKUP(EDATE(B158,-12),Database!$A:$AS,MATCH($G$1,Database!$A$1:$AS$1,),)))))</f>
        <v>3.5327846111162561E-2</v>
      </c>
      <c r="H158" s="13">
        <f>IF(VLOOKUP(B158,Database!$A:$AV,MATCH($H$1,Database!$A$1:$AV$1,),)=0,"#N/A",((((VLOOKUP(B158,Database!$A:$AS,MATCH($H$1,Database!$A$1:$AS$1,),))))-(((VLOOKUP(EDATE(B158,-12),Database!$A:$AS,MATCH($H$1,Database!$A$1:$AS$1,),)))))/(((VLOOKUP(EDATE(B158,-12),Database!$A:$AS,MATCH($H$1,Database!$A$1:$AS$1,),)))))</f>
        <v>4.9356223174685521E-2</v>
      </c>
      <c r="I158" s="13">
        <f>IF(VLOOKUP(B158,Database!$A:$AV,MATCH($I$1,Database!$A$1:$AV$1,),)=0,"#N/A",((((VLOOKUP(B158,Database!$A:$AS,MATCH($I$1,Database!$A$1:$AS$1,),))))-(((VLOOKUP(EDATE(B158,-12),Database!$A:$AS,MATCH($I$1,Database!$A$1:$AS$1,),)))))/(((VLOOKUP(EDATE(B158,-12),Database!$A:$AS,MATCH($I$1,Database!$A$1:$AS$1,),)))))</f>
        <v>9.5011876458228894E-3</v>
      </c>
      <c r="J158" s="13">
        <f>IF(VLOOKUP(B158,Database!$A:$AV,MATCH($J$1,Database!$A$1:$AV$1,),)=0,"#N/A",((((VLOOKUP(B158,Database!$A:$AS,MATCH($J$1,Database!$A$1:$AS$1,),))))-(((VLOOKUP(EDATE(B158,-12),Database!$A:$AS,MATCH($J$1,Database!$A$1:$AS$1,),)))))/(((VLOOKUP(EDATE(B158,-12),Database!$A:$AS,MATCH($J$1,Database!$A$1:$AS$1,),)))))</f>
        <v>-1.2288972159720616E-2</v>
      </c>
      <c r="K158" s="13">
        <f>IF(VLOOKUP(B158,Database!$A:$AV,MATCH($K$1,Database!$A$1:$AV$1,),)=0,"#N/A",((((VLOOKUP(B158,Database!$A:$AS,MATCH($K$1,Database!$A$1:$AS$1,),))))-(((VLOOKUP(EDATE(B158,-12),Database!$A:$AS,MATCH($K$1,Database!$A$1:$AS$1,),)))))/(((VLOOKUP(EDATE(B158,-12),Database!$A:$AS,MATCH($K$1,Database!$A$1:$AS$1,),)))))</f>
        <v>3.1536113934940567E-2</v>
      </c>
      <c r="L158" s="13">
        <f>((((VLOOKUP(B158,Database!$A:$AS,MATCH($L$1,Database!$A$1:$AS$1,),))))-(((VLOOKUP(EDATE(B158,-12),Database!$A:$AS,MATCH($L$1,Database!$A$1:$AS$1,),)))))/(((VLOOKUP(EDATE(B158,-12),Database!$A:$AS,MATCH($L$1,Database!$A$1:$AS$1,),))))</f>
        <v>-1.8014535878139358E-2</v>
      </c>
      <c r="M158" s="13">
        <f>((((VLOOKUP(B158,Database!$A:$AS,MATCH($M$1,Database!$A$1:$AS$1,),))))-(((VLOOKUP(EDATE(B158,-12),Database!$A:$AS,MATCH($M$1,Database!$A$1:$AS$1,),)))))/(((VLOOKUP(EDATE(B158,-12),Database!$A:$AS,MATCH($M$1,Database!$A$1:$AS$1,),))))</f>
        <v>3.6518107897027738E-2</v>
      </c>
      <c r="N158" s="13">
        <f>((((VLOOKUP(B158,Database!$A:$AS,MATCH($N$1,Database!$A$1:$AS$1,),))))-(((VLOOKUP(EDATE(B158,-12),Database!$A:$AS,MATCH($N$1,Database!$A$1:$AS$1,),)))))/(((VLOOKUP(EDATE(B158,-12),Database!$A:$AS,MATCH($N$1,Database!$A$1:$AS$1,),))))</f>
        <v>2.8160908801549419E-2</v>
      </c>
      <c r="O158" s="13">
        <f>IF(VLOOKUP(B158,Database!$A:$AV,MATCH($O$1,Database!$A$1:$AV$1,),)=0,"#N/A",((((VLOOKUP(B158,Database!$A:$AS,MATCH($O$1,Database!$A$1:$AS$1,),))))-(((VLOOKUP(EDATE(B158,-12),Database!$A:$AS,MATCH($O$1,Database!$A$1:$AS$1,),)))))/(((VLOOKUP(EDATE(B158,-12),Database!$A:$AS,MATCH($O$1,Database!$A$1:$AS$1,),)))))</f>
        <v>-7.3398912716287389E-3</v>
      </c>
      <c r="P158" s="13">
        <f>IF(VLOOKUP(B158,Database!$A:$AV,MATCH($P$1,Database!$A$1:$AV$1,),)=0,"#N/A",((((VLOOKUP(B158,Database!$A:$AS,MATCH($P$1,Database!$A$1:$AS$1,),))))-(((VLOOKUP(EDATE(B158,-12),Database!$A:$AS,MATCH($P$1,Database!$A$1:$AS$1,),)))))/(((VLOOKUP(EDATE(B158,-12),Database!$A:$AS,MATCH($P$1,Database!$A$1:$AS$1,),)))))</f>
        <v>1.3643410852713108E-2</v>
      </c>
      <c r="Q158" s="13">
        <f>IF(VLOOKUP(B158,Database!$A:$AV,MATCH($Q$1,Database!$A$1:$AV$1,),)=0,"#N/A",((((VLOOKUP(B158,Database!$A:$AS,MATCH($Q$1,Database!$A$1:$AS$1,),))))-(((VLOOKUP(EDATE(B158,-12),Database!$A:$AS,MATCH($Q$1,Database!$A$1:$AS$1,),)))))/(((VLOOKUP(EDATE(B158,-12),Database!$A:$AS,MATCH($Q$1,Database!$A$1:$AS$1,),)))))</f>
        <v>5.5359623819372442E-2</v>
      </c>
      <c r="R158" s="13">
        <f>IF(VLOOKUP(B158,Database!$A:$AV,MATCH($R$1,Database!$A$1:$AV$1,),)=0,"#N/A",((((VLOOKUP(B158,Database!$A:$AS,MATCH($R$1,Database!$A$1:$AS$1,),))))-(((VLOOKUP(EDATE(B158,-12),Database!$A:$AS,MATCH($R$1,Database!$A$1:$AS$1,),)))))/(((VLOOKUP(EDATE(B158,-12),Database!$A:$AS,MATCH($R$1,Database!$A$1:$AS$1,),)))))</f>
        <v>-6.2582345189980709E-2</v>
      </c>
      <c r="S158" s="13">
        <f>IF(VLOOKUP(B158,Database!$A:$AV,MATCH($S$1,Database!$A$1:$AV$1,),)=0,"#N/A",((((VLOOKUP(B158,Database!$A:$AS,MATCH($S$1,Database!$A$1:$AS$1,),))))-(((VLOOKUP(EDATE(B158,-12),Database!$A:$AS,MATCH($S$1,Database!$A$1:$AS$1,),)))))/(((VLOOKUP(EDATE(B158,-12),Database!$A:$AS,MATCH($S$1,Database!$A$1:$AS$1,),)))))</f>
        <v>0.26745913817718953</v>
      </c>
      <c r="T158" s="13">
        <f>IF(VLOOKUP(B158,Database!$A:$AV,MATCH($T$1,Database!$A$1:$AV$1,),)=0,"#N/A",((((VLOOKUP(B158,Database!$A:$AS,MATCH($T$1,Database!$A$1:$AS$1,),))))-(((VLOOKUP(EDATE(B158,-12),Database!$A:$AS,MATCH($T$1,Database!$A$1:$AS$1,),)))))/(((VLOOKUP(EDATE(B158,-12),Database!$A:$AS,MATCH($T$1,Database!$A$1:$AS$1,),)))))</f>
        <v>-5.6872037899416986E-2</v>
      </c>
      <c r="U158" s="13">
        <f>IF(VLOOKUP(B158,Database!$A:$AV,MATCH($U$1,Database!$A$1:$AV$1,),)=0,"#N/A",((((VLOOKUP(B158,Database!$A:$AS,MATCH($U$1,Database!$A$1:$AS$1,),))))-(((VLOOKUP(EDATE(B158,-12),Database!$A:$AS,MATCH($U$1,Database!$A$1:$AS$1,),)))))/(((VLOOKUP(EDATE(B158,-12),Database!$A:$AS,MATCH($U$1,Database!$A$1:$AS$1,),)))))</f>
        <v>9.735973598146834E-2</v>
      </c>
      <c r="V158" s="13">
        <f>IF(VLOOKUP(B158,Database!$A:$AV,MATCH($V$1,Database!$A$1:$AV$1,),)=0,"#N/A",((((VLOOKUP(B158,Database!$A:$AS,MATCH($V$1,Database!$A$1:$AS$1,),))))-(((VLOOKUP(EDATE(B158,-12),Database!$A:$AS,MATCH($V$1,Database!$A$1:$AS$1,),)))))/(((VLOOKUP(EDATE(B158,-12),Database!$A:$AS,MATCH($V$1,Database!$A$1:$AS$1,),)))))</f>
        <v>5.458515283842795E-2</v>
      </c>
    </row>
    <row r="159" spans="1:22" s="80" customFormat="1" x14ac:dyDescent="0.35">
      <c r="A159" s="43"/>
      <c r="B159" s="75">
        <v>36982</v>
      </c>
      <c r="C159" s="13">
        <f>IF(VLOOKUP(B159,Database!$A:$AU,MATCH($C$1,Database!$A$1:$AU$1,),)=0,"#N/A",((((VLOOKUP(B159,Database!$A:$AU,MATCH($C$1,Database!$A$1:$AU$1,),))))-(((VLOOKUP(EDATE(B159,-12),Database!$A:$AU,MATCH($C$1,Database!$A$1:$AU$1,),)))))/(((VLOOKUP(EDATE(B159,-12),Database!$A:$AU,MATCH($C$1,Database!$A$1:$AU$1,),)))))</f>
        <v>-2.1644532293879325E-2</v>
      </c>
      <c r="D159" s="13">
        <f>IF(VLOOKUP(B159,Database!$A:$AV,MATCH($D$1,Database!$A$1:$AV$1,),)=0,"#N/A",((((VLOOKUP(B159,Database!$A:$AS,MATCH($D$1,Database!$A$1:$AS$1,),))))-(((VLOOKUP(EDATE(B159,-12),Database!$A:$AS,MATCH($D$1,Database!$A$1:$AS$1,),)))))/(((VLOOKUP(EDATE(B159,-12),Database!$A:$AS,MATCH($D$1,Database!$A$1:$AS$1,),)))))</f>
        <v>1.2671594505451817E-2</v>
      </c>
      <c r="E159" s="13">
        <f>IF(VLOOKUP(B159,Database!$A:$AV,MATCH($E$1,Database!$A$1:$AV$1,),)=0,"#N/A",((((VLOOKUP(B159,Database!$A:$AS,MATCH($E$1,Database!$A$1:$AS$1,),))))-(((VLOOKUP(EDATE(B159,-12),Database!$A:$AS,MATCH($E$1,Database!$A$1:$AS$1,),)))))/(((VLOOKUP(EDATE(B159,-12),Database!$A:$AS,MATCH($E$1,Database!$A$1:$AS$1,),)))))</f>
        <v>-2.6078234700317341E-2</v>
      </c>
      <c r="F159" s="13">
        <f>IF(VLOOKUP(B159,Database!$A:$AV,MATCH($F$1,Database!$A$1:$AV$1,),)=0,"#N/A",((((VLOOKUP(B159,Database!$A:$AS,MATCH($F$1,Database!$A$1:$AS$1,),))))-(((VLOOKUP(EDATE(B159,-12),Database!$A:$AS,MATCH($F$1,Database!$A$1:$AS$1,),)))))/(((VLOOKUP(EDATE(B159,-12),Database!$A:$AS,MATCH($F$1,Database!$A$1:$AS$1,),)))))</f>
        <v>1.3836477983592714E-2</v>
      </c>
      <c r="G159" s="13">
        <f>IF(VLOOKUP(B159,Database!$A:$AV,MATCH($G$1,Database!$A$1:$AV$1,),)=0,"#N/A",((((VLOOKUP(B159,Database!$A:$AS,MATCH($G$1,Database!$A$1:$AS$1,),))))-(((VLOOKUP(EDATE(B159,-12),Database!$A:$AS,MATCH($G$1,Database!$A$1:$AS$1,),)))))/(((VLOOKUP(EDATE(B159,-12),Database!$A:$AS,MATCH($G$1,Database!$A$1:$AS$1,),)))))</f>
        <v>1.2504597278411175E-2</v>
      </c>
      <c r="H159" s="13">
        <f>IF(VLOOKUP(B159,Database!$A:$AV,MATCH($H$1,Database!$A$1:$AV$1,),)=0,"#N/A",((((VLOOKUP(B159,Database!$A:$AS,MATCH($H$1,Database!$A$1:$AS$1,),))))-(((VLOOKUP(EDATE(B159,-12),Database!$A:$AS,MATCH($H$1,Database!$A$1:$AS$1,),)))))/(((VLOOKUP(EDATE(B159,-12),Database!$A:$AS,MATCH($H$1,Database!$A$1:$AS$1,),)))))</f>
        <v>4.3991416306333339E-2</v>
      </c>
      <c r="I159" s="13">
        <f>IF(VLOOKUP(B159,Database!$A:$AV,MATCH($I$1,Database!$A$1:$AV$1,),)=0,"#N/A",((((VLOOKUP(B159,Database!$A:$AS,MATCH($I$1,Database!$A$1:$AS$1,),))))-(((VLOOKUP(EDATE(B159,-12),Database!$A:$AS,MATCH($I$1,Database!$A$1:$AS$1,),)))))/(((VLOOKUP(EDATE(B159,-12),Database!$A:$AS,MATCH($I$1,Database!$A$1:$AS$1,),)))))</f>
        <v>-8.6410054990191838E-3</v>
      </c>
      <c r="J159" s="13">
        <f>IF(VLOOKUP(B159,Database!$A:$AV,MATCH($J$1,Database!$A$1:$AV$1,),)=0,"#N/A",((((VLOOKUP(B159,Database!$A:$AS,MATCH($J$1,Database!$A$1:$AS$1,),))))-(((VLOOKUP(EDATE(B159,-12),Database!$A:$AS,MATCH($J$1,Database!$A$1:$AS$1,),)))))/(((VLOOKUP(EDATE(B159,-12),Database!$A:$AS,MATCH($J$1,Database!$A$1:$AS$1,),)))))</f>
        <v>-1.8094645181658084E-2</v>
      </c>
      <c r="K159" s="13">
        <f>IF(VLOOKUP(B159,Database!$A:$AV,MATCH($K$1,Database!$A$1:$AV$1,),)=0,"#N/A",((((VLOOKUP(B159,Database!$A:$AS,MATCH($K$1,Database!$A$1:$AS$1,),))))-(((VLOOKUP(EDATE(B159,-12),Database!$A:$AS,MATCH($K$1,Database!$A$1:$AS$1,),)))))/(((VLOOKUP(EDATE(B159,-12),Database!$A:$AS,MATCH($K$1,Database!$A$1:$AS$1,),)))))</f>
        <v>-3.0181086520774798E-2</v>
      </c>
      <c r="L159" s="13">
        <f>((((VLOOKUP(B159,Database!$A:$AS,MATCH($L$1,Database!$A$1:$AS$1,),))))-(((VLOOKUP(EDATE(B159,-12),Database!$A:$AS,MATCH($L$1,Database!$A$1:$AS$1,),)))))/(((VLOOKUP(EDATE(B159,-12),Database!$A:$AS,MATCH($L$1,Database!$A$1:$AS$1,),))))</f>
        <v>-4.3622418694927771E-2</v>
      </c>
      <c r="M159" s="13">
        <f>((((VLOOKUP(B159,Database!$A:$AS,MATCH($M$1,Database!$A$1:$AS$1,),))))-(((VLOOKUP(EDATE(B159,-12),Database!$A:$AS,MATCH($M$1,Database!$A$1:$AS$1,),)))))/(((VLOOKUP(EDATE(B159,-12),Database!$A:$AS,MATCH($M$1,Database!$A$1:$AS$1,),))))</f>
        <v>-5.5453658858283392E-2</v>
      </c>
      <c r="N159" s="13">
        <f>((((VLOOKUP(B159,Database!$A:$AS,MATCH($N$1,Database!$A$1:$AS$1,),))))-(((VLOOKUP(EDATE(B159,-12),Database!$A:$AS,MATCH($N$1,Database!$A$1:$AS$1,),)))))/(((VLOOKUP(EDATE(B159,-12),Database!$A:$AS,MATCH($N$1,Database!$A$1:$AS$1,),))))</f>
        <v>2.7074120487673256E-2</v>
      </c>
      <c r="O159" s="13">
        <f>IF(VLOOKUP(B159,Database!$A:$AV,MATCH($O$1,Database!$A$1:$AV$1,),)=0,"#N/A",((((VLOOKUP(B159,Database!$A:$AS,MATCH($O$1,Database!$A$1:$AS$1,),))))-(((VLOOKUP(EDATE(B159,-12),Database!$A:$AS,MATCH($O$1,Database!$A$1:$AS$1,),)))))/(((VLOOKUP(EDATE(B159,-12),Database!$A:$AS,MATCH($O$1,Database!$A$1:$AS$1,),)))))</f>
        <v>-1.1762360952956943E-3</v>
      </c>
      <c r="P159" s="13">
        <f>IF(VLOOKUP(B159,Database!$A:$AV,MATCH($P$1,Database!$A$1:$AV$1,),)=0,"#N/A",((((VLOOKUP(B159,Database!$A:$AS,MATCH($P$1,Database!$A$1:$AS$1,),))))-(((VLOOKUP(EDATE(B159,-12),Database!$A:$AS,MATCH($P$1,Database!$A$1:$AS$1,),)))))/(((VLOOKUP(EDATE(B159,-12),Database!$A:$AS,MATCH($P$1,Database!$A$1:$AS$1,),)))))</f>
        <v>2.725798403193613E-2</v>
      </c>
      <c r="Q159" s="13">
        <f>IF(VLOOKUP(B159,Database!$A:$AV,MATCH($Q$1,Database!$A$1:$AV$1,),)=0,"#N/A",((((VLOOKUP(B159,Database!$A:$AS,MATCH($Q$1,Database!$A$1:$AS$1,),))))-(((VLOOKUP(EDATE(B159,-12),Database!$A:$AS,MATCH($Q$1,Database!$A$1:$AS$1,),)))))/(((VLOOKUP(EDATE(B159,-12),Database!$A:$AS,MATCH($Q$1,Database!$A$1:$AS$1,),)))))</f>
        <v>4.2037272347417727E-2</v>
      </c>
      <c r="R159" s="13">
        <f>IF(VLOOKUP(B159,Database!$A:$AV,MATCH($R$1,Database!$A$1:$AV$1,),)=0,"#N/A",((((VLOOKUP(B159,Database!$A:$AS,MATCH($R$1,Database!$A$1:$AS$1,),))))-(((VLOOKUP(EDATE(B159,-12),Database!$A:$AS,MATCH($R$1,Database!$A$1:$AS$1,),)))))/(((VLOOKUP(EDATE(B159,-12),Database!$A:$AS,MATCH($R$1,Database!$A$1:$AS$1,),)))))</f>
        <v>-7.7478660533788393E-2</v>
      </c>
      <c r="S159" s="13">
        <f>IF(VLOOKUP(B159,Database!$A:$AV,MATCH($S$1,Database!$A$1:$AV$1,),)=0,"#N/A",((((VLOOKUP(B159,Database!$A:$AS,MATCH($S$1,Database!$A$1:$AS$1,),))))-(((VLOOKUP(EDATE(B159,-12),Database!$A:$AS,MATCH($S$1,Database!$A$1:$AS$1,),)))))/(((VLOOKUP(EDATE(B159,-12),Database!$A:$AS,MATCH($S$1,Database!$A$1:$AS$1,),)))))</f>
        <v>0.17768595039339588</v>
      </c>
      <c r="T159" s="13">
        <f>IF(VLOOKUP(B159,Database!$A:$AV,MATCH($T$1,Database!$A$1:$AV$1,),)=0,"#N/A",((((VLOOKUP(B159,Database!$A:$AS,MATCH($T$1,Database!$A$1:$AS$1,),))))-(((VLOOKUP(EDATE(B159,-12),Database!$A:$AS,MATCH($T$1,Database!$A$1:$AS$1,),)))))/(((VLOOKUP(EDATE(B159,-12),Database!$A:$AS,MATCH($T$1,Database!$A$1:$AS$1,),)))))</f>
        <v>-8.7759815226545287E-2</v>
      </c>
      <c r="U159" s="13">
        <f>IF(VLOOKUP(B159,Database!$A:$AV,MATCH($U$1,Database!$A$1:$AV$1,),)=0,"#N/A",((((VLOOKUP(B159,Database!$A:$AS,MATCH($U$1,Database!$A$1:$AS$1,),))))-(((VLOOKUP(EDATE(B159,-12),Database!$A:$AS,MATCH($U$1,Database!$A$1:$AS$1,),)))))/(((VLOOKUP(EDATE(B159,-12),Database!$A:$AS,MATCH($U$1,Database!$A$1:$AS$1,),)))))</f>
        <v>0.10413223140534125</v>
      </c>
      <c r="V159" s="13">
        <f>IF(VLOOKUP(B159,Database!$A:$AV,MATCH($V$1,Database!$A$1:$AV$1,),)=0,"#N/A",((((VLOOKUP(B159,Database!$A:$AS,MATCH($V$1,Database!$A$1:$AS$1,),))))-(((VLOOKUP(EDATE(B159,-12),Database!$A:$AS,MATCH($V$1,Database!$A$1:$AS$1,),)))))/(((VLOOKUP(EDATE(B159,-12),Database!$A:$AS,MATCH($V$1,Database!$A$1:$AS$1,),)))))</f>
        <v>1.7021276595744619E-2</v>
      </c>
    </row>
    <row r="160" spans="1:22" s="80" customFormat="1" x14ac:dyDescent="0.35">
      <c r="A160" s="43"/>
      <c r="B160" s="75">
        <v>37012</v>
      </c>
      <c r="C160" s="13">
        <f>IF(VLOOKUP(B160,Database!$A:$AU,MATCH($C$1,Database!$A$1:$AU$1,),)=0,"#N/A",((((VLOOKUP(B160,Database!$A:$AU,MATCH($C$1,Database!$A$1:$AU$1,),))))-(((VLOOKUP(EDATE(B160,-12),Database!$A:$AU,MATCH($C$1,Database!$A$1:$AU$1,),)))))/(((VLOOKUP(EDATE(B160,-12),Database!$A:$AU,MATCH($C$1,Database!$A$1:$AU$1,),)))))</f>
        <v>-2.9915630830034134E-2</v>
      </c>
      <c r="D160" s="13">
        <f>IF(VLOOKUP(B160,Database!$A:$AV,MATCH($D$1,Database!$A$1:$AV$1,),)=0,"#N/A",((((VLOOKUP(B160,Database!$A:$AS,MATCH($D$1,Database!$A$1:$AS$1,),))))-(((VLOOKUP(EDATE(B160,-12),Database!$A:$AS,MATCH($D$1,Database!$A$1:$AS$1,),)))))/(((VLOOKUP(EDATE(B160,-12),Database!$A:$AS,MATCH($D$1,Database!$A$1:$AS$1,),)))))</f>
        <v>2.0833333258022742E-3</v>
      </c>
      <c r="E160" s="13">
        <f>IF(VLOOKUP(B160,Database!$A:$AV,MATCH($E$1,Database!$A$1:$AV$1,),)=0,"#N/A",((((VLOOKUP(B160,Database!$A:$AS,MATCH($E$1,Database!$A$1:$AS$1,),))))-(((VLOOKUP(EDATE(B160,-12),Database!$A:$AS,MATCH($E$1,Database!$A$1:$AS$1,),)))))/(((VLOOKUP(EDATE(B160,-12),Database!$A:$AS,MATCH($E$1,Database!$A$1:$AS$1,),)))))</f>
        <v>-3.9354187688417329E-2</v>
      </c>
      <c r="F160" s="13">
        <f>IF(VLOOKUP(B160,Database!$A:$AV,MATCH($F$1,Database!$A$1:$AV$1,),)=0,"#N/A",((((VLOOKUP(B160,Database!$A:$AS,MATCH($F$1,Database!$A$1:$AS$1,),))))-(((VLOOKUP(EDATE(B160,-12),Database!$A:$AS,MATCH($F$1,Database!$A$1:$AS$1,),)))))/(((VLOOKUP(EDATE(B160,-12),Database!$A:$AS,MATCH($F$1,Database!$A$1:$AS$1,),)))))</f>
        <v>1.2285012281540721E-3</v>
      </c>
      <c r="G160" s="13">
        <f>IF(VLOOKUP(B160,Database!$A:$AV,MATCH($G$1,Database!$A$1:$AV$1,),)=0,"#N/A",((((VLOOKUP(B160,Database!$A:$AS,MATCH($G$1,Database!$A$1:$AS$1,),))))-(((VLOOKUP(EDATE(B160,-12),Database!$A:$AS,MATCH($G$1,Database!$A$1:$AS$1,),)))))/(((VLOOKUP(EDATE(B160,-12),Database!$A:$AS,MATCH($G$1,Database!$A$1:$AS$1,),)))))</f>
        <v>7.9927338782925499E-3</v>
      </c>
      <c r="H160" s="13">
        <f>IF(VLOOKUP(B160,Database!$A:$AV,MATCH($H$1,Database!$A$1:$AV$1,),)=0,"#N/A",((((VLOOKUP(B160,Database!$A:$AS,MATCH($H$1,Database!$A$1:$AS$1,),))))-(((VLOOKUP(EDATE(B160,-12),Database!$A:$AS,MATCH($H$1,Database!$A$1:$AS$1,),)))))/(((VLOOKUP(EDATE(B160,-12),Database!$A:$AS,MATCH($H$1,Database!$A$1:$AS$1,),)))))</f>
        <v>4.1036717061030389E-2</v>
      </c>
      <c r="I160" s="13">
        <f>IF(VLOOKUP(B160,Database!$A:$AV,MATCH($I$1,Database!$A$1:$AV$1,),)=0,"#N/A",((((VLOOKUP(B160,Database!$A:$AS,MATCH($I$1,Database!$A$1:$AS$1,),))))-(((VLOOKUP(EDATE(B160,-12),Database!$A:$AS,MATCH($I$1,Database!$A$1:$AS$1,),)))))/(((VLOOKUP(EDATE(B160,-12),Database!$A:$AS,MATCH($I$1,Database!$A$1:$AS$1,),)))))</f>
        <v>-1.4843750001110888E-2</v>
      </c>
      <c r="J160" s="13">
        <f>IF(VLOOKUP(B160,Database!$A:$AV,MATCH($J$1,Database!$A$1:$AV$1,),)=0,"#N/A",((((VLOOKUP(B160,Database!$A:$AS,MATCH($J$1,Database!$A$1:$AS$1,),))))-(((VLOOKUP(EDATE(B160,-12),Database!$A:$AS,MATCH($J$1,Database!$A$1:$AS$1,),)))))/(((VLOOKUP(EDATE(B160,-12),Database!$A:$AS,MATCH($J$1,Database!$A$1:$AS$1,),)))))</f>
        <v>-1.3607731884406463E-2</v>
      </c>
      <c r="K160" s="13">
        <f>IF(VLOOKUP(B160,Database!$A:$AV,MATCH($K$1,Database!$A$1:$AV$1,),)=0,"#N/A",((((VLOOKUP(B160,Database!$A:$AS,MATCH($K$1,Database!$A$1:$AS$1,),))))-(((VLOOKUP(EDATE(B160,-12),Database!$A:$AS,MATCH($K$1,Database!$A$1:$AS$1,),)))))/(((VLOOKUP(EDATE(B160,-12),Database!$A:$AS,MATCH($K$1,Database!$A$1:$AS$1,),)))))</f>
        <v>-7.9051383410536167E-3</v>
      </c>
      <c r="L160" s="13">
        <f>((((VLOOKUP(B160,Database!$A:$AS,MATCH($L$1,Database!$A$1:$AS$1,),))))-(((VLOOKUP(EDATE(B160,-12),Database!$A:$AS,MATCH($L$1,Database!$A$1:$AS$1,),)))))/(((VLOOKUP(EDATE(B160,-12),Database!$A:$AS,MATCH($L$1,Database!$A$1:$AS$1,),))))</f>
        <v>-4.0144938883579839E-2</v>
      </c>
      <c r="M160" s="13">
        <f>((((VLOOKUP(B160,Database!$A:$AS,MATCH($M$1,Database!$A$1:$AS$1,),))))-(((VLOOKUP(EDATE(B160,-12),Database!$A:$AS,MATCH($M$1,Database!$A$1:$AS$1,),)))))/(((VLOOKUP(EDATE(B160,-12),Database!$A:$AS,MATCH($M$1,Database!$A$1:$AS$1,),))))</f>
        <v>6.6858849239156026E-2</v>
      </c>
      <c r="N160" s="13">
        <f>((((VLOOKUP(B160,Database!$A:$AS,MATCH($N$1,Database!$A$1:$AS$1,),))))-(((VLOOKUP(EDATE(B160,-12),Database!$A:$AS,MATCH($N$1,Database!$A$1:$AS$1,),)))))/(((VLOOKUP(EDATE(B160,-12),Database!$A:$AS,MATCH($N$1,Database!$A$1:$AS$1,),))))</f>
        <v>1.7049755735035085E-2</v>
      </c>
      <c r="O160" s="13">
        <f>IF(VLOOKUP(B160,Database!$A:$AV,MATCH($O$1,Database!$A$1:$AV$1,),)=0,"#N/A",((((VLOOKUP(B160,Database!$A:$AS,MATCH($O$1,Database!$A$1:$AS$1,),))))-(((VLOOKUP(EDATE(B160,-12),Database!$A:$AS,MATCH($O$1,Database!$A$1:$AS$1,),)))))/(((VLOOKUP(EDATE(B160,-12),Database!$A:$AS,MATCH($O$1,Database!$A$1:$AS$1,),)))))</f>
        <v>-1.4807830034783405E-2</v>
      </c>
      <c r="P160" s="13">
        <f>IF(VLOOKUP(B160,Database!$A:$AV,MATCH($P$1,Database!$A$1:$AV$1,),)=0,"#N/A",((((VLOOKUP(B160,Database!$A:$AS,MATCH($P$1,Database!$A$1:$AS$1,),))))-(((VLOOKUP(EDATE(B160,-12),Database!$A:$AS,MATCH($P$1,Database!$A$1:$AS$1,),)))))/(((VLOOKUP(EDATE(B160,-12),Database!$A:$AS,MATCH($P$1,Database!$A$1:$AS$1,),)))))</f>
        <v>-2.4426380490930183E-3</v>
      </c>
      <c r="Q160" s="13">
        <f>IF(VLOOKUP(B160,Database!$A:$AV,MATCH($Q$1,Database!$A$1:$AV$1,),)=0,"#N/A",((((VLOOKUP(B160,Database!$A:$AS,MATCH($Q$1,Database!$A$1:$AS$1,),))))-(((VLOOKUP(EDATE(B160,-12),Database!$A:$AS,MATCH($Q$1,Database!$A$1:$AS$1,),)))))/(((VLOOKUP(EDATE(B160,-12),Database!$A:$AS,MATCH($Q$1,Database!$A$1:$AS$1,),)))))</f>
        <v>5.3095465656325128E-2</v>
      </c>
      <c r="R160" s="13">
        <f>IF(VLOOKUP(B160,Database!$A:$AV,MATCH($R$1,Database!$A$1:$AV$1,),)=0,"#N/A",((((VLOOKUP(B160,Database!$A:$AS,MATCH($R$1,Database!$A$1:$AS$1,),))))-(((VLOOKUP(EDATE(B160,-12),Database!$A:$AS,MATCH($R$1,Database!$A$1:$AS$1,),)))))/(((VLOOKUP(EDATE(B160,-12),Database!$A:$AS,MATCH($R$1,Database!$A$1:$AS$1,),)))))</f>
        <v>-2.6280323449170917E-2</v>
      </c>
      <c r="S160" s="13">
        <f>IF(VLOOKUP(B160,Database!$A:$AV,MATCH($S$1,Database!$A$1:$AV$1,),)=0,"#N/A",((((VLOOKUP(B160,Database!$A:$AS,MATCH($S$1,Database!$A$1:$AS$1,),))))-(((VLOOKUP(EDATE(B160,-12),Database!$A:$AS,MATCH($S$1,Database!$A$1:$AS$1,),)))))/(((VLOOKUP(EDATE(B160,-12),Database!$A:$AS,MATCH($S$1,Database!$A$1:$AS$1,),)))))</f>
        <v>3.6885245888448361E-2</v>
      </c>
      <c r="T160" s="13">
        <f>IF(VLOOKUP(B160,Database!$A:$AV,MATCH($T$1,Database!$A$1:$AV$1,),)=0,"#N/A",((((VLOOKUP(B160,Database!$A:$AS,MATCH($T$1,Database!$A$1:$AS$1,),))))-(((VLOOKUP(EDATE(B160,-12),Database!$A:$AS,MATCH($T$1,Database!$A$1:$AS$1,),)))))/(((VLOOKUP(EDATE(B160,-12),Database!$A:$AS,MATCH($T$1,Database!$A$1:$AS$1,),)))))</f>
        <v>-0.10250569477680313</v>
      </c>
      <c r="U160" s="13">
        <f>IF(VLOOKUP(B160,Database!$A:$AV,MATCH($U$1,Database!$A$1:$AV$1,),)=0,"#N/A",((((VLOOKUP(B160,Database!$A:$AS,MATCH($U$1,Database!$A$1:$AS$1,),))))-(((VLOOKUP(EDATE(B160,-12),Database!$A:$AS,MATCH($U$1,Database!$A$1:$AS$1,),)))))/(((VLOOKUP(EDATE(B160,-12),Database!$A:$AS,MATCH($U$1,Database!$A$1:$AS$1,),)))))</f>
        <v>8.9576547229784628E-2</v>
      </c>
      <c r="V160" s="13">
        <f>IF(VLOOKUP(B160,Database!$A:$AV,MATCH($V$1,Database!$A$1:$AV$1,),)=0,"#N/A",((((VLOOKUP(B160,Database!$A:$AS,MATCH($V$1,Database!$A$1:$AS$1,),))))-(((VLOOKUP(EDATE(B160,-12),Database!$A:$AS,MATCH($V$1,Database!$A$1:$AS$1,),)))))/(((VLOOKUP(EDATE(B160,-12),Database!$A:$AS,MATCH($V$1,Database!$A$1:$AS$1,),)))))</f>
        <v>0</v>
      </c>
    </row>
    <row r="161" spans="1:22" s="80" customFormat="1" x14ac:dyDescent="0.35">
      <c r="A161" s="43"/>
      <c r="B161" s="75">
        <v>37043</v>
      </c>
      <c r="C161" s="13">
        <f>IF(VLOOKUP(B161,Database!$A:$AU,MATCH($C$1,Database!$A$1:$AU$1,),)=0,"#N/A",((((VLOOKUP(B161,Database!$A:$AU,MATCH($C$1,Database!$A$1:$AU$1,),))))-(((VLOOKUP(EDATE(B161,-12),Database!$A:$AU,MATCH($C$1,Database!$A$1:$AU$1,),)))))/(((VLOOKUP(EDATE(B161,-12),Database!$A:$AU,MATCH($C$1,Database!$A$1:$AU$1,),)))))</f>
        <v>-3.5982784215875731E-2</v>
      </c>
      <c r="D161" s="13">
        <f>IF(VLOOKUP(B161,Database!$A:$AV,MATCH($D$1,Database!$A$1:$AV$1,),)=0,"#N/A",((((VLOOKUP(B161,Database!$A:$AS,MATCH($D$1,Database!$A$1:$AS$1,),))))-(((VLOOKUP(EDATE(B161,-12),Database!$A:$AS,MATCH($D$1,Database!$A$1:$AS$1,),)))))/(((VLOOKUP(EDATE(B161,-12),Database!$A:$AS,MATCH($D$1,Database!$A$1:$AS$1,),)))))</f>
        <v>1.5839493131814732E-2</v>
      </c>
      <c r="E161" s="13">
        <f>IF(VLOOKUP(B161,Database!$A:$AV,MATCH($E$1,Database!$A$1:$AV$1,),)=0,"#N/A",((((VLOOKUP(B161,Database!$A:$AS,MATCH($E$1,Database!$A$1:$AS$1,),))))-(((VLOOKUP(EDATE(B161,-12),Database!$A:$AS,MATCH($E$1,Database!$A$1:$AS$1,),)))))/(((VLOOKUP(EDATE(B161,-12),Database!$A:$AS,MATCH($E$1,Database!$A$1:$AS$1,),)))))</f>
        <v>-6.1752988045438321E-2</v>
      </c>
      <c r="F161" s="13">
        <f>IF(VLOOKUP(B161,Database!$A:$AV,MATCH($F$1,Database!$A$1:$AV$1,),)=0,"#N/A",((((VLOOKUP(B161,Database!$A:$AS,MATCH($F$1,Database!$A$1:$AS$1,),))))-(((VLOOKUP(EDATE(B161,-12),Database!$A:$AS,MATCH($F$1,Database!$A$1:$AS$1,),)))))/(((VLOOKUP(EDATE(B161,-12),Database!$A:$AS,MATCH($F$1,Database!$A$1:$AS$1,),)))))</f>
        <v>2.8894472366385676E-2</v>
      </c>
      <c r="G161" s="13">
        <f>IF(VLOOKUP(B161,Database!$A:$AV,MATCH($G$1,Database!$A$1:$AV$1,),)=0,"#N/A",((((VLOOKUP(B161,Database!$A:$AS,MATCH($G$1,Database!$A$1:$AS$1,),))))-(((VLOOKUP(EDATE(B161,-12),Database!$A:$AS,MATCH($G$1,Database!$A$1:$AS$1,),)))))/(((VLOOKUP(EDATE(B161,-12),Database!$A:$AS,MATCH($G$1,Database!$A$1:$AS$1,),)))))</f>
        <v>2.1439087228560895E-2</v>
      </c>
      <c r="H161" s="13">
        <f>IF(VLOOKUP(B161,Database!$A:$AV,MATCH($H$1,Database!$A$1:$AV$1,),)=0,"#N/A",((((VLOOKUP(B161,Database!$A:$AS,MATCH($H$1,Database!$A$1:$AS$1,),))))-(((VLOOKUP(EDATE(B161,-12),Database!$A:$AS,MATCH($H$1,Database!$A$1:$AS$1,),)))))/(((VLOOKUP(EDATE(B161,-12),Database!$A:$AS,MATCH($H$1,Database!$A$1:$AS$1,),)))))</f>
        <v>3.5407725318991952E-2</v>
      </c>
      <c r="I161" s="13">
        <f>IF(VLOOKUP(B161,Database!$A:$AV,MATCH($I$1,Database!$A$1:$AV$1,),)=0,"#N/A",((((VLOOKUP(B161,Database!$A:$AS,MATCH($I$1,Database!$A$1:$AS$1,),))))-(((VLOOKUP(EDATE(B161,-12),Database!$A:$AS,MATCH($I$1,Database!$A$1:$AS$1,),)))))/(((VLOOKUP(EDATE(B161,-12),Database!$A:$AS,MATCH($I$1,Database!$A$1:$AS$1,),)))))</f>
        <v>-1.1737089198663259E-2</v>
      </c>
      <c r="J161" s="13">
        <f>IF(VLOOKUP(B161,Database!$A:$AV,MATCH($J$1,Database!$A$1:$AV$1,),)=0,"#N/A",((((VLOOKUP(B161,Database!$A:$AS,MATCH($J$1,Database!$A$1:$AS$1,),))))-(((VLOOKUP(EDATE(B161,-12),Database!$A:$AS,MATCH($J$1,Database!$A$1:$AS$1,),)))))/(((VLOOKUP(EDATE(B161,-12),Database!$A:$AS,MATCH($J$1,Database!$A$1:$AS$1,),)))))</f>
        <v>-1.6496179193811946E-3</v>
      </c>
      <c r="K161" s="13">
        <f>IF(VLOOKUP(B161,Database!$A:$AV,MATCH($K$1,Database!$A$1:$AV$1,),)=0,"#N/A",((((VLOOKUP(B161,Database!$A:$AS,MATCH($K$1,Database!$A$1:$AS$1,),))))-(((VLOOKUP(EDATE(B161,-12),Database!$A:$AS,MATCH($K$1,Database!$A$1:$AS$1,),)))))/(((VLOOKUP(EDATE(B161,-12),Database!$A:$AS,MATCH($K$1,Database!$A$1:$AS$1,),)))))</f>
        <v>-4.318618041998052E-2</v>
      </c>
      <c r="L161" s="13">
        <f>((((VLOOKUP(B161,Database!$A:$AS,MATCH($L$1,Database!$A$1:$AS$1,),))))-(((VLOOKUP(EDATE(B161,-12),Database!$A:$AS,MATCH($L$1,Database!$A$1:$AS$1,),)))))/(((VLOOKUP(EDATE(B161,-12),Database!$A:$AS,MATCH($L$1,Database!$A$1:$AS$1,),))))</f>
        <v>-3.7273196039269138E-2</v>
      </c>
      <c r="M161" s="13">
        <f>((((VLOOKUP(B161,Database!$A:$AS,MATCH($M$1,Database!$A$1:$AS$1,),))))-(((VLOOKUP(EDATE(B161,-12),Database!$A:$AS,MATCH($M$1,Database!$A$1:$AS$1,),)))))/(((VLOOKUP(EDATE(B161,-12),Database!$A:$AS,MATCH($M$1,Database!$A$1:$AS$1,),))))</f>
        <v>4.3635824378701484E-2</v>
      </c>
      <c r="N161" s="13">
        <f>((((VLOOKUP(B161,Database!$A:$AS,MATCH($N$1,Database!$A$1:$AS$1,),))))-(((VLOOKUP(EDATE(B161,-12),Database!$A:$AS,MATCH($N$1,Database!$A$1:$AS$1,),)))))/(((VLOOKUP(EDATE(B161,-12),Database!$A:$AS,MATCH($N$1,Database!$A$1:$AS$1,),))))</f>
        <v>3.013484084403216E-2</v>
      </c>
      <c r="O161" s="13">
        <f>IF(VLOOKUP(B161,Database!$A:$AV,MATCH($O$1,Database!$A$1:$AV$1,),)=0,"#N/A",((((VLOOKUP(B161,Database!$A:$AS,MATCH($O$1,Database!$A$1:$AS$1,),))))-(((VLOOKUP(EDATE(B161,-12),Database!$A:$AS,MATCH($O$1,Database!$A$1:$AS$1,),)))))/(((VLOOKUP(EDATE(B161,-12),Database!$A:$AS,MATCH($O$1,Database!$A$1:$AS$1,),)))))</f>
        <v>-2.7790715296220573E-2</v>
      </c>
      <c r="P161" s="13">
        <f>IF(VLOOKUP(B161,Database!$A:$AV,MATCH($P$1,Database!$A$1:$AV$1,),)=0,"#N/A",((((VLOOKUP(B161,Database!$A:$AS,MATCH($P$1,Database!$A$1:$AS$1,),))))-(((VLOOKUP(EDATE(B161,-12),Database!$A:$AS,MATCH($P$1,Database!$A$1:$AS$1,),)))))/(((VLOOKUP(EDATE(B161,-12),Database!$A:$AS,MATCH($P$1,Database!$A$1:$AS$1,),)))))</f>
        <v>1.0095900942823519E-2</v>
      </c>
      <c r="Q161" s="13">
        <f>IF(VLOOKUP(B161,Database!$A:$AV,MATCH($Q$1,Database!$A$1:$AV$1,),)=0,"#N/A",((((VLOOKUP(B161,Database!$A:$AS,MATCH($Q$1,Database!$A$1:$AS$1,),))))-(((VLOOKUP(EDATE(B161,-12),Database!$A:$AS,MATCH($Q$1,Database!$A$1:$AS$1,),)))))/(((VLOOKUP(EDATE(B161,-12),Database!$A:$AS,MATCH($Q$1,Database!$A$1:$AS$1,),)))))</f>
        <v>1.5237897786838669E-2</v>
      </c>
      <c r="R161" s="13">
        <f>IF(VLOOKUP(B161,Database!$A:$AV,MATCH($R$1,Database!$A$1:$AV$1,),)=0,"#N/A",((((VLOOKUP(B161,Database!$A:$AS,MATCH($R$1,Database!$A$1:$AS$1,),))))-(((VLOOKUP(EDATE(B161,-12),Database!$A:$AS,MATCH($R$1,Database!$A$1:$AS$1,),)))))/(((VLOOKUP(EDATE(B161,-12),Database!$A:$AS,MATCH($R$1,Database!$A$1:$AS$1,),)))))</f>
        <v>-5.6515957444799141E-2</v>
      </c>
      <c r="S161" s="13">
        <f>IF(VLOOKUP(B161,Database!$A:$AV,MATCH($S$1,Database!$A$1:$AV$1,),)=0,"#N/A",((((VLOOKUP(B161,Database!$A:$AS,MATCH($S$1,Database!$A$1:$AS$1,),))))-(((VLOOKUP(EDATE(B161,-12),Database!$A:$AS,MATCH($S$1,Database!$A$1:$AS$1,),)))))/(((VLOOKUP(EDATE(B161,-12),Database!$A:$AS,MATCH($S$1,Database!$A$1:$AS$1,),)))))</f>
        <v>0.12990527739745708</v>
      </c>
      <c r="T161" s="13">
        <f>IF(VLOOKUP(B161,Database!$A:$AV,MATCH($T$1,Database!$A$1:$AV$1,),)=0,"#N/A",((((VLOOKUP(B161,Database!$A:$AS,MATCH($T$1,Database!$A$1:$AS$1,),))))-(((VLOOKUP(EDATE(B161,-12),Database!$A:$AS,MATCH($T$1,Database!$A$1:$AS$1,),)))))/(((VLOOKUP(EDATE(B161,-12),Database!$A:$AS,MATCH($T$1,Database!$A$1:$AS$1,),)))))</f>
        <v>-0.10786516855356768</v>
      </c>
      <c r="U161" s="13">
        <f>IF(VLOOKUP(B161,Database!$A:$AV,MATCH($U$1,Database!$A$1:$AV$1,),)=0,"#N/A",((((VLOOKUP(B161,Database!$A:$AS,MATCH($U$1,Database!$A$1:$AS$1,),))))-(((VLOOKUP(EDATE(B161,-12),Database!$A:$AS,MATCH($U$1,Database!$A$1:$AS$1,),)))))/(((VLOOKUP(EDATE(B161,-12),Database!$A:$AS,MATCH($U$1,Database!$A$1:$AS$1,),)))))</f>
        <v>8.9722675365397145E-2</v>
      </c>
      <c r="V161" s="13">
        <f>IF(VLOOKUP(B161,Database!$A:$AV,MATCH($V$1,Database!$A$1:$AV$1,),)=0,"#N/A",((((VLOOKUP(B161,Database!$A:$AS,MATCH($V$1,Database!$A$1:$AS$1,),))))-(((VLOOKUP(EDATE(B161,-12),Database!$A:$AS,MATCH($V$1,Database!$A$1:$AS$1,),)))))/(((VLOOKUP(EDATE(B161,-12),Database!$A:$AS,MATCH($V$1,Database!$A$1:$AS$1,),)))))</f>
        <v>-2.0790020790020788E-2</v>
      </c>
    </row>
    <row r="162" spans="1:22" s="80" customFormat="1" x14ac:dyDescent="0.35">
      <c r="A162" s="43"/>
      <c r="B162" s="75">
        <v>37073</v>
      </c>
      <c r="C162" s="13">
        <f>IF(VLOOKUP(B162,Database!$A:$AU,MATCH($C$1,Database!$A$1:$AU$1,),)=0,"#N/A",((((VLOOKUP(B162,Database!$A:$AU,MATCH($C$1,Database!$A$1:$AU$1,),))))-(((VLOOKUP(EDATE(B162,-12),Database!$A:$AU,MATCH($C$1,Database!$A$1:$AU$1,),)))))/(((VLOOKUP(EDATE(B162,-12),Database!$A:$AU,MATCH($C$1,Database!$A$1:$AU$1,),)))))</f>
        <v>-3.9888220122367389E-2</v>
      </c>
      <c r="D162" s="13">
        <f>IF(VLOOKUP(B162,Database!$A:$AV,MATCH($D$1,Database!$A$1:$AV$1,),)=0,"#N/A",((((VLOOKUP(B162,Database!$A:$AS,MATCH($D$1,Database!$A$1:$AS$1,),))))-(((VLOOKUP(EDATE(B162,-12),Database!$A:$AS,MATCH($D$1,Database!$A$1:$AS$1,),)))))/(((VLOOKUP(EDATE(B162,-12),Database!$A:$AS,MATCH($D$1,Database!$A$1:$AS$1,),)))))</f>
        <v>-1.5641293009260426E-2</v>
      </c>
      <c r="E162" s="13">
        <f>IF(VLOOKUP(B162,Database!$A:$AV,MATCH($E$1,Database!$A$1:$AV$1,),)=0,"#N/A",((((VLOOKUP(B162,Database!$A:$AS,MATCH($E$1,Database!$A$1:$AS$1,),))))-(((VLOOKUP(EDATE(B162,-12),Database!$A:$AS,MATCH($E$1,Database!$A$1:$AS$1,),)))))/(((VLOOKUP(EDATE(B162,-12),Database!$A:$AS,MATCH($E$1,Database!$A$1:$AS$1,),)))))</f>
        <v>-7.2854291421906761E-2</v>
      </c>
      <c r="F162" s="13">
        <f>IF(VLOOKUP(B162,Database!$A:$AV,MATCH($F$1,Database!$A$1:$AV$1,),)=0,"#N/A",((((VLOOKUP(B162,Database!$A:$AS,MATCH($F$1,Database!$A$1:$AS$1,),))))-(((VLOOKUP(EDATE(B162,-12),Database!$A:$AS,MATCH($F$1,Database!$A$1:$AS$1,),)))))/(((VLOOKUP(EDATE(B162,-12),Database!$A:$AS,MATCH($F$1,Database!$A$1:$AS$1,),)))))</f>
        <v>-1.8541409154184282E-2</v>
      </c>
      <c r="G162" s="13">
        <f>IF(VLOOKUP(B162,Database!$A:$AV,MATCH($G$1,Database!$A$1:$AV$1,),)=0,"#N/A",((((VLOOKUP(B162,Database!$A:$AS,MATCH($G$1,Database!$A$1:$AS$1,),))))-(((VLOOKUP(EDATE(B162,-12),Database!$A:$AS,MATCH($G$1,Database!$A$1:$AS$1,),)))))/(((VLOOKUP(EDATE(B162,-12),Database!$A:$AS,MATCH($G$1,Database!$A$1:$AS$1,),)))))</f>
        <v>-4.3656207366985353E-3</v>
      </c>
      <c r="H162" s="13">
        <f>IF(VLOOKUP(B162,Database!$A:$AV,MATCH($H$1,Database!$A$1:$AV$1,),)=0,"#N/A",((((VLOOKUP(B162,Database!$A:$AS,MATCH($H$1,Database!$A$1:$AS$1,),))))-(((VLOOKUP(EDATE(B162,-12),Database!$A:$AS,MATCH($H$1,Database!$A$1:$AS$1,),)))))/(((VLOOKUP(EDATE(B162,-12),Database!$A:$AS,MATCH($H$1,Database!$A$1:$AS$1,),)))))</f>
        <v>3.4557235421957523E-2</v>
      </c>
      <c r="I162" s="13">
        <f>IF(VLOOKUP(B162,Database!$A:$AV,MATCH($I$1,Database!$A$1:$AV$1,),)=0,"#N/A",((((VLOOKUP(B162,Database!$A:$AS,MATCH($I$1,Database!$A$1:$AS$1,),))))-(((VLOOKUP(EDATE(B162,-12),Database!$A:$AS,MATCH($I$1,Database!$A$1:$AS$1,),)))))/(((VLOOKUP(EDATE(B162,-12),Database!$A:$AS,MATCH($I$1,Database!$A$1:$AS$1,),)))))</f>
        <v>-2.2870662464710409E-2</v>
      </c>
      <c r="J162" s="13">
        <f>IF(VLOOKUP(B162,Database!$A:$AV,MATCH($J$1,Database!$A$1:$AV$1,),)=0,"#N/A",((((VLOOKUP(B162,Database!$A:$AS,MATCH($J$1,Database!$A$1:$AS$1,),))))-(((VLOOKUP(EDATE(B162,-12),Database!$A:$AS,MATCH($J$1,Database!$A$1:$AS$1,),)))))/(((VLOOKUP(EDATE(B162,-12),Database!$A:$AS,MATCH($J$1,Database!$A$1:$AS$1,),)))))</f>
        <v>-2.4149550711317438E-2</v>
      </c>
      <c r="K162" s="13">
        <f>IF(VLOOKUP(B162,Database!$A:$AV,MATCH($K$1,Database!$A$1:$AV$1,),)=0,"#N/A",((((VLOOKUP(B162,Database!$A:$AS,MATCH($K$1,Database!$A$1:$AS$1,),))))-(((VLOOKUP(EDATE(B162,-12),Database!$A:$AS,MATCH($K$1,Database!$A$1:$AS$1,),)))))/(((VLOOKUP(EDATE(B162,-12),Database!$A:$AS,MATCH($K$1,Database!$A$1:$AS$1,),)))))</f>
        <v>-1.1928429420178457E-2</v>
      </c>
      <c r="L162" s="13">
        <f>((((VLOOKUP(B162,Database!$A:$AS,MATCH($L$1,Database!$A$1:$AS$1,),))))-(((VLOOKUP(EDATE(B162,-12),Database!$A:$AS,MATCH($L$1,Database!$A$1:$AS$1,),)))))/(((VLOOKUP(EDATE(B162,-12),Database!$A:$AS,MATCH($L$1,Database!$A$1:$AS$1,),))))</f>
        <v>-1.6296916481404151E-2</v>
      </c>
      <c r="M162" s="13">
        <f>((((VLOOKUP(B162,Database!$A:$AS,MATCH($M$1,Database!$A$1:$AS$1,),))))-(((VLOOKUP(EDATE(B162,-12),Database!$A:$AS,MATCH($M$1,Database!$A$1:$AS$1,),)))))/(((VLOOKUP(EDATE(B162,-12),Database!$A:$AS,MATCH($M$1,Database!$A$1:$AS$1,),))))</f>
        <v>4.1690138402750709E-2</v>
      </c>
      <c r="N162" s="13">
        <f>((((VLOOKUP(B162,Database!$A:$AS,MATCH($N$1,Database!$A$1:$AS$1,),))))-(((VLOOKUP(EDATE(B162,-12),Database!$A:$AS,MATCH($N$1,Database!$A$1:$AS$1,),)))))/(((VLOOKUP(EDATE(B162,-12),Database!$A:$AS,MATCH($N$1,Database!$A$1:$AS$1,),))))</f>
        <v>2.0915235119598044E-2</v>
      </c>
      <c r="O162" s="13">
        <f>IF(VLOOKUP(B162,Database!$A:$AV,MATCH($O$1,Database!$A$1:$AV$1,),)=0,"#N/A",((((VLOOKUP(B162,Database!$A:$AS,MATCH($O$1,Database!$A$1:$AS$1,),))))-(((VLOOKUP(EDATE(B162,-12),Database!$A:$AS,MATCH($O$1,Database!$A$1:$AS$1,),)))))/(((VLOOKUP(EDATE(B162,-12),Database!$A:$AS,MATCH($O$1,Database!$A$1:$AS$1,),)))))</f>
        <v>-4.1375357214402594E-2</v>
      </c>
      <c r="P162" s="13">
        <f>IF(VLOOKUP(B162,Database!$A:$AV,MATCH($P$1,Database!$A$1:$AV$1,),)=0,"#N/A",((((VLOOKUP(B162,Database!$A:$AS,MATCH($P$1,Database!$A$1:$AS$1,),))))-(((VLOOKUP(EDATE(B162,-12),Database!$A:$AS,MATCH($P$1,Database!$A$1:$AS$1,),)))))/(((VLOOKUP(EDATE(B162,-12),Database!$A:$AS,MATCH($P$1,Database!$A$1:$AS$1,),)))))</f>
        <v>-4.0904725505184203E-2</v>
      </c>
      <c r="Q162" s="13">
        <f>IF(VLOOKUP(B162,Database!$A:$AV,MATCH($Q$1,Database!$A$1:$AV$1,),)=0,"#N/A",((((VLOOKUP(B162,Database!$A:$AS,MATCH($Q$1,Database!$A$1:$AS$1,),))))-(((VLOOKUP(EDATE(B162,-12),Database!$A:$AS,MATCH($Q$1,Database!$A$1:$AS$1,),)))))/(((VLOOKUP(EDATE(B162,-12),Database!$A:$AS,MATCH($Q$1,Database!$A$1:$AS$1,),)))))</f>
        <v>5.6613484282764292E-3</v>
      </c>
      <c r="R162" s="13">
        <f>IF(VLOOKUP(B162,Database!$A:$AV,MATCH($R$1,Database!$A$1:$AV$1,),)=0,"#N/A",((((VLOOKUP(B162,Database!$A:$AS,MATCH($R$1,Database!$A$1:$AS$1,),))))-(((VLOOKUP(EDATE(B162,-12),Database!$A:$AS,MATCH($R$1,Database!$A$1:$AS$1,),)))))/(((VLOOKUP(EDATE(B162,-12),Database!$A:$AS,MATCH($R$1,Database!$A$1:$AS$1,),)))))</f>
        <v>-4.7233468285917603E-2</v>
      </c>
      <c r="S162" s="13">
        <f>IF(VLOOKUP(B162,Database!$A:$AV,MATCH($S$1,Database!$A$1:$AV$1,),)=0,"#N/A",((((VLOOKUP(B162,Database!$A:$AS,MATCH($S$1,Database!$A$1:$AS$1,),))))-(((VLOOKUP(EDATE(B162,-12),Database!$A:$AS,MATCH($S$1,Database!$A$1:$AS$1,),)))))/(((VLOOKUP(EDATE(B162,-12),Database!$A:$AS,MATCH($S$1,Database!$A$1:$AS$1,),)))))</f>
        <v>2.0645161289650129E-2</v>
      </c>
      <c r="T162" s="13">
        <f>IF(VLOOKUP(B162,Database!$A:$AV,MATCH($T$1,Database!$A$1:$AV$1,),)=0,"#N/A",((((VLOOKUP(B162,Database!$A:$AS,MATCH($T$1,Database!$A$1:$AS$1,),))))-(((VLOOKUP(EDATE(B162,-12),Database!$A:$AS,MATCH($T$1,Database!$A$1:$AS$1,),)))))/(((VLOOKUP(EDATE(B162,-12),Database!$A:$AS,MATCH($T$1,Database!$A$1:$AS$1,),)))))</f>
        <v>-0.10067114093494235</v>
      </c>
      <c r="U162" s="13">
        <f>IF(VLOOKUP(B162,Database!$A:$AV,MATCH($U$1,Database!$A$1:$AV$1,),)=0,"#N/A",((((VLOOKUP(B162,Database!$A:$AS,MATCH($U$1,Database!$A$1:$AS$1,),))))-(((VLOOKUP(EDATE(B162,-12),Database!$A:$AS,MATCH($U$1,Database!$A$1:$AS$1,),)))))/(((VLOOKUP(EDATE(B162,-12),Database!$A:$AS,MATCH($U$1,Database!$A$1:$AS$1,),)))))</f>
        <v>6.1488673152409419E-2</v>
      </c>
      <c r="V162" s="13">
        <f>IF(VLOOKUP(B162,Database!$A:$AV,MATCH($V$1,Database!$A$1:$AV$1,),)=0,"#N/A",((((VLOOKUP(B162,Database!$A:$AS,MATCH($V$1,Database!$A$1:$AS$1,),))))-(((VLOOKUP(EDATE(B162,-12),Database!$A:$AS,MATCH($V$1,Database!$A$1:$AS$1,),)))))/(((VLOOKUP(EDATE(B162,-12),Database!$A:$AS,MATCH($V$1,Database!$A$1:$AS$1,),)))))</f>
        <v>-8.385744234800957E-3</v>
      </c>
    </row>
    <row r="163" spans="1:22" s="80" customFormat="1" x14ac:dyDescent="0.35">
      <c r="A163" s="43"/>
      <c r="B163" s="75">
        <v>37104</v>
      </c>
      <c r="C163" s="13">
        <f>IF(VLOOKUP(B163,Database!$A:$AU,MATCH($C$1,Database!$A$1:$AU$1,),)=0,"#N/A",((((VLOOKUP(B163,Database!$A:$AU,MATCH($C$1,Database!$A$1:$AU$1,),))))-(((VLOOKUP(EDATE(B163,-12),Database!$A:$AU,MATCH($C$1,Database!$A$1:$AU$1,),)))))/(((VLOOKUP(EDATE(B163,-12),Database!$A:$AU,MATCH($C$1,Database!$A$1:$AU$1,),)))))</f>
        <v>-3.8472895789661607E-2</v>
      </c>
      <c r="D163" s="13">
        <f>IF(VLOOKUP(B163,Database!$A:$AV,MATCH($D$1,Database!$A$1:$AV$1,),)=0,"#N/A",((((VLOOKUP(B163,Database!$A:$AS,MATCH($D$1,Database!$A$1:$AS$1,),))))-(((VLOOKUP(EDATE(B163,-12),Database!$A:$AS,MATCH($D$1,Database!$A$1:$AS$1,),)))))/(((VLOOKUP(EDATE(B163,-12),Database!$A:$AS,MATCH($D$1,Database!$A$1:$AS$1,),)))))</f>
        <v>9.3847758055563158E-3</v>
      </c>
      <c r="E163" s="13">
        <f>IF(VLOOKUP(B163,Database!$A:$AV,MATCH($E$1,Database!$A$1:$AV$1,),)=0,"#N/A",((((VLOOKUP(B163,Database!$A:$AS,MATCH($E$1,Database!$A$1:$AS$1,),))))-(((VLOOKUP(EDATE(B163,-12),Database!$A:$AS,MATCH($E$1,Database!$A$1:$AS$1,),)))))/(((VLOOKUP(EDATE(B163,-12),Database!$A:$AS,MATCH($E$1,Database!$A$1:$AS$1,),)))))</f>
        <v>-9.8425196854039068E-2</v>
      </c>
      <c r="F163" s="13">
        <f>IF(VLOOKUP(B163,Database!$A:$AV,MATCH($F$1,Database!$A$1:$AV$1,),)=0,"#N/A",((((VLOOKUP(B163,Database!$A:$AS,MATCH($F$1,Database!$A$1:$AS$1,),))))-(((VLOOKUP(EDATE(B163,-12),Database!$A:$AS,MATCH($F$1,Database!$A$1:$AS$1,),)))))/(((VLOOKUP(EDATE(B163,-12),Database!$A:$AS,MATCH($F$1,Database!$A$1:$AS$1,),)))))</f>
        <v>-1.2239902077338975E-3</v>
      </c>
      <c r="G163" s="13">
        <f>IF(VLOOKUP(B163,Database!$A:$AV,MATCH($G$1,Database!$A$1:$AV$1,),)=0,"#N/A",((((VLOOKUP(B163,Database!$A:$AS,MATCH($G$1,Database!$A$1:$AS$1,),))))-(((VLOOKUP(EDATE(B163,-12),Database!$A:$AS,MATCH($G$1,Database!$A$1:$AS$1,),)))))/(((VLOOKUP(EDATE(B163,-12),Database!$A:$AS,MATCH($G$1,Database!$A$1:$AS$1,),)))))</f>
        <v>2.9365880517573672E-2</v>
      </c>
      <c r="H163" s="13">
        <f>IF(VLOOKUP(B163,Database!$A:$AV,MATCH($H$1,Database!$A$1:$AV$1,),)=0,"#N/A",((((VLOOKUP(B163,Database!$A:$AS,MATCH($H$1,Database!$A$1:$AS$1,),))))-(((VLOOKUP(EDATE(B163,-12),Database!$A:$AS,MATCH($H$1,Database!$A$1:$AS$1,),)))))/(((VLOOKUP(EDATE(B163,-12),Database!$A:$AS,MATCH($H$1,Database!$A$1:$AS$1,),)))))</f>
        <v>3.5181236681024818E-2</v>
      </c>
      <c r="I163" s="13">
        <f>IF(VLOOKUP(B163,Database!$A:$AV,MATCH($I$1,Database!$A$1:$AV$1,),)=0,"#N/A",((((VLOOKUP(B163,Database!$A:$AS,MATCH($I$1,Database!$A$1:$AS$1,),))))-(((VLOOKUP(EDATE(B163,-12),Database!$A:$AS,MATCH($I$1,Database!$A$1:$AS$1,),)))))/(((VLOOKUP(EDATE(B163,-12),Database!$A:$AS,MATCH($I$1,Database!$A$1:$AS$1,),)))))</f>
        <v>-1.4843750001110888E-2</v>
      </c>
      <c r="J163" s="13">
        <f>IF(VLOOKUP(B163,Database!$A:$AV,MATCH($J$1,Database!$A$1:$AV$1,),)=0,"#N/A",((((VLOOKUP(B163,Database!$A:$AS,MATCH($J$1,Database!$A$1:$AS$1,),))))-(((VLOOKUP(EDATE(B163,-12),Database!$A:$AS,MATCH($J$1,Database!$A$1:$AS$1,),)))))/(((VLOOKUP(EDATE(B163,-12),Database!$A:$AS,MATCH($J$1,Database!$A$1:$AS$1,),)))))</f>
        <v>1.450812438501785E-2</v>
      </c>
      <c r="K163" s="13">
        <f>IF(VLOOKUP(B163,Database!$A:$AV,MATCH($K$1,Database!$A$1:$AV$1,),)=0,"#N/A",((((VLOOKUP(B163,Database!$A:$AS,MATCH($K$1,Database!$A$1:$AS$1,),))))-(((VLOOKUP(EDATE(B163,-12),Database!$A:$AS,MATCH($K$1,Database!$A$1:$AS$1,),)))))/(((VLOOKUP(EDATE(B163,-12),Database!$A:$AS,MATCH($K$1,Database!$A$1:$AS$1,),)))))</f>
        <v>-1.0700389105351758E-2</v>
      </c>
      <c r="L163" s="13">
        <f>((((VLOOKUP(B163,Database!$A:$AS,MATCH($L$1,Database!$A$1:$AS$1,),))))-(((VLOOKUP(EDATE(B163,-12),Database!$A:$AS,MATCH($L$1,Database!$A$1:$AS$1,),)))))/(((VLOOKUP(EDATE(B163,-12),Database!$A:$AS,MATCH($L$1,Database!$A$1:$AS$1,),))))</f>
        <v>-3.254702403513253E-2</v>
      </c>
      <c r="M163" s="13">
        <f>((((VLOOKUP(B163,Database!$A:$AS,MATCH($M$1,Database!$A$1:$AS$1,),))))-(((VLOOKUP(EDATE(B163,-12),Database!$A:$AS,MATCH($M$1,Database!$A$1:$AS$1,),)))))/(((VLOOKUP(EDATE(B163,-12),Database!$A:$AS,MATCH($M$1,Database!$A$1:$AS$1,),))))</f>
        <v>3.4015560366300976E-2</v>
      </c>
      <c r="N163" s="13">
        <f>((((VLOOKUP(B163,Database!$A:$AS,MATCH($N$1,Database!$A$1:$AS$1,),))))-(((VLOOKUP(EDATE(B163,-12),Database!$A:$AS,MATCH($N$1,Database!$A$1:$AS$1,),)))))/(((VLOOKUP(EDATE(B163,-12),Database!$A:$AS,MATCH($N$1,Database!$A$1:$AS$1,),))))</f>
        <v>2.843032865525966E-2</v>
      </c>
      <c r="O163" s="13">
        <f>IF(VLOOKUP(B163,Database!$A:$AV,MATCH($O$1,Database!$A$1:$AV$1,),)=0,"#N/A",((((VLOOKUP(B163,Database!$A:$AS,MATCH($O$1,Database!$A$1:$AS$1,),))))-(((VLOOKUP(EDATE(B163,-12),Database!$A:$AS,MATCH($O$1,Database!$A$1:$AS$1,),)))))/(((VLOOKUP(EDATE(B163,-12),Database!$A:$AS,MATCH($O$1,Database!$A$1:$AS$1,),)))))</f>
        <v>-4.5971649315397455E-2</v>
      </c>
      <c r="P163" s="13">
        <f>IF(VLOOKUP(B163,Database!$A:$AV,MATCH($P$1,Database!$A$1:$AV$1,),)=0,"#N/A",((((VLOOKUP(B163,Database!$A:$AS,MATCH($P$1,Database!$A$1:$AS$1,),))))-(((VLOOKUP(EDATE(B163,-12),Database!$A:$AS,MATCH($P$1,Database!$A$1:$AS$1,),)))))/(((VLOOKUP(EDATE(B163,-12),Database!$A:$AS,MATCH($P$1,Database!$A$1:$AS$1,),)))))</f>
        <v>-3.3526346265199805E-2</v>
      </c>
      <c r="Q163" s="13">
        <f>IF(VLOOKUP(B163,Database!$A:$AV,MATCH($Q$1,Database!$A$1:$AV$1,),)=0,"#N/A",((((VLOOKUP(B163,Database!$A:$AS,MATCH($Q$1,Database!$A$1:$AS$1,),))))-(((VLOOKUP(EDATE(B163,-12),Database!$A:$AS,MATCH($Q$1,Database!$A$1:$AS$1,),)))))/(((VLOOKUP(EDATE(B163,-12),Database!$A:$AS,MATCH($Q$1,Database!$A$1:$AS$1,),)))))</f>
        <v>6.0743333680876302E-3</v>
      </c>
      <c r="R163" s="13">
        <f>IF(VLOOKUP(B163,Database!$A:$AV,MATCH($R$1,Database!$A$1:$AV$1,),)=0,"#N/A",((((VLOOKUP(B163,Database!$A:$AS,MATCH($R$1,Database!$A$1:$AS$1,),))))-(((VLOOKUP(EDATE(B163,-12),Database!$A:$AS,MATCH($R$1,Database!$A$1:$AS$1,),)))))/(((VLOOKUP(EDATE(B163,-12),Database!$A:$AS,MATCH($R$1,Database!$A$1:$AS$1,),)))))</f>
        <v>-6.7057291663810734E-2</v>
      </c>
      <c r="S163" s="13">
        <f>IF(VLOOKUP(B163,Database!$A:$AV,MATCH($S$1,Database!$A$1:$AV$1,),)=0,"#N/A",((((VLOOKUP(B163,Database!$A:$AS,MATCH($S$1,Database!$A$1:$AS$1,),))))-(((VLOOKUP(EDATE(B163,-12),Database!$A:$AS,MATCH($S$1,Database!$A$1:$AS$1,),)))))/(((VLOOKUP(EDATE(B163,-12),Database!$A:$AS,MATCH($S$1,Database!$A$1:$AS$1,),)))))</f>
        <v>0.11037234040940275</v>
      </c>
      <c r="T163" s="13">
        <f>IF(VLOOKUP(B163,Database!$A:$AV,MATCH($T$1,Database!$A$1:$AV$1,),)=0,"#N/A",((((VLOOKUP(B163,Database!$A:$AS,MATCH($T$1,Database!$A$1:$AS$1,),))))-(((VLOOKUP(EDATE(B163,-12),Database!$A:$AS,MATCH($T$1,Database!$A$1:$AS$1,),)))))/(((VLOOKUP(EDATE(B163,-12),Database!$A:$AS,MATCH($T$1,Database!$A$1:$AS$1,),)))))</f>
        <v>-9.6069868998875263E-2</v>
      </c>
      <c r="U163" s="13">
        <f>IF(VLOOKUP(B163,Database!$A:$AV,MATCH($U$1,Database!$A$1:$AV$1,),)=0,"#N/A",((((VLOOKUP(B163,Database!$A:$AS,MATCH($U$1,Database!$A$1:$AS$1,),))))-(((VLOOKUP(EDATE(B163,-12),Database!$A:$AS,MATCH($U$1,Database!$A$1:$AS$1,),)))))/(((VLOOKUP(EDATE(B163,-12),Database!$A:$AS,MATCH($U$1,Database!$A$1:$AS$1,),)))))</f>
        <v>3.7151702791986041E-2</v>
      </c>
      <c r="V163" s="13">
        <f>IF(VLOOKUP(B163,Database!$A:$AV,MATCH($V$1,Database!$A$1:$AV$1,),)=0,"#N/A",((((VLOOKUP(B163,Database!$A:$AS,MATCH($V$1,Database!$A$1:$AS$1,),))))-(((VLOOKUP(EDATE(B163,-12),Database!$A:$AS,MATCH($V$1,Database!$A$1:$AS$1,),)))))/(((VLOOKUP(EDATE(B163,-12),Database!$A:$AS,MATCH($V$1,Database!$A$1:$AS$1,),)))))</f>
        <v>1.0373443983402489E-2</v>
      </c>
    </row>
    <row r="164" spans="1:22" s="80" customFormat="1" x14ac:dyDescent="0.35">
      <c r="A164" s="43"/>
      <c r="B164" s="75">
        <v>37135</v>
      </c>
      <c r="C164" s="13">
        <f>IF(VLOOKUP(B164,Database!$A:$AU,MATCH($C$1,Database!$A$1:$AU$1,),)=0,"#N/A",((((VLOOKUP(B164,Database!$A:$AU,MATCH($C$1,Database!$A$1:$AU$1,),))))-(((VLOOKUP(EDATE(B164,-12),Database!$A:$AU,MATCH($C$1,Database!$A$1:$AU$1,),)))))/(((VLOOKUP(EDATE(B164,-12),Database!$A:$AU,MATCH($C$1,Database!$A$1:$AU$1,),)))))</f>
        <v>-4.7307328563129136E-2</v>
      </c>
      <c r="D164" s="13">
        <f>IF(VLOOKUP(B164,Database!$A:$AV,MATCH($D$1,Database!$A$1:$AV$1,),)=0,"#N/A",((((VLOOKUP(B164,Database!$A:$AS,MATCH($D$1,Database!$A$1:$AS$1,),))))-(((VLOOKUP(EDATE(B164,-12),Database!$A:$AS,MATCH($D$1,Database!$A$1:$AS$1,),)))))/(((VLOOKUP(EDATE(B164,-12),Database!$A:$AS,MATCH($D$1,Database!$A$1:$AS$1,),)))))</f>
        <v>-5.2083333353408305E-3</v>
      </c>
      <c r="E164" s="13">
        <f>IF(VLOOKUP(B164,Database!$A:$AV,MATCH($E$1,Database!$A$1:$AV$1,),)=0,"#N/A",((((VLOOKUP(B164,Database!$A:$AS,MATCH($E$1,Database!$A$1:$AS$1,),))))-(((VLOOKUP(EDATE(B164,-12),Database!$A:$AS,MATCH($E$1,Database!$A$1:$AS$1,),)))))/(((VLOOKUP(EDATE(B164,-12),Database!$A:$AS,MATCH($E$1,Database!$A$1:$AS$1,),)))))</f>
        <v>-9.6482412054723896E-2</v>
      </c>
      <c r="F164" s="13">
        <f>IF(VLOOKUP(B164,Database!$A:$AV,MATCH($F$1,Database!$A$1:$AV$1,),)=0,"#N/A",((((VLOOKUP(B164,Database!$A:$AS,MATCH($F$1,Database!$A$1:$AS$1,),))))-(((VLOOKUP(EDATE(B164,-12),Database!$A:$AS,MATCH($F$1,Database!$A$1:$AS$1,),)))))/(((VLOOKUP(EDATE(B164,-12),Database!$A:$AS,MATCH($F$1,Database!$A$1:$AS$1,),)))))</f>
        <v>-1.5892420545652965E-2</v>
      </c>
      <c r="G164" s="13">
        <f>IF(VLOOKUP(B164,Database!$A:$AV,MATCH($G$1,Database!$A$1:$AV$1,),)=0,"#N/A",((((VLOOKUP(B164,Database!$A:$AS,MATCH($G$1,Database!$A$1:$AS$1,),))))-(((VLOOKUP(EDATE(B164,-12),Database!$A:$AS,MATCH($G$1,Database!$A$1:$AS$1,),)))))/(((VLOOKUP(EDATE(B164,-12),Database!$A:$AS,MATCH($G$1,Database!$A$1:$AS$1,),)))))</f>
        <v>1.1348036972636671E-2</v>
      </c>
      <c r="H164" s="13">
        <f>IF(VLOOKUP(B164,Database!$A:$AV,MATCH($H$1,Database!$A$1:$AV$1,),)=0,"#N/A",((((VLOOKUP(B164,Database!$A:$AS,MATCH($H$1,Database!$A$1:$AS$1,),))))-(((VLOOKUP(EDATE(B164,-12),Database!$A:$AS,MATCH($H$1,Database!$A$1:$AS$1,),)))))/(((VLOOKUP(EDATE(B164,-12),Database!$A:$AS,MATCH($H$1,Database!$A$1:$AS$1,),)))))</f>
        <v>2.4625267660206115E-2</v>
      </c>
      <c r="I164" s="13">
        <f>IF(VLOOKUP(B164,Database!$A:$AV,MATCH($I$1,Database!$A$1:$AV$1,),)=0,"#N/A",((((VLOOKUP(B164,Database!$A:$AS,MATCH($I$1,Database!$A$1:$AS$1,),))))-(((VLOOKUP(EDATE(B164,-12),Database!$A:$AS,MATCH($I$1,Database!$A$1:$AS$1,),)))))/(((VLOOKUP(EDATE(B164,-12),Database!$A:$AS,MATCH($I$1,Database!$A$1:$AS$1,),)))))</f>
        <v>-2.892885066954597E-2</v>
      </c>
      <c r="J164" s="13">
        <f>IF(VLOOKUP(B164,Database!$A:$AV,MATCH($J$1,Database!$A$1:$AV$1,),)=0,"#N/A",((((VLOOKUP(B164,Database!$A:$AS,MATCH($J$1,Database!$A$1:$AS$1,),))))-(((VLOOKUP(EDATE(B164,-12),Database!$A:$AS,MATCH($J$1,Database!$A$1:$AS$1,),)))))/(((VLOOKUP(EDATE(B164,-12),Database!$A:$AS,MATCH($J$1,Database!$A$1:$AS$1,),)))))</f>
        <v>-6.4929814334152664E-3</v>
      </c>
      <c r="K164" s="13">
        <f>IF(VLOOKUP(B164,Database!$A:$AV,MATCH($K$1,Database!$A$1:$AV$1,),)=0,"#N/A",((((VLOOKUP(B164,Database!$A:$AS,MATCH($K$1,Database!$A$1:$AS$1,),))))-(((VLOOKUP(EDATE(B164,-12),Database!$A:$AS,MATCH($K$1,Database!$A$1:$AS$1,),)))))/(((VLOOKUP(EDATE(B164,-12),Database!$A:$AS,MATCH($K$1,Database!$A$1:$AS$1,),)))))</f>
        <v>-2.3323615163494966E-2</v>
      </c>
      <c r="L164" s="13">
        <f>((((VLOOKUP(B164,Database!$A:$AS,MATCH($L$1,Database!$A$1:$AS$1,),))))-(((VLOOKUP(EDATE(B164,-12),Database!$A:$AS,MATCH($L$1,Database!$A$1:$AS$1,),)))))/(((VLOOKUP(EDATE(B164,-12),Database!$A:$AS,MATCH($L$1,Database!$A$1:$AS$1,),))))</f>
        <v>-3.0036455560621046E-2</v>
      </c>
      <c r="M164" s="13">
        <f>((((VLOOKUP(B164,Database!$A:$AS,MATCH($M$1,Database!$A$1:$AS$1,),))))-(((VLOOKUP(EDATE(B164,-12),Database!$A:$AS,MATCH($M$1,Database!$A$1:$AS$1,),)))))/(((VLOOKUP(EDATE(B164,-12),Database!$A:$AS,MATCH($M$1,Database!$A$1:$AS$1,),))))</f>
        <v>4.8874910541774119E-2</v>
      </c>
      <c r="N164" s="13">
        <f>((((VLOOKUP(B164,Database!$A:$AS,MATCH($N$1,Database!$A$1:$AS$1,),))))-(((VLOOKUP(EDATE(B164,-12),Database!$A:$AS,MATCH($N$1,Database!$A$1:$AS$1,),)))))/(((VLOOKUP(EDATE(B164,-12),Database!$A:$AS,MATCH($N$1,Database!$A$1:$AS$1,),))))</f>
        <v>1.8973103575770221E-2</v>
      </c>
      <c r="O164" s="13">
        <f>IF(VLOOKUP(B164,Database!$A:$AV,MATCH($O$1,Database!$A$1:$AV$1,),)=0,"#N/A",((((VLOOKUP(B164,Database!$A:$AS,MATCH($O$1,Database!$A$1:$AS$1,),))))-(((VLOOKUP(EDATE(B164,-12),Database!$A:$AS,MATCH($O$1,Database!$A$1:$AS$1,),)))))/(((VLOOKUP(EDATE(B164,-12),Database!$A:$AS,MATCH($O$1,Database!$A$1:$AS$1,),)))))</f>
        <v>-6.0225377788081041E-2</v>
      </c>
      <c r="P164" s="13">
        <f>IF(VLOOKUP(B164,Database!$A:$AV,MATCH($P$1,Database!$A$1:$AV$1,),)=0,"#N/A",((((VLOOKUP(B164,Database!$A:$AS,MATCH($P$1,Database!$A$1:$AS$1,),))))-(((VLOOKUP(EDATE(B164,-12),Database!$A:$AS,MATCH($P$1,Database!$A$1:$AS$1,),)))))/(((VLOOKUP(EDATE(B164,-12),Database!$A:$AS,MATCH($P$1,Database!$A$1:$AS$1,),)))))</f>
        <v>-9.7477064220183908E-3</v>
      </c>
      <c r="Q164" s="13">
        <f>IF(VLOOKUP(B164,Database!$A:$AV,MATCH($Q$1,Database!$A$1:$AV$1,),)=0,"#N/A",((((VLOOKUP(B164,Database!$A:$AS,MATCH($Q$1,Database!$A$1:$AS$1,),))))-(((VLOOKUP(EDATE(B164,-12),Database!$A:$AS,MATCH($Q$1,Database!$A$1:$AS$1,),)))))/(((VLOOKUP(EDATE(B164,-12),Database!$A:$AS,MATCH($Q$1,Database!$A$1:$AS$1,),)))))</f>
        <v>-1.2503907425690159E-3</v>
      </c>
      <c r="R164" s="13">
        <f>IF(VLOOKUP(B164,Database!$A:$AV,MATCH($R$1,Database!$A$1:$AV$1,),)=0,"#N/A",((((VLOOKUP(B164,Database!$A:$AS,MATCH($R$1,Database!$A$1:$AS$1,),))))-(((VLOOKUP(EDATE(B164,-12),Database!$A:$AS,MATCH($R$1,Database!$A$1:$AS$1,),)))))/(((VLOOKUP(EDATE(B164,-12),Database!$A:$AS,MATCH($R$1,Database!$A$1:$AS$1,),)))))</f>
        <v>-3.6784741148167911E-2</v>
      </c>
      <c r="S164" s="13">
        <f>IF(VLOOKUP(B164,Database!$A:$AV,MATCH($S$1,Database!$A$1:$AV$1,),)=0,"#N/A",((((VLOOKUP(B164,Database!$A:$AS,MATCH($S$1,Database!$A$1:$AS$1,),))))-(((VLOOKUP(EDATE(B164,-12),Database!$A:$AS,MATCH($S$1,Database!$A$1:$AS$1,),)))))/(((VLOOKUP(EDATE(B164,-12),Database!$A:$AS,MATCH($S$1,Database!$A$1:$AS$1,),)))))</f>
        <v>6.8920676211540383E-2</v>
      </c>
      <c r="T164" s="13">
        <f>IF(VLOOKUP(B164,Database!$A:$AV,MATCH($T$1,Database!$A$1:$AV$1,),)=0,"#N/A",((((VLOOKUP(B164,Database!$A:$AS,MATCH($T$1,Database!$A$1:$AS$1,),))))-(((VLOOKUP(EDATE(B164,-12),Database!$A:$AS,MATCH($T$1,Database!$A$1:$AS$1,),)))))/(((VLOOKUP(EDATE(B164,-12),Database!$A:$AS,MATCH($T$1,Database!$A$1:$AS$1,),)))))</f>
        <v>-6.3636363633677417E-2</v>
      </c>
      <c r="U164" s="13">
        <f>IF(VLOOKUP(B164,Database!$A:$AV,MATCH($U$1,Database!$A$1:$AV$1,),)=0,"#N/A",((((VLOOKUP(B164,Database!$A:$AS,MATCH($U$1,Database!$A$1:$AS$1,),))))-(((VLOOKUP(EDATE(B164,-12),Database!$A:$AS,MATCH($U$1,Database!$A$1:$AS$1,),)))))/(((VLOOKUP(EDATE(B164,-12),Database!$A:$AS,MATCH($U$1,Database!$A$1:$AS$1,),)))))</f>
        <v>2.9503105588590931E-2</v>
      </c>
      <c r="V164" s="13">
        <f>IF(VLOOKUP(B164,Database!$A:$AV,MATCH($V$1,Database!$A$1:$AV$1,),)=0,"#N/A",((((VLOOKUP(B164,Database!$A:$AS,MATCH($V$1,Database!$A$1:$AS$1,),))))-(((VLOOKUP(EDATE(B164,-12),Database!$A:$AS,MATCH($V$1,Database!$A$1:$AS$1,),)))))/(((VLOOKUP(EDATE(B164,-12),Database!$A:$AS,MATCH($V$1,Database!$A$1:$AS$1,),)))))</f>
        <v>-1.4492753623188319E-2</v>
      </c>
    </row>
    <row r="165" spans="1:22" s="80" customFormat="1" x14ac:dyDescent="0.35">
      <c r="A165" s="43"/>
      <c r="B165" s="75">
        <v>37165</v>
      </c>
      <c r="C165" s="13">
        <f>IF(VLOOKUP(B165,Database!$A:$AU,MATCH($C$1,Database!$A$1:$AU$1,),)=0,"#N/A",((((VLOOKUP(B165,Database!$A:$AU,MATCH($C$1,Database!$A$1:$AU$1,),))))-(((VLOOKUP(EDATE(B165,-12),Database!$A:$AU,MATCH($C$1,Database!$A$1:$AU$1,),)))))/(((VLOOKUP(EDATE(B165,-12),Database!$A:$AU,MATCH($C$1,Database!$A$1:$AU$1,),)))))</f>
        <v>-4.6970952037594056E-2</v>
      </c>
      <c r="D165" s="13">
        <f>IF(VLOOKUP(B165,Database!$A:$AV,MATCH($D$1,Database!$A$1:$AV$1,),)=0,"#N/A",((((VLOOKUP(B165,Database!$A:$AS,MATCH($D$1,Database!$A$1:$AS$1,),))))-(((VLOOKUP(EDATE(B165,-12),Database!$A:$AS,MATCH($D$1,Database!$A$1:$AS$1,),)))))/(((VLOOKUP(EDATE(B165,-12),Database!$A:$AS,MATCH($D$1,Database!$A$1:$AS$1,),)))))</f>
        <v>-2.1829521823545715E-2</v>
      </c>
      <c r="E165" s="13">
        <f>IF(VLOOKUP(B165,Database!$A:$AV,MATCH($E$1,Database!$A$1:$AV$1,),)=0,"#N/A",((((VLOOKUP(B165,Database!$A:$AS,MATCH($E$1,Database!$A$1:$AS$1,),))))-(((VLOOKUP(EDATE(B165,-12),Database!$A:$AS,MATCH($E$1,Database!$A$1:$AS$1,),)))))/(((VLOOKUP(EDATE(B165,-12),Database!$A:$AS,MATCH($E$1,Database!$A$1:$AS$1,),)))))</f>
        <v>-0.10990099010026419</v>
      </c>
      <c r="F165" s="13">
        <f>IF(VLOOKUP(B165,Database!$A:$AV,MATCH($F$1,Database!$A$1:$AV$1,),)=0,"#N/A",((((VLOOKUP(B165,Database!$A:$AS,MATCH($F$1,Database!$A$1:$AS$1,),))))-(((VLOOKUP(EDATE(B165,-12),Database!$A:$AS,MATCH($F$1,Database!$A$1:$AS$1,),)))))/(((VLOOKUP(EDATE(B165,-12),Database!$A:$AS,MATCH($F$1,Database!$A$1:$AS$1,),)))))</f>
        <v>-2.9447852764695408E-2</v>
      </c>
      <c r="G165" s="13">
        <f>IF(VLOOKUP(B165,Database!$A:$AV,MATCH($G$1,Database!$A$1:$AV$1,),)=0,"#N/A",((((VLOOKUP(B165,Database!$A:$AS,MATCH($G$1,Database!$A$1:$AS$1,),))))-(((VLOOKUP(EDATE(B165,-12),Database!$A:$AS,MATCH($G$1,Database!$A$1:$AS$1,),)))))/(((VLOOKUP(EDATE(B165,-12),Database!$A:$AS,MATCH($G$1,Database!$A$1:$AS$1,),)))))</f>
        <v>-6.3371356147020521E-3</v>
      </c>
      <c r="H165" s="13">
        <f>IF(VLOOKUP(B165,Database!$A:$AV,MATCH($H$1,Database!$A$1:$AV$1,),)=0,"#N/A",((((VLOOKUP(B165,Database!$A:$AS,MATCH($H$1,Database!$A$1:$AS$1,),))))-(((VLOOKUP(EDATE(B165,-12),Database!$A:$AS,MATCH($H$1,Database!$A$1:$AS$1,),)))))/(((VLOOKUP(EDATE(B165,-12),Database!$A:$AS,MATCH($H$1,Database!$A$1:$AS$1,),)))))</f>
        <v>1.385927505494359E-2</v>
      </c>
      <c r="I165" s="13">
        <f>IF(VLOOKUP(B165,Database!$A:$AV,MATCH($I$1,Database!$A$1:$AV$1,),)=0,"#N/A",((((VLOOKUP(B165,Database!$A:$AS,MATCH($I$1,Database!$A$1:$AS$1,),))))-(((VLOOKUP(EDATE(B165,-12),Database!$A:$AS,MATCH($I$1,Database!$A$1:$AS$1,),)))))/(((VLOOKUP(EDATE(B165,-12),Database!$A:$AS,MATCH($I$1,Database!$A$1:$AS$1,),)))))</f>
        <v>-3.8161993771751175E-2</v>
      </c>
      <c r="J165" s="13">
        <f>IF(VLOOKUP(B165,Database!$A:$AV,MATCH($J$1,Database!$A$1:$AV$1,),)=0,"#N/A",((((VLOOKUP(B165,Database!$A:$AS,MATCH($J$1,Database!$A$1:$AS$1,),))))-(((VLOOKUP(EDATE(B165,-12),Database!$A:$AS,MATCH($J$1,Database!$A$1:$AS$1,),)))))/(((VLOOKUP(EDATE(B165,-12),Database!$A:$AS,MATCH($J$1,Database!$A$1:$AS$1,),)))))</f>
        <v>-3.4088122332940839E-3</v>
      </c>
      <c r="K165" s="13">
        <f>IF(VLOOKUP(B165,Database!$A:$AV,MATCH($K$1,Database!$A$1:$AV$1,),)=0,"#N/A",((((VLOOKUP(B165,Database!$A:$AS,MATCH($K$1,Database!$A$1:$AS$1,),))))-(((VLOOKUP(EDATE(B165,-12),Database!$A:$AS,MATCH($K$1,Database!$A$1:$AS$1,),)))))/(((VLOOKUP(EDATE(B165,-12),Database!$A:$AS,MATCH($K$1,Database!$A$1:$AS$1,),)))))</f>
        <v>-2.6112185679497968E-2</v>
      </c>
      <c r="L165" s="13">
        <f>((((VLOOKUP(B165,Database!$A:$AS,MATCH($L$1,Database!$A$1:$AS$1,),))))-(((VLOOKUP(EDATE(B165,-12),Database!$A:$AS,MATCH($L$1,Database!$A$1:$AS$1,),)))))/(((VLOOKUP(EDATE(B165,-12),Database!$A:$AS,MATCH($L$1,Database!$A$1:$AS$1,),))))</f>
        <v>-4.0918972683776825E-2</v>
      </c>
      <c r="M165" s="13">
        <f>((((VLOOKUP(B165,Database!$A:$AS,MATCH($M$1,Database!$A$1:$AS$1,),))))-(((VLOOKUP(EDATE(B165,-12),Database!$A:$AS,MATCH($M$1,Database!$A$1:$AS$1,),)))))/(((VLOOKUP(EDATE(B165,-12),Database!$A:$AS,MATCH($M$1,Database!$A$1:$AS$1,),))))</f>
        <v>5.4324254614615694E-2</v>
      </c>
      <c r="N165" s="13">
        <f>((((VLOOKUP(B165,Database!$A:$AS,MATCH($N$1,Database!$A$1:$AS$1,),))))-(((VLOOKUP(EDATE(B165,-12),Database!$A:$AS,MATCH($N$1,Database!$A$1:$AS$1,),)))))/(((VLOOKUP(EDATE(B165,-12),Database!$A:$AS,MATCH($N$1,Database!$A$1:$AS$1,),))))</f>
        <v>2.5423607198929308E-2</v>
      </c>
      <c r="O165" s="13">
        <f>IF(VLOOKUP(B165,Database!$A:$AV,MATCH($O$1,Database!$A$1:$AV$1,),)=0,"#N/A",((((VLOOKUP(B165,Database!$A:$AS,MATCH($O$1,Database!$A$1:$AS$1,),))))-(((VLOOKUP(EDATE(B165,-12),Database!$A:$AS,MATCH($O$1,Database!$A$1:$AS$1,),)))))/(((VLOOKUP(EDATE(B165,-12),Database!$A:$AS,MATCH($O$1,Database!$A$1:$AS$1,),)))))</f>
        <v>-5.9517617552096405E-2</v>
      </c>
      <c r="P165" s="13">
        <f>IF(VLOOKUP(B165,Database!$A:$AV,MATCH($P$1,Database!$A$1:$AV$1,),)=0,"#N/A",((((VLOOKUP(B165,Database!$A:$AS,MATCH($P$1,Database!$A$1:$AS$1,),))))-(((VLOOKUP(EDATE(B165,-12),Database!$A:$AS,MATCH($P$1,Database!$A$1:$AS$1,),)))))/(((VLOOKUP(EDATE(B165,-12),Database!$A:$AS,MATCH($P$1,Database!$A$1:$AS$1,),)))))</f>
        <v>3.3053243598422368E-3</v>
      </c>
      <c r="Q165" s="13">
        <f>IF(VLOOKUP(B165,Database!$A:$AV,MATCH($Q$1,Database!$A$1:$AV$1,),)=0,"#N/A",((((VLOOKUP(B165,Database!$A:$AS,MATCH($Q$1,Database!$A$1:$AS$1,),))))-(((VLOOKUP(EDATE(B165,-12),Database!$A:$AS,MATCH($Q$1,Database!$A$1:$AS$1,),)))))/(((VLOOKUP(EDATE(B165,-12),Database!$A:$AS,MATCH($Q$1,Database!$A$1:$AS$1,),)))))</f>
        <v>-4.4875063739058987E-2</v>
      </c>
      <c r="R165" s="13">
        <f>IF(VLOOKUP(B165,Database!$A:$AV,MATCH($R$1,Database!$A$1:$AV$1,),)=0,"#N/A",((((VLOOKUP(B165,Database!$A:$AS,MATCH($R$1,Database!$A$1:$AS$1,),))))-(((VLOOKUP(EDATE(B165,-12),Database!$A:$AS,MATCH($R$1,Database!$A$1:$AS$1,),)))))/(((VLOOKUP(EDATE(B165,-12),Database!$A:$AS,MATCH($R$1,Database!$A$1:$AS$1,),)))))</f>
        <v>-4.6092184370560153E-2</v>
      </c>
      <c r="S165" s="13">
        <f>IF(VLOOKUP(B165,Database!$A:$AV,MATCH($S$1,Database!$A$1:$AV$1,),)=0,"#N/A",((((VLOOKUP(B165,Database!$A:$AS,MATCH($S$1,Database!$A$1:$AS$1,),))))-(((VLOOKUP(EDATE(B165,-12),Database!$A:$AS,MATCH($S$1,Database!$A$1:$AS$1,),)))))/(((VLOOKUP(EDATE(B165,-12),Database!$A:$AS,MATCH($S$1,Database!$A$1:$AS$1,),)))))</f>
        <v>-2.9484029482810297E-2</v>
      </c>
      <c r="T165" s="13">
        <f>IF(VLOOKUP(B165,Database!$A:$AV,MATCH($T$1,Database!$A$1:$AV$1,),)=0,"#N/A",((((VLOOKUP(B165,Database!$A:$AS,MATCH($T$1,Database!$A$1:$AS$1,),))))-(((VLOOKUP(EDATE(B165,-12),Database!$A:$AS,MATCH($T$1,Database!$A$1:$AS$1,),)))))/(((VLOOKUP(EDATE(B165,-12),Database!$A:$AS,MATCH($T$1,Database!$A$1:$AS$1,),)))))</f>
        <v>-0.12780269059246188</v>
      </c>
      <c r="U165" s="13">
        <f>IF(VLOOKUP(B165,Database!$A:$AV,MATCH($U$1,Database!$A$1:$AV$1,),)=0,"#N/A",((((VLOOKUP(B165,Database!$A:$AS,MATCH($U$1,Database!$A$1:$AS$1,),))))-(((VLOOKUP(EDATE(B165,-12),Database!$A:$AS,MATCH($U$1,Database!$A$1:$AS$1,),)))))/(((VLOOKUP(EDATE(B165,-12),Database!$A:$AS,MATCH($U$1,Database!$A$1:$AS$1,),)))))</f>
        <v>1.9877675849677406E-2</v>
      </c>
      <c r="V165" s="13">
        <f>IF(VLOOKUP(B165,Database!$A:$AV,MATCH($V$1,Database!$A$1:$AV$1,),)=0,"#N/A",((((VLOOKUP(B165,Database!$A:$AS,MATCH($V$1,Database!$A$1:$AS$1,),))))-(((VLOOKUP(EDATE(B165,-12),Database!$A:$AS,MATCH($V$1,Database!$A$1:$AS$1,),)))))/(((VLOOKUP(EDATE(B165,-12),Database!$A:$AS,MATCH($V$1,Database!$A$1:$AS$1,),)))))</f>
        <v>-4.1666666666667256E-3</v>
      </c>
    </row>
    <row r="166" spans="1:22" s="80" customFormat="1" x14ac:dyDescent="0.35">
      <c r="A166" s="43"/>
      <c r="B166" s="75">
        <v>37196</v>
      </c>
      <c r="C166" s="13">
        <f>IF(VLOOKUP(B166,Database!$A:$AU,MATCH($C$1,Database!$A$1:$AU$1,),)=0,"#N/A",((((VLOOKUP(B166,Database!$A:$AU,MATCH($C$1,Database!$A$1:$AU$1,),))))-(((VLOOKUP(EDATE(B166,-12),Database!$A:$AU,MATCH($C$1,Database!$A$1:$AU$1,),)))))/(((VLOOKUP(EDATE(B166,-12),Database!$A:$AU,MATCH($C$1,Database!$A$1:$AU$1,),)))))</f>
        <v>-5.2525056679200627E-2</v>
      </c>
      <c r="D166" s="13">
        <f>IF(VLOOKUP(B166,Database!$A:$AV,MATCH($D$1,Database!$A$1:$AV$1,),)=0,"#N/A",((((VLOOKUP(B166,Database!$A:$AS,MATCH($D$1,Database!$A$1:$AS$1,),))))-(((VLOOKUP(EDATE(B166,-12),Database!$A:$AS,MATCH($D$1,Database!$A$1:$AS$1,),)))))/(((VLOOKUP(EDATE(B166,-12),Database!$A:$AS,MATCH($D$1,Database!$A$1:$AS$1,),)))))</f>
        <v>-3.7075180226432698E-2</v>
      </c>
      <c r="E166" s="13">
        <f>IF(VLOOKUP(B166,Database!$A:$AV,MATCH($E$1,Database!$A$1:$AV$1,),)=0,"#N/A",((((VLOOKUP(B166,Database!$A:$AS,MATCH($E$1,Database!$A$1:$AS$1,),))))-(((VLOOKUP(EDATE(B166,-12),Database!$A:$AS,MATCH($E$1,Database!$A$1:$AS$1,),)))))/(((VLOOKUP(EDATE(B166,-12),Database!$A:$AS,MATCH($E$1,Database!$A$1:$AS$1,),)))))</f>
        <v>-0.12721893491769279</v>
      </c>
      <c r="F166" s="13">
        <f>IF(VLOOKUP(B166,Database!$A:$AV,MATCH($F$1,Database!$A$1:$AV$1,),)=0,"#N/A",((((VLOOKUP(B166,Database!$A:$AS,MATCH($F$1,Database!$A$1:$AS$1,),))))-(((VLOOKUP(EDATE(B166,-12),Database!$A:$AS,MATCH($F$1,Database!$A$1:$AS$1,),)))))/(((VLOOKUP(EDATE(B166,-12),Database!$A:$AS,MATCH($F$1,Database!$A$1:$AS$1,),)))))</f>
        <v>-4.9878345496992792E-2</v>
      </c>
      <c r="G166" s="13">
        <f>IF(VLOOKUP(B166,Database!$A:$AV,MATCH($G$1,Database!$A$1:$AV$1,),)=0,"#N/A",((((VLOOKUP(B166,Database!$A:$AS,MATCH($G$1,Database!$A$1:$AS$1,),))))-(((VLOOKUP(EDATE(B166,-12),Database!$A:$AS,MATCH($G$1,Database!$A$1:$AS$1,),)))))/(((VLOOKUP(EDATE(B166,-12),Database!$A:$AS,MATCH($G$1,Database!$A$1:$AS$1,),)))))</f>
        <v>-1.5779450439829465E-2</v>
      </c>
      <c r="H166" s="13">
        <f>IF(VLOOKUP(B166,Database!$A:$AV,MATCH($H$1,Database!$A$1:$AV$1,),)=0,"#N/A",((((VLOOKUP(B166,Database!$A:$AS,MATCH($H$1,Database!$A$1:$AS$1,),))))-(((VLOOKUP(EDATE(B166,-12),Database!$A:$AS,MATCH($H$1,Database!$A$1:$AS$1,),)))))/(((VLOOKUP(EDATE(B166,-12),Database!$A:$AS,MATCH($H$1,Database!$A$1:$AS$1,),)))))</f>
        <v>2.1119324107442324E-3</v>
      </c>
      <c r="I166" s="13">
        <f>IF(VLOOKUP(B166,Database!$A:$AV,MATCH($I$1,Database!$A$1:$AV$1,),)=0,"#N/A",((((VLOOKUP(B166,Database!$A:$AS,MATCH($I$1,Database!$A$1:$AS$1,),))))-(((VLOOKUP(EDATE(B166,-12),Database!$A:$AS,MATCH($I$1,Database!$A$1:$AS$1,),)))))/(((VLOOKUP(EDATE(B166,-12),Database!$A:$AS,MATCH($I$1,Database!$A$1:$AS$1,),)))))</f>
        <v>-6.3846153846585707E-2</v>
      </c>
      <c r="J166" s="13">
        <f>IF(VLOOKUP(B166,Database!$A:$AV,MATCH($J$1,Database!$A$1:$AV$1,),)=0,"#N/A",((((VLOOKUP(B166,Database!$A:$AS,MATCH($J$1,Database!$A$1:$AS$1,),))))-(((VLOOKUP(EDATE(B166,-12),Database!$A:$AS,MATCH($J$1,Database!$A$1:$AS$1,),)))))/(((VLOOKUP(EDATE(B166,-12),Database!$A:$AS,MATCH($J$1,Database!$A$1:$AS$1,),)))))</f>
        <v>-4.4039756231188124E-2</v>
      </c>
      <c r="K166" s="13">
        <f>IF(VLOOKUP(B166,Database!$A:$AV,MATCH($K$1,Database!$A$1:$AV$1,),)=0,"#N/A",((((VLOOKUP(B166,Database!$A:$AS,MATCH($K$1,Database!$A$1:$AS$1,),))))-(((VLOOKUP(EDATE(B166,-12),Database!$A:$AS,MATCH($K$1,Database!$A$1:$AS$1,),)))))/(((VLOOKUP(EDATE(B166,-12),Database!$A:$AS,MATCH($K$1,Database!$A$1:$AS$1,),)))))</f>
        <v>-5.154639175402672E-2</v>
      </c>
      <c r="L166" s="13">
        <f>((((VLOOKUP(B166,Database!$A:$AS,MATCH($L$1,Database!$A$1:$AS$1,),))))-(((VLOOKUP(EDATE(B166,-12),Database!$A:$AS,MATCH($L$1,Database!$A$1:$AS$1,),)))))/(((VLOOKUP(EDATE(B166,-12),Database!$A:$AS,MATCH($L$1,Database!$A$1:$AS$1,),))))</f>
        <v>-1.0834849003123769E-2</v>
      </c>
      <c r="M166" s="13">
        <f>((((VLOOKUP(B166,Database!$A:$AS,MATCH($M$1,Database!$A$1:$AS$1,),))))-(((VLOOKUP(EDATE(B166,-12),Database!$A:$AS,MATCH($M$1,Database!$A$1:$AS$1,),)))))/(((VLOOKUP(EDATE(B166,-12),Database!$A:$AS,MATCH($M$1,Database!$A$1:$AS$1,),))))</f>
        <v>6.4411748851956094E-2</v>
      </c>
      <c r="N166" s="13">
        <f>((((VLOOKUP(B166,Database!$A:$AS,MATCH($N$1,Database!$A$1:$AS$1,),))))-(((VLOOKUP(EDATE(B166,-12),Database!$A:$AS,MATCH($N$1,Database!$A$1:$AS$1,),)))))/(((VLOOKUP(EDATE(B166,-12),Database!$A:$AS,MATCH($N$1,Database!$A$1:$AS$1,),))))</f>
        <v>2.5316889865992842E-2</v>
      </c>
      <c r="O166" s="13">
        <f>IF(VLOOKUP(B166,Database!$A:$AV,MATCH($O$1,Database!$A$1:$AV$1,),)=0,"#N/A",((((VLOOKUP(B166,Database!$A:$AS,MATCH($O$1,Database!$A$1:$AS$1,),))))-(((VLOOKUP(EDATE(B166,-12),Database!$A:$AS,MATCH($O$1,Database!$A$1:$AS$1,),)))))/(((VLOOKUP(EDATE(B166,-12),Database!$A:$AS,MATCH($O$1,Database!$A$1:$AS$1,),)))))</f>
        <v>-5.8593484052337531E-2</v>
      </c>
      <c r="P166" s="13">
        <f>IF(VLOOKUP(B166,Database!$A:$AV,MATCH($P$1,Database!$A$1:$AV$1,),)=0,"#N/A",((((VLOOKUP(B166,Database!$A:$AS,MATCH($P$1,Database!$A$1:$AS$1,),))))-(((VLOOKUP(EDATE(B166,-12),Database!$A:$AS,MATCH($P$1,Database!$A$1:$AS$1,),)))))/(((VLOOKUP(EDATE(B166,-12),Database!$A:$AS,MATCH($P$1,Database!$A$1:$AS$1,),)))))</f>
        <v>2.5581395348837219E-2</v>
      </c>
      <c r="Q166" s="13">
        <f>IF(VLOOKUP(B166,Database!$A:$AV,MATCH($Q$1,Database!$A$1:$AV$1,),)=0,"#N/A",((((VLOOKUP(B166,Database!$A:$AS,MATCH($Q$1,Database!$A$1:$AS$1,),))))-(((VLOOKUP(EDATE(B166,-12),Database!$A:$AS,MATCH($Q$1,Database!$A$1:$AS$1,),)))))/(((VLOOKUP(EDATE(B166,-12),Database!$A:$AS,MATCH($Q$1,Database!$A$1:$AS$1,),)))))</f>
        <v>-2.5609379830473834E-2</v>
      </c>
      <c r="R166" s="13">
        <f>IF(VLOOKUP(B166,Database!$A:$AV,MATCH($R$1,Database!$A$1:$AV$1,),)=0,"#N/A",((((VLOOKUP(B166,Database!$A:$AS,MATCH($R$1,Database!$A$1:$AS$1,),))))-(((VLOOKUP(EDATE(B166,-12),Database!$A:$AS,MATCH($R$1,Database!$A$1:$AS$1,),)))))/(((VLOOKUP(EDATE(B166,-12),Database!$A:$AS,MATCH($R$1,Database!$A$1:$AS$1,),)))))</f>
        <v>-2.818791946303318E-2</v>
      </c>
      <c r="S166" s="13">
        <f>IF(VLOOKUP(B166,Database!$A:$AV,MATCH($S$1,Database!$A$1:$AV$1,),)=0,"#N/A",((((VLOOKUP(B166,Database!$A:$AS,MATCH($S$1,Database!$A$1:$AS$1,),))))-(((VLOOKUP(EDATE(B166,-12),Database!$A:$AS,MATCH($S$1,Database!$A$1:$AS$1,),)))))/(((VLOOKUP(EDATE(B166,-12),Database!$A:$AS,MATCH($S$1,Database!$A$1:$AS$1,),)))))</f>
        <v>-5.0707547177721232E-2</v>
      </c>
      <c r="T166" s="13">
        <f>IF(VLOOKUP(B166,Database!$A:$AV,MATCH($T$1,Database!$A$1:$AV$1,),)=0,"#N/A",((((VLOOKUP(B166,Database!$A:$AS,MATCH($T$1,Database!$A$1:$AS$1,),))))-(((VLOOKUP(EDATE(B166,-12),Database!$A:$AS,MATCH($T$1,Database!$A$1:$AS$1,),)))))/(((VLOOKUP(EDATE(B166,-12),Database!$A:$AS,MATCH($T$1,Database!$A$1:$AS$1,),)))))</f>
        <v>-0.12389380530542676</v>
      </c>
      <c r="U166" s="13">
        <f>IF(VLOOKUP(B166,Database!$A:$AV,MATCH($U$1,Database!$A$1:$AV$1,),)=0,"#N/A",((((VLOOKUP(B166,Database!$A:$AS,MATCH($U$1,Database!$A$1:$AS$1,),))))-(((VLOOKUP(EDATE(B166,-12),Database!$A:$AS,MATCH($U$1,Database!$A$1:$AS$1,),)))))/(((VLOOKUP(EDATE(B166,-12),Database!$A:$AS,MATCH($U$1,Database!$A$1:$AS$1,),)))))</f>
        <v>3.5439137125551641E-2</v>
      </c>
      <c r="V166" s="13">
        <f>IF(VLOOKUP(B166,Database!$A:$AV,MATCH($V$1,Database!$A$1:$AV$1,),)=0,"#N/A",((((VLOOKUP(B166,Database!$A:$AS,MATCH($V$1,Database!$A$1:$AS$1,),))))-(((VLOOKUP(EDATE(B166,-12),Database!$A:$AS,MATCH($V$1,Database!$A$1:$AS$1,),)))))/(((VLOOKUP(EDATE(B166,-12),Database!$A:$AS,MATCH($V$1,Database!$A$1:$AS$1,),)))))</f>
        <v>-1.0482180293501047E-2</v>
      </c>
    </row>
    <row r="167" spans="1:22" s="80" customFormat="1" x14ac:dyDescent="0.35">
      <c r="A167" s="43"/>
      <c r="B167" s="75">
        <v>37226</v>
      </c>
      <c r="C167" s="13">
        <f>IF(VLOOKUP(B167,Database!$A:$AU,MATCH($C$1,Database!$A$1:$AU$1,),)=0,"#N/A",((((VLOOKUP(B167,Database!$A:$AU,MATCH($C$1,Database!$A$1:$AU$1,),))))-(((VLOOKUP(EDATE(B167,-12),Database!$A:$AU,MATCH($C$1,Database!$A$1:$AU$1,),)))))/(((VLOOKUP(EDATE(B167,-12),Database!$A:$AU,MATCH($C$1,Database!$A$1:$AU$1,),)))))</f>
        <v>-4.9717183201841021E-2</v>
      </c>
      <c r="D167" s="13">
        <f>IF(VLOOKUP(B167,Database!$A:$AV,MATCH($D$1,Database!$A$1:$AV$1,),)=0,"#N/A",((((VLOOKUP(B167,Database!$A:$AS,MATCH($D$1,Database!$A$1:$AS$1,),))))-(((VLOOKUP(EDATE(B167,-12),Database!$A:$AS,MATCH($D$1,Database!$A$1:$AS$1,),)))))/(((VLOOKUP(EDATE(B167,-12),Database!$A:$AS,MATCH($D$1,Database!$A$1:$AS$1,),)))))</f>
        <v>-3.6809815950983024E-2</v>
      </c>
      <c r="E167" s="13">
        <f>IF(VLOOKUP(B167,Database!$A:$AV,MATCH($E$1,Database!$A$1:$AV$1,),)=0,"#N/A",((((VLOOKUP(B167,Database!$A:$AS,MATCH($E$1,Database!$A$1:$AS$1,),))))-(((VLOOKUP(EDATE(B167,-12),Database!$A:$AS,MATCH($E$1,Database!$A$1:$AS$1,),)))))/(((VLOOKUP(EDATE(B167,-12),Database!$A:$AS,MATCH($E$1,Database!$A$1:$AS$1,),)))))</f>
        <v>-0.12695312500007189</v>
      </c>
      <c r="F167" s="13">
        <f>IF(VLOOKUP(B167,Database!$A:$AV,MATCH($F$1,Database!$A$1:$AV$1,),)=0,"#N/A",((((VLOOKUP(B167,Database!$A:$AS,MATCH($F$1,Database!$A$1:$AS$1,),))))-(((VLOOKUP(EDATE(B167,-12),Database!$A:$AS,MATCH($F$1,Database!$A$1:$AS$1,),)))))/(((VLOOKUP(EDATE(B167,-12),Database!$A:$AS,MATCH($F$1,Database!$A$1:$AS$1,),)))))</f>
        <v>-4.9576783553322332E-2</v>
      </c>
      <c r="G167" s="13">
        <f>IF(VLOOKUP(B167,Database!$A:$AV,MATCH($G$1,Database!$A$1:$AV$1,),)=0,"#N/A",((((VLOOKUP(B167,Database!$A:$AS,MATCH($G$1,Database!$A$1:$AS$1,),))))-(((VLOOKUP(EDATE(B167,-12),Database!$A:$AS,MATCH($G$1,Database!$A$1:$AS$1,),)))))/(((VLOOKUP(EDATE(B167,-12),Database!$A:$AS,MATCH($G$1,Database!$A$1:$AS$1,),)))))</f>
        <v>-1.8426966292134805E-2</v>
      </c>
      <c r="H167" s="13">
        <f>IF(VLOOKUP(B167,Database!$A:$AV,MATCH($H$1,Database!$A$1:$AV$1,),)=0,"#N/A",((((VLOOKUP(B167,Database!$A:$AS,MATCH($H$1,Database!$A$1:$AS$1,),))))-(((VLOOKUP(EDATE(B167,-12),Database!$A:$AS,MATCH($H$1,Database!$A$1:$AS$1,),)))))/(((VLOOKUP(EDATE(B167,-12),Database!$A:$AS,MATCH($H$1,Database!$A$1:$AS$1,),)))))</f>
        <v>-1.9567456229880528E-2</v>
      </c>
      <c r="I167" s="13">
        <f>IF(VLOOKUP(B167,Database!$A:$AV,MATCH($I$1,Database!$A$1:$AV$1,),)=0,"#N/A",((((VLOOKUP(B167,Database!$A:$AS,MATCH($I$1,Database!$A$1:$AS$1,),))))-(((VLOOKUP(EDATE(B167,-12),Database!$A:$AS,MATCH($I$1,Database!$A$1:$AS$1,),)))))/(((VLOOKUP(EDATE(B167,-12),Database!$A:$AS,MATCH($I$1,Database!$A$1:$AS$1,),)))))</f>
        <v>-6.3732928677261796E-2</v>
      </c>
      <c r="J167" s="13">
        <f>IF(VLOOKUP(B167,Database!$A:$AV,MATCH($J$1,Database!$A$1:$AV$1,),)=0,"#N/A",((((VLOOKUP(B167,Database!$A:$AS,MATCH($J$1,Database!$A$1:$AS$1,),))))-(((VLOOKUP(EDATE(B167,-12),Database!$A:$AS,MATCH($J$1,Database!$A$1:$AS$1,),)))))/(((VLOOKUP(EDATE(B167,-12),Database!$A:$AS,MATCH($J$1,Database!$A$1:$AS$1,),)))))</f>
        <v>-5.2002911029057436E-2</v>
      </c>
      <c r="K167" s="13">
        <f>IF(VLOOKUP(B167,Database!$A:$AV,MATCH($K$1,Database!$A$1:$AV$1,),)=0,"#N/A",((((VLOOKUP(B167,Database!$A:$AS,MATCH($K$1,Database!$A$1:$AS$1,),))))-(((VLOOKUP(EDATE(B167,-12),Database!$A:$AS,MATCH($K$1,Database!$A$1:$AS$1,),)))))/(((VLOOKUP(EDATE(B167,-12),Database!$A:$AS,MATCH($K$1,Database!$A$1:$AS$1,),)))))</f>
        <v>-2.9673590496231803E-3</v>
      </c>
      <c r="L167" s="13">
        <f>((((VLOOKUP(B167,Database!$A:$AS,MATCH($L$1,Database!$A$1:$AS$1,),))))-(((VLOOKUP(EDATE(B167,-12),Database!$A:$AS,MATCH($L$1,Database!$A$1:$AS$1,),)))))/(((VLOOKUP(EDATE(B167,-12),Database!$A:$AS,MATCH($L$1,Database!$A$1:$AS$1,),))))</f>
        <v>-2.6692107527326418E-3</v>
      </c>
      <c r="M167" s="13">
        <f>((((VLOOKUP(B167,Database!$A:$AS,MATCH($M$1,Database!$A$1:$AS$1,),))))-(((VLOOKUP(EDATE(B167,-12),Database!$A:$AS,MATCH($M$1,Database!$A$1:$AS$1,),)))))/(((VLOOKUP(EDATE(B167,-12),Database!$A:$AS,MATCH($M$1,Database!$A$1:$AS$1,),))))</f>
        <v>1.4471087263654642E-2</v>
      </c>
      <c r="N167" s="13">
        <f>((((VLOOKUP(B167,Database!$A:$AS,MATCH($N$1,Database!$A$1:$AS$1,),))))-(((VLOOKUP(EDATE(B167,-12),Database!$A:$AS,MATCH($N$1,Database!$A$1:$AS$1,),)))))/(((VLOOKUP(EDATE(B167,-12),Database!$A:$AS,MATCH($N$1,Database!$A$1:$AS$1,),))))</f>
        <v>2.8164594036579147E-2</v>
      </c>
      <c r="O167" s="13">
        <f>IF(VLOOKUP(B167,Database!$A:$AV,MATCH($O$1,Database!$A$1:$AV$1,),)=0,"#N/A",((((VLOOKUP(B167,Database!$A:$AS,MATCH($O$1,Database!$A$1:$AS$1,),))))-(((VLOOKUP(EDATE(B167,-12),Database!$A:$AS,MATCH($O$1,Database!$A$1:$AS$1,),)))))/(((VLOOKUP(EDATE(B167,-12),Database!$A:$AS,MATCH($O$1,Database!$A$1:$AS$1,),)))))</f>
        <v>-7.7854591266259834E-2</v>
      </c>
      <c r="P167" s="13">
        <f>IF(VLOOKUP(B167,Database!$A:$AV,MATCH($P$1,Database!$A$1:$AV$1,),)=0,"#N/A",((((VLOOKUP(B167,Database!$A:$AS,MATCH($P$1,Database!$A$1:$AS$1,),))))-(((VLOOKUP(EDATE(B167,-12),Database!$A:$AS,MATCH($P$1,Database!$A$1:$AS$1,),)))))/(((VLOOKUP(EDATE(B167,-12),Database!$A:$AS,MATCH($P$1,Database!$A$1:$AS$1,),)))))</f>
        <v>1.4713728709214158E-2</v>
      </c>
      <c r="Q167" s="13">
        <f>IF(VLOOKUP(B167,Database!$A:$AV,MATCH($Q$1,Database!$A$1:$AV$1,),)=0,"#N/A",((((VLOOKUP(B167,Database!$A:$AS,MATCH($Q$1,Database!$A$1:$AS$1,),))))-(((VLOOKUP(EDATE(B167,-12),Database!$A:$AS,MATCH($Q$1,Database!$A$1:$AS$1,),)))))/(((VLOOKUP(EDATE(B167,-12),Database!$A:$AS,MATCH($Q$1,Database!$A$1:$AS$1,),)))))</f>
        <v>-6.4763779526117421E-2</v>
      </c>
      <c r="R167" s="13">
        <f>IF(VLOOKUP(B167,Database!$A:$AV,MATCH($R$1,Database!$A$1:$AV$1,),)=0,"#N/A",((((VLOOKUP(B167,Database!$A:$AS,MATCH($R$1,Database!$A$1:$AS$1,),))))-(((VLOOKUP(EDATE(B167,-12),Database!$A:$AS,MATCH($R$1,Database!$A$1:$AS$1,),)))))/(((VLOOKUP(EDATE(B167,-12),Database!$A:$AS,MATCH($R$1,Database!$A$1:$AS$1,),)))))</f>
        <v>-0.12052980132404668</v>
      </c>
      <c r="S167" s="13">
        <f>IF(VLOOKUP(B167,Database!$A:$AV,MATCH($S$1,Database!$A$1:$AV$1,),)=0,"#N/A",((((VLOOKUP(B167,Database!$A:$AS,MATCH($S$1,Database!$A$1:$AS$1,),))))-(((VLOOKUP(EDATE(B167,-12),Database!$A:$AS,MATCH($S$1,Database!$A$1:$AS$1,),)))))/(((VLOOKUP(EDATE(B167,-12),Database!$A:$AS,MATCH($S$1,Database!$A$1:$AS$1,),)))))</f>
        <v>5.1129607618458514E-2</v>
      </c>
      <c r="T167" s="13">
        <f>IF(VLOOKUP(B167,Database!$A:$AV,MATCH($T$1,Database!$A$1:$AV$1,),)=0,"#N/A",((((VLOOKUP(B167,Database!$A:$AS,MATCH($T$1,Database!$A$1:$AS$1,),))))-(((VLOOKUP(EDATE(B167,-12),Database!$A:$AS,MATCH($T$1,Database!$A$1:$AS$1,),)))))/(((VLOOKUP(EDATE(B167,-12),Database!$A:$AS,MATCH($T$1,Database!$A$1:$AS$1,),)))))</f>
        <v>-8.7759815226545287E-2</v>
      </c>
      <c r="U167" s="13">
        <f>IF(VLOOKUP(B167,Database!$A:$AV,MATCH($U$1,Database!$A$1:$AV$1,),)=0,"#N/A",((((VLOOKUP(B167,Database!$A:$AS,MATCH($U$1,Database!$A$1:$AS$1,),))))-(((VLOOKUP(EDATE(B167,-12),Database!$A:$AS,MATCH($U$1,Database!$A$1:$AS$1,),)))))/(((VLOOKUP(EDATE(B167,-12),Database!$A:$AS,MATCH($U$1,Database!$A$1:$AS$1,),)))))</f>
        <v>1.5082956257902378E-2</v>
      </c>
      <c r="V167" s="13">
        <f>IF(VLOOKUP(B167,Database!$A:$AV,MATCH($V$1,Database!$A$1:$AV$1,),)=0,"#N/A",((((VLOOKUP(B167,Database!$A:$AS,MATCH($V$1,Database!$A$1:$AS$1,),))))-(((VLOOKUP(EDATE(B167,-12),Database!$A:$AS,MATCH($V$1,Database!$A$1:$AS$1,),)))))/(((VLOOKUP(EDATE(B167,-12),Database!$A:$AS,MATCH($V$1,Database!$A$1:$AS$1,),)))))</f>
        <v>-5.0387596899224833E-2</v>
      </c>
    </row>
    <row r="168" spans="1:22" s="80" customFormat="1" x14ac:dyDescent="0.35">
      <c r="A168" s="43"/>
      <c r="B168" s="75">
        <v>37257</v>
      </c>
      <c r="C168" s="13">
        <f>IF(VLOOKUP(B168,Database!$A:$AU,MATCH($C$1,Database!$A$1:$AU$1,),)=0,"#N/A",((((VLOOKUP(B168,Database!$A:$AU,MATCH($C$1,Database!$A$1:$AU$1,),))))-(((VLOOKUP(EDATE(B168,-12),Database!$A:$AU,MATCH($C$1,Database!$A$1:$AU$1,),)))))/(((VLOOKUP(EDATE(B168,-12),Database!$A:$AU,MATCH($C$1,Database!$A$1:$AU$1,),)))))</f>
        <v>-3.7870095097049465E-2</v>
      </c>
      <c r="D168" s="13">
        <f>IF(VLOOKUP(B168,Database!$A:$AV,MATCH($D$1,Database!$A$1:$AV$1,),)=0,"#N/A",((((VLOOKUP(B168,Database!$A:$AS,MATCH($D$1,Database!$A$1:$AS$1,),))))-(((VLOOKUP(EDATE(B168,-12),Database!$A:$AS,MATCH($D$1,Database!$A$1:$AS$1,),)))))/(((VLOOKUP(EDATE(B168,-12),Database!$A:$AS,MATCH($D$1,Database!$A$1:$AS$1,),)))))</f>
        <v>-2.7863777092339517E-2</v>
      </c>
      <c r="E168" s="13">
        <f>IF(VLOOKUP(B168,Database!$A:$AV,MATCH($E$1,Database!$A$1:$AV$1,),)=0,"#N/A",((((VLOOKUP(B168,Database!$A:$AS,MATCH($E$1,Database!$A$1:$AS$1,),))))-(((VLOOKUP(EDATE(B168,-12),Database!$A:$AS,MATCH($E$1,Database!$A$1:$AS$1,),)))))/(((VLOOKUP(EDATE(B168,-12),Database!$A:$AS,MATCH($E$1,Database!$A$1:$AS$1,),)))))</f>
        <v>-9.8377281952932105E-2</v>
      </c>
      <c r="F168" s="13">
        <f>IF(VLOOKUP(B168,Database!$A:$AV,MATCH($F$1,Database!$A$1:$AV$1,),)=0,"#N/A",((((VLOOKUP(B168,Database!$A:$AS,MATCH($F$1,Database!$A$1:$AS$1,),))))-(((VLOOKUP(EDATE(B168,-12),Database!$A:$AS,MATCH($F$1,Database!$A$1:$AS$1,),)))))/(((VLOOKUP(EDATE(B168,-12),Database!$A:$AS,MATCH($F$1,Database!$A$1:$AS$1,),)))))</f>
        <v>-4.2424242424536261E-2</v>
      </c>
      <c r="G168" s="13">
        <f>IF(VLOOKUP(B168,Database!$A:$AV,MATCH($G$1,Database!$A$1:$AV$1,),)=0,"#N/A",((((VLOOKUP(B168,Database!$A:$AS,MATCH($G$1,Database!$A$1:$AS$1,),))))-(((VLOOKUP(EDATE(B168,-12),Database!$A:$AS,MATCH($G$1,Database!$A$1:$AS$1,),)))))/(((VLOOKUP(EDATE(B168,-12),Database!$A:$AS,MATCH($G$1,Database!$A$1:$AS$1,),)))))</f>
        <v>-1.4262502256725025E-2</v>
      </c>
      <c r="H168" s="13">
        <f>IF(VLOOKUP(B168,Database!$A:$AV,MATCH($H$1,Database!$A$1:$AV$1,),)=0,"#N/A",((((VLOOKUP(B168,Database!$A:$AS,MATCH($H$1,Database!$A$1:$AS$1,),))))-(((VLOOKUP(EDATE(B168,-12),Database!$A:$AS,MATCH($H$1,Database!$A$1:$AS$1,),)))))/(((VLOOKUP(EDATE(B168,-12),Database!$A:$AS,MATCH($H$1,Database!$A$1:$AS$1,),)))))</f>
        <v>-2.2494887523749573E-2</v>
      </c>
      <c r="I168" s="13">
        <f>IF(VLOOKUP(B168,Database!$A:$AV,MATCH($I$1,Database!$A$1:$AV$1,),)=0,"#N/A",((((VLOOKUP(B168,Database!$A:$AS,MATCH($I$1,Database!$A$1:$AS$1,),))))-(((VLOOKUP(EDATE(B168,-12),Database!$A:$AS,MATCH($I$1,Database!$A$1:$AS$1,),)))))/(((VLOOKUP(EDATE(B168,-12),Database!$A:$AS,MATCH($I$1,Database!$A$1:$AS$1,),)))))</f>
        <v>-4.5241809672800747E-2</v>
      </c>
      <c r="J168" s="13">
        <f>IF(VLOOKUP(B168,Database!$A:$AV,MATCH($J$1,Database!$A$1:$AV$1,),)=0,"#N/A",((((VLOOKUP(B168,Database!$A:$AS,MATCH($J$1,Database!$A$1:$AS$1,),))))-(((VLOOKUP(EDATE(B168,-12),Database!$A:$AS,MATCH($J$1,Database!$A$1:$AS$1,),)))))/(((VLOOKUP(EDATE(B168,-12),Database!$A:$AS,MATCH($J$1,Database!$A$1:$AS$1,),)))))</f>
        <v>-1.9278435689998645E-2</v>
      </c>
      <c r="K168" s="13">
        <f>IF(VLOOKUP(B168,Database!$A:$AV,MATCH($K$1,Database!$A$1:$AV$1,),)=0,"#N/A",((((VLOOKUP(B168,Database!$A:$AS,MATCH($K$1,Database!$A$1:$AS$1,),))))-(((VLOOKUP(EDATE(B168,-12),Database!$A:$AS,MATCH($K$1,Database!$A$1:$AS$1,),)))))/(((VLOOKUP(EDATE(B168,-12),Database!$A:$AS,MATCH($K$1,Database!$A$1:$AS$1,),)))))</f>
        <v>-2.5465230172413155E-2</v>
      </c>
      <c r="L168" s="13">
        <f>((((VLOOKUP(B168,Database!$A:$AS,MATCH($L$1,Database!$A$1:$AS$1,),))))-(((VLOOKUP(EDATE(B168,-12),Database!$A:$AS,MATCH($L$1,Database!$A$1:$AS$1,),)))))/(((VLOOKUP(EDATE(B168,-12),Database!$A:$AS,MATCH($L$1,Database!$A$1:$AS$1,),))))</f>
        <v>-2.5949805284678634E-2</v>
      </c>
      <c r="M168" s="13">
        <f>((((VLOOKUP(B168,Database!$A:$AS,MATCH($M$1,Database!$A$1:$AS$1,),))))-(((VLOOKUP(EDATE(B168,-12),Database!$A:$AS,MATCH($M$1,Database!$A$1:$AS$1,),)))))/(((VLOOKUP(EDATE(B168,-12),Database!$A:$AS,MATCH($M$1,Database!$A$1:$AS$1,),))))</f>
        <v>4.4740606028635513E-2</v>
      </c>
      <c r="N168" s="13">
        <f>((((VLOOKUP(B168,Database!$A:$AS,MATCH($N$1,Database!$A$1:$AS$1,),))))-(((VLOOKUP(EDATE(B168,-12),Database!$A:$AS,MATCH($N$1,Database!$A$1:$AS$1,),)))))/(((VLOOKUP(EDATE(B168,-12),Database!$A:$AS,MATCH($N$1,Database!$A$1:$AS$1,),))))</f>
        <v>3.6653261445944246E-2</v>
      </c>
      <c r="O168" s="13">
        <f>IF(VLOOKUP(B168,Database!$A:$AV,MATCH($O$1,Database!$A$1:$AV$1,),)=0,"#N/A",((((VLOOKUP(B168,Database!$A:$AS,MATCH($O$1,Database!$A$1:$AS$1,),))))-(((VLOOKUP(EDATE(B168,-12),Database!$A:$AS,MATCH($O$1,Database!$A$1:$AS$1,),)))))/(((VLOOKUP(EDATE(B168,-12),Database!$A:$AS,MATCH($O$1,Database!$A$1:$AS$1,),)))))</f>
        <v>-2.0354543196761159E-2</v>
      </c>
      <c r="P168" s="13">
        <f>IF(VLOOKUP(B168,Database!$A:$AV,MATCH($P$1,Database!$A$1:$AV$1,),)=0,"#N/A",((((VLOOKUP(B168,Database!$A:$AS,MATCH($P$1,Database!$A$1:$AS$1,),))))-(((VLOOKUP(EDATE(B168,-12),Database!$A:$AS,MATCH($P$1,Database!$A$1:$AS$1,),)))))/(((VLOOKUP(EDATE(B168,-12),Database!$A:$AS,MATCH($P$1,Database!$A$1:$AS$1,),)))))</f>
        <v>5.7287995023844192E-2</v>
      </c>
      <c r="Q168" s="13">
        <f>IF(VLOOKUP(B168,Database!$A:$AV,MATCH($Q$1,Database!$A$1:$AV$1,),)=0,"#N/A",((((VLOOKUP(B168,Database!$A:$AS,MATCH($Q$1,Database!$A$1:$AS$1,),))))-(((VLOOKUP(EDATE(B168,-12),Database!$A:$AS,MATCH($Q$1,Database!$A$1:$AS$1,),)))))/(((VLOOKUP(EDATE(B168,-12),Database!$A:$AS,MATCH($Q$1,Database!$A$1:$AS$1,),)))))</f>
        <v>-1.4530980409675686E-2</v>
      </c>
      <c r="R168" s="13">
        <f>IF(VLOOKUP(B168,Database!$A:$AV,MATCH($R$1,Database!$A$1:$AV$1,),)=0,"#N/A",((((VLOOKUP(B168,Database!$A:$AS,MATCH($R$1,Database!$A$1:$AS$1,),))))-(((VLOOKUP(EDATE(B168,-12),Database!$A:$AS,MATCH($R$1,Database!$A$1:$AS$1,),)))))/(((VLOOKUP(EDATE(B168,-12),Database!$A:$AS,MATCH($R$1,Database!$A$1:$AS$1,),)))))</f>
        <v>-7.8827361566092768E-2</v>
      </c>
      <c r="S168" s="13">
        <f>IF(VLOOKUP(B168,Database!$A:$AV,MATCH($S$1,Database!$A$1:$AV$1,),)=0,"#N/A",((((VLOOKUP(B168,Database!$A:$AS,MATCH($S$1,Database!$A$1:$AS$1,),))))-(((VLOOKUP(EDATE(B168,-12),Database!$A:$AS,MATCH($S$1,Database!$A$1:$AS$1,),)))))/(((VLOOKUP(EDATE(B168,-12),Database!$A:$AS,MATCH($S$1,Database!$A$1:$AS$1,),)))))</f>
        <v>6.7938021462096931E-2</v>
      </c>
      <c r="T168" s="13">
        <f>IF(VLOOKUP(B168,Database!$A:$AV,MATCH($T$1,Database!$A$1:$AV$1,),)=0,"#N/A",((((VLOOKUP(B168,Database!$A:$AS,MATCH($T$1,Database!$A$1:$AS$1,),))))-(((VLOOKUP(EDATE(B168,-12),Database!$A:$AS,MATCH($T$1,Database!$A$1:$AS$1,),)))))/(((VLOOKUP(EDATE(B168,-12),Database!$A:$AS,MATCH($T$1,Database!$A$1:$AS$1,),)))))</f>
        <v>-2.3923444985349211E-2</v>
      </c>
      <c r="U168" s="13">
        <f>IF(VLOOKUP(B168,Database!$A:$AV,MATCH($U$1,Database!$A$1:$AV$1,),)=0,"#N/A",((((VLOOKUP(B168,Database!$A:$AS,MATCH($U$1,Database!$A$1:$AS$1,),))))-(((VLOOKUP(EDATE(B168,-12),Database!$A:$AS,MATCH($U$1,Database!$A$1:$AS$1,),)))))/(((VLOOKUP(EDATE(B168,-12),Database!$A:$AS,MATCH($U$1,Database!$A$1:$AS$1,),)))))</f>
        <v>-2.2421524668772293E-2</v>
      </c>
      <c r="V168" s="13">
        <f>IF(VLOOKUP(B168,Database!$A:$AV,MATCH($V$1,Database!$A$1:$AV$1,),)=0,"#N/A",((((VLOOKUP(B168,Database!$A:$AS,MATCH($V$1,Database!$A$1:$AS$1,),))))-(((VLOOKUP(EDATE(B168,-12),Database!$A:$AS,MATCH($V$1,Database!$A$1:$AS$1,),)))))/(((VLOOKUP(EDATE(B168,-12),Database!$A:$AS,MATCH($V$1,Database!$A$1:$AS$1,),)))))</f>
        <v>-4.1407867494823135E-3</v>
      </c>
    </row>
    <row r="169" spans="1:22" s="80" customFormat="1" x14ac:dyDescent="0.35">
      <c r="A169" s="43"/>
      <c r="B169" s="75">
        <v>37288</v>
      </c>
      <c r="C169" s="13">
        <f>IF(VLOOKUP(B169,Database!$A:$AU,MATCH($C$1,Database!$A$1:$AU$1,),)=0,"#N/A",((((VLOOKUP(B169,Database!$A:$AU,MATCH($C$1,Database!$A$1:$AU$1,),))))-(((VLOOKUP(EDATE(B169,-12),Database!$A:$AU,MATCH($C$1,Database!$A$1:$AU$1,),)))))/(((VLOOKUP(EDATE(B169,-12),Database!$A:$AU,MATCH($C$1,Database!$A$1:$AU$1,),)))))</f>
        <v>-3.1416321782446098E-2</v>
      </c>
      <c r="D169" s="13">
        <f>IF(VLOOKUP(B169,Database!$A:$AV,MATCH($D$1,Database!$A$1:$AV$1,),)=0,"#N/A",((((VLOOKUP(B169,Database!$A:$AS,MATCH($D$1,Database!$A$1:$AS$1,),))))-(((VLOOKUP(EDATE(B169,-12),Database!$A:$AS,MATCH($D$1,Database!$A$1:$AS$1,),)))))/(((VLOOKUP(EDATE(B169,-12),Database!$A:$AS,MATCH($D$1,Database!$A$1:$AS$1,),)))))</f>
        <v>-2.877697841623094E-2</v>
      </c>
      <c r="E169" s="13">
        <f>IF(VLOOKUP(B169,Database!$A:$AV,MATCH($E$1,Database!$A$1:$AV$1,),)=0,"#N/A",((((VLOOKUP(B169,Database!$A:$AS,MATCH($E$1,Database!$A$1:$AS$1,),))))-(((VLOOKUP(EDATE(B169,-12),Database!$A:$AS,MATCH($E$1,Database!$A$1:$AS$1,),)))))/(((VLOOKUP(EDATE(B169,-12),Database!$A:$AS,MATCH($E$1,Database!$A$1:$AS$1,),)))))</f>
        <v>-9.5477386926691624E-2</v>
      </c>
      <c r="F169" s="13">
        <f>IF(VLOOKUP(B169,Database!$A:$AV,MATCH($F$1,Database!$A$1:$AV$1,),)=0,"#N/A",((((VLOOKUP(B169,Database!$A:$AS,MATCH($F$1,Database!$A$1:$AS$1,),))))-(((VLOOKUP(EDATE(B169,-12),Database!$A:$AS,MATCH($F$1,Database!$A$1:$AS$1,),)))))/(((VLOOKUP(EDATE(B169,-12),Database!$A:$AS,MATCH($F$1,Database!$A$1:$AS$1,),)))))</f>
        <v>-5.0359712228318129E-2</v>
      </c>
      <c r="G169" s="13">
        <f>IF(VLOOKUP(B169,Database!$A:$AV,MATCH($G$1,Database!$A$1:$AV$1,),)=0,"#N/A",((((VLOOKUP(B169,Database!$A:$AS,MATCH($G$1,Database!$A$1:$AS$1,),))))-(((VLOOKUP(EDATE(B169,-12),Database!$A:$AS,MATCH($G$1,Database!$A$1:$AS$1,),)))))/(((VLOOKUP(EDATE(B169,-12),Database!$A:$AS,MATCH($G$1,Database!$A$1:$AS$1,),)))))</f>
        <v>-1.6950672645739916E-2</v>
      </c>
      <c r="H169" s="13">
        <f>IF(VLOOKUP(B169,Database!$A:$AV,MATCH($H$1,Database!$A$1:$AV$1,),)=0,"#N/A",((((VLOOKUP(B169,Database!$A:$AS,MATCH($H$1,Database!$A$1:$AS$1,),))))-(((VLOOKUP(EDATE(B169,-12),Database!$A:$AS,MATCH($H$1,Database!$A$1:$AS$1,),)))))/(((VLOOKUP(EDATE(B169,-12),Database!$A:$AS,MATCH($H$1,Database!$A$1:$AS$1,),)))))</f>
        <v>-1.1247443761874787E-2</v>
      </c>
      <c r="I169" s="13">
        <f>IF(VLOOKUP(B169,Database!$A:$AV,MATCH($I$1,Database!$A$1:$AV$1,),)=0,"#N/A",((((VLOOKUP(B169,Database!$A:$AS,MATCH($I$1,Database!$A$1:$AS$1,),))))-(((VLOOKUP(EDATE(B169,-12),Database!$A:$AS,MATCH($I$1,Database!$A$1:$AS$1,),)))))/(((VLOOKUP(EDATE(B169,-12),Database!$A:$AS,MATCH($I$1,Database!$A$1:$AS$1,),)))))</f>
        <v>-2.8257456828897756E-2</v>
      </c>
      <c r="J169" s="13">
        <f>IF(VLOOKUP(B169,Database!$A:$AV,MATCH($J$1,Database!$A$1:$AV$1,),)=0,"#N/A",((((VLOOKUP(B169,Database!$A:$AS,MATCH($J$1,Database!$A$1:$AS$1,),))))-(((VLOOKUP(EDATE(B169,-12),Database!$A:$AS,MATCH($J$1,Database!$A$1:$AS$1,),)))))/(((VLOOKUP(EDATE(B169,-12),Database!$A:$AS,MATCH($J$1,Database!$A$1:$AS$1,),)))))</f>
        <v>-1.1826586685027283E-2</v>
      </c>
      <c r="K169" s="13">
        <f>IF(VLOOKUP(B169,Database!$A:$AV,MATCH($K$1,Database!$A$1:$AV$1,),)=0,"#N/A",((((VLOOKUP(B169,Database!$A:$AS,MATCH($K$1,Database!$A$1:$AS$1,),))))-(((VLOOKUP(EDATE(B169,-12),Database!$A:$AS,MATCH($K$1,Database!$A$1:$AS$1,),)))))/(((VLOOKUP(EDATE(B169,-12),Database!$A:$AS,MATCH($K$1,Database!$A$1:$AS$1,),)))))</f>
        <v>5.9347180992463605E-3</v>
      </c>
      <c r="L169" s="13">
        <f>((((VLOOKUP(B169,Database!$A:$AS,MATCH($L$1,Database!$A$1:$AS$1,),))))-(((VLOOKUP(EDATE(B169,-12),Database!$A:$AS,MATCH($L$1,Database!$A$1:$AS$1,),)))))/(((VLOOKUP(EDATE(B169,-12),Database!$A:$AS,MATCH($L$1,Database!$A$1:$AS$1,),))))</f>
        <v>-3.0749055916566816E-2</v>
      </c>
      <c r="M169" s="13">
        <f>((((VLOOKUP(B169,Database!$A:$AS,MATCH($M$1,Database!$A$1:$AS$1,),))))-(((VLOOKUP(EDATE(B169,-12),Database!$A:$AS,MATCH($M$1,Database!$A$1:$AS$1,),)))))/(((VLOOKUP(EDATE(B169,-12),Database!$A:$AS,MATCH($M$1,Database!$A$1:$AS$1,),))))</f>
        <v>3.227807060930702E-2</v>
      </c>
      <c r="N169" s="13">
        <f>((((VLOOKUP(B169,Database!$A:$AS,MATCH($N$1,Database!$A$1:$AS$1,),))))-(((VLOOKUP(EDATE(B169,-12),Database!$A:$AS,MATCH($N$1,Database!$A$1:$AS$1,),)))))/(((VLOOKUP(EDATE(B169,-12),Database!$A:$AS,MATCH($N$1,Database!$A$1:$AS$1,),))))</f>
        <v>2.6344012065597357E-2</v>
      </c>
      <c r="O169" s="13">
        <f>IF(VLOOKUP(B169,Database!$A:$AV,MATCH($O$1,Database!$A$1:$AV$1,),)=0,"#N/A",((((VLOOKUP(B169,Database!$A:$AS,MATCH($O$1,Database!$A$1:$AS$1,),))))-(((VLOOKUP(EDATE(B169,-12),Database!$A:$AS,MATCH($O$1,Database!$A$1:$AS$1,),)))))/(((VLOOKUP(EDATE(B169,-12),Database!$A:$AS,MATCH($O$1,Database!$A$1:$AS$1,),)))))</f>
        <v>-4.7745788617673353E-3</v>
      </c>
      <c r="P169" s="13">
        <f>IF(VLOOKUP(B169,Database!$A:$AV,MATCH($P$1,Database!$A$1:$AV$1,),)=0,"#N/A",((((VLOOKUP(B169,Database!$A:$AS,MATCH($P$1,Database!$A$1:$AS$1,),))))-(((VLOOKUP(EDATE(B169,-12),Database!$A:$AS,MATCH($P$1,Database!$A$1:$AS$1,),)))))/(((VLOOKUP(EDATE(B169,-12),Database!$A:$AS,MATCH($P$1,Database!$A$1:$AS$1,),)))))</f>
        <v>6.6350710900473966E-2</v>
      </c>
      <c r="Q169" s="13">
        <f>IF(VLOOKUP(B169,Database!$A:$AV,MATCH($Q$1,Database!$A$1:$AV$1,),)=0,"#N/A",((((VLOOKUP(B169,Database!$A:$AS,MATCH($Q$1,Database!$A$1:$AS$1,),))))-(((VLOOKUP(EDATE(B169,-12),Database!$A:$AS,MATCH($Q$1,Database!$A$1:$AS$1,),)))))/(((VLOOKUP(EDATE(B169,-12),Database!$A:$AS,MATCH($Q$1,Database!$A$1:$AS$1,),)))))</f>
        <v>-3.9249355410403647E-4</v>
      </c>
      <c r="R169" s="13">
        <f>IF(VLOOKUP(B169,Database!$A:$AV,MATCH($R$1,Database!$A$1:$AV$1,),)=0,"#N/A",((((VLOOKUP(B169,Database!$A:$AS,MATCH($R$1,Database!$A$1:$AS$1,),))))-(((VLOOKUP(EDATE(B169,-12),Database!$A:$AS,MATCH($R$1,Database!$A$1:$AS$1,),)))))/(((VLOOKUP(EDATE(B169,-12),Database!$A:$AS,MATCH($R$1,Database!$A$1:$AS$1,),)))))</f>
        <v>-3.6496350366757649E-2</v>
      </c>
      <c r="S169" s="13">
        <f>IF(VLOOKUP(B169,Database!$A:$AV,MATCH($S$1,Database!$A$1:$AV$1,),)=0,"#N/A",((((VLOOKUP(B169,Database!$A:$AS,MATCH($S$1,Database!$A$1:$AS$1,),))))-(((VLOOKUP(EDATE(B169,-12),Database!$A:$AS,MATCH($S$1,Database!$A$1:$AS$1,),)))))/(((VLOOKUP(EDATE(B169,-12),Database!$A:$AS,MATCH($S$1,Database!$A$1:$AS$1,),)))))</f>
        <v>-5.8370044059966548E-2</v>
      </c>
      <c r="T169" s="13">
        <f>IF(VLOOKUP(B169,Database!$A:$AV,MATCH($T$1,Database!$A$1:$AV$1,),)=0,"#N/A",((((VLOOKUP(B169,Database!$A:$AS,MATCH($T$1,Database!$A$1:$AS$1,),))))-(((VLOOKUP(EDATE(B169,-12),Database!$A:$AS,MATCH($T$1,Database!$A$1:$AS$1,),)))))/(((VLOOKUP(EDATE(B169,-12),Database!$A:$AS,MATCH($T$1,Database!$A$1:$AS$1,),)))))</f>
        <v>2.3696682473889459E-2</v>
      </c>
      <c r="U169" s="13">
        <f>IF(VLOOKUP(B169,Database!$A:$AV,MATCH($U$1,Database!$A$1:$AV$1,),)=0,"#N/A",((((VLOOKUP(B169,Database!$A:$AS,MATCH($U$1,Database!$A$1:$AS$1,),))))-(((VLOOKUP(EDATE(B169,-12),Database!$A:$AS,MATCH($U$1,Database!$A$1:$AS$1,),)))))/(((VLOOKUP(EDATE(B169,-12),Database!$A:$AS,MATCH($U$1,Database!$A$1:$AS$1,),)))))</f>
        <v>1.3636363636432398E-2</v>
      </c>
      <c r="V169" s="13">
        <f>IF(VLOOKUP(B169,Database!$A:$AV,MATCH($V$1,Database!$A$1:$AV$1,),)=0,"#N/A",((((VLOOKUP(B169,Database!$A:$AS,MATCH($V$1,Database!$A$1:$AS$1,),))))-(((VLOOKUP(EDATE(B169,-12),Database!$A:$AS,MATCH($V$1,Database!$A$1:$AS$1,),)))))/(((VLOOKUP(EDATE(B169,-12),Database!$A:$AS,MATCH($V$1,Database!$A$1:$AS$1,),)))))</f>
        <v>2.0920502092050507E-3</v>
      </c>
    </row>
    <row r="170" spans="1:22" s="80" customFormat="1" x14ac:dyDescent="0.35">
      <c r="A170" s="43"/>
      <c r="B170" s="75">
        <v>37316</v>
      </c>
      <c r="C170" s="13">
        <f>IF(VLOOKUP(B170,Database!$A:$AU,MATCH($C$1,Database!$A$1:$AU$1,),)=0,"#N/A",((((VLOOKUP(B170,Database!$A:$AU,MATCH($C$1,Database!$A$1:$AU$1,),))))-(((VLOOKUP(EDATE(B170,-12),Database!$A:$AU,MATCH($C$1,Database!$A$1:$AU$1,),)))))/(((VLOOKUP(EDATE(B170,-12),Database!$A:$AU,MATCH($C$1,Database!$A$1:$AU$1,),)))))</f>
        <v>-2.1556324039687075E-2</v>
      </c>
      <c r="D170" s="13">
        <f>IF(VLOOKUP(B170,Database!$A:$AV,MATCH($D$1,Database!$A$1:$AV$1,),)=0,"#N/A",((((VLOOKUP(B170,Database!$A:$AS,MATCH($D$1,Database!$A$1:$AS$1,),))))-(((VLOOKUP(EDATE(B170,-12),Database!$A:$AS,MATCH($D$1,Database!$A$1:$AS$1,),)))))/(((VLOOKUP(EDATE(B170,-12),Database!$A:$AS,MATCH($D$1,Database!$A$1:$AS$1,),)))))</f>
        <v>-1.5495867764379181E-2</v>
      </c>
      <c r="E170" s="13">
        <f>IF(VLOOKUP(B170,Database!$A:$AV,MATCH($E$1,Database!$A$1:$AV$1,),)=0,"#N/A",((((VLOOKUP(B170,Database!$A:$AS,MATCH($E$1,Database!$A$1:$AS$1,),))))-(((VLOOKUP(EDATE(B170,-12),Database!$A:$AS,MATCH($E$1,Database!$A$1:$AS$1,),)))))/(((VLOOKUP(EDATE(B170,-12),Database!$A:$AS,MATCH($E$1,Database!$A$1:$AS$1,),)))))</f>
        <v>-7.5664621674629576E-2</v>
      </c>
      <c r="F170" s="13">
        <f>IF(VLOOKUP(B170,Database!$A:$AV,MATCH($F$1,Database!$A$1:$AV$1,),)=0,"#N/A",((((VLOOKUP(B170,Database!$A:$AS,MATCH($F$1,Database!$A$1:$AS$1,),))))-(((VLOOKUP(EDATE(B170,-12),Database!$A:$AS,MATCH($F$1,Database!$A$1:$AS$1,),)))))/(((VLOOKUP(EDATE(B170,-12),Database!$A:$AS,MATCH($F$1,Database!$A$1:$AS$1,),)))))</f>
        <v>-3.170731707647214E-2</v>
      </c>
      <c r="G170" s="13">
        <f>IF(VLOOKUP(B170,Database!$A:$AV,MATCH($G$1,Database!$A$1:$AV$1,),)=0,"#N/A",((((VLOOKUP(B170,Database!$A:$AS,MATCH($G$1,Database!$A$1:$AS$1,),))))-(((VLOOKUP(EDATE(B170,-12),Database!$A:$AS,MATCH($G$1,Database!$A$1:$AS$1,),)))))/(((VLOOKUP(EDATE(B170,-12),Database!$A:$AS,MATCH($G$1,Database!$A$1:$AS$1,),)))))</f>
        <v>-1.6346583296114322E-2</v>
      </c>
      <c r="H170" s="13">
        <f>IF(VLOOKUP(B170,Database!$A:$AV,MATCH($H$1,Database!$A$1:$AV$1,),)=0,"#N/A",((((VLOOKUP(B170,Database!$A:$AS,MATCH($H$1,Database!$A$1:$AS$1,),))))-(((VLOOKUP(EDATE(B170,-12),Database!$A:$AS,MATCH($H$1,Database!$A$1:$AS$1,),)))))/(((VLOOKUP(EDATE(B170,-12),Database!$A:$AS,MATCH($H$1,Database!$A$1:$AS$1,),)))))</f>
        <v>1.9427402862296127E-2</v>
      </c>
      <c r="I170" s="13">
        <f>IF(VLOOKUP(B170,Database!$A:$AV,MATCH($I$1,Database!$A$1:$AV$1,),)=0,"#N/A",((((VLOOKUP(B170,Database!$A:$AS,MATCH($I$1,Database!$A$1:$AS$1,),))))-(((VLOOKUP(EDATE(B170,-12),Database!$A:$AS,MATCH($I$1,Database!$A$1:$AS$1,),)))))/(((VLOOKUP(EDATE(B170,-12),Database!$A:$AS,MATCH($I$1,Database!$A$1:$AS$1,),)))))</f>
        <v>-2.1960784312925717E-2</v>
      </c>
      <c r="J170" s="13">
        <f>IF(VLOOKUP(B170,Database!$A:$AV,MATCH($J$1,Database!$A$1:$AV$1,),)=0,"#N/A",((((VLOOKUP(B170,Database!$A:$AS,MATCH($J$1,Database!$A$1:$AS$1,),))))-(((VLOOKUP(EDATE(B170,-12),Database!$A:$AS,MATCH($J$1,Database!$A$1:$AS$1,),)))))/(((VLOOKUP(EDATE(B170,-12),Database!$A:$AS,MATCH($J$1,Database!$A$1:$AS$1,),)))))</f>
        <v>-9.3089663063030004E-3</v>
      </c>
      <c r="K170" s="13">
        <f>IF(VLOOKUP(B170,Database!$A:$AV,MATCH($K$1,Database!$A$1:$AV$1,),)=0,"#N/A",((((VLOOKUP(B170,Database!$A:$AS,MATCH($K$1,Database!$A$1:$AS$1,),))))-(((VLOOKUP(EDATE(B170,-12),Database!$A:$AS,MATCH($K$1,Database!$A$1:$AS$1,),)))))/(((VLOOKUP(EDATE(B170,-12),Database!$A:$AS,MATCH($K$1,Database!$A$1:$AS$1,),)))))</f>
        <v>6.9033530618680542E-3</v>
      </c>
      <c r="L170" s="13">
        <f>((((VLOOKUP(B170,Database!$A:$AS,MATCH($L$1,Database!$A$1:$AS$1,),))))-(((VLOOKUP(EDATE(B170,-12),Database!$A:$AS,MATCH($L$1,Database!$A$1:$AS$1,),)))))/(((VLOOKUP(EDATE(B170,-12),Database!$A:$AS,MATCH($L$1,Database!$A$1:$AS$1,),))))</f>
        <v>-2.5176699454765642E-2</v>
      </c>
      <c r="M170" s="13">
        <f>((((VLOOKUP(B170,Database!$A:$AS,MATCH($M$1,Database!$A$1:$AS$1,),))))-(((VLOOKUP(EDATE(B170,-12),Database!$A:$AS,MATCH($M$1,Database!$A$1:$AS$1,),)))))/(((VLOOKUP(EDATE(B170,-12),Database!$A:$AS,MATCH($M$1,Database!$A$1:$AS$1,),))))</f>
        <v>3.7938192697031949E-2</v>
      </c>
      <c r="N170" s="13">
        <f>((((VLOOKUP(B170,Database!$A:$AS,MATCH($N$1,Database!$A$1:$AS$1,),))))-(((VLOOKUP(EDATE(B170,-12),Database!$A:$AS,MATCH($N$1,Database!$A$1:$AS$1,),)))))/(((VLOOKUP(EDATE(B170,-12),Database!$A:$AS,MATCH($N$1,Database!$A$1:$AS$1,),))))</f>
        <v>3.5582825438083353E-2</v>
      </c>
      <c r="O170" s="13">
        <f>IF(VLOOKUP(B170,Database!$A:$AV,MATCH($O$1,Database!$A$1:$AV$1,),)=0,"#N/A",((((VLOOKUP(B170,Database!$A:$AS,MATCH($O$1,Database!$A$1:$AS$1,),))))-(((VLOOKUP(EDATE(B170,-12),Database!$A:$AS,MATCH($O$1,Database!$A$1:$AS$1,),)))))/(((VLOOKUP(EDATE(B170,-12),Database!$A:$AS,MATCH($O$1,Database!$A$1:$AS$1,),)))))</f>
        <v>1.1872398534756826E-3</v>
      </c>
      <c r="P170" s="13">
        <f>IF(VLOOKUP(B170,Database!$A:$AV,MATCH($P$1,Database!$A$1:$AV$1,),)=0,"#N/A",((((VLOOKUP(B170,Database!$A:$AS,MATCH($P$1,Database!$A$1:$AS$1,),))))-(((VLOOKUP(EDATE(B170,-12),Database!$A:$AS,MATCH($P$1,Database!$A$1:$AS$1,),)))))/(((VLOOKUP(EDATE(B170,-12),Database!$A:$AS,MATCH($P$1,Database!$A$1:$AS$1,),)))))</f>
        <v>8.6530029570714845E-2</v>
      </c>
      <c r="Q170" s="13">
        <f>IF(VLOOKUP(B170,Database!$A:$AV,MATCH($Q$1,Database!$A$1:$AV$1,),)=0,"#N/A",((((VLOOKUP(B170,Database!$A:$AS,MATCH($Q$1,Database!$A$1:$AS$1,),))))-(((VLOOKUP(EDATE(B170,-12),Database!$A:$AS,MATCH($Q$1,Database!$A$1:$AS$1,),)))))/(((VLOOKUP(EDATE(B170,-12),Database!$A:$AS,MATCH($Q$1,Database!$A$1:$AS$1,),)))))</f>
        <v>7.56104587514518E-3</v>
      </c>
      <c r="R170" s="13">
        <f>IF(VLOOKUP(B170,Database!$A:$AV,MATCH($R$1,Database!$A$1:$AV$1,),)=0,"#N/A",((((VLOOKUP(B170,Database!$A:$AS,MATCH($R$1,Database!$A$1:$AS$1,),))))-(((VLOOKUP(EDATE(B170,-12),Database!$A:$AS,MATCH($R$1,Database!$A$1:$AS$1,),)))))/(((VLOOKUP(EDATE(B170,-12),Database!$A:$AS,MATCH($R$1,Database!$A$1:$AS$1,),)))))</f>
        <v>3.5137034404035291E-3</v>
      </c>
      <c r="S170" s="13">
        <f>IF(VLOOKUP(B170,Database!$A:$AV,MATCH($S$1,Database!$A$1:$AV$1,),)=0,"#N/A",((((VLOOKUP(B170,Database!$A:$AS,MATCH($S$1,Database!$A$1:$AS$1,),))))-(((VLOOKUP(EDATE(B170,-12),Database!$A:$AS,MATCH($S$1,Database!$A$1:$AS$1,),)))))/(((VLOOKUP(EDATE(B170,-12),Database!$A:$AS,MATCH($S$1,Database!$A$1:$AS$1,),)))))</f>
        <v>9.847596719149207E-2</v>
      </c>
      <c r="T170" s="13">
        <f>IF(VLOOKUP(B170,Database!$A:$AV,MATCH($T$1,Database!$A$1:$AV$1,),)=0,"#N/A",((((VLOOKUP(B170,Database!$A:$AS,MATCH($T$1,Database!$A$1:$AS$1,),))))-(((VLOOKUP(EDATE(B170,-12),Database!$A:$AS,MATCH($T$1,Database!$A$1:$AS$1,),)))))/(((VLOOKUP(EDATE(B170,-12),Database!$A:$AS,MATCH($T$1,Database!$A$1:$AS$1,),)))))</f>
        <v>9.7989949745965796E-2</v>
      </c>
      <c r="U170" s="13">
        <f>IF(VLOOKUP(B170,Database!$A:$AV,MATCH($U$1,Database!$A$1:$AV$1,),)=0,"#N/A",((((VLOOKUP(B170,Database!$A:$AS,MATCH($U$1,Database!$A$1:$AS$1,),))))-(((VLOOKUP(EDATE(B170,-12),Database!$A:$AS,MATCH($U$1,Database!$A$1:$AS$1,),)))))/(((VLOOKUP(EDATE(B170,-12),Database!$A:$AS,MATCH($U$1,Database!$A$1:$AS$1,),)))))</f>
        <v>0</v>
      </c>
      <c r="V170" s="13">
        <f>IF(VLOOKUP(B170,Database!$A:$AV,MATCH($V$1,Database!$A$1:$AV$1,),)=0,"#N/A",((((VLOOKUP(B170,Database!$A:$AS,MATCH($V$1,Database!$A$1:$AS$1,),))))-(((VLOOKUP(EDATE(B170,-12),Database!$A:$AS,MATCH($V$1,Database!$A$1:$AS$1,),)))))/(((VLOOKUP(EDATE(B170,-12),Database!$A:$AS,MATCH($V$1,Database!$A$1:$AS$1,),)))))</f>
        <v>-6.211180124223544E-3</v>
      </c>
    </row>
    <row r="171" spans="1:22" s="80" customFormat="1" x14ac:dyDescent="0.35">
      <c r="A171" s="43"/>
      <c r="B171" s="75">
        <v>37347</v>
      </c>
      <c r="C171" s="13">
        <f>IF(VLOOKUP(B171,Database!$A:$AU,MATCH($C$1,Database!$A$1:$AU$1,),)=0,"#N/A",((((VLOOKUP(B171,Database!$A:$AU,MATCH($C$1,Database!$A$1:$AU$1,),))))-(((VLOOKUP(EDATE(B171,-12),Database!$A:$AU,MATCH($C$1,Database!$A$1:$AU$1,),)))))/(((VLOOKUP(EDATE(B171,-12),Database!$A:$AU,MATCH($C$1,Database!$A$1:$AU$1,),)))))</f>
        <v>-1.3620653042750263E-2</v>
      </c>
      <c r="D171" s="13">
        <f>IF(VLOOKUP(B171,Database!$A:$AV,MATCH($D$1,Database!$A$1:$AV$1,),)=0,"#N/A",((((VLOOKUP(B171,Database!$A:$AS,MATCH($D$1,Database!$A$1:$AS$1,),))))-(((VLOOKUP(EDATE(B171,-12),Database!$A:$AS,MATCH($D$1,Database!$A$1:$AS$1,),)))))/(((VLOOKUP(EDATE(B171,-12),Database!$A:$AS,MATCH($D$1,Database!$A$1:$AS$1,),)))))</f>
        <v>-8.342022941748295E-3</v>
      </c>
      <c r="E171" s="13">
        <f>IF(VLOOKUP(B171,Database!$A:$AV,MATCH($E$1,Database!$A$1:$AV$1,),)=0,"#N/A",((((VLOOKUP(B171,Database!$A:$AS,MATCH($E$1,Database!$A$1:$AS$1,),))))-(((VLOOKUP(EDATE(B171,-12),Database!$A:$AS,MATCH($E$1,Database!$A$1:$AS$1,),)))))/(((VLOOKUP(EDATE(B171,-12),Database!$A:$AS,MATCH($E$1,Database!$A$1:$AS$1,),)))))</f>
        <v>-7.0030895985727176E-2</v>
      </c>
      <c r="F171" s="13">
        <f>IF(VLOOKUP(B171,Database!$A:$AV,MATCH($F$1,Database!$A$1:$AV$1,),)=0,"#N/A",((((VLOOKUP(B171,Database!$A:$AS,MATCH($F$1,Database!$A$1:$AS$1,),))))-(((VLOOKUP(EDATE(B171,-12),Database!$A:$AS,MATCH($F$1,Database!$A$1:$AS$1,),)))))/(((VLOOKUP(EDATE(B171,-12),Database!$A:$AS,MATCH($F$1,Database!$A$1:$AS$1,),)))))</f>
        <v>-1.3647642676175867E-2</v>
      </c>
      <c r="G171" s="13">
        <f>IF(VLOOKUP(B171,Database!$A:$AV,MATCH($G$1,Database!$A$1:$AV$1,),)=0,"#N/A",((((VLOOKUP(B171,Database!$A:$AS,MATCH($G$1,Database!$A$1:$AS$1,),))))-(((VLOOKUP(EDATE(B171,-12),Database!$A:$AS,MATCH($G$1,Database!$A$1:$AS$1,),)))))/(((VLOOKUP(EDATE(B171,-12),Database!$A:$AS,MATCH($G$1,Database!$A$1:$AS$1,),)))))</f>
        <v>6.1750817290228167E-3</v>
      </c>
      <c r="H171" s="13">
        <f>IF(VLOOKUP(B171,Database!$A:$AV,MATCH($H$1,Database!$A$1:$AV$1,),)=0,"#N/A",((((VLOOKUP(B171,Database!$A:$AS,MATCH($H$1,Database!$A$1:$AS$1,),))))-(((VLOOKUP(EDATE(B171,-12),Database!$A:$AS,MATCH($H$1,Database!$A$1:$AS$1,),)))))/(((VLOOKUP(EDATE(B171,-12),Database!$A:$AS,MATCH($H$1,Database!$A$1:$AS$1,),)))))</f>
        <v>-4.1109969120243966E-3</v>
      </c>
      <c r="I171" s="13">
        <f>IF(VLOOKUP(B171,Database!$A:$AV,MATCH($I$1,Database!$A$1:$AV$1,),)=0,"#N/A",((((VLOOKUP(B171,Database!$A:$AS,MATCH($I$1,Database!$A$1:$AS$1,),))))-(((VLOOKUP(EDATE(B171,-12),Database!$A:$AS,MATCH($I$1,Database!$A$1:$AS$1,),)))))/(((VLOOKUP(EDATE(B171,-12),Database!$A:$AS,MATCH($I$1,Database!$A$1:$AS$1,),)))))</f>
        <v>-4.1996830426699147E-2</v>
      </c>
      <c r="J171" s="13">
        <f>IF(VLOOKUP(B171,Database!$A:$AV,MATCH($J$1,Database!$A$1:$AV$1,),)=0,"#N/A",((((VLOOKUP(B171,Database!$A:$AS,MATCH($J$1,Database!$A$1:$AS$1,),))))-(((VLOOKUP(EDATE(B171,-12),Database!$A:$AS,MATCH($J$1,Database!$A$1:$AS$1,),)))))/(((VLOOKUP(EDATE(B171,-12),Database!$A:$AS,MATCH($J$1,Database!$A$1:$AS$1,),)))))</f>
        <v>8.4976738441386052E-3</v>
      </c>
      <c r="K171" s="13">
        <f>IF(VLOOKUP(B171,Database!$A:$AV,MATCH($K$1,Database!$A$1:$AV$1,),)=0,"#N/A",((((VLOOKUP(B171,Database!$A:$AS,MATCH($K$1,Database!$A$1:$AS$1,),))))-(((VLOOKUP(EDATE(B171,-12),Database!$A:$AS,MATCH($K$1,Database!$A$1:$AS$1,),)))))/(((VLOOKUP(EDATE(B171,-12),Database!$A:$AS,MATCH($K$1,Database!$A$1:$AS$1,),)))))</f>
        <v>4.4605809133581233E-2</v>
      </c>
      <c r="L171" s="13">
        <f>((((VLOOKUP(B171,Database!$A:$AS,MATCH($L$1,Database!$A$1:$AS$1,),))))-(((VLOOKUP(EDATE(B171,-12),Database!$A:$AS,MATCH($L$1,Database!$A$1:$AS$1,),)))))/(((VLOOKUP(EDATE(B171,-12),Database!$A:$AS,MATCH($L$1,Database!$A$1:$AS$1,),))))</f>
        <v>1.1537483711728318E-2</v>
      </c>
      <c r="M171" s="13">
        <f>((((VLOOKUP(B171,Database!$A:$AS,MATCH($M$1,Database!$A$1:$AS$1,),))))-(((VLOOKUP(EDATE(B171,-12),Database!$A:$AS,MATCH($M$1,Database!$A$1:$AS$1,),)))))/(((VLOOKUP(EDATE(B171,-12),Database!$A:$AS,MATCH($M$1,Database!$A$1:$AS$1,),))))</f>
        <v>3.8913310997654806E-2</v>
      </c>
      <c r="N171" s="13">
        <f>((((VLOOKUP(B171,Database!$A:$AS,MATCH($N$1,Database!$A$1:$AS$1,),))))-(((VLOOKUP(EDATE(B171,-12),Database!$A:$AS,MATCH($N$1,Database!$A$1:$AS$1,),)))))/(((VLOOKUP(EDATE(B171,-12),Database!$A:$AS,MATCH($N$1,Database!$A$1:$AS$1,),))))</f>
        <v>4.4841718345598143E-2</v>
      </c>
      <c r="O171" s="13">
        <f>IF(VLOOKUP(B171,Database!$A:$AV,MATCH($O$1,Database!$A$1:$AV$1,),)=0,"#N/A",((((VLOOKUP(B171,Database!$A:$AS,MATCH($O$1,Database!$A$1:$AS$1,),))))-(((VLOOKUP(EDATE(B171,-12),Database!$A:$AS,MATCH($O$1,Database!$A$1:$AS$1,),)))))/(((VLOOKUP(EDATE(B171,-12),Database!$A:$AS,MATCH($O$1,Database!$A$1:$AS$1,),)))))</f>
        <v>1.2057267803078853E-2</v>
      </c>
      <c r="P171" s="13">
        <f>IF(VLOOKUP(B171,Database!$A:$AV,MATCH($P$1,Database!$A$1:$AV$1,),)=0,"#N/A",((((VLOOKUP(B171,Database!$A:$AS,MATCH($P$1,Database!$A$1:$AS$1,),))))-(((VLOOKUP(EDATE(B171,-12),Database!$A:$AS,MATCH($P$1,Database!$A$1:$AS$1,),)))))/(((VLOOKUP(EDATE(B171,-12),Database!$A:$AS,MATCH($P$1,Database!$A$1:$AS$1,),)))))</f>
        <v>8.7598923229501954E-2</v>
      </c>
      <c r="Q171" s="13">
        <f>IF(VLOOKUP(B171,Database!$A:$AV,MATCH($Q$1,Database!$A$1:$AV$1,),)=0,"#N/A",((((VLOOKUP(B171,Database!$A:$AS,MATCH($Q$1,Database!$A$1:$AS$1,),))))-(((VLOOKUP(EDATE(B171,-12),Database!$A:$AS,MATCH($Q$1,Database!$A$1:$AS$1,),)))))/(((VLOOKUP(EDATE(B171,-12),Database!$A:$AS,MATCH($Q$1,Database!$A$1:$AS$1,),)))))</f>
        <v>1.2215358956622863E-2</v>
      </c>
      <c r="R171" s="13">
        <f>IF(VLOOKUP(B171,Database!$A:$AV,MATCH($R$1,Database!$A$1:$AV$1,),)=0,"#N/A",((((VLOOKUP(B171,Database!$A:$AS,MATCH($R$1,Database!$A$1:$AS$1,),))))-(((VLOOKUP(EDATE(B171,-12),Database!$A:$AS,MATCH($R$1,Database!$A$1:$AS$1,),)))))/(((VLOOKUP(EDATE(B171,-12),Database!$A:$AS,MATCH($R$1,Database!$A$1:$AS$1,),)))))</f>
        <v>3.2028469744651546E-2</v>
      </c>
      <c r="S171" s="13">
        <f>IF(VLOOKUP(B171,Database!$A:$AV,MATCH($S$1,Database!$A$1:$AV$1,),)=0,"#N/A",((((VLOOKUP(B171,Database!$A:$AS,MATCH($S$1,Database!$A$1:$AS$1,),))))-(((VLOOKUP(EDATE(B171,-12),Database!$A:$AS,MATCH($S$1,Database!$A$1:$AS$1,),)))))/(((VLOOKUP(EDATE(B171,-12),Database!$A:$AS,MATCH($S$1,Database!$A$1:$AS$1,),)))))</f>
        <v>3.3918128663810609E-2</v>
      </c>
      <c r="T171" s="13">
        <f>IF(VLOOKUP(B171,Database!$A:$AV,MATCH($T$1,Database!$A$1:$AV$1,),)=0,"#N/A",((((VLOOKUP(B171,Database!$A:$AS,MATCH($T$1,Database!$A$1:$AS$1,),))))-(((VLOOKUP(EDATE(B171,-12),Database!$A:$AS,MATCH($T$1,Database!$A$1:$AS$1,),)))))/(((VLOOKUP(EDATE(B171,-12),Database!$A:$AS,MATCH($T$1,Database!$A$1:$AS$1,),)))))</f>
        <v>0.12658227847844883</v>
      </c>
      <c r="U171" s="13">
        <f>IF(VLOOKUP(B171,Database!$A:$AV,MATCH($U$1,Database!$A$1:$AV$1,),)=0,"#N/A",((((VLOOKUP(B171,Database!$A:$AS,MATCH($U$1,Database!$A$1:$AS$1,),))))-(((VLOOKUP(EDATE(B171,-12),Database!$A:$AS,MATCH($U$1,Database!$A$1:$AS$1,),)))))/(((VLOOKUP(EDATE(B171,-12),Database!$A:$AS,MATCH($U$1,Database!$A$1:$AS$1,),)))))</f>
        <v>4.4910179590958894E-3</v>
      </c>
      <c r="V171" s="13">
        <f>IF(VLOOKUP(B171,Database!$A:$AV,MATCH($V$1,Database!$A$1:$AV$1,),)=0,"#N/A",((((VLOOKUP(B171,Database!$A:$AS,MATCH($V$1,Database!$A$1:$AS$1,),))))-(((VLOOKUP(EDATE(B171,-12),Database!$A:$AS,MATCH($V$1,Database!$A$1:$AS$1,),)))))/(((VLOOKUP(EDATE(B171,-12),Database!$A:$AS,MATCH($V$1,Database!$A$1:$AS$1,),)))))</f>
        <v>-2.0920502092050212E-2</v>
      </c>
    </row>
    <row r="172" spans="1:22" s="80" customFormat="1" x14ac:dyDescent="0.35">
      <c r="A172" s="43"/>
      <c r="B172" s="75">
        <v>37377</v>
      </c>
      <c r="C172" s="13">
        <f>IF(VLOOKUP(B172,Database!$A:$AU,MATCH($C$1,Database!$A$1:$AU$1,),)=0,"#N/A",((((VLOOKUP(B172,Database!$A:$AU,MATCH($C$1,Database!$A$1:$AU$1,),))))-(((VLOOKUP(EDATE(B172,-12),Database!$A:$AU,MATCH($C$1,Database!$A$1:$AU$1,),)))))/(((VLOOKUP(EDATE(B172,-12),Database!$A:$AU,MATCH($C$1,Database!$A$1:$AU$1,),)))))</f>
        <v>-3.849515908464067E-3</v>
      </c>
      <c r="D172" s="13">
        <f>IF(VLOOKUP(B172,Database!$A:$AV,MATCH($D$1,Database!$A$1:$AV$1,),)=0,"#N/A",((((VLOOKUP(B172,Database!$A:$AS,MATCH($D$1,Database!$A$1:$AS$1,),))))-(((VLOOKUP(EDATE(B172,-12),Database!$A:$AS,MATCH($D$1,Database!$A$1:$AS$1,),)))))/(((VLOOKUP(EDATE(B172,-12),Database!$A:$AS,MATCH($D$1,Database!$A$1:$AS$1,),)))))</f>
        <v>-7.2765072710498846E-3</v>
      </c>
      <c r="E172" s="13">
        <f>IF(VLOOKUP(B172,Database!$A:$AV,MATCH($E$1,Database!$A$1:$AV$1,),)=0,"#N/A",((((VLOOKUP(B172,Database!$A:$AS,MATCH($E$1,Database!$A$1:$AS$1,),))))-(((VLOOKUP(EDATE(B172,-12),Database!$A:$AS,MATCH($E$1,Database!$A$1:$AS$1,),)))))/(((VLOOKUP(EDATE(B172,-12),Database!$A:$AS,MATCH($E$1,Database!$A$1:$AS$1,),)))))</f>
        <v>-1.3655462178002512E-2</v>
      </c>
      <c r="F172" s="13">
        <f>IF(VLOOKUP(B172,Database!$A:$AV,MATCH($F$1,Database!$A$1:$AV$1,),)=0,"#N/A",((((VLOOKUP(B172,Database!$A:$AS,MATCH($F$1,Database!$A$1:$AS$1,),))))-(((VLOOKUP(EDATE(B172,-12),Database!$A:$AS,MATCH($F$1,Database!$A$1:$AS$1,),)))))/(((VLOOKUP(EDATE(B172,-12),Database!$A:$AS,MATCH($F$1,Database!$A$1:$AS$1,),)))))</f>
        <v>-3.4355828223433062E-2</v>
      </c>
      <c r="G172" s="13">
        <f>IF(VLOOKUP(B172,Database!$A:$AV,MATCH($G$1,Database!$A$1:$AV$1,),)=0,"#N/A",((((VLOOKUP(B172,Database!$A:$AS,MATCH($G$1,Database!$A$1:$AS$1,),))))-(((VLOOKUP(EDATE(B172,-12),Database!$A:$AS,MATCH($G$1,Database!$A$1:$AS$1,),)))))/(((VLOOKUP(EDATE(B172,-12),Database!$A:$AS,MATCH($G$1,Database!$A$1:$AS$1,),)))))</f>
        <v>-1.0362227428365522E-2</v>
      </c>
      <c r="H172" s="13">
        <f>IF(VLOOKUP(B172,Database!$A:$AV,MATCH($H$1,Database!$A$1:$AV$1,),)=0,"#N/A",((((VLOOKUP(B172,Database!$A:$AS,MATCH($H$1,Database!$A$1:$AS$1,),))))-(((VLOOKUP(EDATE(B172,-12),Database!$A:$AS,MATCH($H$1,Database!$A$1:$AS$1,),)))))/(((VLOOKUP(EDATE(B172,-12),Database!$A:$AS,MATCH($H$1,Database!$A$1:$AS$1,),)))))</f>
        <v>3.4232365142399183E-2</v>
      </c>
      <c r="I172" s="13">
        <f>IF(VLOOKUP(B172,Database!$A:$AV,MATCH($I$1,Database!$A$1:$AV$1,),)=0,"#N/A",((((VLOOKUP(B172,Database!$A:$AS,MATCH($I$1,Database!$A$1:$AS$1,),))))-(((VLOOKUP(EDATE(B172,-12),Database!$A:$AS,MATCH($I$1,Database!$A$1:$AS$1,),)))))/(((VLOOKUP(EDATE(B172,-12),Database!$A:$AS,MATCH($I$1,Database!$A$1:$AS$1,),)))))</f>
        <v>-7.1371927022407643E-3</v>
      </c>
      <c r="J172" s="13">
        <f>IF(VLOOKUP(B172,Database!$A:$AV,MATCH($J$1,Database!$A$1:$AV$1,),)=0,"#N/A",((((VLOOKUP(B172,Database!$A:$AS,MATCH($J$1,Database!$A$1:$AS$1,),))))-(((VLOOKUP(EDATE(B172,-12),Database!$A:$AS,MATCH($J$1,Database!$A$1:$AS$1,),)))))/(((VLOOKUP(EDATE(B172,-12),Database!$A:$AS,MATCH($J$1,Database!$A$1:$AS$1,),)))))</f>
        <v>-1.3454226381982973E-2</v>
      </c>
      <c r="K172" s="13">
        <f>IF(VLOOKUP(B172,Database!$A:$AV,MATCH($K$1,Database!$A$1:$AV$1,),)=0,"#N/A",((((VLOOKUP(B172,Database!$A:$AS,MATCH($K$1,Database!$A$1:$AS$1,),))))-(((VLOOKUP(EDATE(B172,-12),Database!$A:$AS,MATCH($K$1,Database!$A$1:$AS$1,),)))))/(((VLOOKUP(EDATE(B172,-12),Database!$A:$AS,MATCH($K$1,Database!$A$1:$AS$1,),)))))</f>
        <v>4.9800796832392726E-3</v>
      </c>
      <c r="L172" s="13">
        <f>((((VLOOKUP(B172,Database!$A:$AS,MATCH($L$1,Database!$A$1:$AS$1,),))))-(((VLOOKUP(EDATE(B172,-12),Database!$A:$AS,MATCH($L$1,Database!$A$1:$AS$1,),)))))/(((VLOOKUP(EDATE(B172,-12),Database!$A:$AS,MATCH($L$1,Database!$A$1:$AS$1,),))))</f>
        <v>3.3448385444576637E-4</v>
      </c>
      <c r="M172" s="13">
        <f>((((VLOOKUP(B172,Database!$A:$AS,MATCH($M$1,Database!$A$1:$AS$1,),))))-(((VLOOKUP(EDATE(B172,-12),Database!$A:$AS,MATCH($M$1,Database!$A$1:$AS$1,),)))))/(((VLOOKUP(EDATE(B172,-12),Database!$A:$AS,MATCH($M$1,Database!$A$1:$AS$1,),))))</f>
        <v>-1.10197726627801E-2</v>
      </c>
      <c r="N172" s="13">
        <f>((((VLOOKUP(B172,Database!$A:$AS,MATCH($N$1,Database!$A$1:$AS$1,),))))-(((VLOOKUP(EDATE(B172,-12),Database!$A:$AS,MATCH($N$1,Database!$A$1:$AS$1,),)))))/(((VLOOKUP(EDATE(B172,-12),Database!$A:$AS,MATCH($N$1,Database!$A$1:$AS$1,),))))</f>
        <v>4.3027939972687175E-2</v>
      </c>
      <c r="O172" s="13">
        <f>IF(VLOOKUP(B172,Database!$A:$AV,MATCH($O$1,Database!$A$1:$AV$1,),)=0,"#N/A",((((VLOOKUP(B172,Database!$A:$AS,MATCH($O$1,Database!$A$1:$AS$1,),))))-(((VLOOKUP(EDATE(B172,-12),Database!$A:$AS,MATCH($O$1,Database!$A$1:$AS$1,),)))))/(((VLOOKUP(EDATE(B172,-12),Database!$A:$AS,MATCH($O$1,Database!$A$1:$AS$1,),)))))</f>
        <v>1.009604859075291E-2</v>
      </c>
      <c r="P172" s="13">
        <f>IF(VLOOKUP(B172,Database!$A:$AV,MATCH($P$1,Database!$A$1:$AV$1,),)=0,"#N/A",((((VLOOKUP(B172,Database!$A:$AS,MATCH($P$1,Database!$A$1:$AS$1,),))))-(((VLOOKUP(EDATE(B172,-12),Database!$A:$AS,MATCH($P$1,Database!$A$1:$AS$1,),)))))/(((VLOOKUP(EDATE(B172,-12),Database!$A:$AS,MATCH($P$1,Database!$A$1:$AS$1,),)))))</f>
        <v>6.6694765574823386E-2</v>
      </c>
      <c r="Q172" s="13">
        <f>IF(VLOOKUP(B172,Database!$A:$AV,MATCH($Q$1,Database!$A$1:$AV$1,),)=0,"#N/A",((((VLOOKUP(B172,Database!$A:$AS,MATCH($Q$1,Database!$A$1:$AS$1,),))))-(((VLOOKUP(EDATE(B172,-12),Database!$A:$AS,MATCH($Q$1,Database!$A$1:$AS$1,),)))))/(((VLOOKUP(EDATE(B172,-12),Database!$A:$AS,MATCH($Q$1,Database!$A$1:$AS$1,),)))))</f>
        <v>3.9973903185075424E-3</v>
      </c>
      <c r="R172" s="13">
        <f>IF(VLOOKUP(B172,Database!$A:$AV,MATCH($R$1,Database!$A$1:$AV$1,),)=0,"#N/A",((((VLOOKUP(B172,Database!$A:$AS,MATCH($R$1,Database!$A$1:$AS$1,),))))-(((VLOOKUP(EDATE(B172,-12),Database!$A:$AS,MATCH($R$1,Database!$A$1:$AS$1,),)))))/(((VLOOKUP(EDATE(B172,-12),Database!$A:$AS,MATCH($R$1,Database!$A$1:$AS$1,),)))))</f>
        <v>-3.6678200691015558E-2</v>
      </c>
      <c r="S172" s="13">
        <f>IF(VLOOKUP(B172,Database!$A:$AV,MATCH($S$1,Database!$A$1:$AV$1,),)=0,"#N/A",((((VLOOKUP(B172,Database!$A:$AS,MATCH($S$1,Database!$A$1:$AS$1,),))))-(((VLOOKUP(EDATE(B172,-12),Database!$A:$AS,MATCH($S$1,Database!$A$1:$AS$1,),)))))/(((VLOOKUP(EDATE(B172,-12),Database!$A:$AS,MATCH($S$1,Database!$A$1:$AS$1,),)))))</f>
        <v>0.22529644269134019</v>
      </c>
      <c r="T172" s="13">
        <f>IF(VLOOKUP(B172,Database!$A:$AV,MATCH($T$1,Database!$A$1:$AV$1,),)=0,"#N/A",((((VLOOKUP(B172,Database!$A:$AS,MATCH($T$1,Database!$A$1:$AS$1,),))))-(((VLOOKUP(EDATE(B172,-12),Database!$A:$AS,MATCH($T$1,Database!$A$1:$AS$1,),)))))/(((VLOOKUP(EDATE(B172,-12),Database!$A:$AS,MATCH($T$1,Database!$A$1:$AS$1,),)))))</f>
        <v>9.3908629458503451E-2</v>
      </c>
      <c r="U172" s="13">
        <f>IF(VLOOKUP(B172,Database!$A:$AV,MATCH($U$1,Database!$A$1:$AV$1,),)=0,"#N/A",((((VLOOKUP(B172,Database!$A:$AS,MATCH($U$1,Database!$A$1:$AS$1,),))))-(((VLOOKUP(EDATE(B172,-12),Database!$A:$AS,MATCH($U$1,Database!$A$1:$AS$1,),)))))/(((VLOOKUP(EDATE(B172,-12),Database!$A:$AS,MATCH($U$1,Database!$A$1:$AS$1,),)))))</f>
        <v>4.4843049277745366E-3</v>
      </c>
      <c r="V172" s="13">
        <f>IF(VLOOKUP(B172,Database!$A:$AV,MATCH($V$1,Database!$A$1:$AV$1,),)=0,"#N/A",((((VLOOKUP(B172,Database!$A:$AS,MATCH($V$1,Database!$A$1:$AS$1,),))))-(((VLOOKUP(EDATE(B172,-12),Database!$A:$AS,MATCH($V$1,Database!$A$1:$AS$1,),)))))/(((VLOOKUP(EDATE(B172,-12),Database!$A:$AS,MATCH($V$1,Database!$A$1:$AS$1,),)))))</f>
        <v>-1.6666666666666607E-2</v>
      </c>
    </row>
    <row r="173" spans="1:22" s="80" customFormat="1" x14ac:dyDescent="0.35">
      <c r="A173" s="43"/>
      <c r="B173" s="75">
        <v>37408</v>
      </c>
      <c r="C173" s="13">
        <f>IF(VLOOKUP(B173,Database!$A:$AU,MATCH($C$1,Database!$A$1:$AU$1,),)=0,"#N/A",((((VLOOKUP(B173,Database!$A:$AU,MATCH($C$1,Database!$A$1:$AU$1,),))))-(((VLOOKUP(EDATE(B173,-12),Database!$A:$AU,MATCH($C$1,Database!$A$1:$AU$1,),)))))/(((VLOOKUP(EDATE(B173,-12),Database!$A:$AU,MATCH($C$1,Database!$A$1:$AU$1,),)))))</f>
        <v>1.0036433389250489E-2</v>
      </c>
      <c r="D173" s="13">
        <f>IF(VLOOKUP(B173,Database!$A:$AV,MATCH($D$1,Database!$A$1:$AV$1,),)=0,"#N/A",((((VLOOKUP(B173,Database!$A:$AS,MATCH($D$1,Database!$A$1:$AS$1,),))))-(((VLOOKUP(EDATE(B173,-12),Database!$A:$AS,MATCH($D$1,Database!$A$1:$AS$1,),)))))/(((VLOOKUP(EDATE(B173,-12),Database!$A:$AS,MATCH($D$1,Database!$A$1:$AS$1,),)))))</f>
        <v>-3.1185031176493667E-3</v>
      </c>
      <c r="E173" s="13">
        <f>IF(VLOOKUP(B173,Database!$A:$AV,MATCH($E$1,Database!$A$1:$AV$1,),)=0,"#N/A",((((VLOOKUP(B173,Database!$A:$AS,MATCH($E$1,Database!$A$1:$AS$1,),))))-(((VLOOKUP(EDATE(B173,-12),Database!$A:$AS,MATCH($E$1,Database!$A$1:$AS$1,),)))))/(((VLOOKUP(EDATE(B173,-12),Database!$A:$AS,MATCH($E$1,Database!$A$1:$AS$1,),)))))</f>
        <v>-1.486199575922811E-2</v>
      </c>
      <c r="F173" s="13">
        <f>IF(VLOOKUP(B173,Database!$A:$AV,MATCH($F$1,Database!$A$1:$AV$1,),)=0,"#N/A",((((VLOOKUP(B173,Database!$A:$AS,MATCH($F$1,Database!$A$1:$AS$1,),))))-(((VLOOKUP(EDATE(B173,-12),Database!$A:$AS,MATCH($F$1,Database!$A$1:$AS$1,),)))))/(((VLOOKUP(EDATE(B173,-12),Database!$A:$AS,MATCH($F$1,Database!$A$1:$AS$1,),)))))</f>
        <v>-1.2210012206583595E-2</v>
      </c>
      <c r="G173" s="13">
        <f>IF(VLOOKUP(B173,Database!$A:$AV,MATCH($G$1,Database!$A$1:$AV$1,),)=0,"#N/A",((((VLOOKUP(B173,Database!$A:$AS,MATCH($G$1,Database!$A$1:$AS$1,),))))-(((VLOOKUP(EDATE(B173,-12),Database!$A:$AS,MATCH($G$1,Database!$A$1:$AS$1,),)))))/(((VLOOKUP(EDATE(B173,-12),Database!$A:$AS,MATCH($G$1,Database!$A$1:$AS$1,),)))))</f>
        <v>-1.2070984595982374E-2</v>
      </c>
      <c r="H173" s="13">
        <f>IF(VLOOKUP(B173,Database!$A:$AV,MATCH($H$1,Database!$A$1:$AV$1,),)=0,"#N/A",((((VLOOKUP(B173,Database!$A:$AS,MATCH($H$1,Database!$A$1:$AS$1,),))))-(((VLOOKUP(EDATE(B173,-12),Database!$A:$AS,MATCH($H$1,Database!$A$1:$AS$1,),)))))/(((VLOOKUP(EDATE(B173,-12),Database!$A:$AS,MATCH($H$1,Database!$A$1:$AS$1,),)))))</f>
        <v>-1.6580310881294556E-2</v>
      </c>
      <c r="I173" s="13">
        <f>IF(VLOOKUP(B173,Database!$A:$AV,MATCH($I$1,Database!$A$1:$AV$1,),)=0,"#N/A",((((VLOOKUP(B173,Database!$A:$AS,MATCH($I$1,Database!$A$1:$AS$1,),))))-(((VLOOKUP(EDATE(B173,-12),Database!$A:$AS,MATCH($I$1,Database!$A$1:$AS$1,),)))))/(((VLOOKUP(EDATE(B173,-12),Database!$A:$AS,MATCH($I$1,Database!$A$1:$AS$1,),)))))</f>
        <v>-1.9002375299564122E-2</v>
      </c>
      <c r="J173" s="13">
        <f>IF(VLOOKUP(B173,Database!$A:$AV,MATCH($J$1,Database!$A$1:$AV$1,),)=0,"#N/A",((((VLOOKUP(B173,Database!$A:$AS,MATCH($J$1,Database!$A$1:$AS$1,),))))-(((VLOOKUP(EDATE(B173,-12),Database!$A:$AS,MATCH($J$1,Database!$A$1:$AS$1,),)))))/(((VLOOKUP(EDATE(B173,-12),Database!$A:$AS,MATCH($J$1,Database!$A$1:$AS$1,),)))))</f>
        <v>-1.6507237100537177E-2</v>
      </c>
      <c r="K173" s="13">
        <f>IF(VLOOKUP(B173,Database!$A:$AV,MATCH($K$1,Database!$A$1:$AV$1,),)=0,"#N/A",((((VLOOKUP(B173,Database!$A:$AS,MATCH($K$1,Database!$A$1:$AS$1,),))))-(((VLOOKUP(EDATE(B173,-12),Database!$A:$AS,MATCH($K$1,Database!$A$1:$AS$1,),)))))/(((VLOOKUP(EDATE(B173,-12),Database!$A:$AS,MATCH($K$1,Database!$A$1:$AS$1,),)))))</f>
        <v>-3.0090270804086238E-3</v>
      </c>
      <c r="L173" s="13">
        <f>((((VLOOKUP(B173,Database!$A:$AS,MATCH($L$1,Database!$A$1:$AS$1,),))))-(((VLOOKUP(EDATE(B173,-12),Database!$A:$AS,MATCH($L$1,Database!$A$1:$AS$1,),)))))/(((VLOOKUP(EDATE(B173,-12),Database!$A:$AS,MATCH($L$1,Database!$A$1:$AS$1,),))))</f>
        <v>-1.0256128112584997E-2</v>
      </c>
      <c r="M173" s="13">
        <f>((((VLOOKUP(B173,Database!$A:$AS,MATCH($M$1,Database!$A$1:$AS$1,),))))-(((VLOOKUP(EDATE(B173,-12),Database!$A:$AS,MATCH($M$1,Database!$A$1:$AS$1,),)))))/(((VLOOKUP(EDATE(B173,-12),Database!$A:$AS,MATCH($M$1,Database!$A$1:$AS$1,),))))</f>
        <v>2.0628125010150194E-2</v>
      </c>
      <c r="N173" s="13">
        <f>((((VLOOKUP(B173,Database!$A:$AS,MATCH($N$1,Database!$A$1:$AS$1,),))))-(((VLOOKUP(EDATE(B173,-12),Database!$A:$AS,MATCH($N$1,Database!$A$1:$AS$1,),)))))/(((VLOOKUP(EDATE(B173,-12),Database!$A:$AS,MATCH($N$1,Database!$A$1:$AS$1,),))))</f>
        <v>4.6912920171958999E-2</v>
      </c>
      <c r="O173" s="13">
        <f>IF(VLOOKUP(B173,Database!$A:$AV,MATCH($O$1,Database!$A$1:$AV$1,),)=0,"#N/A",((((VLOOKUP(B173,Database!$A:$AS,MATCH($O$1,Database!$A$1:$AS$1,),))))-(((VLOOKUP(EDATE(B173,-12),Database!$A:$AS,MATCH($O$1,Database!$A$1:$AS$1,),)))))/(((VLOOKUP(EDATE(B173,-12),Database!$A:$AS,MATCH($O$1,Database!$A$1:$AS$1,),)))))</f>
        <v>1.2852530398557977E-2</v>
      </c>
      <c r="P173" s="13">
        <f>IF(VLOOKUP(B173,Database!$A:$AV,MATCH($P$1,Database!$A$1:$AV$1,),)=0,"#N/A",((((VLOOKUP(B173,Database!$A:$AS,MATCH($P$1,Database!$A$1:$AS$1,),))))-(((VLOOKUP(EDATE(B173,-12),Database!$A:$AS,MATCH($P$1,Database!$A$1:$AS$1,),)))))/(((VLOOKUP(EDATE(B173,-12),Database!$A:$AS,MATCH($P$1,Database!$A$1:$AS$1,),)))))</f>
        <v>5.6564847270906465E-2</v>
      </c>
      <c r="Q173" s="13">
        <f>IF(VLOOKUP(B173,Database!$A:$AV,MATCH($Q$1,Database!$A$1:$AV$1,),)=0,"#N/A",((((VLOOKUP(B173,Database!$A:$AS,MATCH($Q$1,Database!$A$1:$AS$1,),))))-(((VLOOKUP(EDATE(B173,-12),Database!$A:$AS,MATCH($Q$1,Database!$A$1:$AS$1,),)))))/(((VLOOKUP(EDATE(B173,-12),Database!$A:$AS,MATCH($Q$1,Database!$A$1:$AS$1,),)))))</f>
        <v>2.1372448651722435E-2</v>
      </c>
      <c r="R173" s="13">
        <f>IF(VLOOKUP(B173,Database!$A:$AV,MATCH($R$1,Database!$A$1:$AV$1,),)=0,"#N/A",((((VLOOKUP(B173,Database!$A:$AS,MATCH($R$1,Database!$A$1:$AS$1,),))))-(((VLOOKUP(EDATE(B173,-12),Database!$A:$AS,MATCH($R$1,Database!$A$1:$AS$1,),)))))/(((VLOOKUP(EDATE(B173,-12),Database!$A:$AS,MATCH($R$1,Database!$A$1:$AS$1,),)))))</f>
        <v>-7.0472163999101304E-4</v>
      </c>
      <c r="S173" s="13">
        <f>IF(VLOOKUP(B173,Database!$A:$AV,MATCH($S$1,Database!$A$1:$AV$1,),)=0,"#N/A",((((VLOOKUP(B173,Database!$A:$AS,MATCH($S$1,Database!$A$1:$AS$1,),))))-(((VLOOKUP(EDATE(B173,-12),Database!$A:$AS,MATCH($S$1,Database!$A$1:$AS$1,),)))))/(((VLOOKUP(EDATE(B173,-12),Database!$A:$AS,MATCH($S$1,Database!$A$1:$AS$1,),)))))</f>
        <v>0.141317365285343</v>
      </c>
      <c r="T173" s="13">
        <f>IF(VLOOKUP(B173,Database!$A:$AV,MATCH($T$1,Database!$A$1:$AV$1,),)=0,"#N/A",((((VLOOKUP(B173,Database!$A:$AS,MATCH($T$1,Database!$A$1:$AS$1,),))))-(((VLOOKUP(EDATE(B173,-12),Database!$A:$AS,MATCH($T$1,Database!$A$1:$AS$1,),)))))/(((VLOOKUP(EDATE(B173,-12),Database!$A:$AS,MATCH($T$1,Database!$A$1:$AS$1,),)))))</f>
        <v>9.571788413885049E-2</v>
      </c>
      <c r="U173" s="13">
        <f>IF(VLOOKUP(B173,Database!$A:$AV,MATCH($U$1,Database!$A$1:$AV$1,),)=0,"#N/A",((((VLOOKUP(B173,Database!$A:$AS,MATCH($U$1,Database!$A$1:$AS$1,),))))-(((VLOOKUP(EDATE(B173,-12),Database!$A:$AS,MATCH($U$1,Database!$A$1:$AS$1,),)))))/(((VLOOKUP(EDATE(B173,-12),Database!$A:$AS,MATCH($U$1,Database!$A$1:$AS$1,),)))))</f>
        <v>5.9880239454613285E-3</v>
      </c>
      <c r="V173" s="13">
        <f>IF(VLOOKUP(B173,Database!$A:$AV,MATCH($V$1,Database!$A$1:$AV$1,),)=0,"#N/A",((((VLOOKUP(B173,Database!$A:$AS,MATCH($V$1,Database!$A$1:$AS$1,),))))-(((VLOOKUP(EDATE(B173,-12),Database!$A:$AS,MATCH($V$1,Database!$A$1:$AS$1,),)))))/(((VLOOKUP(EDATE(B173,-12),Database!$A:$AS,MATCH($V$1,Database!$A$1:$AS$1,),)))))</f>
        <v>2.3354564755838671E-2</v>
      </c>
    </row>
    <row r="174" spans="1:22" s="80" customFormat="1" x14ac:dyDescent="0.35">
      <c r="A174" s="43"/>
      <c r="B174" s="75">
        <v>37438</v>
      </c>
      <c r="C174" s="13">
        <f>IF(VLOOKUP(B174,Database!$A:$AU,MATCH($C$1,Database!$A$1:$AU$1,),)=0,"#N/A",((((VLOOKUP(B174,Database!$A:$AU,MATCH($C$1,Database!$A$1:$AU$1,),))))-(((VLOOKUP(EDATE(B174,-12),Database!$A:$AU,MATCH($C$1,Database!$A$1:$AU$1,),)))))/(((VLOOKUP(EDATE(B174,-12),Database!$A:$AU,MATCH($C$1,Database!$A$1:$AU$1,),)))))</f>
        <v>1.5839236618329703E-2</v>
      </c>
      <c r="D174" s="13">
        <f>IF(VLOOKUP(B174,Database!$A:$AV,MATCH($D$1,Database!$A$1:$AV$1,),)=0,"#N/A",((((VLOOKUP(B174,Database!$A:$AS,MATCH($D$1,Database!$A$1:$AS$1,),))))-(((VLOOKUP(EDATE(B174,-12),Database!$A:$AS,MATCH($D$1,Database!$A$1:$AS$1,),)))))/(((VLOOKUP(EDATE(B174,-12),Database!$A:$AS,MATCH($D$1,Database!$A$1:$AS$1,),)))))</f>
        <v>8.4745762723535019E-3</v>
      </c>
      <c r="E174" s="13">
        <f>IF(VLOOKUP(B174,Database!$A:$AV,MATCH($E$1,Database!$A$1:$AV$1,),)=0,"#N/A",((((VLOOKUP(B174,Database!$A:$AS,MATCH($E$1,Database!$A$1:$AS$1,),))))-(((VLOOKUP(EDATE(B174,-12),Database!$A:$AS,MATCH($E$1,Database!$A$1:$AS$1,),)))))/(((VLOOKUP(EDATE(B174,-12),Database!$A:$AS,MATCH($E$1,Database!$A$1:$AS$1,),)))))</f>
        <v>6.4585575941135294E-3</v>
      </c>
      <c r="F174" s="13">
        <f>IF(VLOOKUP(B174,Database!$A:$AV,MATCH($F$1,Database!$A$1:$AV$1,),)=0,"#N/A",((((VLOOKUP(B174,Database!$A:$AS,MATCH($F$1,Database!$A$1:$AS$1,),))))-(((VLOOKUP(EDATE(B174,-12),Database!$A:$AS,MATCH($F$1,Database!$A$1:$AS$1,),)))))/(((VLOOKUP(EDATE(B174,-12),Database!$A:$AS,MATCH($F$1,Database!$A$1:$AS$1,),)))))</f>
        <v>0</v>
      </c>
      <c r="G174" s="13">
        <f>IF(VLOOKUP(B174,Database!$A:$AV,MATCH($G$1,Database!$A$1:$AV$1,),)=0,"#N/A",((((VLOOKUP(B174,Database!$A:$AS,MATCH($G$1,Database!$A$1:$AS$1,),))))-(((VLOOKUP(EDATE(B174,-12),Database!$A:$AS,MATCH($G$1,Database!$A$1:$AS$1,),)))))/(((VLOOKUP(EDATE(B174,-12),Database!$A:$AS,MATCH($G$1,Database!$A$1:$AS$1,),)))))</f>
        <v>-8.404128985110091E-3</v>
      </c>
      <c r="H174" s="13">
        <f>IF(VLOOKUP(B174,Database!$A:$AV,MATCH($H$1,Database!$A$1:$AV$1,),)=0,"#N/A",((((VLOOKUP(B174,Database!$A:$AS,MATCH($H$1,Database!$A$1:$AS$1,),))))-(((VLOOKUP(EDATE(B174,-12),Database!$A:$AS,MATCH($H$1,Database!$A$1:$AS$1,),)))))/(((VLOOKUP(EDATE(B174,-12),Database!$A:$AS,MATCH($H$1,Database!$A$1:$AS$1,),)))))</f>
        <v>2.6096033399811647E-2</v>
      </c>
      <c r="I174" s="13">
        <f>IF(VLOOKUP(B174,Database!$A:$AV,MATCH($I$1,Database!$A$1:$AV$1,),)=0,"#N/A",((((VLOOKUP(B174,Database!$A:$AS,MATCH($I$1,Database!$A$1:$AS$1,),))))-(((VLOOKUP(EDATE(B174,-12),Database!$A:$AS,MATCH($I$1,Database!$A$1:$AS$1,),)))))/(((VLOOKUP(EDATE(B174,-12),Database!$A:$AS,MATCH($I$1,Database!$A$1:$AS$1,),)))))</f>
        <v>-4.0355125036000859E-3</v>
      </c>
      <c r="J174" s="13">
        <f>IF(VLOOKUP(B174,Database!$A:$AV,MATCH($J$1,Database!$A$1:$AV$1,),)=0,"#N/A",((((VLOOKUP(B174,Database!$A:$AS,MATCH($J$1,Database!$A$1:$AS$1,),))))-(((VLOOKUP(EDATE(B174,-12),Database!$A:$AS,MATCH($J$1,Database!$A$1:$AS$1,),)))))/(((VLOOKUP(EDATE(B174,-12),Database!$A:$AS,MATCH($J$1,Database!$A$1:$AS$1,),)))))</f>
        <v>3.0009043890021226E-3</v>
      </c>
      <c r="K174" s="13">
        <f>IF(VLOOKUP(B174,Database!$A:$AV,MATCH($K$1,Database!$A$1:$AV$1,),)=0,"#N/A",((((VLOOKUP(B174,Database!$A:$AS,MATCH($K$1,Database!$A$1:$AS$1,),))))-(((VLOOKUP(EDATE(B174,-12),Database!$A:$AS,MATCH($K$1,Database!$A$1:$AS$1,),)))))/(((VLOOKUP(EDATE(B174,-12),Database!$A:$AS,MATCH($K$1,Database!$A$1:$AS$1,),)))))</f>
        <v>6.036217302142626E-3</v>
      </c>
      <c r="L174" s="13">
        <f>((((VLOOKUP(B174,Database!$A:$AS,MATCH($L$1,Database!$A$1:$AS$1,),))))-(((VLOOKUP(EDATE(B174,-12),Database!$A:$AS,MATCH($L$1,Database!$A$1:$AS$1,),)))))/(((VLOOKUP(EDATE(B174,-12),Database!$A:$AS,MATCH($L$1,Database!$A$1:$AS$1,),))))</f>
        <v>-1.7229998215564406E-2</v>
      </c>
      <c r="M174" s="13">
        <f>((((VLOOKUP(B174,Database!$A:$AS,MATCH($M$1,Database!$A$1:$AS$1,),))))-(((VLOOKUP(EDATE(B174,-12),Database!$A:$AS,MATCH($M$1,Database!$A$1:$AS$1,),)))))/(((VLOOKUP(EDATE(B174,-12),Database!$A:$AS,MATCH($M$1,Database!$A$1:$AS$1,),))))</f>
        <v>3.9048329034173261E-2</v>
      </c>
      <c r="N174" s="13">
        <f>((((VLOOKUP(B174,Database!$A:$AS,MATCH($N$1,Database!$A$1:$AS$1,),))))-(((VLOOKUP(EDATE(B174,-12),Database!$A:$AS,MATCH($N$1,Database!$A$1:$AS$1,),)))))/(((VLOOKUP(EDATE(B174,-12),Database!$A:$AS,MATCH($N$1,Database!$A$1:$AS$1,),))))</f>
        <v>6.6654543534830898E-2</v>
      </c>
      <c r="O174" s="13">
        <f>IF(VLOOKUP(B174,Database!$A:$AV,MATCH($O$1,Database!$A$1:$AV$1,),)=0,"#N/A",((((VLOOKUP(B174,Database!$A:$AS,MATCH($O$1,Database!$A$1:$AS$1,),))))-(((VLOOKUP(EDATE(B174,-12),Database!$A:$AS,MATCH($O$1,Database!$A$1:$AS$1,),)))))/(((VLOOKUP(EDATE(B174,-12),Database!$A:$AS,MATCH($O$1,Database!$A$1:$AS$1,),)))))</f>
        <v>3.7811297104479176E-2</v>
      </c>
      <c r="P174" s="13">
        <f>IF(VLOOKUP(B174,Database!$A:$AV,MATCH($P$1,Database!$A$1:$AV$1,),)=0,"#N/A",((((VLOOKUP(B174,Database!$A:$AS,MATCH($P$1,Database!$A$1:$AS$1,),))))-(((VLOOKUP(EDATE(B174,-12),Database!$A:$AS,MATCH($P$1,Database!$A$1:$AS$1,),)))))/(((VLOOKUP(EDATE(B174,-12),Database!$A:$AS,MATCH($P$1,Database!$A$1:$AS$1,),)))))</f>
        <v>0.10483508399068138</v>
      </c>
      <c r="Q174" s="13">
        <f>IF(VLOOKUP(B174,Database!$A:$AV,MATCH($Q$1,Database!$A$1:$AV$1,),)=0,"#N/A",((((VLOOKUP(B174,Database!$A:$AS,MATCH($Q$1,Database!$A$1:$AS$1,),))))-(((VLOOKUP(EDATE(B174,-12),Database!$A:$AS,MATCH($Q$1,Database!$A$1:$AS$1,),)))))/(((VLOOKUP(EDATE(B174,-12),Database!$A:$AS,MATCH($Q$1,Database!$A$1:$AS$1,),)))))</f>
        <v>2.6627557191677718E-2</v>
      </c>
      <c r="R174" s="13">
        <f>IF(VLOOKUP(B174,Database!$A:$AV,MATCH($R$1,Database!$A$1:$AV$1,),)=0,"#N/A",((((VLOOKUP(B174,Database!$A:$AS,MATCH($R$1,Database!$A$1:$AS$1,),))))-(((VLOOKUP(EDATE(B174,-12),Database!$A:$AS,MATCH($R$1,Database!$A$1:$AS$1,),)))))/(((VLOOKUP(EDATE(B174,-12),Database!$A:$AS,MATCH($R$1,Database!$A$1:$AS$1,),)))))</f>
        <v>4.9575070821328967E-3</v>
      </c>
      <c r="S174" s="13">
        <f>IF(VLOOKUP(B174,Database!$A:$AV,MATCH($S$1,Database!$A$1:$AV$1,),)=0,"#N/A",((((VLOOKUP(B174,Database!$A:$AS,MATCH($S$1,Database!$A$1:$AS$1,),))))-(((VLOOKUP(EDATE(B174,-12),Database!$A:$AS,MATCH($S$1,Database!$A$1:$AS$1,),)))))/(((VLOOKUP(EDATE(B174,-12),Database!$A:$AS,MATCH($S$1,Database!$A$1:$AS$1,),)))))</f>
        <v>0.13653603035825795</v>
      </c>
      <c r="T174" s="13">
        <f>IF(VLOOKUP(B174,Database!$A:$AV,MATCH($T$1,Database!$A$1:$AV$1,),)=0,"#N/A",((((VLOOKUP(B174,Database!$A:$AS,MATCH($T$1,Database!$A$1:$AS$1,),))))-(((VLOOKUP(EDATE(B174,-12),Database!$A:$AS,MATCH($T$1,Database!$A$1:$AS$1,),)))))/(((VLOOKUP(EDATE(B174,-12),Database!$A:$AS,MATCH($T$1,Database!$A$1:$AS$1,),)))))</f>
        <v>9.45273631913819E-2</v>
      </c>
      <c r="U174" s="13">
        <f>IF(VLOOKUP(B174,Database!$A:$AV,MATCH($U$1,Database!$A$1:$AV$1,),)=0,"#N/A",((((VLOOKUP(B174,Database!$A:$AS,MATCH($U$1,Database!$A$1:$AS$1,),))))-(((VLOOKUP(EDATE(B174,-12),Database!$A:$AS,MATCH($U$1,Database!$A$1:$AS$1,),)))))/(((VLOOKUP(EDATE(B174,-12),Database!$A:$AS,MATCH($U$1,Database!$A$1:$AS$1,),)))))</f>
        <v>4.7256097554119282E-2</v>
      </c>
      <c r="V174" s="13">
        <f>IF(VLOOKUP(B174,Database!$A:$AV,MATCH($V$1,Database!$A$1:$AV$1,),)=0,"#N/A",((((VLOOKUP(B174,Database!$A:$AS,MATCH($V$1,Database!$A$1:$AS$1,),))))-(((VLOOKUP(EDATE(B174,-12),Database!$A:$AS,MATCH($V$1,Database!$A$1:$AS$1,),)))))/(((VLOOKUP(EDATE(B174,-12),Database!$A:$AS,MATCH($V$1,Database!$A$1:$AS$1,),)))))</f>
        <v>3.1712473572938694E-2</v>
      </c>
    </row>
    <row r="175" spans="1:22" s="80" customFormat="1" x14ac:dyDescent="0.35">
      <c r="A175" s="43"/>
      <c r="B175" s="75">
        <v>37469</v>
      </c>
      <c r="C175" s="13">
        <f>IF(VLOOKUP(B175,Database!$A:$AU,MATCH($C$1,Database!$A$1:$AU$1,),)=0,"#N/A",((((VLOOKUP(B175,Database!$A:$AU,MATCH($C$1,Database!$A$1:$AU$1,),))))-(((VLOOKUP(EDATE(B175,-12),Database!$A:$AU,MATCH($C$1,Database!$A$1:$AU$1,),)))))/(((VLOOKUP(EDATE(B175,-12),Database!$A:$AU,MATCH($C$1,Database!$A$1:$AU$1,),)))))</f>
        <v>1.5766626585886782E-2</v>
      </c>
      <c r="D175" s="13">
        <f>IF(VLOOKUP(B175,Database!$A:$AV,MATCH($D$1,Database!$A$1:$AV$1,),)=0,"#N/A",((((VLOOKUP(B175,Database!$A:$AS,MATCH($D$1,Database!$A$1:$AS$1,),))))-(((VLOOKUP(EDATE(B175,-12),Database!$A:$AS,MATCH($D$1,Database!$A$1:$AS$1,),)))))/(((VLOOKUP(EDATE(B175,-12),Database!$A:$AS,MATCH($D$1,Database!$A$1:$AS$1,),)))))</f>
        <v>-1.2396694211503375E-2</v>
      </c>
      <c r="E175" s="13">
        <f>IF(VLOOKUP(B175,Database!$A:$AV,MATCH($E$1,Database!$A$1:$AV$1,),)=0,"#N/A",((((VLOOKUP(B175,Database!$A:$AS,MATCH($E$1,Database!$A$1:$AS$1,),))))-(((VLOOKUP(EDATE(B175,-12),Database!$A:$AS,MATCH($E$1,Database!$A$1:$AS$1,),)))))/(((VLOOKUP(EDATE(B175,-12),Database!$A:$AS,MATCH($E$1,Database!$A$1:$AS$1,),)))))</f>
        <v>2.5109170314410872E-2</v>
      </c>
      <c r="F175" s="13">
        <f>IF(VLOOKUP(B175,Database!$A:$AV,MATCH($F$1,Database!$A$1:$AV$1,),)=0,"#N/A",((((VLOOKUP(B175,Database!$A:$AS,MATCH($F$1,Database!$A$1:$AS$1,),))))-(((VLOOKUP(EDATE(B175,-12),Database!$A:$AS,MATCH($F$1,Database!$A$1:$AS$1,),)))))/(((VLOOKUP(EDATE(B175,-12),Database!$A:$AS,MATCH($F$1,Database!$A$1:$AS$1,),)))))</f>
        <v>-3.6764705871990982E-3</v>
      </c>
      <c r="G175" s="13">
        <f>IF(VLOOKUP(B175,Database!$A:$AV,MATCH($G$1,Database!$A$1:$AV$1,),)=0,"#N/A",((((VLOOKUP(B175,Database!$A:$AS,MATCH($G$1,Database!$A$1:$AS$1,),))))-(((VLOOKUP(EDATE(B175,-12),Database!$A:$AS,MATCH($G$1,Database!$A$1:$AS$1,),)))))/(((VLOOKUP(EDATE(B175,-12),Database!$A:$AS,MATCH($G$1,Database!$A$1:$AS$1,),)))))</f>
        <v>-1.426406347508254E-2</v>
      </c>
      <c r="H175" s="13">
        <f>IF(VLOOKUP(B175,Database!$A:$AV,MATCH($H$1,Database!$A$1:$AV$1,),)=0,"#N/A",((((VLOOKUP(B175,Database!$A:$AS,MATCH($H$1,Database!$A$1:$AS$1,),))))-(((VLOOKUP(EDATE(B175,-12),Database!$A:$AS,MATCH($H$1,Database!$A$1:$AS$1,),)))))/(((VLOOKUP(EDATE(B175,-12),Database!$A:$AS,MATCH($H$1,Database!$A$1:$AS$1,),)))))</f>
        <v>-1.0298661234914921E-3</v>
      </c>
      <c r="I175" s="13">
        <f>IF(VLOOKUP(B175,Database!$A:$AV,MATCH($I$1,Database!$A$1:$AV$1,),)=0,"#N/A",((((VLOOKUP(B175,Database!$A:$AS,MATCH($I$1,Database!$A$1:$AS$1,),))))-(((VLOOKUP(EDATE(B175,-12),Database!$A:$AS,MATCH($I$1,Database!$A$1:$AS$1,),)))))/(((VLOOKUP(EDATE(B175,-12),Database!$A:$AS,MATCH($I$1,Database!$A$1:$AS$1,),)))))</f>
        <v>-3.330689928505428E-2</v>
      </c>
      <c r="J175" s="13">
        <f>IF(VLOOKUP(B175,Database!$A:$AV,MATCH($J$1,Database!$A$1:$AV$1,),)=0,"#N/A",((((VLOOKUP(B175,Database!$A:$AS,MATCH($J$1,Database!$A$1:$AS$1,),))))-(((VLOOKUP(EDATE(B175,-12),Database!$A:$AS,MATCH($J$1,Database!$A$1:$AS$1,),)))))/(((VLOOKUP(EDATE(B175,-12),Database!$A:$AS,MATCH($J$1,Database!$A$1:$AS$1,),)))))</f>
        <v>-1.9695313180510734E-2</v>
      </c>
      <c r="K175" s="13">
        <f>IF(VLOOKUP(B175,Database!$A:$AV,MATCH($K$1,Database!$A$1:$AV$1,),)=0,"#N/A",((((VLOOKUP(B175,Database!$A:$AS,MATCH($K$1,Database!$A$1:$AS$1,),))))-(((VLOOKUP(EDATE(B175,-12),Database!$A:$AS,MATCH($K$1,Database!$A$1:$AS$1,),)))))/(((VLOOKUP(EDATE(B175,-12),Database!$A:$AS,MATCH($K$1,Database!$A$1:$AS$1,),)))))</f>
        <v>-1.9665683380360552E-2</v>
      </c>
      <c r="L175" s="13">
        <f>((((VLOOKUP(B175,Database!$A:$AS,MATCH($L$1,Database!$A$1:$AS$1,),))))-(((VLOOKUP(EDATE(B175,-12),Database!$A:$AS,MATCH($L$1,Database!$A$1:$AS$1,),)))))/(((VLOOKUP(EDATE(B175,-12),Database!$A:$AS,MATCH($L$1,Database!$A$1:$AS$1,),))))</f>
        <v>-7.0060180649905877E-3</v>
      </c>
      <c r="M175" s="13">
        <f>((((VLOOKUP(B175,Database!$A:$AS,MATCH($M$1,Database!$A$1:$AS$1,),))))-(((VLOOKUP(EDATE(B175,-12),Database!$A:$AS,MATCH($M$1,Database!$A$1:$AS$1,),)))))/(((VLOOKUP(EDATE(B175,-12),Database!$A:$AS,MATCH($M$1,Database!$A$1:$AS$1,),))))</f>
        <v>5.6516544528568288E-2</v>
      </c>
      <c r="N175" s="13">
        <f>((((VLOOKUP(B175,Database!$A:$AS,MATCH($N$1,Database!$A$1:$AS$1,),))))-(((VLOOKUP(EDATE(B175,-12),Database!$A:$AS,MATCH($N$1,Database!$A$1:$AS$1,),)))))/(((VLOOKUP(EDATE(B175,-12),Database!$A:$AS,MATCH($N$1,Database!$A$1:$AS$1,),))))</f>
        <v>6.3593805403015555E-2</v>
      </c>
      <c r="O175" s="13">
        <f>IF(VLOOKUP(B175,Database!$A:$AV,MATCH($O$1,Database!$A$1:$AV$1,),)=0,"#N/A",((((VLOOKUP(B175,Database!$A:$AS,MATCH($O$1,Database!$A$1:$AS$1,),))))-(((VLOOKUP(EDATE(B175,-12),Database!$A:$AS,MATCH($O$1,Database!$A$1:$AS$1,),)))))/(((VLOOKUP(EDATE(B175,-12),Database!$A:$AS,MATCH($O$1,Database!$A$1:$AS$1,),)))))</f>
        <v>3.0214383140011104E-2</v>
      </c>
      <c r="P175" s="13">
        <f>IF(VLOOKUP(B175,Database!$A:$AV,MATCH($P$1,Database!$A$1:$AV$1,),)=0,"#N/A",((((VLOOKUP(B175,Database!$A:$AS,MATCH($P$1,Database!$A$1:$AS$1,),))))-(((VLOOKUP(EDATE(B175,-12),Database!$A:$AS,MATCH($P$1,Database!$A$1:$AS$1,),)))))/(((VLOOKUP(EDATE(B175,-12),Database!$A:$AS,MATCH($P$1,Database!$A$1:$AS$1,),)))))</f>
        <v>8.9768937351466807E-2</v>
      </c>
      <c r="Q175" s="13">
        <f>IF(VLOOKUP(B175,Database!$A:$AV,MATCH($Q$1,Database!$A$1:$AV$1,),)=0,"#N/A",((((VLOOKUP(B175,Database!$A:$AS,MATCH($Q$1,Database!$A$1:$AS$1,),))))-(((VLOOKUP(EDATE(B175,-12),Database!$A:$AS,MATCH($Q$1,Database!$A$1:$AS$1,),)))))/(((VLOOKUP(EDATE(B175,-12),Database!$A:$AS,MATCH($Q$1,Database!$A$1:$AS$1,),)))))</f>
        <v>1.5803984689866313E-2</v>
      </c>
      <c r="R175" s="13">
        <f>IF(VLOOKUP(B175,Database!$A:$AV,MATCH($R$1,Database!$A$1:$AV$1,),)=0,"#N/A",((((VLOOKUP(B175,Database!$A:$AS,MATCH($R$1,Database!$A$1:$AS$1,),))))-(((VLOOKUP(EDATE(B175,-12),Database!$A:$AS,MATCH($R$1,Database!$A$1:$AS$1,),)))))/(((VLOOKUP(EDATE(B175,-12),Database!$A:$AS,MATCH($R$1,Database!$A$1:$AS$1,),)))))</f>
        <v>-2.6517794836900557E-2</v>
      </c>
      <c r="S175" s="13">
        <f>IF(VLOOKUP(B175,Database!$A:$AV,MATCH($S$1,Database!$A$1:$AV$1,),)=0,"#N/A",((((VLOOKUP(B175,Database!$A:$AS,MATCH($S$1,Database!$A$1:$AS$1,),))))-(((VLOOKUP(EDATE(B175,-12),Database!$A:$AS,MATCH($S$1,Database!$A$1:$AS$1,),)))))/(((VLOOKUP(EDATE(B175,-12),Database!$A:$AS,MATCH($S$1,Database!$A$1:$AS$1,),)))))</f>
        <v>6.7065868281599675E-2</v>
      </c>
      <c r="T175" s="13">
        <f>IF(VLOOKUP(B175,Database!$A:$AV,MATCH($T$1,Database!$A$1:$AV$1,),)=0,"#N/A",((((VLOOKUP(B175,Database!$A:$AS,MATCH($T$1,Database!$A$1:$AS$1,),))))-(((VLOOKUP(EDATE(B175,-12),Database!$A:$AS,MATCH($T$1,Database!$A$1:$AS$1,),)))))/(((VLOOKUP(EDATE(B175,-12),Database!$A:$AS,MATCH($T$1,Database!$A$1:$AS$1,),)))))</f>
        <v>6.5217391311174711E-2</v>
      </c>
      <c r="U175" s="13">
        <f>IF(VLOOKUP(B175,Database!$A:$AV,MATCH($U$1,Database!$A$1:$AV$1,),)=0,"#N/A",((((VLOOKUP(B175,Database!$A:$AS,MATCH($U$1,Database!$A$1:$AS$1,),))))-(((VLOOKUP(EDATE(B175,-12),Database!$A:$AS,MATCH($U$1,Database!$A$1:$AS$1,),)))))/(((VLOOKUP(EDATE(B175,-12),Database!$A:$AS,MATCH($U$1,Database!$A$1:$AS$1,),)))))</f>
        <v>2.9850746235682065E-3</v>
      </c>
      <c r="V175" s="13">
        <f>IF(VLOOKUP(B175,Database!$A:$AV,MATCH($V$1,Database!$A$1:$AV$1,),)=0,"#N/A",((((VLOOKUP(B175,Database!$A:$AS,MATCH($V$1,Database!$A$1:$AS$1,),))))-(((VLOOKUP(EDATE(B175,-12),Database!$A:$AS,MATCH($V$1,Database!$A$1:$AS$1,),)))))/(((VLOOKUP(EDATE(B175,-12),Database!$A:$AS,MATCH($V$1,Database!$A$1:$AS$1,),)))))</f>
        <v>1.2320328542094338E-2</v>
      </c>
    </row>
    <row r="176" spans="1:22" s="80" customFormat="1" x14ac:dyDescent="0.35">
      <c r="A176" s="43"/>
      <c r="B176" s="75">
        <v>37500</v>
      </c>
      <c r="C176" s="13">
        <f>IF(VLOOKUP(B176,Database!$A:$AU,MATCH($C$1,Database!$A$1:$AU$1,),)=0,"#N/A",((((VLOOKUP(B176,Database!$A:$AU,MATCH($C$1,Database!$A$1:$AU$1,),))))-(((VLOOKUP(EDATE(B176,-12),Database!$A:$AU,MATCH($C$1,Database!$A$1:$AU$1,),)))))/(((VLOOKUP(EDATE(B176,-12),Database!$A:$AU,MATCH($C$1,Database!$A$1:$AU$1,),)))))</f>
        <v>2.2268721027000667E-2</v>
      </c>
      <c r="D176" s="13">
        <f>IF(VLOOKUP(B176,Database!$A:$AV,MATCH($D$1,Database!$A$1:$AV$1,),)=0,"#N/A",((((VLOOKUP(B176,Database!$A:$AS,MATCH($D$1,Database!$A$1:$AS$1,),))))-(((VLOOKUP(EDATE(B176,-12),Database!$A:$AS,MATCH($D$1,Database!$A$1:$AS$1,),)))))/(((VLOOKUP(EDATE(B176,-12),Database!$A:$AS,MATCH($D$1,Database!$A$1:$AS$1,),)))))</f>
        <v>4.1884816707322596E-3</v>
      </c>
      <c r="E176" s="13">
        <f>IF(VLOOKUP(B176,Database!$A:$AV,MATCH($E$1,Database!$A$1:$AV$1,),)=0,"#N/A",((((VLOOKUP(B176,Database!$A:$AS,MATCH($E$1,Database!$A$1:$AS$1,),))))-(((VLOOKUP(EDATE(B176,-12),Database!$A:$AS,MATCH($E$1,Database!$A$1:$AS$1,),)))))/(((VLOOKUP(EDATE(B176,-12),Database!$A:$AS,MATCH($E$1,Database!$A$1:$AS$1,),)))))</f>
        <v>5.1167964401402442E-2</v>
      </c>
      <c r="F176" s="13">
        <f>IF(VLOOKUP(B176,Database!$A:$AV,MATCH($F$1,Database!$A$1:$AV$1,),)=0,"#N/A",((((VLOOKUP(B176,Database!$A:$AS,MATCH($F$1,Database!$A$1:$AS$1,),))))-(((VLOOKUP(EDATE(B176,-12),Database!$A:$AS,MATCH($F$1,Database!$A$1:$AS$1,),)))))/(((VLOOKUP(EDATE(B176,-12),Database!$A:$AS,MATCH($F$1,Database!$A$1:$AS$1,),)))))</f>
        <v>-3.7267080735159204E-3</v>
      </c>
      <c r="G176" s="13">
        <f>IF(VLOOKUP(B176,Database!$A:$AV,MATCH($G$1,Database!$A$1:$AV$1,),)=0,"#N/A",((((VLOOKUP(B176,Database!$A:$AS,MATCH($G$1,Database!$A$1:$AS$1,),))))-(((VLOOKUP(EDATE(B176,-12),Database!$A:$AS,MATCH($G$1,Database!$A$1:$AS$1,),)))))/(((VLOOKUP(EDATE(B176,-12),Database!$A:$AS,MATCH($G$1,Database!$A$1:$AS$1,),)))))</f>
        <v>-1.1944620396344289E-2</v>
      </c>
      <c r="H176" s="13">
        <f>IF(VLOOKUP(B176,Database!$A:$AV,MATCH($H$1,Database!$A$1:$AV$1,),)=0,"#N/A",((((VLOOKUP(B176,Database!$A:$AS,MATCH($H$1,Database!$A$1:$AS$1,),))))-(((VLOOKUP(EDATE(B176,-12),Database!$A:$AS,MATCH($H$1,Database!$A$1:$AS$1,),)))))/(((VLOOKUP(EDATE(B176,-12),Database!$A:$AS,MATCH($H$1,Database!$A$1:$AS$1,),)))))</f>
        <v>2.8213166153615302E-2</v>
      </c>
      <c r="I176" s="13">
        <f>IF(VLOOKUP(B176,Database!$A:$AV,MATCH($I$1,Database!$A$1:$AV$1,),)=0,"#N/A",((((VLOOKUP(B176,Database!$A:$AS,MATCH($I$1,Database!$A$1:$AS$1,),))))-(((VLOOKUP(EDATE(B176,-12),Database!$A:$AS,MATCH($I$1,Database!$A$1:$AS$1,),)))))/(((VLOOKUP(EDATE(B176,-12),Database!$A:$AS,MATCH($I$1,Database!$A$1:$AS$1,),)))))</f>
        <v>8.0515298421373596E-4</v>
      </c>
      <c r="J176" s="13">
        <f>IF(VLOOKUP(B176,Database!$A:$AV,MATCH($J$1,Database!$A$1:$AV$1,),)=0,"#N/A",((((VLOOKUP(B176,Database!$A:$AS,MATCH($J$1,Database!$A$1:$AS$1,),))))-(((VLOOKUP(EDATE(B176,-12),Database!$A:$AS,MATCH($J$1,Database!$A$1:$AS$1,),)))))/(((VLOOKUP(EDATE(B176,-12),Database!$A:$AS,MATCH($J$1,Database!$A$1:$AS$1,),)))))</f>
        <v>2.2056010886903703E-3</v>
      </c>
      <c r="K176" s="13">
        <f>IF(VLOOKUP(B176,Database!$A:$AV,MATCH($K$1,Database!$A$1:$AV$1,),)=0,"#N/A",((((VLOOKUP(B176,Database!$A:$AS,MATCH($K$1,Database!$A$1:$AS$1,),))))-(((VLOOKUP(EDATE(B176,-12),Database!$A:$AS,MATCH($K$1,Database!$A$1:$AS$1,),)))))/(((VLOOKUP(EDATE(B176,-12),Database!$A:$AS,MATCH($K$1,Database!$A$1:$AS$1,),)))))</f>
        <v>-6.965174134046662E-3</v>
      </c>
      <c r="L176" s="13">
        <f>((((VLOOKUP(B176,Database!$A:$AS,MATCH($L$1,Database!$A$1:$AS$1,),))))-(((VLOOKUP(EDATE(B176,-12),Database!$A:$AS,MATCH($L$1,Database!$A$1:$AS$1,),)))))/(((VLOOKUP(EDATE(B176,-12),Database!$A:$AS,MATCH($L$1,Database!$A$1:$AS$1,),))))</f>
        <v>-1.085677305796968E-2</v>
      </c>
      <c r="M176" s="13">
        <f>((((VLOOKUP(B176,Database!$A:$AS,MATCH($M$1,Database!$A$1:$AS$1,),))))-(((VLOOKUP(EDATE(B176,-12),Database!$A:$AS,MATCH($M$1,Database!$A$1:$AS$1,),)))))/(((VLOOKUP(EDATE(B176,-12),Database!$A:$AS,MATCH($M$1,Database!$A$1:$AS$1,),))))</f>
        <v>3.7467241593080847E-2</v>
      </c>
      <c r="N176" s="13">
        <f>((((VLOOKUP(B176,Database!$A:$AS,MATCH($N$1,Database!$A$1:$AS$1,),))))-(((VLOOKUP(EDATE(B176,-12),Database!$A:$AS,MATCH($N$1,Database!$A$1:$AS$1,),)))))/(((VLOOKUP(EDATE(B176,-12),Database!$A:$AS,MATCH($N$1,Database!$A$1:$AS$1,),))))</f>
        <v>5.7812755798850618E-2</v>
      </c>
      <c r="O176" s="13">
        <f>IF(VLOOKUP(B176,Database!$A:$AV,MATCH($O$1,Database!$A$1:$AV$1,),)=0,"#N/A",((((VLOOKUP(B176,Database!$A:$AS,MATCH($O$1,Database!$A$1:$AS$1,),))))-(((VLOOKUP(EDATE(B176,-12),Database!$A:$AS,MATCH($O$1,Database!$A$1:$AS$1,),)))))/(((VLOOKUP(EDATE(B176,-12),Database!$A:$AS,MATCH($O$1,Database!$A$1:$AS$1,),)))))</f>
        <v>3.6728233718302958E-2</v>
      </c>
      <c r="P176" s="13">
        <f>IF(VLOOKUP(B176,Database!$A:$AV,MATCH($P$1,Database!$A$1:$AV$1,),)=0,"#N/A",((((VLOOKUP(B176,Database!$A:$AS,MATCH($P$1,Database!$A$1:$AS$1,),))))-(((VLOOKUP(EDATE(B176,-12),Database!$A:$AS,MATCH($P$1,Database!$A$1:$AS$1,),)))))/(((VLOOKUP(EDATE(B176,-12),Database!$A:$AS,MATCH($P$1,Database!$A$1:$AS$1,),)))))</f>
        <v>7.0163528542619313E-2</v>
      </c>
      <c r="Q176" s="13">
        <f>IF(VLOOKUP(B176,Database!$A:$AV,MATCH($Q$1,Database!$A$1:$AV$1,),)=0,"#N/A",((((VLOOKUP(B176,Database!$A:$AS,MATCH($Q$1,Database!$A$1:$AS$1,),))))-(((VLOOKUP(EDATE(B176,-12),Database!$A:$AS,MATCH($Q$1,Database!$A$1:$AS$1,),)))))/(((VLOOKUP(EDATE(B176,-12),Database!$A:$AS,MATCH($Q$1,Database!$A$1:$AS$1,),)))))</f>
        <v>4.2176346744002439E-2</v>
      </c>
      <c r="R176" s="13">
        <f>IF(VLOOKUP(B176,Database!$A:$AV,MATCH($R$1,Database!$A$1:$AV$1,),)=0,"#N/A",((((VLOOKUP(B176,Database!$A:$AS,MATCH($R$1,Database!$A$1:$AS$1,),))))-(((VLOOKUP(EDATE(B176,-12),Database!$A:$AS,MATCH($R$1,Database!$A$1:$AS$1,),)))))/(((VLOOKUP(EDATE(B176,-12),Database!$A:$AS,MATCH($R$1,Database!$A$1:$AS$1,),)))))</f>
        <v>-1.2729844412001335E-2</v>
      </c>
      <c r="S176" s="13">
        <f>IF(VLOOKUP(B176,Database!$A:$AV,MATCH($S$1,Database!$A$1:$AV$1,),)=0,"#N/A",((((VLOOKUP(B176,Database!$A:$AS,MATCH($S$1,Database!$A$1:$AS$1,),))))-(((VLOOKUP(EDATE(B176,-12),Database!$A:$AS,MATCH($S$1,Database!$A$1:$AS$1,),)))))/(((VLOOKUP(EDATE(B176,-12),Database!$A:$AS,MATCH($S$1,Database!$A$1:$AS$1,),)))))</f>
        <v>0.12287104623391581</v>
      </c>
      <c r="T176" s="13">
        <f>IF(VLOOKUP(B176,Database!$A:$AV,MATCH($T$1,Database!$A$1:$AV$1,),)=0,"#N/A",((((VLOOKUP(B176,Database!$A:$AS,MATCH($T$1,Database!$A$1:$AS$1,),))))-(((VLOOKUP(EDATE(B176,-12),Database!$A:$AS,MATCH($T$1,Database!$A$1:$AS$1,),)))))/(((VLOOKUP(EDATE(B176,-12),Database!$A:$AS,MATCH($T$1,Database!$A$1:$AS$1,),)))))</f>
        <v>0.10194174756821993</v>
      </c>
      <c r="U176" s="13">
        <f>IF(VLOOKUP(B176,Database!$A:$AV,MATCH($U$1,Database!$A$1:$AV$1,),)=0,"#N/A",((((VLOOKUP(B176,Database!$A:$AS,MATCH($U$1,Database!$A$1:$AS$1,),))))-(((VLOOKUP(EDATE(B176,-12),Database!$A:$AS,MATCH($U$1,Database!$A$1:$AS$1,),)))))/(((VLOOKUP(EDATE(B176,-12),Database!$A:$AS,MATCH($U$1,Database!$A$1:$AS$1,),)))))</f>
        <v>3.6199095028016895E-2</v>
      </c>
      <c r="V176" s="13">
        <f>IF(VLOOKUP(B176,Database!$A:$AV,MATCH($V$1,Database!$A$1:$AV$1,),)=0,"#N/A",((((VLOOKUP(B176,Database!$A:$AS,MATCH($V$1,Database!$A$1:$AS$1,),))))-(((VLOOKUP(EDATE(B176,-12),Database!$A:$AS,MATCH($V$1,Database!$A$1:$AS$1,),)))))/(((VLOOKUP(EDATE(B176,-12),Database!$A:$AS,MATCH($V$1,Database!$A$1:$AS$1,),)))))</f>
        <v>4.2016806722689072E-2</v>
      </c>
    </row>
    <row r="177" spans="1:22" s="80" customFormat="1" x14ac:dyDescent="0.35">
      <c r="A177" s="43"/>
      <c r="B177" s="75">
        <v>37530</v>
      </c>
      <c r="C177" s="13">
        <f>IF(VLOOKUP(B177,Database!$A:$AU,MATCH($C$1,Database!$A$1:$AU$1,),)=0,"#N/A",((((VLOOKUP(B177,Database!$A:$AU,MATCH($C$1,Database!$A$1:$AU$1,),))))-(((VLOOKUP(EDATE(B177,-12),Database!$A:$AU,MATCH($C$1,Database!$A$1:$AU$1,),)))))/(((VLOOKUP(EDATE(B177,-12),Database!$A:$AU,MATCH($C$1,Database!$A$1:$AU$1,),)))))</f>
        <v>2.2745279770979249E-2</v>
      </c>
      <c r="D177" s="13">
        <f>IF(VLOOKUP(B177,Database!$A:$AV,MATCH($D$1,Database!$A$1:$AV$1,),)=0,"#N/A",((((VLOOKUP(B177,Database!$A:$AS,MATCH($D$1,Database!$A$1:$AS$1,),))))-(((VLOOKUP(EDATE(B177,-12),Database!$A:$AS,MATCH($D$1,Database!$A$1:$AS$1,),)))))/(((VLOOKUP(EDATE(B177,-12),Database!$A:$AS,MATCH($D$1,Database!$A$1:$AS$1,),)))))</f>
        <v>1.2752391069757271E-2</v>
      </c>
      <c r="E177" s="13">
        <f>IF(VLOOKUP(B177,Database!$A:$AV,MATCH($E$1,Database!$A$1:$AV$1,),)=0,"#N/A",((((VLOOKUP(B177,Database!$A:$AS,MATCH($E$1,Database!$A$1:$AS$1,),))))-(((VLOOKUP(EDATE(B177,-12),Database!$A:$AS,MATCH($E$1,Database!$A$1:$AS$1,),)))))/(((VLOOKUP(EDATE(B177,-12),Database!$A:$AS,MATCH($E$1,Database!$A$1:$AS$1,),)))))</f>
        <v>5.1167964401402442E-2</v>
      </c>
      <c r="F177" s="13">
        <f>IF(VLOOKUP(B177,Database!$A:$AV,MATCH($F$1,Database!$A$1:$AV$1,),)=0,"#N/A",((((VLOOKUP(B177,Database!$A:$AS,MATCH($F$1,Database!$A$1:$AS$1,),))))-(((VLOOKUP(EDATE(B177,-12),Database!$A:$AS,MATCH($F$1,Database!$A$1:$AS$1,),)))))/(((VLOOKUP(EDATE(B177,-12),Database!$A:$AS,MATCH($F$1,Database!$A$1:$AS$1,),)))))</f>
        <v>6.3211125140448651E-3</v>
      </c>
      <c r="G177" s="13">
        <f>IF(VLOOKUP(B177,Database!$A:$AV,MATCH($G$1,Database!$A$1:$AV$1,),)=0,"#N/A",((((VLOOKUP(B177,Database!$A:$AS,MATCH($G$1,Database!$A$1:$AS$1,),))))-(((VLOOKUP(EDATE(B177,-12),Database!$A:$AS,MATCH($G$1,Database!$A$1:$AS$1,),)))))/(((VLOOKUP(EDATE(B177,-12),Database!$A:$AS,MATCH($G$1,Database!$A$1:$AS$1,),)))))</f>
        <v>-1.2937317784256575E-2</v>
      </c>
      <c r="H177" s="13">
        <f>IF(VLOOKUP(B177,Database!$A:$AV,MATCH($H$1,Database!$A$1:$AV$1,),)=0,"#N/A",((((VLOOKUP(B177,Database!$A:$AS,MATCH($H$1,Database!$A$1:$AS$1,),))))-(((VLOOKUP(EDATE(B177,-12),Database!$A:$AS,MATCH($H$1,Database!$A$1:$AS$1,),)))))/(((VLOOKUP(EDATE(B177,-12),Database!$A:$AS,MATCH($H$1,Database!$A$1:$AS$1,),)))))</f>
        <v>1.68243953737288E-2</v>
      </c>
      <c r="I177" s="13">
        <f>IF(VLOOKUP(B177,Database!$A:$AV,MATCH($I$1,Database!$A$1:$AV$1,),)=0,"#N/A",((((VLOOKUP(B177,Database!$A:$AS,MATCH($I$1,Database!$A$1:$AS$1,),))))-(((VLOOKUP(EDATE(B177,-12),Database!$A:$AS,MATCH($I$1,Database!$A$1:$AS$1,),)))))/(((VLOOKUP(EDATE(B177,-12),Database!$A:$AS,MATCH($I$1,Database!$A$1:$AS$1,),)))))</f>
        <v>-5.6680161981547579E-3</v>
      </c>
      <c r="J177" s="13">
        <f>IF(VLOOKUP(B177,Database!$A:$AV,MATCH($J$1,Database!$A$1:$AV$1,),)=0,"#N/A",((((VLOOKUP(B177,Database!$A:$AS,MATCH($J$1,Database!$A$1:$AS$1,),))))-(((VLOOKUP(EDATE(B177,-12),Database!$A:$AS,MATCH($J$1,Database!$A$1:$AS$1,),)))))/(((VLOOKUP(EDATE(B177,-12),Database!$A:$AS,MATCH($J$1,Database!$A$1:$AS$1,),)))))</f>
        <v>1.6118051401431265E-2</v>
      </c>
      <c r="K177" s="13">
        <f>IF(VLOOKUP(B177,Database!$A:$AV,MATCH($K$1,Database!$A$1:$AV$1,),)=0,"#N/A",((((VLOOKUP(B177,Database!$A:$AS,MATCH($K$1,Database!$A$1:$AS$1,),))))-(((VLOOKUP(EDATE(B177,-12),Database!$A:$AS,MATCH($K$1,Database!$A$1:$AS$1,),)))))/(((VLOOKUP(EDATE(B177,-12),Database!$A:$AS,MATCH($K$1,Database!$A$1:$AS$1,),)))))</f>
        <v>-1.9860973215201838E-3</v>
      </c>
      <c r="L177" s="13">
        <f>((((VLOOKUP(B177,Database!$A:$AS,MATCH($L$1,Database!$A$1:$AS$1,),))))-(((VLOOKUP(EDATE(B177,-12),Database!$A:$AS,MATCH($L$1,Database!$A$1:$AS$1,),)))))/(((VLOOKUP(EDATE(B177,-12),Database!$A:$AS,MATCH($L$1,Database!$A$1:$AS$1,),))))</f>
        <v>1.7909530691271963E-2</v>
      </c>
      <c r="M177" s="13">
        <f>((((VLOOKUP(B177,Database!$A:$AS,MATCH($M$1,Database!$A$1:$AS$1,),))))-(((VLOOKUP(EDATE(B177,-12),Database!$A:$AS,MATCH($M$1,Database!$A$1:$AS$1,),)))))/(((VLOOKUP(EDATE(B177,-12),Database!$A:$AS,MATCH($M$1,Database!$A$1:$AS$1,),))))</f>
        <v>3.3316890601681262E-2</v>
      </c>
      <c r="N177" s="13">
        <f>((((VLOOKUP(B177,Database!$A:$AS,MATCH($N$1,Database!$A$1:$AS$1,),))))-(((VLOOKUP(EDATE(B177,-12),Database!$A:$AS,MATCH($N$1,Database!$A$1:$AS$1,),)))))/(((VLOOKUP(EDATE(B177,-12),Database!$A:$AS,MATCH($N$1,Database!$A$1:$AS$1,),))))</f>
        <v>6.5076216895418301E-2</v>
      </c>
      <c r="O177" s="13">
        <f>IF(VLOOKUP(B177,Database!$A:$AV,MATCH($O$1,Database!$A$1:$AV$1,),)=0,"#N/A",((((VLOOKUP(B177,Database!$A:$AS,MATCH($O$1,Database!$A$1:$AS$1,),))))-(((VLOOKUP(EDATE(B177,-12),Database!$A:$AS,MATCH($O$1,Database!$A$1:$AS$1,),)))))/(((VLOOKUP(EDATE(B177,-12),Database!$A:$AS,MATCH($O$1,Database!$A$1:$AS$1,),)))))</f>
        <v>4.0658669280077428E-2</v>
      </c>
      <c r="P177" s="13">
        <f>IF(VLOOKUP(B177,Database!$A:$AV,MATCH($P$1,Database!$A$1:$AV$1,),)=0,"#N/A",((((VLOOKUP(B177,Database!$A:$AS,MATCH($P$1,Database!$A$1:$AS$1,),))))-(((VLOOKUP(EDATE(B177,-12),Database!$A:$AS,MATCH($P$1,Database!$A$1:$AS$1,),)))))/(((VLOOKUP(EDATE(B177,-12),Database!$A:$AS,MATCH($P$1,Database!$A$1:$AS$1,),)))))</f>
        <v>8.2539493530205579E-2</v>
      </c>
      <c r="Q177" s="13">
        <f>IF(VLOOKUP(B177,Database!$A:$AV,MATCH($Q$1,Database!$A$1:$AV$1,),)=0,"#N/A",((((VLOOKUP(B177,Database!$A:$AS,MATCH($Q$1,Database!$A$1:$AS$1,),))))-(((VLOOKUP(EDATE(B177,-12),Database!$A:$AS,MATCH($Q$1,Database!$A$1:$AS$1,),)))))/(((VLOOKUP(EDATE(B177,-12),Database!$A:$AS,MATCH($Q$1,Database!$A$1:$AS$1,),)))))</f>
        <v>7.0243800606663437E-2</v>
      </c>
      <c r="R177" s="13">
        <f>IF(VLOOKUP(B177,Database!$A:$AV,MATCH($R$1,Database!$A$1:$AV$1,),)=0,"#N/A",((((VLOOKUP(B177,Database!$A:$AS,MATCH($R$1,Database!$A$1:$AS$1,),))))-(((VLOOKUP(EDATE(B177,-12),Database!$A:$AS,MATCH($R$1,Database!$A$1:$AS$1,),)))))/(((VLOOKUP(EDATE(B177,-12),Database!$A:$AS,MATCH($R$1,Database!$A$1:$AS$1,),)))))</f>
        <v>3.5014005642302936E-3</v>
      </c>
      <c r="S177" s="13">
        <f>IF(VLOOKUP(B177,Database!$A:$AV,MATCH($S$1,Database!$A$1:$AV$1,),)=0,"#N/A",((((VLOOKUP(B177,Database!$A:$AS,MATCH($S$1,Database!$A$1:$AS$1,),))))-(((VLOOKUP(EDATE(B177,-12),Database!$A:$AS,MATCH($S$1,Database!$A$1:$AS$1,),)))))/(((VLOOKUP(EDATE(B177,-12),Database!$A:$AS,MATCH($S$1,Database!$A$1:$AS$1,),)))))</f>
        <v>0.12531645570151442</v>
      </c>
      <c r="T177" s="13">
        <f>IF(VLOOKUP(B177,Database!$A:$AV,MATCH($T$1,Database!$A$1:$AV$1,),)=0,"#N/A",((((VLOOKUP(B177,Database!$A:$AS,MATCH($T$1,Database!$A$1:$AS$1,),))))-(((VLOOKUP(EDATE(B177,-12),Database!$A:$AS,MATCH($T$1,Database!$A$1:$AS$1,),)))))/(((VLOOKUP(EDATE(B177,-12),Database!$A:$AS,MATCH($T$1,Database!$A$1:$AS$1,),)))))</f>
        <v>0.1388174807343342</v>
      </c>
      <c r="U177" s="13">
        <f>IF(VLOOKUP(B177,Database!$A:$AV,MATCH($U$1,Database!$A$1:$AV$1,),)=0,"#N/A",((((VLOOKUP(B177,Database!$A:$AS,MATCH($U$1,Database!$A$1:$AS$1,),))))-(((VLOOKUP(EDATE(B177,-12),Database!$A:$AS,MATCH($U$1,Database!$A$1:$AS$1,),)))))/(((VLOOKUP(EDATE(B177,-12),Database!$A:$AS,MATCH($U$1,Database!$A$1:$AS$1,),)))))</f>
        <v>4.6476761612603536E-2</v>
      </c>
      <c r="V177" s="13">
        <f>IF(VLOOKUP(B177,Database!$A:$AV,MATCH($V$1,Database!$A$1:$AV$1,),)=0,"#N/A",((((VLOOKUP(B177,Database!$A:$AS,MATCH($V$1,Database!$A$1:$AS$1,),))))-(((VLOOKUP(EDATE(B177,-12),Database!$A:$AS,MATCH($V$1,Database!$A$1:$AS$1,),)))))/(((VLOOKUP(EDATE(B177,-12),Database!$A:$AS,MATCH($V$1,Database!$A$1:$AS$1,),)))))</f>
        <v>2.9288702928870414E-2</v>
      </c>
    </row>
    <row r="178" spans="1:22" s="80" customFormat="1" x14ac:dyDescent="0.35">
      <c r="A178" s="43"/>
      <c r="B178" s="75">
        <v>37561</v>
      </c>
      <c r="C178" s="13">
        <f>IF(VLOOKUP(B178,Database!$A:$AU,MATCH($C$1,Database!$A$1:$AU$1,),)=0,"#N/A",((((VLOOKUP(B178,Database!$A:$AU,MATCH($C$1,Database!$A$1:$AU$1,),))))-(((VLOOKUP(EDATE(B178,-12),Database!$A:$AU,MATCH($C$1,Database!$A$1:$AU$1,),)))))/(((VLOOKUP(EDATE(B178,-12),Database!$A:$AU,MATCH($C$1,Database!$A$1:$AU$1,),)))))</f>
        <v>3.4323483361685392E-2</v>
      </c>
      <c r="D178" s="13">
        <f>IF(VLOOKUP(B178,Database!$A:$AV,MATCH($D$1,Database!$A$1:$AV$1,),)=0,"#N/A",((((VLOOKUP(B178,Database!$A:$AS,MATCH($D$1,Database!$A$1:$AS$1,),))))-(((VLOOKUP(EDATE(B178,-12),Database!$A:$AS,MATCH($D$1,Database!$A$1:$AS$1,),)))))/(((VLOOKUP(EDATE(B178,-12),Database!$A:$AS,MATCH($D$1,Database!$A$1:$AS$1,),)))))</f>
        <v>2.5668449190631104E-2</v>
      </c>
      <c r="E178" s="13">
        <f>IF(VLOOKUP(B178,Database!$A:$AV,MATCH($E$1,Database!$A$1:$AV$1,),)=0,"#N/A",((((VLOOKUP(B178,Database!$A:$AS,MATCH($E$1,Database!$A$1:$AS$1,),))))-(((VLOOKUP(EDATE(B178,-12),Database!$A:$AS,MATCH($E$1,Database!$A$1:$AS$1,),)))))/(((VLOOKUP(EDATE(B178,-12),Database!$A:$AS,MATCH($E$1,Database!$A$1:$AS$1,),)))))</f>
        <v>6.666666666666661E-2</v>
      </c>
      <c r="F178" s="13">
        <f>IF(VLOOKUP(B178,Database!$A:$AV,MATCH($F$1,Database!$A$1:$AV$1,),)=0,"#N/A",((((VLOOKUP(B178,Database!$A:$AS,MATCH($F$1,Database!$A$1:$AS$1,),))))-(((VLOOKUP(EDATE(B178,-12),Database!$A:$AS,MATCH($F$1,Database!$A$1:$AS$1,),)))))/(((VLOOKUP(EDATE(B178,-12),Database!$A:$AS,MATCH($F$1,Database!$A$1:$AS$1,),)))))</f>
        <v>3.7131882204648831E-2</v>
      </c>
      <c r="G178" s="13">
        <f>IF(VLOOKUP(B178,Database!$A:$AV,MATCH($G$1,Database!$A$1:$AV$1,),)=0,"#N/A",((((VLOOKUP(B178,Database!$A:$AS,MATCH($G$1,Database!$A$1:$AS$1,),))))-(((VLOOKUP(EDATE(B178,-12),Database!$A:$AS,MATCH($G$1,Database!$A$1:$AS$1,),)))))/(((VLOOKUP(EDATE(B178,-12),Database!$A:$AS,MATCH($G$1,Database!$A$1:$AS$1,),)))))</f>
        <v>7.7397954482631842E-3</v>
      </c>
      <c r="H178" s="13">
        <f>IF(VLOOKUP(B178,Database!$A:$AV,MATCH($H$1,Database!$A$1:$AV$1,),)=0,"#N/A",((((VLOOKUP(B178,Database!$A:$AS,MATCH($H$1,Database!$A$1:$AS$1,),))))-(((VLOOKUP(EDATE(B178,-12),Database!$A:$AS,MATCH($H$1,Database!$A$1:$AS$1,),)))))/(((VLOOKUP(EDATE(B178,-12),Database!$A:$AS,MATCH($H$1,Database!$A$1:$AS$1,),)))))</f>
        <v>2.7397260277237222E-2</v>
      </c>
      <c r="I178" s="13">
        <f>IF(VLOOKUP(B178,Database!$A:$AV,MATCH($I$1,Database!$A$1:$AV$1,),)=0,"#N/A",((((VLOOKUP(B178,Database!$A:$AS,MATCH($I$1,Database!$A$1:$AS$1,),))))-(((VLOOKUP(EDATE(B178,-12),Database!$A:$AS,MATCH($I$1,Database!$A$1:$AS$1,),)))))/(((VLOOKUP(EDATE(B178,-12),Database!$A:$AS,MATCH($I$1,Database!$A$1:$AS$1,),)))))</f>
        <v>2.7115858669647816E-2</v>
      </c>
      <c r="J178" s="13">
        <f>IF(VLOOKUP(B178,Database!$A:$AV,MATCH($J$1,Database!$A$1:$AV$1,),)=0,"#N/A",((((VLOOKUP(B178,Database!$A:$AS,MATCH($J$1,Database!$A$1:$AS$1,),))))-(((VLOOKUP(EDATE(B178,-12),Database!$A:$AS,MATCH($J$1,Database!$A$1:$AS$1,),)))))/(((VLOOKUP(EDATE(B178,-12),Database!$A:$AS,MATCH($J$1,Database!$A$1:$AS$1,),)))))</f>
        <v>3.0055989922968766E-2</v>
      </c>
      <c r="K178" s="13">
        <f>IF(VLOOKUP(B178,Database!$A:$AV,MATCH($K$1,Database!$A$1:$AV$1,),)=0,"#N/A",((((VLOOKUP(B178,Database!$A:$AS,MATCH($K$1,Database!$A$1:$AS$1,),))))-(((VLOOKUP(EDATE(B178,-12),Database!$A:$AS,MATCH($K$1,Database!$A$1:$AS$1,),)))))/(((VLOOKUP(EDATE(B178,-12),Database!$A:$AS,MATCH($K$1,Database!$A$1:$AS$1,),)))))</f>
        <v>2.9644268766598207E-3</v>
      </c>
      <c r="L178" s="13">
        <f>((((VLOOKUP(B178,Database!$A:$AS,MATCH($L$1,Database!$A$1:$AS$1,),))))-(((VLOOKUP(EDATE(B178,-12),Database!$A:$AS,MATCH($L$1,Database!$A$1:$AS$1,),)))))/(((VLOOKUP(EDATE(B178,-12),Database!$A:$AS,MATCH($L$1,Database!$A$1:$AS$1,),))))</f>
        <v>-8.7582861158329792E-3</v>
      </c>
      <c r="M178" s="13">
        <f>((((VLOOKUP(B178,Database!$A:$AS,MATCH($M$1,Database!$A$1:$AS$1,),))))-(((VLOOKUP(EDATE(B178,-12),Database!$A:$AS,MATCH($M$1,Database!$A$1:$AS$1,),)))))/(((VLOOKUP(EDATE(B178,-12),Database!$A:$AS,MATCH($M$1,Database!$A$1:$AS$1,),))))</f>
        <v>1.1579404670898285E-2</v>
      </c>
      <c r="N178" s="13">
        <f>((((VLOOKUP(B178,Database!$A:$AS,MATCH($N$1,Database!$A$1:$AS$1,),))))-(((VLOOKUP(EDATE(B178,-12),Database!$A:$AS,MATCH($N$1,Database!$A$1:$AS$1,),)))))/(((VLOOKUP(EDATE(B178,-12),Database!$A:$AS,MATCH($N$1,Database!$A$1:$AS$1,),))))</f>
        <v>4.6633982370272775E-2</v>
      </c>
      <c r="O178" s="13">
        <f>IF(VLOOKUP(B178,Database!$A:$AV,MATCH($O$1,Database!$A$1:$AV$1,),)=0,"#N/A",((((VLOOKUP(B178,Database!$A:$AS,MATCH($O$1,Database!$A$1:$AS$1,),))))-(((VLOOKUP(EDATE(B178,-12),Database!$A:$AS,MATCH($O$1,Database!$A$1:$AS$1,),)))))/(((VLOOKUP(EDATE(B178,-12),Database!$A:$AS,MATCH($O$1,Database!$A$1:$AS$1,),)))))</f>
        <v>3.3172681933697899E-2</v>
      </c>
      <c r="P178" s="13">
        <f>IF(VLOOKUP(B178,Database!$A:$AV,MATCH($P$1,Database!$A$1:$AV$1,),)=0,"#N/A",((((VLOOKUP(B178,Database!$A:$AS,MATCH($P$1,Database!$A$1:$AS$1,),))))-(((VLOOKUP(EDATE(B178,-12),Database!$A:$AS,MATCH($P$1,Database!$A$1:$AS$1,),)))))/(((VLOOKUP(EDATE(B178,-12),Database!$A:$AS,MATCH($P$1,Database!$A$1:$AS$1,),)))))</f>
        <v>9.1077590456472429E-2</v>
      </c>
      <c r="Q178" s="13">
        <f>IF(VLOOKUP(B178,Database!$A:$AV,MATCH($Q$1,Database!$A$1:$AV$1,),)=0,"#N/A",((((VLOOKUP(B178,Database!$A:$AS,MATCH($Q$1,Database!$A$1:$AS$1,),))))-(((VLOOKUP(EDATE(B178,-12),Database!$A:$AS,MATCH($Q$1,Database!$A$1:$AS$1,),)))))/(((VLOOKUP(EDATE(B178,-12),Database!$A:$AS,MATCH($Q$1,Database!$A$1:$AS$1,),)))))</f>
        <v>5.8015081034172772E-2</v>
      </c>
      <c r="R178" s="13">
        <f>IF(VLOOKUP(B178,Database!$A:$AV,MATCH($R$1,Database!$A$1:$AV$1,),)=0,"#N/A",((((VLOOKUP(B178,Database!$A:$AS,MATCH($R$1,Database!$A$1:$AS$1,),))))-(((VLOOKUP(EDATE(B178,-12),Database!$A:$AS,MATCH($R$1,Database!$A$1:$AS$1,),)))))/(((VLOOKUP(EDATE(B178,-12),Database!$A:$AS,MATCH($R$1,Database!$A$1:$AS$1,),)))))</f>
        <v>-9.6685082872737336E-3</v>
      </c>
      <c r="S178" s="13">
        <f>IF(VLOOKUP(B178,Database!$A:$AV,MATCH($S$1,Database!$A$1:$AV$1,),)=0,"#N/A",((((VLOOKUP(B178,Database!$A:$AS,MATCH($S$1,Database!$A$1:$AS$1,),))))-(((VLOOKUP(EDATE(B178,-12),Database!$A:$AS,MATCH($S$1,Database!$A$1:$AS$1,),)))))/(((VLOOKUP(EDATE(B178,-12),Database!$A:$AS,MATCH($S$1,Database!$A$1:$AS$1,),)))))</f>
        <v>0.12422360250148173</v>
      </c>
      <c r="T178" s="13">
        <f>IF(VLOOKUP(B178,Database!$A:$AV,MATCH($T$1,Database!$A$1:$AV$1,),)=0,"#N/A",((((VLOOKUP(B178,Database!$A:$AS,MATCH($T$1,Database!$A$1:$AS$1,),))))-(((VLOOKUP(EDATE(B178,-12),Database!$A:$AS,MATCH($T$1,Database!$A$1:$AS$1,),)))))/(((VLOOKUP(EDATE(B178,-12),Database!$A:$AS,MATCH($T$1,Database!$A$1:$AS$1,),)))))</f>
        <v>9.5959595966611022E-2</v>
      </c>
      <c r="U178" s="13">
        <f>IF(VLOOKUP(B178,Database!$A:$AV,MATCH($U$1,Database!$A$1:$AV$1,),)=0,"#N/A",((((VLOOKUP(B178,Database!$A:$AS,MATCH($U$1,Database!$A$1:$AS$1,),))))-(((VLOOKUP(EDATE(B178,-12),Database!$A:$AS,MATCH($U$1,Database!$A$1:$AS$1,),)))))/(((VLOOKUP(EDATE(B178,-12),Database!$A:$AS,MATCH($U$1,Database!$A$1:$AS$1,),)))))</f>
        <v>5.5059523808416271E-2</v>
      </c>
      <c r="V178" s="13">
        <f>IF(VLOOKUP(B178,Database!$A:$AV,MATCH($V$1,Database!$A$1:$AV$1,),)=0,"#N/A",((((VLOOKUP(B178,Database!$A:$AS,MATCH($V$1,Database!$A$1:$AS$1,),))))-(((VLOOKUP(EDATE(B178,-12),Database!$A:$AS,MATCH($V$1,Database!$A$1:$AS$1,),)))))/(((VLOOKUP(EDATE(B178,-12),Database!$A:$AS,MATCH($V$1,Database!$A$1:$AS$1,),)))))</f>
        <v>7.6271186440677846E-2</v>
      </c>
    </row>
    <row r="179" spans="1:22" s="80" customFormat="1" x14ac:dyDescent="0.35">
      <c r="A179" s="43"/>
      <c r="B179" s="75">
        <v>37591</v>
      </c>
      <c r="C179" s="13">
        <f>IF(VLOOKUP(B179,Database!$A:$AU,MATCH($C$1,Database!$A$1:$AU$1,),)=0,"#N/A",((((VLOOKUP(B179,Database!$A:$AU,MATCH($C$1,Database!$A$1:$AU$1,),))))-(((VLOOKUP(EDATE(B179,-12),Database!$A:$AU,MATCH($C$1,Database!$A$1:$AU$1,),)))))/(((VLOOKUP(EDATE(B179,-12),Database!$A:$AU,MATCH($C$1,Database!$A$1:$AU$1,),)))))</f>
        <v>2.9101735530102375E-2</v>
      </c>
      <c r="D179" s="13">
        <f>IF(VLOOKUP(B179,Database!$A:$AV,MATCH($D$1,Database!$A$1:$AV$1,),)=0,"#N/A",((((VLOOKUP(B179,Database!$A:$AS,MATCH($D$1,Database!$A$1:$AS$1,),))))-(((VLOOKUP(EDATE(B179,-12),Database!$A:$AS,MATCH($D$1,Database!$A$1:$AS$1,),)))))/(((VLOOKUP(EDATE(B179,-12),Database!$A:$AS,MATCH($D$1,Database!$A$1:$AS$1,),)))))</f>
        <v>2.1231422534835846E-3</v>
      </c>
      <c r="E179" s="13">
        <f>IF(VLOOKUP(B179,Database!$A:$AV,MATCH($E$1,Database!$A$1:$AV$1,),)=0,"#N/A",((((VLOOKUP(B179,Database!$A:$AS,MATCH($E$1,Database!$A$1:$AS$1,),))))-(((VLOOKUP(EDATE(B179,-12),Database!$A:$AS,MATCH($E$1,Database!$A$1:$AS$1,),)))))/(((VLOOKUP(EDATE(B179,-12),Database!$A:$AS,MATCH($E$1,Database!$A$1:$AS$1,),)))))</f>
        <v>5.4809843405096856E-2</v>
      </c>
      <c r="F179" s="13">
        <f>IF(VLOOKUP(B179,Database!$A:$AV,MATCH($F$1,Database!$A$1:$AV$1,),)=0,"#N/A",((((VLOOKUP(B179,Database!$A:$AS,MATCH($F$1,Database!$A$1:$AS$1,),))))-(((VLOOKUP(EDATE(B179,-12),Database!$A:$AS,MATCH($F$1,Database!$A$1:$AS$1,),)))))/(((VLOOKUP(EDATE(B179,-12),Database!$A:$AS,MATCH($F$1,Database!$A$1:$AS$1,),)))))</f>
        <v>1.2722646306871864E-2</v>
      </c>
      <c r="G179" s="13">
        <f>IF(VLOOKUP(B179,Database!$A:$AV,MATCH($G$1,Database!$A$1:$AV$1,),)=0,"#N/A",((((VLOOKUP(B179,Database!$A:$AS,MATCH($G$1,Database!$A$1:$AS$1,),))))-(((VLOOKUP(EDATE(B179,-12),Database!$A:$AS,MATCH($G$1,Database!$A$1:$AS$1,),)))))/(((VLOOKUP(EDATE(B179,-12),Database!$A:$AS,MATCH($G$1,Database!$A$1:$AS$1,),)))))</f>
        <v>-2.2161172161172176E-2</v>
      </c>
      <c r="H179" s="13">
        <f>IF(VLOOKUP(B179,Database!$A:$AV,MATCH($H$1,Database!$A$1:$AV$1,),)=0,"#N/A",((((VLOOKUP(B179,Database!$A:$AS,MATCH($H$1,Database!$A$1:$AS$1,),))))-(((VLOOKUP(EDATE(B179,-12),Database!$A:$AS,MATCH($H$1,Database!$A$1:$AS$1,),)))))/(((VLOOKUP(EDATE(B179,-12),Database!$A:$AS,MATCH($H$1,Database!$A$1:$AS$1,),)))))</f>
        <v>3.361344537881681E-2</v>
      </c>
      <c r="I179" s="13">
        <f>IF(VLOOKUP(B179,Database!$A:$AV,MATCH($I$1,Database!$A$1:$AV$1,),)=0,"#N/A",((((VLOOKUP(B179,Database!$A:$AS,MATCH($I$1,Database!$A$1:$AS$1,),))))-(((VLOOKUP(EDATE(B179,-12),Database!$A:$AS,MATCH($I$1,Database!$A$1:$AS$1,),)))))/(((VLOOKUP(EDATE(B179,-12),Database!$A:$AS,MATCH($I$1,Database!$A$1:$AS$1,),)))))</f>
        <v>2.4311183137415778E-3</v>
      </c>
      <c r="J179" s="13">
        <f>IF(VLOOKUP(B179,Database!$A:$AV,MATCH($J$1,Database!$A$1:$AV$1,),)=0,"#N/A",((((VLOOKUP(B179,Database!$A:$AS,MATCH($J$1,Database!$A$1:$AS$1,),))))-(((VLOOKUP(EDATE(B179,-12),Database!$A:$AS,MATCH($J$1,Database!$A$1:$AS$1,),)))))/(((VLOOKUP(EDATE(B179,-12),Database!$A:$AS,MATCH($J$1,Database!$A$1:$AS$1,),)))))</f>
        <v>2.3639458621973471E-2</v>
      </c>
      <c r="K179" s="13">
        <f>IF(VLOOKUP(B179,Database!$A:$AV,MATCH($K$1,Database!$A$1:$AV$1,),)=0,"#N/A",((((VLOOKUP(B179,Database!$A:$AS,MATCH($K$1,Database!$A$1:$AS$1,),))))-(((VLOOKUP(EDATE(B179,-12),Database!$A:$AS,MATCH($K$1,Database!$A$1:$AS$1,),)))))/(((VLOOKUP(EDATE(B179,-12),Database!$A:$AS,MATCH($K$1,Database!$A$1:$AS$1,),)))))</f>
        <v>1.0912698412974034E-2</v>
      </c>
      <c r="L179" s="13">
        <f>((((VLOOKUP(B179,Database!$A:$AS,MATCH($L$1,Database!$A$1:$AS$1,),))))-(((VLOOKUP(EDATE(B179,-12),Database!$A:$AS,MATCH($L$1,Database!$A$1:$AS$1,),)))))/(((VLOOKUP(EDATE(B179,-12),Database!$A:$AS,MATCH($L$1,Database!$A$1:$AS$1,),))))</f>
        <v>-3.6462739245017354E-3</v>
      </c>
      <c r="M179" s="13">
        <f>((((VLOOKUP(B179,Database!$A:$AS,MATCH($M$1,Database!$A$1:$AS$1,),))))-(((VLOOKUP(EDATE(B179,-12),Database!$A:$AS,MATCH($M$1,Database!$A$1:$AS$1,),)))))/(((VLOOKUP(EDATE(B179,-12),Database!$A:$AS,MATCH($M$1,Database!$A$1:$AS$1,),))))</f>
        <v>4.1774293187682089E-2</v>
      </c>
      <c r="N179" s="13">
        <f>((((VLOOKUP(B179,Database!$A:$AS,MATCH($N$1,Database!$A$1:$AS$1,),))))-(((VLOOKUP(EDATE(B179,-12),Database!$A:$AS,MATCH($N$1,Database!$A$1:$AS$1,),)))))/(((VLOOKUP(EDATE(B179,-12),Database!$A:$AS,MATCH($N$1,Database!$A$1:$AS$1,),))))</f>
        <v>5.7694100449730418E-2</v>
      </c>
      <c r="O179" s="13">
        <f>IF(VLOOKUP(B179,Database!$A:$AV,MATCH($O$1,Database!$A$1:$AV$1,),)=0,"#N/A",((((VLOOKUP(B179,Database!$A:$AS,MATCH($O$1,Database!$A$1:$AS$1,),))))-(((VLOOKUP(EDATE(B179,-12),Database!$A:$AS,MATCH($O$1,Database!$A$1:$AS$1,),)))))/(((VLOOKUP(EDATE(B179,-12),Database!$A:$AS,MATCH($O$1,Database!$A$1:$AS$1,),)))))</f>
        <v>4.1936502226889306E-2</v>
      </c>
      <c r="P179" s="13">
        <f>IF(VLOOKUP(B179,Database!$A:$AV,MATCH($P$1,Database!$A$1:$AV$1,),)=0,"#N/A",((((VLOOKUP(B179,Database!$A:$AS,MATCH($P$1,Database!$A$1:$AS$1,),))))-(((VLOOKUP(EDATE(B179,-12),Database!$A:$AS,MATCH($P$1,Database!$A$1:$AS$1,),)))))/(((VLOOKUP(EDATE(B179,-12),Database!$A:$AS,MATCH($P$1,Database!$A$1:$AS$1,),)))))</f>
        <v>0.1315347746071551</v>
      </c>
      <c r="Q179" s="13">
        <f>IF(VLOOKUP(B179,Database!$A:$AV,MATCH($Q$1,Database!$A$1:$AV$1,),)=0,"#N/A",((((VLOOKUP(B179,Database!$A:$AS,MATCH($Q$1,Database!$A$1:$AS$1,),))))-(((VLOOKUP(EDATE(B179,-12),Database!$A:$AS,MATCH($Q$1,Database!$A$1:$AS$1,),)))))/(((VLOOKUP(EDATE(B179,-12),Database!$A:$AS,MATCH($Q$1,Database!$A$1:$AS$1,),)))))</f>
        <v>5.1970829656996183E-2</v>
      </c>
      <c r="R179" s="13">
        <f>IF(VLOOKUP(B179,Database!$A:$AV,MATCH($R$1,Database!$A$1:$AV$1,),)=0,"#N/A",((((VLOOKUP(B179,Database!$A:$AS,MATCH($R$1,Database!$A$1:$AS$1,),))))-(((VLOOKUP(EDATE(B179,-12),Database!$A:$AS,MATCH($R$1,Database!$A$1:$AS$1,),)))))/(((VLOOKUP(EDATE(B179,-12),Database!$A:$AS,MATCH($R$1,Database!$A$1:$AS$1,),)))))</f>
        <v>7.9066265059900498E-2</v>
      </c>
      <c r="S179" s="13">
        <f>IF(VLOOKUP(B179,Database!$A:$AV,MATCH($S$1,Database!$A$1:$AV$1,),)=0,"#N/A",((((VLOOKUP(B179,Database!$A:$AS,MATCH($S$1,Database!$A$1:$AS$1,),))))-(((VLOOKUP(EDATE(B179,-12),Database!$A:$AS,MATCH($S$1,Database!$A$1:$AS$1,),)))))/(((VLOOKUP(EDATE(B179,-12),Database!$A:$AS,MATCH($S$1,Database!$A$1:$AS$1,),)))))</f>
        <v>-6.7873303164836626E-2</v>
      </c>
      <c r="T179" s="13">
        <f>IF(VLOOKUP(B179,Database!$A:$AV,MATCH($T$1,Database!$A$1:$AV$1,),)=0,"#N/A",((((VLOOKUP(B179,Database!$A:$AS,MATCH($T$1,Database!$A$1:$AS$1,),))))-(((VLOOKUP(EDATE(B179,-12),Database!$A:$AS,MATCH($T$1,Database!$A$1:$AS$1,),)))))/(((VLOOKUP(EDATE(B179,-12),Database!$A:$AS,MATCH($T$1,Database!$A$1:$AS$1,),)))))</f>
        <v>0.16455696201185596</v>
      </c>
      <c r="U179" s="13">
        <f>IF(VLOOKUP(B179,Database!$A:$AV,MATCH($U$1,Database!$A$1:$AV$1,),)=0,"#N/A",((((VLOOKUP(B179,Database!$A:$AS,MATCH($U$1,Database!$A$1:$AS$1,),))))-(((VLOOKUP(EDATE(B179,-12),Database!$A:$AS,MATCH($U$1,Database!$A$1:$AS$1,),)))))/(((VLOOKUP(EDATE(B179,-12),Database!$A:$AS,MATCH($U$1,Database!$A$1:$AS$1,),)))))</f>
        <v>4.606240714103238E-2</v>
      </c>
      <c r="V179" s="13">
        <f>IF(VLOOKUP(B179,Database!$A:$AV,MATCH($V$1,Database!$A$1:$AV$1,),)=0,"#N/A",((((VLOOKUP(B179,Database!$A:$AS,MATCH($V$1,Database!$A$1:$AS$1,),))))-(((VLOOKUP(EDATE(B179,-12),Database!$A:$AS,MATCH($V$1,Database!$A$1:$AS$1,),)))))/(((VLOOKUP(EDATE(B179,-12),Database!$A:$AS,MATCH($V$1,Database!$A$1:$AS$1,),)))))</f>
        <v>2.8571428571428543E-2</v>
      </c>
    </row>
    <row r="180" spans="1:22" s="80" customFormat="1" x14ac:dyDescent="0.35">
      <c r="A180" s="43"/>
      <c r="B180" s="75">
        <v>37622</v>
      </c>
      <c r="C180" s="13">
        <f>IF(VLOOKUP(B180,Database!$A:$AU,MATCH($C$1,Database!$A$1:$AU$1,),)=0,"#N/A",((((VLOOKUP(B180,Database!$A:$AU,MATCH($C$1,Database!$A$1:$AU$1,),))))-(((VLOOKUP(EDATE(B180,-12),Database!$A:$AU,MATCH($C$1,Database!$A$1:$AU$1,),)))))/(((VLOOKUP(EDATE(B180,-12),Database!$A:$AU,MATCH($C$1,Database!$A$1:$AU$1,),)))))</f>
        <v>3.042852689442133E-2</v>
      </c>
      <c r="D180" s="13">
        <f>IF(VLOOKUP(B180,Database!$A:$AV,MATCH($D$1,Database!$A$1:$AV$1,),)=0,"#N/A",((((VLOOKUP(B180,Database!$A:$AS,MATCH($D$1,Database!$A$1:$AS$1,),))))-(((VLOOKUP(EDATE(B180,-12),Database!$A:$AS,MATCH($D$1,Database!$A$1:$AS$1,),)))))/(((VLOOKUP(EDATE(B180,-12),Database!$A:$AS,MATCH($D$1,Database!$A$1:$AS$1,),)))))</f>
        <v>1.9108280260119143E-2</v>
      </c>
      <c r="E180" s="13">
        <f>IF(VLOOKUP(B180,Database!$A:$AV,MATCH($E$1,Database!$A$1:$AV$1,),)=0,"#N/A",((((VLOOKUP(B180,Database!$A:$AS,MATCH($E$1,Database!$A$1:$AS$1,),))))-(((VLOOKUP(EDATE(B180,-12),Database!$A:$AS,MATCH($E$1,Database!$A$1:$AS$1,),)))))/(((VLOOKUP(EDATE(B180,-12),Database!$A:$AS,MATCH($E$1,Database!$A$1:$AS$1,),)))))</f>
        <v>7.5365579302932376E-2</v>
      </c>
      <c r="F180" s="13">
        <f>IF(VLOOKUP(B180,Database!$A:$AV,MATCH($F$1,Database!$A$1:$AV$1,),)=0,"#N/A",((((VLOOKUP(B180,Database!$A:$AS,MATCH($F$1,Database!$A$1:$AS$1,),))))-(((VLOOKUP(EDATE(B180,-12),Database!$A:$AS,MATCH($F$1,Database!$A$1:$AS$1,),)))))/(((VLOOKUP(EDATE(B180,-12),Database!$A:$AS,MATCH($F$1,Database!$A$1:$AS$1,),)))))</f>
        <v>1.5189873413491687E-2</v>
      </c>
      <c r="G180" s="13">
        <f>IF(VLOOKUP(B180,Database!$A:$AV,MATCH($G$1,Database!$A$1:$AV$1,),)=0,"#N/A",((((VLOOKUP(B180,Database!$A:$AS,MATCH($G$1,Database!$A$1:$AS$1,),))))-(((VLOOKUP(EDATE(B180,-12),Database!$A:$AS,MATCH($G$1,Database!$A$1:$AS$1,),)))))/(((VLOOKUP(EDATE(B180,-12),Database!$A:$AS,MATCH($G$1,Database!$A$1:$AS$1,),)))))</f>
        <v>-2.014652014652004E-3</v>
      </c>
      <c r="H180" s="13">
        <f>IF(VLOOKUP(B180,Database!$A:$AV,MATCH($H$1,Database!$A$1:$AV$1,),)=0,"#N/A",((((VLOOKUP(B180,Database!$A:$AS,MATCH($H$1,Database!$A$1:$AS$1,),))))-(((VLOOKUP(EDATE(B180,-12),Database!$A:$AS,MATCH($H$1,Database!$A$1:$AS$1,),)))))/(((VLOOKUP(EDATE(B180,-12),Database!$A:$AS,MATCH($H$1,Database!$A$1:$AS$1,),)))))</f>
        <v>3.0334728035452535E-2</v>
      </c>
      <c r="I180" s="13">
        <f>IF(VLOOKUP(B180,Database!$A:$AV,MATCH($I$1,Database!$A$1:$AV$1,),)=0,"#N/A",((((VLOOKUP(B180,Database!$A:$AS,MATCH($I$1,Database!$A$1:$AS$1,),))))-(((VLOOKUP(EDATE(B180,-12),Database!$A:$AS,MATCH($I$1,Database!$A$1:$AS$1,),)))))/(((VLOOKUP(EDATE(B180,-12),Database!$A:$AS,MATCH($I$1,Database!$A$1:$AS$1,),)))))</f>
        <v>2.1241830062182009E-2</v>
      </c>
      <c r="J180" s="13">
        <f>IF(VLOOKUP(B180,Database!$A:$AV,MATCH($J$1,Database!$A$1:$AV$1,),)=0,"#N/A",((((VLOOKUP(B180,Database!$A:$AS,MATCH($J$1,Database!$A$1:$AS$1,),))))-(((VLOOKUP(EDATE(B180,-12),Database!$A:$AS,MATCH($J$1,Database!$A$1:$AS$1,),)))))/(((VLOOKUP(EDATE(B180,-12),Database!$A:$AS,MATCH($J$1,Database!$A$1:$AS$1,),)))))</f>
        <v>2.0995424283220727E-2</v>
      </c>
      <c r="K180" s="13">
        <f>IF(VLOOKUP(B180,Database!$A:$AV,MATCH($K$1,Database!$A$1:$AV$1,),)=0,"#N/A",((((VLOOKUP(B180,Database!$A:$AS,MATCH($K$1,Database!$A$1:$AS$1,),))))-(((VLOOKUP(EDATE(B180,-12),Database!$A:$AS,MATCH($K$1,Database!$A$1:$AS$1,),)))))/(((VLOOKUP(EDATE(B180,-12),Database!$A:$AS,MATCH($K$1,Database!$A$1:$AS$1,),)))))</f>
        <v>2.9145728648610328E-2</v>
      </c>
      <c r="L180" s="13">
        <f>((((VLOOKUP(B180,Database!$A:$AS,MATCH($L$1,Database!$A$1:$AS$1,),))))-(((VLOOKUP(EDATE(B180,-12),Database!$A:$AS,MATCH($L$1,Database!$A$1:$AS$1,),)))))/(((VLOOKUP(EDATE(B180,-12),Database!$A:$AS,MATCH($L$1,Database!$A$1:$AS$1,),))))</f>
        <v>1.3389158953261263E-2</v>
      </c>
      <c r="M180" s="13">
        <f>((((VLOOKUP(B180,Database!$A:$AS,MATCH($M$1,Database!$A$1:$AS$1,),))))-(((VLOOKUP(EDATE(B180,-12),Database!$A:$AS,MATCH($M$1,Database!$A$1:$AS$1,),)))))/(((VLOOKUP(EDATE(B180,-12),Database!$A:$AS,MATCH($M$1,Database!$A$1:$AS$1,),))))</f>
        <v>5.7725263244995967E-2</v>
      </c>
      <c r="N180" s="13">
        <f>((((VLOOKUP(B180,Database!$A:$AS,MATCH($N$1,Database!$A$1:$AS$1,),))))-(((VLOOKUP(EDATE(B180,-12),Database!$A:$AS,MATCH($N$1,Database!$A$1:$AS$1,),)))))/(((VLOOKUP(EDATE(B180,-12),Database!$A:$AS,MATCH($N$1,Database!$A$1:$AS$1,),))))</f>
        <v>6.5726295018907449E-2</v>
      </c>
      <c r="O180" s="13">
        <f>IF(VLOOKUP(B180,Database!$A:$AV,MATCH($O$1,Database!$A$1:$AV$1,),)=0,"#N/A",((((VLOOKUP(B180,Database!$A:$AS,MATCH($O$1,Database!$A$1:$AS$1,),))))-(((VLOOKUP(EDATE(B180,-12),Database!$A:$AS,MATCH($O$1,Database!$A$1:$AS$1,),)))))/(((VLOOKUP(EDATE(B180,-12),Database!$A:$AS,MATCH($O$1,Database!$A$1:$AS$1,),)))))</f>
        <v>1.7579611299114315E-2</v>
      </c>
      <c r="P180" s="13">
        <f>IF(VLOOKUP(B180,Database!$A:$AV,MATCH($P$1,Database!$A$1:$AV$1,),)=0,"#N/A",((((VLOOKUP(B180,Database!$A:$AS,MATCH($P$1,Database!$A$1:$AS$1,),))))-(((VLOOKUP(EDATE(B180,-12),Database!$A:$AS,MATCH($P$1,Database!$A$1:$AS$1,),)))))/(((VLOOKUP(EDATE(B180,-12),Database!$A:$AS,MATCH($P$1,Database!$A$1:$AS$1,),)))))</f>
        <v>7.1539230874825874E-2</v>
      </c>
      <c r="Q180" s="13">
        <f>IF(VLOOKUP(B180,Database!$A:$AV,MATCH($Q$1,Database!$A$1:$AV$1,),)=0,"#N/A",((((VLOOKUP(B180,Database!$A:$AS,MATCH($Q$1,Database!$A$1:$AS$1,),))))-(((VLOOKUP(EDATE(B180,-12),Database!$A:$AS,MATCH($Q$1,Database!$A$1:$AS$1,),)))))/(((VLOOKUP(EDATE(B180,-12),Database!$A:$AS,MATCH($Q$1,Database!$A$1:$AS$1,),)))))</f>
        <v>2.4664525928888622E-2</v>
      </c>
      <c r="R180" s="13">
        <f>IF(VLOOKUP(B180,Database!$A:$AV,MATCH($R$1,Database!$A$1:$AV$1,),)=0,"#N/A",((((VLOOKUP(B180,Database!$A:$AS,MATCH($R$1,Database!$A$1:$AS$1,),))))-(((VLOOKUP(EDATE(B180,-12),Database!$A:$AS,MATCH($R$1,Database!$A$1:$AS$1,),)))))/(((VLOOKUP(EDATE(B180,-12),Database!$A:$AS,MATCH($R$1,Database!$A$1:$AS$1,),)))))</f>
        <v>7.0721357860184988E-3</v>
      </c>
      <c r="S180" s="13">
        <f>IF(VLOOKUP(B180,Database!$A:$AV,MATCH($S$1,Database!$A$1:$AV$1,),)=0,"#N/A",((((VLOOKUP(B180,Database!$A:$AS,MATCH($S$1,Database!$A$1:$AS$1,),))))-(((VLOOKUP(EDATE(B180,-12),Database!$A:$AS,MATCH($S$1,Database!$A$1:$AS$1,),)))))/(((VLOOKUP(EDATE(B180,-12),Database!$A:$AS,MATCH($S$1,Database!$A$1:$AS$1,),)))))</f>
        <v>-2.232142857059125E-3</v>
      </c>
      <c r="T180" s="13">
        <f>IF(VLOOKUP(B180,Database!$A:$AV,MATCH($T$1,Database!$A$1:$AV$1,),)=0,"#N/A",((((VLOOKUP(B180,Database!$A:$AS,MATCH($T$1,Database!$A$1:$AS$1,),))))-(((VLOOKUP(EDATE(B180,-12),Database!$A:$AS,MATCH($T$1,Database!$A$1:$AS$1,),)))))/(((VLOOKUP(EDATE(B180,-12),Database!$A:$AS,MATCH($T$1,Database!$A$1:$AS$1,),)))))</f>
        <v>0.15931372550443468</v>
      </c>
      <c r="U180" s="13">
        <f>IF(VLOOKUP(B180,Database!$A:$AV,MATCH($U$1,Database!$A$1:$AV$1,),)=0,"#N/A",((((VLOOKUP(B180,Database!$A:$AS,MATCH($U$1,Database!$A$1:$AS$1,),))))-(((VLOOKUP(EDATE(B180,-12),Database!$A:$AS,MATCH($U$1,Database!$A$1:$AS$1,),)))))/(((VLOOKUP(EDATE(B180,-12),Database!$A:$AS,MATCH($U$1,Database!$A$1:$AS$1,),)))))</f>
        <v>5.8103975547655243E-2</v>
      </c>
      <c r="V180" s="13">
        <f>IF(VLOOKUP(B180,Database!$A:$AV,MATCH($V$1,Database!$A$1:$AV$1,),)=0,"#N/A",((((VLOOKUP(B180,Database!$A:$AS,MATCH($V$1,Database!$A$1:$AS$1,),))))-(((VLOOKUP(EDATE(B180,-12),Database!$A:$AS,MATCH($V$1,Database!$A$1:$AS$1,),)))))/(((VLOOKUP(EDATE(B180,-12),Database!$A:$AS,MATCH($V$1,Database!$A$1:$AS$1,),)))))</f>
        <v>2.9106029106029076E-2</v>
      </c>
    </row>
    <row r="181" spans="1:22" s="80" customFormat="1" x14ac:dyDescent="0.35">
      <c r="A181" s="43"/>
      <c r="B181" s="75">
        <v>37653</v>
      </c>
      <c r="C181" s="13">
        <f>IF(VLOOKUP(B181,Database!$A:$AU,MATCH($C$1,Database!$A$1:$AU$1,),)=0,"#N/A",((((VLOOKUP(B181,Database!$A:$AU,MATCH($C$1,Database!$A$1:$AU$1,),))))-(((VLOOKUP(EDATE(B181,-12),Database!$A:$AU,MATCH($C$1,Database!$A$1:$AU$1,),)))))/(((VLOOKUP(EDATE(B181,-12),Database!$A:$AU,MATCH($C$1,Database!$A$1:$AU$1,),)))))</f>
        <v>3.1650330595162986E-2</v>
      </c>
      <c r="D181" s="13">
        <f>IF(VLOOKUP(B181,Database!$A:$AV,MATCH($D$1,Database!$A$1:$AV$1,),)=0,"#N/A",((((VLOOKUP(B181,Database!$A:$AS,MATCH($D$1,Database!$A$1:$AS$1,),))))-(((VLOOKUP(EDATE(B181,-12),Database!$A:$AS,MATCH($D$1,Database!$A$1:$AS$1,),)))))/(((VLOOKUP(EDATE(B181,-12),Database!$A:$AS,MATCH($D$1,Database!$A$1:$AS$1,),)))))</f>
        <v>1.693121693361346E-2</v>
      </c>
      <c r="E181" s="13">
        <f>IF(VLOOKUP(B181,Database!$A:$AV,MATCH($E$1,Database!$A$1:$AV$1,),)=0,"#N/A",((((VLOOKUP(B181,Database!$A:$AS,MATCH($E$1,Database!$A$1:$AS$1,),))))-(((VLOOKUP(EDATE(B181,-12),Database!$A:$AS,MATCH($E$1,Database!$A$1:$AS$1,),)))))/(((VLOOKUP(EDATE(B181,-12),Database!$A:$AS,MATCH($E$1,Database!$A$1:$AS$1,),)))))</f>
        <v>5.7677956024980943E-2</v>
      </c>
      <c r="F181" s="13">
        <f>IF(VLOOKUP(B181,Database!$A:$AV,MATCH($F$1,Database!$A$1:$AV$1,),)=0,"#N/A",((((VLOOKUP(B181,Database!$A:$AS,MATCH($F$1,Database!$A$1:$AS$1,),))))-(((VLOOKUP(EDATE(B181,-12),Database!$A:$AS,MATCH($F$1,Database!$A$1:$AS$1,),)))))/(((VLOOKUP(EDATE(B181,-12),Database!$A:$AS,MATCH($F$1,Database!$A$1:$AS$1,),)))))</f>
        <v>1.2626262622755485E-2</v>
      </c>
      <c r="G181" s="13">
        <f>IF(VLOOKUP(B181,Database!$A:$AV,MATCH($G$1,Database!$A$1:$AV$1,),)=0,"#N/A",((((VLOOKUP(B181,Database!$A:$AS,MATCH($G$1,Database!$A$1:$AS$1,),))))-(((VLOOKUP(EDATE(B181,-12),Database!$A:$AS,MATCH($G$1,Database!$A$1:$AS$1,),)))))/(((VLOOKUP(EDATE(B181,-12),Database!$A:$AS,MATCH($G$1,Database!$A$1:$AS$1,),)))))</f>
        <v>3.3756044156555472E-3</v>
      </c>
      <c r="H181" s="13">
        <f>IF(VLOOKUP(B181,Database!$A:$AV,MATCH($H$1,Database!$A$1:$AV$1,),)=0,"#N/A",((((VLOOKUP(B181,Database!$A:$AS,MATCH($H$1,Database!$A$1:$AS$1,),))))-(((VLOOKUP(EDATE(B181,-12),Database!$A:$AS,MATCH($H$1,Database!$A$1:$AS$1,),)))))/(((VLOOKUP(EDATE(B181,-12),Database!$A:$AS,MATCH($H$1,Database!$A$1:$AS$1,),)))))</f>
        <v>3.826266804769847E-2</v>
      </c>
      <c r="I181" s="13">
        <f>IF(VLOOKUP(B181,Database!$A:$AV,MATCH($I$1,Database!$A$1:$AV$1,),)=0,"#N/A",((((VLOOKUP(B181,Database!$A:$AS,MATCH($I$1,Database!$A$1:$AS$1,),))))-(((VLOOKUP(EDATE(B181,-12),Database!$A:$AS,MATCH($I$1,Database!$A$1:$AS$1,),)))))/(((VLOOKUP(EDATE(B181,-12),Database!$A:$AS,MATCH($I$1,Database!$A$1:$AS$1,),)))))</f>
        <v>-1.0500807756915718E-2</v>
      </c>
      <c r="J181" s="13">
        <f>IF(VLOOKUP(B181,Database!$A:$AV,MATCH($J$1,Database!$A$1:$AV$1,),)=0,"#N/A",((((VLOOKUP(B181,Database!$A:$AS,MATCH($J$1,Database!$A$1:$AS$1,),))))-(((VLOOKUP(EDATE(B181,-12),Database!$A:$AS,MATCH($J$1,Database!$A$1:$AS$1,),)))))/(((VLOOKUP(EDATE(B181,-12),Database!$A:$AS,MATCH($J$1,Database!$A$1:$AS$1,),)))))</f>
        <v>1.8785937244674446E-2</v>
      </c>
      <c r="K181" s="13">
        <f>IF(VLOOKUP(B181,Database!$A:$AV,MATCH($K$1,Database!$A$1:$AV$1,),)=0,"#N/A",((((VLOOKUP(B181,Database!$A:$AS,MATCH($K$1,Database!$A$1:$AS$1,),))))-(((VLOOKUP(EDATE(B181,-12),Database!$A:$AS,MATCH($K$1,Database!$A$1:$AS$1,),)))))/(((VLOOKUP(EDATE(B181,-12),Database!$A:$AS,MATCH($K$1,Database!$A$1:$AS$1,),)))))</f>
        <v>-1.7699115039374404E-2</v>
      </c>
      <c r="L181" s="13">
        <f>((((VLOOKUP(B181,Database!$A:$AS,MATCH($L$1,Database!$A$1:$AS$1,),))))-(((VLOOKUP(EDATE(B181,-12),Database!$A:$AS,MATCH($L$1,Database!$A$1:$AS$1,),)))))/(((VLOOKUP(EDATE(B181,-12),Database!$A:$AS,MATCH($L$1,Database!$A$1:$AS$1,),))))</f>
        <v>3.6730941740721598E-2</v>
      </c>
      <c r="M181" s="13">
        <f>((((VLOOKUP(B181,Database!$A:$AS,MATCH($M$1,Database!$A$1:$AS$1,),))))-(((VLOOKUP(EDATE(B181,-12),Database!$A:$AS,MATCH($M$1,Database!$A$1:$AS$1,),)))))/(((VLOOKUP(EDATE(B181,-12),Database!$A:$AS,MATCH($M$1,Database!$A$1:$AS$1,),))))</f>
        <v>8.4156479705654194E-2</v>
      </c>
      <c r="N181" s="13">
        <f>((((VLOOKUP(B181,Database!$A:$AS,MATCH($N$1,Database!$A$1:$AS$1,),))))-(((VLOOKUP(EDATE(B181,-12),Database!$A:$AS,MATCH($N$1,Database!$A$1:$AS$1,),)))))/(((VLOOKUP(EDATE(B181,-12),Database!$A:$AS,MATCH($N$1,Database!$A$1:$AS$1,),))))</f>
        <v>7.322844356951895E-2</v>
      </c>
      <c r="O181" s="13">
        <f>IF(VLOOKUP(B181,Database!$A:$AV,MATCH($O$1,Database!$A$1:$AV$1,),)=0,"#N/A",((((VLOOKUP(B181,Database!$A:$AS,MATCH($O$1,Database!$A$1:$AS$1,),))))-(((VLOOKUP(EDATE(B181,-12),Database!$A:$AS,MATCH($O$1,Database!$A$1:$AS$1,),)))))/(((VLOOKUP(EDATE(B181,-12),Database!$A:$AS,MATCH($O$1,Database!$A$1:$AS$1,),)))))</f>
        <v>5.6130010158762528E-3</v>
      </c>
      <c r="P181" s="13">
        <f>IF(VLOOKUP(B181,Database!$A:$AV,MATCH($P$1,Database!$A$1:$AV$1,),)=0,"#N/A",((((VLOOKUP(B181,Database!$A:$AS,MATCH($P$1,Database!$A$1:$AS$1,),))))-(((VLOOKUP(EDATE(B181,-12),Database!$A:$AS,MATCH($P$1,Database!$A$1:$AS$1,),)))))/(((VLOOKUP(EDATE(B181,-12),Database!$A:$AS,MATCH($P$1,Database!$A$1:$AS$1,),)))))</f>
        <v>5.6450216450216403E-2</v>
      </c>
      <c r="Q181" s="13">
        <f>IF(VLOOKUP(B181,Database!$A:$AV,MATCH($Q$1,Database!$A$1:$AV$1,),)=0,"#N/A",((((VLOOKUP(B181,Database!$A:$AS,MATCH($Q$1,Database!$A$1:$AS$1,),))))-(((VLOOKUP(EDATE(B181,-12),Database!$A:$AS,MATCH($Q$1,Database!$A$1:$AS$1,),)))))/(((VLOOKUP(EDATE(B181,-12),Database!$A:$AS,MATCH($Q$1,Database!$A$1:$AS$1,),)))))</f>
        <v>-3.7732766025192449E-3</v>
      </c>
      <c r="R181" s="13">
        <f>IF(VLOOKUP(B181,Database!$A:$AV,MATCH($R$1,Database!$A$1:$AV$1,),)=0,"#N/A",((((VLOOKUP(B181,Database!$A:$AS,MATCH($R$1,Database!$A$1:$AS$1,),))))-(((VLOOKUP(EDATE(B181,-12),Database!$A:$AS,MATCH($R$1,Database!$A$1:$AS$1,),)))))/(((VLOOKUP(EDATE(B181,-12),Database!$A:$AS,MATCH($R$1,Database!$A$1:$AS$1,),)))))</f>
        <v>-3.7190082641636493E-2</v>
      </c>
      <c r="S181" s="13">
        <f>IF(VLOOKUP(B181,Database!$A:$AV,MATCH($S$1,Database!$A$1:$AV$1,),)=0,"#N/A",((((VLOOKUP(B181,Database!$A:$AS,MATCH($S$1,Database!$A$1:$AS$1,),))))-(((VLOOKUP(EDATE(B181,-12),Database!$A:$AS,MATCH($S$1,Database!$A$1:$AS$1,),)))))/(((VLOOKUP(EDATE(B181,-12),Database!$A:$AS,MATCH($S$1,Database!$A$1:$AS$1,),)))))</f>
        <v>8.7719298252865452E-2</v>
      </c>
      <c r="T181" s="13">
        <f>IF(VLOOKUP(B181,Database!$A:$AV,MATCH($T$1,Database!$A$1:$AV$1,),)=0,"#N/A",((((VLOOKUP(B181,Database!$A:$AS,MATCH($T$1,Database!$A$1:$AS$1,),))))-(((VLOOKUP(EDATE(B181,-12),Database!$A:$AS,MATCH($T$1,Database!$A$1:$AS$1,),)))))/(((VLOOKUP(EDATE(B181,-12),Database!$A:$AS,MATCH($T$1,Database!$A$1:$AS$1,),)))))</f>
        <v>6.4814814812242535E-2</v>
      </c>
      <c r="U181" s="13">
        <f>IF(VLOOKUP(B181,Database!$A:$AV,MATCH($U$1,Database!$A$1:$AV$1,),)=0,"#N/A",((((VLOOKUP(B181,Database!$A:$AS,MATCH($U$1,Database!$A$1:$AS$1,),))))-(((VLOOKUP(EDATE(B181,-12),Database!$A:$AS,MATCH($U$1,Database!$A$1:$AS$1,),)))))/(((VLOOKUP(EDATE(B181,-12),Database!$A:$AS,MATCH($U$1,Database!$A$1:$AS$1,),)))))</f>
        <v>2.6905829596546617E-2</v>
      </c>
      <c r="V181" s="13">
        <f>IF(VLOOKUP(B181,Database!$A:$AV,MATCH($V$1,Database!$A$1:$AV$1,),)=0,"#N/A",((((VLOOKUP(B181,Database!$A:$AS,MATCH($V$1,Database!$A$1:$AS$1,),))))-(((VLOOKUP(EDATE(B181,-12),Database!$A:$AS,MATCH($V$1,Database!$A$1:$AS$1,),)))))/(((VLOOKUP(EDATE(B181,-12),Database!$A:$AS,MATCH($V$1,Database!$A$1:$AS$1,),)))))</f>
        <v>4.1753653444676408E-2</v>
      </c>
    </row>
    <row r="182" spans="1:22" s="80" customFormat="1" x14ac:dyDescent="0.35">
      <c r="A182" s="43"/>
      <c r="B182" s="75">
        <v>37681</v>
      </c>
      <c r="C182" s="13">
        <f>IF(VLOOKUP(B182,Database!$A:$AU,MATCH($C$1,Database!$A$1:$AU$1,),)=0,"#N/A",((((VLOOKUP(B182,Database!$A:$AU,MATCH($C$1,Database!$A$1:$AU$1,),))))-(((VLOOKUP(EDATE(B182,-12),Database!$A:$AU,MATCH($C$1,Database!$A$1:$AU$1,),)))))/(((VLOOKUP(EDATE(B182,-12),Database!$A:$AU,MATCH($C$1,Database!$A$1:$AU$1,),)))))</f>
        <v>2.0841903959039294E-2</v>
      </c>
      <c r="D182" s="13">
        <f>IF(VLOOKUP(B182,Database!$A:$AV,MATCH($D$1,Database!$A$1:$AV$1,),)=0,"#N/A",((((VLOOKUP(B182,Database!$A:$AS,MATCH($D$1,Database!$A$1:$AS$1,),))))-(((VLOOKUP(EDATE(B182,-12),Database!$A:$AS,MATCH($D$1,Database!$A$1:$AS$1,),)))))/(((VLOOKUP(EDATE(B182,-12),Database!$A:$AS,MATCH($D$1,Database!$A$1:$AS$1,),)))))</f>
        <v>1.049317939548816E-3</v>
      </c>
      <c r="E182" s="13">
        <f>IF(VLOOKUP(B182,Database!$A:$AV,MATCH($E$1,Database!$A$1:$AV$1,),)=0,"#N/A",((((VLOOKUP(B182,Database!$A:$AS,MATCH($E$1,Database!$A$1:$AS$1,),))))-(((VLOOKUP(EDATE(B182,-12),Database!$A:$AS,MATCH($E$1,Database!$A$1:$AS$1,),)))))/(((VLOOKUP(EDATE(B182,-12),Database!$A:$AS,MATCH($E$1,Database!$A$1:$AS$1,),)))))</f>
        <v>6.091524300776812E-2</v>
      </c>
      <c r="F182" s="13">
        <f>IF(VLOOKUP(B182,Database!$A:$AV,MATCH($F$1,Database!$A$1:$AV$1,),)=0,"#N/A",((((VLOOKUP(B182,Database!$A:$AS,MATCH($F$1,Database!$A$1:$AS$1,),))))-(((VLOOKUP(EDATE(B182,-12),Database!$A:$AS,MATCH($F$1,Database!$A$1:$AS$1,),)))))/(((VLOOKUP(EDATE(B182,-12),Database!$A:$AS,MATCH($F$1,Database!$A$1:$AS$1,),)))))</f>
        <v>7.5566750608788104E-3</v>
      </c>
      <c r="G182" s="13">
        <f>IF(VLOOKUP(B182,Database!$A:$AV,MATCH($G$1,Database!$A$1:$AV$1,),)=0,"#N/A",((((VLOOKUP(B182,Database!$A:$AS,MATCH($G$1,Database!$A$1:$AS$1,),))))-(((VLOOKUP(EDATE(B182,-12),Database!$A:$AS,MATCH($G$1,Database!$A$1:$AS$1,),)))))/(((VLOOKUP(EDATE(B182,-12),Database!$A:$AS,MATCH($G$1,Database!$A$1:$AS$1,),)))))</f>
        <v>-9.0810025426807123E-3</v>
      </c>
      <c r="H182" s="13">
        <f>IF(VLOOKUP(B182,Database!$A:$AV,MATCH($H$1,Database!$A$1:$AV$1,),)=0,"#N/A",((((VLOOKUP(B182,Database!$A:$AS,MATCH($H$1,Database!$A$1:$AS$1,),))))-(((VLOOKUP(EDATE(B182,-12),Database!$A:$AS,MATCH($H$1,Database!$A$1:$AS$1,),)))))/(((VLOOKUP(EDATE(B182,-12),Database!$A:$AS,MATCH($H$1,Database!$A$1:$AS$1,),)))))</f>
        <v>9.0270812498837883E-3</v>
      </c>
      <c r="I182" s="13">
        <f>IF(VLOOKUP(B182,Database!$A:$AV,MATCH($I$1,Database!$A$1:$AV$1,),)=0,"#N/A",((((VLOOKUP(B182,Database!$A:$AS,MATCH($I$1,Database!$A$1:$AS$1,),))))-(((VLOOKUP(EDATE(B182,-12),Database!$A:$AS,MATCH($I$1,Database!$A$1:$AS$1,),)))))/(((VLOOKUP(EDATE(B182,-12),Database!$A:$AS,MATCH($I$1,Database!$A$1:$AS$1,),)))))</f>
        <v>-1.6840416996164939E-2</v>
      </c>
      <c r="J182" s="13">
        <f>IF(VLOOKUP(B182,Database!$A:$AV,MATCH($J$1,Database!$A$1:$AV$1,),)=0,"#N/A",((((VLOOKUP(B182,Database!$A:$AS,MATCH($J$1,Database!$A$1:$AS$1,),))))-(((VLOOKUP(EDATE(B182,-12),Database!$A:$AS,MATCH($J$1,Database!$A$1:$AS$1,),)))))/(((VLOOKUP(EDATE(B182,-12),Database!$A:$AS,MATCH($J$1,Database!$A$1:$AS$1,),)))))</f>
        <v>1.8208171025841994E-2</v>
      </c>
      <c r="K182" s="13">
        <f>IF(VLOOKUP(B182,Database!$A:$AV,MATCH($K$1,Database!$A$1:$AV$1,),)=0,"#N/A",((((VLOOKUP(B182,Database!$A:$AS,MATCH($K$1,Database!$A$1:$AS$1,),))))-(((VLOOKUP(EDATE(B182,-12),Database!$A:$AS,MATCH($K$1,Database!$A$1:$AS$1,),)))))/(((VLOOKUP(EDATE(B182,-12),Database!$A:$AS,MATCH($K$1,Database!$A$1:$AS$1,),)))))</f>
        <v>-1.9588638597177927E-2</v>
      </c>
      <c r="L182" s="13">
        <f>((((VLOOKUP(B182,Database!$A:$AS,MATCH($L$1,Database!$A$1:$AS$1,),))))-(((VLOOKUP(EDATE(B182,-12),Database!$A:$AS,MATCH($L$1,Database!$A$1:$AS$1,),)))))/(((VLOOKUP(EDATE(B182,-12),Database!$A:$AS,MATCH($L$1,Database!$A$1:$AS$1,),))))</f>
        <v>2.2983744042097558E-2</v>
      </c>
      <c r="M182" s="13">
        <f>((((VLOOKUP(B182,Database!$A:$AS,MATCH($M$1,Database!$A$1:$AS$1,),))))-(((VLOOKUP(EDATE(B182,-12),Database!$A:$AS,MATCH($M$1,Database!$A$1:$AS$1,),)))))/(((VLOOKUP(EDATE(B182,-12),Database!$A:$AS,MATCH($M$1,Database!$A$1:$AS$1,),))))</f>
        <v>0.10434573126835163</v>
      </c>
      <c r="N182" s="13">
        <f>((((VLOOKUP(B182,Database!$A:$AS,MATCH($N$1,Database!$A$1:$AS$1,),))))-(((VLOOKUP(EDATE(B182,-12),Database!$A:$AS,MATCH($N$1,Database!$A$1:$AS$1,),)))))/(((VLOOKUP(EDATE(B182,-12),Database!$A:$AS,MATCH($N$1,Database!$A$1:$AS$1,),))))</f>
        <v>5.8045397655304969E-2</v>
      </c>
      <c r="O182" s="13">
        <f>IF(VLOOKUP(B182,Database!$A:$AV,MATCH($O$1,Database!$A$1:$AV$1,),)=0,"#N/A",((((VLOOKUP(B182,Database!$A:$AS,MATCH($O$1,Database!$A$1:$AS$1,),))))-(((VLOOKUP(EDATE(B182,-12),Database!$A:$AS,MATCH($O$1,Database!$A$1:$AS$1,),)))))/(((VLOOKUP(EDATE(B182,-12),Database!$A:$AS,MATCH($O$1,Database!$A$1:$AS$1,),)))))</f>
        <v>3.5293289197095355E-3</v>
      </c>
      <c r="P182" s="13">
        <f>IF(VLOOKUP(B182,Database!$A:$AV,MATCH($P$1,Database!$A$1:$AV$1,),)=0,"#N/A",((((VLOOKUP(B182,Database!$A:$AS,MATCH($P$1,Database!$A$1:$AS$1,),))))-(((VLOOKUP(EDATE(B182,-12),Database!$A:$AS,MATCH($P$1,Database!$A$1:$AS$1,),)))))/(((VLOOKUP(EDATE(B182,-12),Database!$A:$AS,MATCH($P$1,Database!$A$1:$AS$1,),)))))</f>
        <v>5.2329291640076651E-2</v>
      </c>
      <c r="Q182" s="13">
        <f>IF(VLOOKUP(B182,Database!$A:$AV,MATCH($Q$1,Database!$A$1:$AV$1,),)=0,"#N/A",((((VLOOKUP(B182,Database!$A:$AS,MATCH($Q$1,Database!$A$1:$AS$1,),))))-(((VLOOKUP(EDATE(B182,-12),Database!$A:$AS,MATCH($Q$1,Database!$A$1:$AS$1,),)))))/(((VLOOKUP(EDATE(B182,-12),Database!$A:$AS,MATCH($Q$1,Database!$A$1:$AS$1,),)))))</f>
        <v>1.507958046061522E-3</v>
      </c>
      <c r="R182" s="13">
        <f>IF(VLOOKUP(B182,Database!$A:$AV,MATCH($R$1,Database!$A$1:$AV$1,),)=0,"#N/A",((((VLOOKUP(B182,Database!$A:$AS,MATCH($R$1,Database!$A$1:$AS$1,),))))-(((VLOOKUP(EDATE(B182,-12),Database!$A:$AS,MATCH($R$1,Database!$A$1:$AS$1,),)))))/(((VLOOKUP(EDATE(B182,-12),Database!$A:$AS,MATCH($R$1,Database!$A$1:$AS$1,),)))))</f>
        <v>-1.610644257302464E-2</v>
      </c>
      <c r="S182" s="13">
        <f>IF(VLOOKUP(B182,Database!$A:$AV,MATCH($S$1,Database!$A$1:$AV$1,),)=0,"#N/A",((((VLOOKUP(B182,Database!$A:$AS,MATCH($S$1,Database!$A$1:$AS$1,),))))-(((VLOOKUP(EDATE(B182,-12),Database!$A:$AS,MATCH($S$1,Database!$A$1:$AS$1,),)))))/(((VLOOKUP(EDATE(B182,-12),Database!$A:$AS,MATCH($S$1,Database!$A$1:$AS$1,),)))))</f>
        <v>-1.8143009613288213E-2</v>
      </c>
      <c r="T182" s="13">
        <f>IF(VLOOKUP(B182,Database!$A:$AV,MATCH($T$1,Database!$A$1:$AV$1,),)=0,"#N/A",((((VLOOKUP(B182,Database!$A:$AS,MATCH($T$1,Database!$A$1:$AS$1,),))))-(((VLOOKUP(EDATE(B182,-12),Database!$A:$AS,MATCH($T$1,Database!$A$1:$AS$1,),)))))/(((VLOOKUP(EDATE(B182,-12),Database!$A:$AS,MATCH($T$1,Database!$A$1:$AS$1,),)))))</f>
        <v>6.8649885587032666E-2</v>
      </c>
      <c r="U182" s="13">
        <f>IF(VLOOKUP(B182,Database!$A:$AV,MATCH($U$1,Database!$A$1:$AV$1,),)=0,"#N/A",((((VLOOKUP(B182,Database!$A:$AS,MATCH($U$1,Database!$A$1:$AS$1,),))))-(((VLOOKUP(EDATE(B182,-12),Database!$A:$AS,MATCH($U$1,Database!$A$1:$AS$1,),)))))/(((VLOOKUP(EDATE(B182,-12),Database!$A:$AS,MATCH($U$1,Database!$A$1:$AS$1,),)))))</f>
        <v>3.0075187966532316E-2</v>
      </c>
      <c r="V182" s="13">
        <f>IF(VLOOKUP(B182,Database!$A:$AV,MATCH($V$1,Database!$A$1:$AV$1,),)=0,"#N/A",((((VLOOKUP(B182,Database!$A:$AS,MATCH($V$1,Database!$A$1:$AS$1,),))))-(((VLOOKUP(EDATE(B182,-12),Database!$A:$AS,MATCH($V$1,Database!$A$1:$AS$1,),)))))/(((VLOOKUP(EDATE(B182,-12),Database!$A:$AS,MATCH($V$1,Database!$A$1:$AS$1,),)))))</f>
        <v>5.4166666666666696E-2</v>
      </c>
    </row>
    <row r="183" spans="1:22" s="80" customFormat="1" x14ac:dyDescent="0.35">
      <c r="A183" s="43"/>
      <c r="B183" s="75">
        <v>37712</v>
      </c>
      <c r="C183" s="13">
        <f>IF(VLOOKUP(B183,Database!$A:$AU,MATCH($C$1,Database!$A$1:$AU$1,),)=0,"#N/A",((((VLOOKUP(B183,Database!$A:$AU,MATCH($C$1,Database!$A$1:$AU$1,),))))-(((VLOOKUP(EDATE(B183,-12),Database!$A:$AU,MATCH($C$1,Database!$A$1:$AU$1,),)))))/(((VLOOKUP(EDATE(B183,-12),Database!$A:$AU,MATCH($C$1,Database!$A$1:$AU$1,),)))))</f>
        <v>9.5092643947340648E-3</v>
      </c>
      <c r="D183" s="13">
        <f>IF(VLOOKUP(B183,Database!$A:$AV,MATCH($D$1,Database!$A$1:$AV$1,),)=0,"#N/A",((((VLOOKUP(B183,Database!$A:$AS,MATCH($D$1,Database!$A$1:$AS$1,),))))-(((VLOOKUP(EDATE(B183,-12),Database!$A:$AS,MATCH($D$1,Database!$A$1:$AS$1,),)))))/(((VLOOKUP(EDATE(B183,-12),Database!$A:$AS,MATCH($D$1,Database!$A$1:$AS$1,),)))))</f>
        <v>7.36067298081307E-3</v>
      </c>
      <c r="E183" s="13">
        <f>IF(VLOOKUP(B183,Database!$A:$AV,MATCH($E$1,Database!$A$1:$AV$1,),)=0,"#N/A",((((VLOOKUP(B183,Database!$A:$AS,MATCH($E$1,Database!$A$1:$AS$1,),))))-(((VLOOKUP(EDATE(B183,-12),Database!$A:$AS,MATCH($E$1,Database!$A$1:$AS$1,),)))))/(((VLOOKUP(EDATE(B183,-12),Database!$A:$AS,MATCH($E$1,Database!$A$1:$AS$1,),)))))</f>
        <v>4.737032233670984E-2</v>
      </c>
      <c r="F183" s="13">
        <f>IF(VLOOKUP(B183,Database!$A:$AV,MATCH($F$1,Database!$A$1:$AV$1,),)=0,"#N/A",((((VLOOKUP(B183,Database!$A:$AS,MATCH($F$1,Database!$A$1:$AS$1,),))))-(((VLOOKUP(EDATE(B183,-12),Database!$A:$AS,MATCH($F$1,Database!$A$1:$AS$1,),)))))/(((VLOOKUP(EDATE(B183,-12),Database!$A:$AS,MATCH($F$1,Database!$A$1:$AS$1,),)))))</f>
        <v>3.7735849046161784E-3</v>
      </c>
      <c r="G183" s="13">
        <f>IF(VLOOKUP(B183,Database!$A:$AV,MATCH($G$1,Database!$A$1:$AV$1,),)=0,"#N/A",((((VLOOKUP(B183,Database!$A:$AS,MATCH($G$1,Database!$A$1:$AS$1,),))))-(((VLOOKUP(EDATE(B183,-12),Database!$A:$AS,MATCH($G$1,Database!$A$1:$AS$1,),)))))/(((VLOOKUP(EDATE(B183,-12),Database!$A:$AS,MATCH($G$1,Database!$A$1:$AS$1,),)))))</f>
        <v>-1.4711191335740031E-2</v>
      </c>
      <c r="H183" s="13">
        <f>IF(VLOOKUP(B183,Database!$A:$AV,MATCH($H$1,Database!$A$1:$AV$1,),)=0,"#N/A",((((VLOOKUP(B183,Database!$A:$AS,MATCH($H$1,Database!$A$1:$AS$1,),))))-(((VLOOKUP(EDATE(B183,-12),Database!$A:$AS,MATCH($H$1,Database!$A$1:$AS$1,),)))))/(((VLOOKUP(EDATE(B183,-12),Database!$A:$AS,MATCH($H$1,Database!$A$1:$AS$1,),)))))</f>
        <v>3.0959752320265356E-2</v>
      </c>
      <c r="I183" s="13">
        <f>IF(VLOOKUP(B183,Database!$A:$AV,MATCH($I$1,Database!$A$1:$AV$1,),)=0,"#N/A",((((VLOOKUP(B183,Database!$A:$AS,MATCH($I$1,Database!$A$1:$AS$1,),))))-(((VLOOKUP(EDATE(B183,-12),Database!$A:$AS,MATCH($I$1,Database!$A$1:$AS$1,),)))))/(((VLOOKUP(EDATE(B183,-12),Database!$A:$AS,MATCH($I$1,Database!$A$1:$AS$1,),)))))</f>
        <v>2.8122415216794636E-2</v>
      </c>
      <c r="J183" s="13">
        <f>IF(VLOOKUP(B183,Database!$A:$AV,MATCH($J$1,Database!$A$1:$AV$1,),)=0,"#N/A",((((VLOOKUP(B183,Database!$A:$AS,MATCH($J$1,Database!$A$1:$AS$1,),))))-(((VLOOKUP(EDATE(B183,-12),Database!$A:$AS,MATCH($J$1,Database!$A$1:$AS$1,),)))))/(((VLOOKUP(EDATE(B183,-12),Database!$A:$AS,MATCH($J$1,Database!$A$1:$AS$1,),)))))</f>
        <v>1.2100231063808139E-2</v>
      </c>
      <c r="K183" s="13">
        <f>IF(VLOOKUP(B183,Database!$A:$AV,MATCH($K$1,Database!$A$1:$AV$1,),)=0,"#N/A",((((VLOOKUP(B183,Database!$A:$AS,MATCH($K$1,Database!$A$1:$AS$1,),))))-(((VLOOKUP(EDATE(B183,-12),Database!$A:$AS,MATCH($K$1,Database!$A$1:$AS$1,),)))))/(((VLOOKUP(EDATE(B183,-12),Database!$A:$AS,MATCH($K$1,Database!$A$1:$AS$1,),)))))</f>
        <v>2.7805362461557456E-2</v>
      </c>
      <c r="L183" s="13">
        <f>((((VLOOKUP(B183,Database!$A:$AS,MATCH($L$1,Database!$A$1:$AS$1,),))))-(((VLOOKUP(EDATE(B183,-12),Database!$A:$AS,MATCH($L$1,Database!$A$1:$AS$1,),)))))/(((VLOOKUP(EDATE(B183,-12),Database!$A:$AS,MATCH($L$1,Database!$A$1:$AS$1,),))))</f>
        <v>1.091966347053123E-2</v>
      </c>
      <c r="M183" s="13">
        <f>((((VLOOKUP(B183,Database!$A:$AS,MATCH($M$1,Database!$A$1:$AS$1,),))))-(((VLOOKUP(EDATE(B183,-12),Database!$A:$AS,MATCH($M$1,Database!$A$1:$AS$1,),)))))/(((VLOOKUP(EDATE(B183,-12),Database!$A:$AS,MATCH($M$1,Database!$A$1:$AS$1,),))))</f>
        <v>0.10780236412258314</v>
      </c>
      <c r="N183" s="13">
        <f>((((VLOOKUP(B183,Database!$A:$AS,MATCH($N$1,Database!$A$1:$AS$1,),))))-(((VLOOKUP(EDATE(B183,-12),Database!$A:$AS,MATCH($N$1,Database!$A$1:$AS$1,),)))))/(((VLOOKUP(EDATE(B183,-12),Database!$A:$AS,MATCH($N$1,Database!$A$1:$AS$1,),))))</f>
        <v>4.7842415530962072E-2</v>
      </c>
      <c r="O183" s="13">
        <f>IF(VLOOKUP(B183,Database!$A:$AV,MATCH($O$1,Database!$A$1:$AV$1,),)=0,"#N/A",((((VLOOKUP(B183,Database!$A:$AS,MATCH($O$1,Database!$A$1:$AS$1,),))))-(((VLOOKUP(EDATE(B183,-12),Database!$A:$AS,MATCH($O$1,Database!$A$1:$AS$1,),)))))/(((VLOOKUP(EDATE(B183,-12),Database!$A:$AS,MATCH($O$1,Database!$A$1:$AS$1,),)))))</f>
        <v>-1.4157493085634383E-2</v>
      </c>
      <c r="P183" s="13">
        <f>IF(VLOOKUP(B183,Database!$A:$AV,MATCH($P$1,Database!$A$1:$AV$1,),)=0,"#N/A",((((VLOOKUP(B183,Database!$A:$AS,MATCH($P$1,Database!$A$1:$AS$1,),))))-(((VLOOKUP(EDATE(B183,-12),Database!$A:$AS,MATCH($P$1,Database!$A$1:$AS$1,),)))))/(((VLOOKUP(EDATE(B183,-12),Database!$A:$AS,MATCH($P$1,Database!$A$1:$AS$1,),)))))</f>
        <v>2.5253559132781229E-2</v>
      </c>
      <c r="Q183" s="13">
        <f>IF(VLOOKUP(B183,Database!$A:$AV,MATCH($Q$1,Database!$A$1:$AV$1,),)=0,"#N/A",((((VLOOKUP(B183,Database!$A:$AS,MATCH($Q$1,Database!$A$1:$AS$1,),))))-(((VLOOKUP(EDATE(B183,-12),Database!$A:$AS,MATCH($Q$1,Database!$A$1:$AS$1,),)))))/(((VLOOKUP(EDATE(B183,-12),Database!$A:$AS,MATCH($Q$1,Database!$A$1:$AS$1,),)))))</f>
        <v>-2.0845626381841048E-3</v>
      </c>
      <c r="R183" s="13">
        <f>IF(VLOOKUP(B183,Database!$A:$AV,MATCH($R$1,Database!$A$1:$AV$1,),)=0,"#N/A",((((VLOOKUP(B183,Database!$A:$AS,MATCH($R$1,Database!$A$1:$AS$1,),))))-(((VLOOKUP(EDATE(B183,-12),Database!$A:$AS,MATCH($R$1,Database!$A$1:$AS$1,),)))))/(((VLOOKUP(EDATE(B183,-12),Database!$A:$AS,MATCH($R$1,Database!$A$1:$AS$1,),)))))</f>
        <v>-1.7241379309392565E-2</v>
      </c>
      <c r="S183" s="13">
        <f>IF(VLOOKUP(B183,Database!$A:$AV,MATCH($S$1,Database!$A$1:$AV$1,),)=0,"#N/A",((((VLOOKUP(B183,Database!$A:$AS,MATCH($S$1,Database!$A$1:$AS$1,),))))-(((VLOOKUP(EDATE(B183,-12),Database!$A:$AS,MATCH($S$1,Database!$A$1:$AS$1,),)))))/(((VLOOKUP(EDATE(B183,-12),Database!$A:$AS,MATCH($S$1,Database!$A$1:$AS$1,),)))))</f>
        <v>3.5067873311350632E-2</v>
      </c>
      <c r="T183" s="13">
        <f>IF(VLOOKUP(B183,Database!$A:$AV,MATCH($T$1,Database!$A$1:$AV$1,),)=0,"#N/A",((((VLOOKUP(B183,Database!$A:$AS,MATCH($T$1,Database!$A$1:$AS$1,),))))-(((VLOOKUP(EDATE(B183,-12),Database!$A:$AS,MATCH($T$1,Database!$A$1:$AS$1,),)))))/(((VLOOKUP(EDATE(B183,-12),Database!$A:$AS,MATCH($T$1,Database!$A$1:$AS$1,),)))))</f>
        <v>1.797752809226125E-2</v>
      </c>
      <c r="U183" s="13">
        <f>IF(VLOOKUP(B183,Database!$A:$AV,MATCH($U$1,Database!$A$1:$AV$1,),)=0,"#N/A",((((VLOOKUP(B183,Database!$A:$AS,MATCH($U$1,Database!$A$1:$AS$1,),))))-(((VLOOKUP(EDATE(B183,-12),Database!$A:$AS,MATCH($U$1,Database!$A$1:$AS$1,),)))))/(((VLOOKUP(EDATE(B183,-12),Database!$A:$AS,MATCH($U$1,Database!$A$1:$AS$1,),)))))</f>
        <v>4.6199701946070308E-2</v>
      </c>
      <c r="V183" s="13">
        <f>IF(VLOOKUP(B183,Database!$A:$AV,MATCH($V$1,Database!$A$1:$AV$1,),)=0,"#N/A",((((VLOOKUP(B183,Database!$A:$AS,MATCH($V$1,Database!$A$1:$AS$1,),))))-(((VLOOKUP(EDATE(B183,-12),Database!$A:$AS,MATCH($V$1,Database!$A$1:$AS$1,),)))))/(((VLOOKUP(EDATE(B183,-12),Database!$A:$AS,MATCH($V$1,Database!$A$1:$AS$1,),)))))</f>
        <v>8.3333333333333454E-2</v>
      </c>
    </row>
    <row r="184" spans="1:22" s="80" customFormat="1" x14ac:dyDescent="0.35">
      <c r="A184" s="43"/>
      <c r="B184" s="75">
        <v>37742</v>
      </c>
      <c r="C184" s="13">
        <f>IF(VLOOKUP(B184,Database!$A:$AU,MATCH($C$1,Database!$A$1:$AU$1,),)=0,"#N/A",((((VLOOKUP(B184,Database!$A:$AU,MATCH($C$1,Database!$A$1:$AU$1,),))))-(((VLOOKUP(EDATE(B184,-12),Database!$A:$AU,MATCH($C$1,Database!$A$1:$AU$1,),)))))/(((VLOOKUP(EDATE(B184,-12),Database!$A:$AU,MATCH($C$1,Database!$A$1:$AU$1,),)))))</f>
        <v>4.9162974243101955E-3</v>
      </c>
      <c r="D184" s="13">
        <f>IF(VLOOKUP(B184,Database!$A:$AV,MATCH($D$1,Database!$A$1:$AV$1,),)=0,"#N/A",((((VLOOKUP(B184,Database!$A:$AS,MATCH($D$1,Database!$A$1:$AS$1,),))))-(((VLOOKUP(EDATE(B184,-12),Database!$A:$AS,MATCH($D$1,Database!$A$1:$AS$1,),)))))/(((VLOOKUP(EDATE(B184,-12),Database!$A:$AS,MATCH($D$1,Database!$A$1:$AS$1,),)))))</f>
        <v>-1.3612565448206194E-2</v>
      </c>
      <c r="E184" s="13">
        <f>IF(VLOOKUP(B184,Database!$A:$AV,MATCH($E$1,Database!$A$1:$AV$1,),)=0,"#N/A",((((VLOOKUP(B184,Database!$A:$AS,MATCH($E$1,Database!$A$1:$AS$1,),))))-(((VLOOKUP(EDATE(B184,-12),Database!$A:$AS,MATCH($E$1,Database!$A$1:$AS$1,),)))))/(((VLOOKUP(EDATE(B184,-12),Database!$A:$AS,MATCH($E$1,Database!$A$1:$AS$1,),)))))</f>
        <v>2.0282129689492473E-2</v>
      </c>
      <c r="F184" s="13">
        <f>IF(VLOOKUP(B184,Database!$A:$AV,MATCH($F$1,Database!$A$1:$AV$1,),)=0,"#N/A",((((VLOOKUP(B184,Database!$A:$AS,MATCH($F$1,Database!$A$1:$AS$1,),))))-(((VLOOKUP(EDATE(B184,-12),Database!$A:$AS,MATCH($F$1,Database!$A$1:$AS$1,),)))))/(((VLOOKUP(EDATE(B184,-12),Database!$A:$AS,MATCH($F$1,Database!$A$1:$AS$1,),)))))</f>
        <v>5.0825921205614371E-3</v>
      </c>
      <c r="G184" s="13">
        <f>IF(VLOOKUP(B184,Database!$A:$AV,MATCH($G$1,Database!$A$1:$AV$1,),)=0,"#N/A",((((VLOOKUP(B184,Database!$A:$AS,MATCH($G$1,Database!$A$1:$AS$1,),))))-(((VLOOKUP(EDATE(B184,-12),Database!$A:$AS,MATCH($G$1,Database!$A$1:$AS$1,),)))))/(((VLOOKUP(EDATE(B184,-12),Database!$A:$AS,MATCH($G$1,Database!$A$1:$AS$1,),)))))</f>
        <v>-2.9591186378949287E-2</v>
      </c>
      <c r="H184" s="13">
        <f>IF(VLOOKUP(B184,Database!$A:$AV,MATCH($H$1,Database!$A$1:$AV$1,),)=0,"#N/A",((((VLOOKUP(B184,Database!$A:$AS,MATCH($H$1,Database!$A$1:$AS$1,),))))-(((VLOOKUP(EDATE(B184,-12),Database!$A:$AS,MATCH($H$1,Database!$A$1:$AS$1,),)))))/(((VLOOKUP(EDATE(B184,-12),Database!$A:$AS,MATCH($H$1,Database!$A$1:$AS$1,),)))))</f>
        <v>-5.0150451272722961E-3</v>
      </c>
      <c r="I184" s="13">
        <f>IF(VLOOKUP(B184,Database!$A:$AV,MATCH($I$1,Database!$A$1:$AV$1,),)=0,"#N/A",((((VLOOKUP(B184,Database!$A:$AS,MATCH($I$1,Database!$A$1:$AS$1,),))))-(((VLOOKUP(EDATE(B184,-12),Database!$A:$AS,MATCH($I$1,Database!$A$1:$AS$1,),)))))/(((VLOOKUP(EDATE(B184,-12),Database!$A:$AS,MATCH($I$1,Database!$A$1:$AS$1,),)))))</f>
        <v>-3.9936102236013425E-2</v>
      </c>
      <c r="J184" s="13">
        <f>IF(VLOOKUP(B184,Database!$A:$AV,MATCH($J$1,Database!$A$1:$AV$1,),)=0,"#N/A",((((VLOOKUP(B184,Database!$A:$AS,MATCH($J$1,Database!$A$1:$AS$1,),))))-(((VLOOKUP(EDATE(B184,-12),Database!$A:$AS,MATCH($J$1,Database!$A$1:$AS$1,),)))))/(((VLOOKUP(EDATE(B184,-12),Database!$A:$AS,MATCH($J$1,Database!$A$1:$AS$1,),)))))</f>
        <v>1.2262410648010865E-2</v>
      </c>
      <c r="K184" s="13">
        <f>IF(VLOOKUP(B184,Database!$A:$AV,MATCH($K$1,Database!$A$1:$AV$1,),)=0,"#N/A",((((VLOOKUP(B184,Database!$A:$AS,MATCH($K$1,Database!$A$1:$AS$1,),))))-(((VLOOKUP(EDATE(B184,-12),Database!$A:$AS,MATCH($K$1,Database!$A$1:$AS$1,),)))))/(((VLOOKUP(EDATE(B184,-12),Database!$A:$AS,MATCH($K$1,Database!$A$1:$AS$1,),)))))</f>
        <v>5.9464816633841419E-3</v>
      </c>
      <c r="L184" s="13">
        <f>((((VLOOKUP(B184,Database!$A:$AS,MATCH($L$1,Database!$A$1:$AS$1,),))))-(((VLOOKUP(EDATE(B184,-12),Database!$A:$AS,MATCH($L$1,Database!$A$1:$AS$1,),)))))/(((VLOOKUP(EDATE(B184,-12),Database!$A:$AS,MATCH($L$1,Database!$A$1:$AS$1,),))))</f>
        <v>9.0884245089390154E-3</v>
      </c>
      <c r="M184" s="13">
        <f>((((VLOOKUP(B184,Database!$A:$AS,MATCH($M$1,Database!$A$1:$AS$1,),))))-(((VLOOKUP(EDATE(B184,-12),Database!$A:$AS,MATCH($M$1,Database!$A$1:$AS$1,),)))))/(((VLOOKUP(EDATE(B184,-12),Database!$A:$AS,MATCH($M$1,Database!$A$1:$AS$1,),))))</f>
        <v>0.11561145102819223</v>
      </c>
      <c r="N184" s="13">
        <f>((((VLOOKUP(B184,Database!$A:$AS,MATCH($N$1,Database!$A$1:$AS$1,),))))-(((VLOOKUP(EDATE(B184,-12),Database!$A:$AS,MATCH($N$1,Database!$A$1:$AS$1,),)))))/(((VLOOKUP(EDATE(B184,-12),Database!$A:$AS,MATCH($N$1,Database!$A$1:$AS$1,),))))</f>
        <v>6.7614174213318542E-2</v>
      </c>
      <c r="O184" s="13">
        <f>IF(VLOOKUP(B184,Database!$A:$AV,MATCH($O$1,Database!$A$1:$AV$1,),)=0,"#N/A",((((VLOOKUP(B184,Database!$A:$AS,MATCH($O$1,Database!$A$1:$AS$1,),))))-(((VLOOKUP(EDATE(B184,-12),Database!$A:$AS,MATCH($O$1,Database!$A$1:$AS$1,),)))))/(((VLOOKUP(EDATE(B184,-12),Database!$A:$AS,MATCH($O$1,Database!$A$1:$AS$1,),)))))</f>
        <v>-1.2932268147272349E-2</v>
      </c>
      <c r="P184" s="13">
        <f>IF(VLOOKUP(B184,Database!$A:$AV,MATCH($P$1,Database!$A$1:$AV$1,),)=0,"#N/A",((((VLOOKUP(B184,Database!$A:$AS,MATCH($P$1,Database!$A$1:$AS$1,),))))-(((VLOOKUP(EDATE(B184,-12),Database!$A:$AS,MATCH($P$1,Database!$A$1:$AS$1,),)))))/(((VLOOKUP(EDATE(B184,-12),Database!$A:$AS,MATCH($P$1,Database!$A$1:$AS$1,),)))))</f>
        <v>3.2174911095640413E-2</v>
      </c>
      <c r="Q184" s="13">
        <f>IF(VLOOKUP(B184,Database!$A:$AV,MATCH($Q$1,Database!$A$1:$AV$1,),)=0,"#N/A",((((VLOOKUP(B184,Database!$A:$AS,MATCH($Q$1,Database!$A$1:$AS$1,),))))-(((VLOOKUP(EDATE(B184,-12),Database!$A:$AS,MATCH($Q$1,Database!$A$1:$AS$1,),)))))/(((VLOOKUP(EDATE(B184,-12),Database!$A:$AS,MATCH($Q$1,Database!$A$1:$AS$1,),)))))</f>
        <v>-1.6475740828035705E-2</v>
      </c>
      <c r="R184" s="13">
        <f>IF(VLOOKUP(B184,Database!$A:$AV,MATCH($R$1,Database!$A$1:$AV$1,),)=0,"#N/A",((((VLOOKUP(B184,Database!$A:$AS,MATCH($R$1,Database!$A$1:$AS$1,),))))-(((VLOOKUP(EDATE(B184,-12),Database!$A:$AS,MATCH($R$1,Database!$A$1:$AS$1,),)))))/(((VLOOKUP(EDATE(B184,-12),Database!$A:$AS,MATCH($R$1,Database!$A$1:$AS$1,),)))))</f>
        <v>2.586206896340934E-2</v>
      </c>
      <c r="S184" s="13">
        <f>IF(VLOOKUP(B184,Database!$A:$AV,MATCH($S$1,Database!$A$1:$AV$1,),)=0,"#N/A",((((VLOOKUP(B184,Database!$A:$AS,MATCH($S$1,Database!$A$1:$AS$1,),))))-(((VLOOKUP(EDATE(B184,-12),Database!$A:$AS,MATCH($S$1,Database!$A$1:$AS$1,),)))))/(((VLOOKUP(EDATE(B184,-12),Database!$A:$AS,MATCH($S$1,Database!$A$1:$AS$1,),)))))</f>
        <v>-5.3763440767793059E-3</v>
      </c>
      <c r="T184" s="13">
        <f>IF(VLOOKUP(B184,Database!$A:$AV,MATCH($T$1,Database!$A$1:$AV$1,),)=0,"#N/A",((((VLOOKUP(B184,Database!$A:$AS,MATCH($T$1,Database!$A$1:$AS$1,),))))-(((VLOOKUP(EDATE(B184,-12),Database!$A:$AS,MATCH($T$1,Database!$A$1:$AS$1,),)))))/(((VLOOKUP(EDATE(B184,-12),Database!$A:$AS,MATCH($T$1,Database!$A$1:$AS$1,),)))))</f>
        <v>5.3364269133994023E-2</v>
      </c>
      <c r="U184" s="13">
        <f>IF(VLOOKUP(B184,Database!$A:$AV,MATCH($U$1,Database!$A$1:$AV$1,),)=0,"#N/A",((((VLOOKUP(B184,Database!$A:$AS,MATCH($U$1,Database!$A$1:$AS$1,),))))-(((VLOOKUP(EDATE(B184,-12),Database!$A:$AS,MATCH($U$1,Database!$A$1:$AS$1,),)))))/(((VLOOKUP(EDATE(B184,-12),Database!$A:$AS,MATCH($U$1,Database!$A$1:$AS$1,),)))))</f>
        <v>2.2321428576611017E-2</v>
      </c>
      <c r="V184" s="13">
        <f>IF(VLOOKUP(B184,Database!$A:$AV,MATCH($V$1,Database!$A$1:$AV$1,),)=0,"#N/A",((((VLOOKUP(B184,Database!$A:$AS,MATCH($V$1,Database!$A$1:$AS$1,),))))-(((VLOOKUP(EDATE(B184,-12),Database!$A:$AS,MATCH($V$1,Database!$A$1:$AS$1,),)))))/(((VLOOKUP(EDATE(B184,-12),Database!$A:$AS,MATCH($V$1,Database!$A$1:$AS$1,),)))))</f>
        <v>9.3220338983050807E-2</v>
      </c>
    </row>
    <row r="185" spans="1:22" s="80" customFormat="1" x14ac:dyDescent="0.35">
      <c r="A185" s="43"/>
      <c r="B185" s="75">
        <v>37773</v>
      </c>
      <c r="C185" s="13">
        <f>IF(VLOOKUP(B185,Database!$A:$AU,MATCH($C$1,Database!$A$1:$AU$1,),)=0,"#N/A",((((VLOOKUP(B185,Database!$A:$AU,MATCH($C$1,Database!$A$1:$AU$1,),))))-(((VLOOKUP(EDATE(B185,-12),Database!$A:$AU,MATCH($C$1,Database!$A$1:$AU$1,),)))))/(((VLOOKUP(EDATE(B185,-12),Database!$A:$AU,MATCH($C$1,Database!$A$1:$AU$1,),)))))</f>
        <v>-1.9236595709233824E-3</v>
      </c>
      <c r="D185" s="13">
        <f>IF(VLOOKUP(B185,Database!$A:$AV,MATCH($D$1,Database!$A$1:$AV$1,),)=0,"#N/A",((((VLOOKUP(B185,Database!$A:$AS,MATCH($D$1,Database!$A$1:$AS$1,),))))-(((VLOOKUP(EDATE(B185,-12),Database!$A:$AS,MATCH($D$1,Database!$A$1:$AS$1,),)))))/(((VLOOKUP(EDATE(B185,-12),Database!$A:$AS,MATCH($D$1,Database!$A$1:$AS$1,),)))))</f>
        <v>-1.7726798747304609E-2</v>
      </c>
      <c r="E185" s="13">
        <f>IF(VLOOKUP(B185,Database!$A:$AV,MATCH($E$1,Database!$A$1:$AV$1,),)=0,"#N/A",((((VLOOKUP(B185,Database!$A:$AS,MATCH($E$1,Database!$A$1:$AS$1,),))))-(((VLOOKUP(EDATE(B185,-12),Database!$A:$AS,MATCH($E$1,Database!$A$1:$AS$1,),)))))/(((VLOOKUP(EDATE(B185,-12),Database!$A:$AS,MATCH($E$1,Database!$A$1:$AS$1,),)))))</f>
        <v>2.3561681730905396E-2</v>
      </c>
      <c r="F185" s="13">
        <f>IF(VLOOKUP(B185,Database!$A:$AV,MATCH($F$1,Database!$A$1:$AV$1,),)=0,"#N/A",((((VLOOKUP(B185,Database!$A:$AS,MATCH($F$1,Database!$A$1:$AS$1,),))))-(((VLOOKUP(EDATE(B185,-12),Database!$A:$AS,MATCH($F$1,Database!$A$1:$AS$1,),)))))/(((VLOOKUP(EDATE(B185,-12),Database!$A:$AS,MATCH($F$1,Database!$A$1:$AS$1,),)))))</f>
        <v>-2.7194066753702159E-2</v>
      </c>
      <c r="G185" s="13">
        <f>IF(VLOOKUP(B185,Database!$A:$AV,MATCH($G$1,Database!$A$1:$AV$1,),)=0,"#N/A",((((VLOOKUP(B185,Database!$A:$AS,MATCH($G$1,Database!$A$1:$AS$1,),))))-(((VLOOKUP(EDATE(B185,-12),Database!$A:$AS,MATCH($G$1,Database!$A$1:$AS$1,),)))))/(((VLOOKUP(EDATE(B185,-12),Database!$A:$AS,MATCH($G$1,Database!$A$1:$AS$1,),)))))</f>
        <v>-3.0819731923041809E-2</v>
      </c>
      <c r="H185" s="13">
        <f>IF(VLOOKUP(B185,Database!$A:$AV,MATCH($H$1,Database!$A$1:$AV$1,),)=0,"#N/A",((((VLOOKUP(B185,Database!$A:$AS,MATCH($H$1,Database!$A$1:$AS$1,),))))-(((VLOOKUP(EDATE(B185,-12),Database!$A:$AS,MATCH($H$1,Database!$A$1:$AS$1,),)))))/(((VLOOKUP(EDATE(B185,-12),Database!$A:$AS,MATCH($H$1,Database!$A$1:$AS$1,),)))))</f>
        <v>5.6902002116553288E-2</v>
      </c>
      <c r="I185" s="13">
        <f>IF(VLOOKUP(B185,Database!$A:$AV,MATCH($I$1,Database!$A$1:$AV$1,),)=0,"#N/A",((((VLOOKUP(B185,Database!$A:$AS,MATCH($I$1,Database!$A$1:$AS$1,),))))-(((VLOOKUP(EDATE(B185,-12),Database!$A:$AS,MATCH($I$1,Database!$A$1:$AS$1,),)))))/(((VLOOKUP(EDATE(B185,-12),Database!$A:$AS,MATCH($I$1,Database!$A$1:$AS$1,),)))))</f>
        <v>-1.7756255044898712E-2</v>
      </c>
      <c r="J185" s="13">
        <f>IF(VLOOKUP(B185,Database!$A:$AV,MATCH($J$1,Database!$A$1:$AV$1,),)=0,"#N/A",((((VLOOKUP(B185,Database!$A:$AS,MATCH($J$1,Database!$A$1:$AS$1,),))))-(((VLOOKUP(EDATE(B185,-12),Database!$A:$AS,MATCH($J$1,Database!$A$1:$AS$1,),)))))/(((VLOOKUP(EDATE(B185,-12),Database!$A:$AS,MATCH($J$1,Database!$A$1:$AS$1,),)))))</f>
        <v>1.577954753490449E-2</v>
      </c>
      <c r="K185" s="13">
        <f>IF(VLOOKUP(B185,Database!$A:$AV,MATCH($K$1,Database!$A$1:$AV$1,),)=0,"#N/A",((((VLOOKUP(B185,Database!$A:$AS,MATCH($K$1,Database!$A$1:$AS$1,),))))-(((VLOOKUP(EDATE(B185,-12),Database!$A:$AS,MATCH($K$1,Database!$A$1:$AS$1,),)))))/(((VLOOKUP(EDATE(B185,-12),Database!$A:$AS,MATCH($K$1,Database!$A$1:$AS$1,),)))))</f>
        <v>2.7162977869703342E-2</v>
      </c>
      <c r="L185" s="13">
        <f>((((VLOOKUP(B185,Database!$A:$AS,MATCH($L$1,Database!$A$1:$AS$1,),))))-(((VLOOKUP(EDATE(B185,-12),Database!$A:$AS,MATCH($L$1,Database!$A$1:$AS$1,),)))))/(((VLOOKUP(EDATE(B185,-12),Database!$A:$AS,MATCH($L$1,Database!$A$1:$AS$1,),))))</f>
        <v>1.7672279152425682E-2</v>
      </c>
      <c r="M185" s="13">
        <f>((((VLOOKUP(B185,Database!$A:$AS,MATCH($M$1,Database!$A$1:$AS$1,),))))-(((VLOOKUP(EDATE(B185,-12),Database!$A:$AS,MATCH($M$1,Database!$A$1:$AS$1,),)))))/(((VLOOKUP(EDATE(B185,-12),Database!$A:$AS,MATCH($M$1,Database!$A$1:$AS$1,),))))</f>
        <v>9.0991287817829961E-2</v>
      </c>
      <c r="N185" s="13">
        <f>((((VLOOKUP(B185,Database!$A:$AS,MATCH($N$1,Database!$A$1:$AS$1,),))))-(((VLOOKUP(EDATE(B185,-12),Database!$A:$AS,MATCH($N$1,Database!$A$1:$AS$1,),)))))/(((VLOOKUP(EDATE(B185,-12),Database!$A:$AS,MATCH($N$1,Database!$A$1:$AS$1,),))))</f>
        <v>6.1877752155845997E-2</v>
      </c>
      <c r="O185" s="13">
        <f>IF(VLOOKUP(B185,Database!$A:$AV,MATCH($O$1,Database!$A$1:$AV$1,),)=0,"#N/A",((((VLOOKUP(B185,Database!$A:$AS,MATCH($O$1,Database!$A$1:$AS$1,),))))-(((VLOOKUP(EDATE(B185,-12),Database!$A:$AS,MATCH($O$1,Database!$A$1:$AS$1,),)))))/(((VLOOKUP(EDATE(B185,-12),Database!$A:$AS,MATCH($O$1,Database!$A$1:$AS$1,),)))))</f>
        <v>-1.0506430089468085E-2</v>
      </c>
      <c r="P185" s="13">
        <f>IF(VLOOKUP(B185,Database!$A:$AV,MATCH($P$1,Database!$A$1:$AV$1,),)=0,"#N/A",((((VLOOKUP(B185,Database!$A:$AS,MATCH($P$1,Database!$A$1:$AS$1,),))))-(((VLOOKUP(EDATE(B185,-12),Database!$A:$AS,MATCH($P$1,Database!$A$1:$AS$1,),)))))/(((VLOOKUP(EDATE(B185,-12),Database!$A:$AS,MATCH($P$1,Database!$A$1:$AS$1,),)))))</f>
        <v>7.1868661017270408E-2</v>
      </c>
      <c r="Q185" s="13">
        <f>IF(VLOOKUP(B185,Database!$A:$AV,MATCH($Q$1,Database!$A$1:$AV$1,),)=0,"#N/A",((((VLOOKUP(B185,Database!$A:$AS,MATCH($Q$1,Database!$A$1:$AS$1,),))))-(((VLOOKUP(EDATE(B185,-12),Database!$A:$AS,MATCH($Q$1,Database!$A$1:$AS$1,),)))))/(((VLOOKUP(EDATE(B185,-12),Database!$A:$AS,MATCH($Q$1,Database!$A$1:$AS$1,),)))))</f>
        <v>-1.6997476601713076E-2</v>
      </c>
      <c r="R185" s="13">
        <f>IF(VLOOKUP(B185,Database!$A:$AV,MATCH($R$1,Database!$A$1:$AV$1,),)=0,"#N/A",((((VLOOKUP(B185,Database!$A:$AS,MATCH($R$1,Database!$A$1:$AS$1,),))))-(((VLOOKUP(EDATE(B185,-12),Database!$A:$AS,MATCH($R$1,Database!$A$1:$AS$1,),)))))/(((VLOOKUP(EDATE(B185,-12),Database!$A:$AS,MATCH($R$1,Database!$A$1:$AS$1,),)))))</f>
        <v>1.6220028211786988E-2</v>
      </c>
      <c r="S185" s="13">
        <f>IF(VLOOKUP(B185,Database!$A:$AV,MATCH($S$1,Database!$A$1:$AV$1,),)=0,"#N/A",((((VLOOKUP(B185,Database!$A:$AS,MATCH($S$1,Database!$A$1:$AS$1,),))))-(((VLOOKUP(EDATE(B185,-12),Database!$A:$AS,MATCH($S$1,Database!$A$1:$AS$1,),)))))/(((VLOOKUP(EDATE(B185,-12),Database!$A:$AS,MATCH($S$1,Database!$A$1:$AS$1,),)))))</f>
        <v>-2.6232948591091959E-2</v>
      </c>
      <c r="T185" s="13">
        <f>IF(VLOOKUP(B185,Database!$A:$AV,MATCH($T$1,Database!$A$1:$AV$1,),)=0,"#N/A",((((VLOOKUP(B185,Database!$A:$AS,MATCH($T$1,Database!$A$1:$AS$1,),))))-(((VLOOKUP(EDATE(B185,-12),Database!$A:$AS,MATCH($T$1,Database!$A$1:$AS$1,),)))))/(((VLOOKUP(EDATE(B185,-12),Database!$A:$AS,MATCH($T$1,Database!$A$1:$AS$1,),)))))</f>
        <v>8.5057471256228728E-2</v>
      </c>
      <c r="U185" s="13">
        <f>IF(VLOOKUP(B185,Database!$A:$AV,MATCH($U$1,Database!$A$1:$AV$1,),)=0,"#N/A",((((VLOOKUP(B185,Database!$A:$AS,MATCH($U$1,Database!$A$1:$AS$1,),))))-(((VLOOKUP(EDATE(B185,-12),Database!$A:$AS,MATCH($U$1,Database!$A$1:$AS$1,),)))))/(((VLOOKUP(EDATE(B185,-12),Database!$A:$AS,MATCH($U$1,Database!$A$1:$AS$1,),)))))</f>
        <v>3.4226190483144937E-2</v>
      </c>
      <c r="V185" s="13">
        <f>IF(VLOOKUP(B185,Database!$A:$AV,MATCH($V$1,Database!$A$1:$AV$1,),)=0,"#N/A",((((VLOOKUP(B185,Database!$A:$AS,MATCH($V$1,Database!$A$1:$AS$1,),))))-(((VLOOKUP(EDATE(B185,-12),Database!$A:$AS,MATCH($V$1,Database!$A$1:$AS$1,),)))))/(((VLOOKUP(EDATE(B185,-12),Database!$A:$AS,MATCH($V$1,Database!$A$1:$AS$1,),)))))</f>
        <v>7.8838174273858863E-2</v>
      </c>
    </row>
    <row r="186" spans="1:22" s="80" customFormat="1" x14ac:dyDescent="0.35">
      <c r="A186" s="43"/>
      <c r="B186" s="75">
        <v>37803</v>
      </c>
      <c r="C186" s="13">
        <f>IF(VLOOKUP(B186,Database!$A:$AU,MATCH($C$1,Database!$A$1:$AU$1,),)=0,"#N/A",((((VLOOKUP(B186,Database!$A:$AU,MATCH($C$1,Database!$A$1:$AU$1,),))))-(((VLOOKUP(EDATE(B186,-12),Database!$A:$AU,MATCH($C$1,Database!$A$1:$AU$1,),)))))/(((VLOOKUP(EDATE(B186,-12),Database!$A:$AU,MATCH($C$1,Database!$A$1:$AU$1,),)))))</f>
        <v>3.501069492953369E-3</v>
      </c>
      <c r="D186" s="13">
        <f>IF(VLOOKUP(B186,Database!$A:$AV,MATCH($D$1,Database!$A$1:$AV$1,),)=0,"#N/A",((((VLOOKUP(B186,Database!$A:$AS,MATCH($D$1,Database!$A$1:$AS$1,),))))-(((VLOOKUP(EDATE(B186,-12),Database!$A:$AS,MATCH($D$1,Database!$A$1:$AS$1,),)))))/(((VLOOKUP(EDATE(B186,-12),Database!$A:$AS,MATCH($D$1,Database!$A$1:$AS$1,),)))))</f>
        <v>6.3025210066378779E-3</v>
      </c>
      <c r="E186" s="13">
        <f>IF(VLOOKUP(B186,Database!$A:$AV,MATCH($E$1,Database!$A$1:$AV$1,),)=0,"#N/A",((((VLOOKUP(B186,Database!$A:$AS,MATCH($E$1,Database!$A$1:$AS$1,),))))-(((VLOOKUP(EDATE(B186,-12),Database!$A:$AS,MATCH($E$1,Database!$A$1:$AS$1,),)))))/(((VLOOKUP(EDATE(B186,-12),Database!$A:$AS,MATCH($E$1,Database!$A$1:$AS$1,),)))))</f>
        <v>2.0272813057428354E-2</v>
      </c>
      <c r="F186" s="13">
        <f>IF(VLOOKUP(B186,Database!$A:$AV,MATCH($F$1,Database!$A$1:$AV$1,),)=0,"#N/A",((((VLOOKUP(B186,Database!$A:$AS,MATCH($F$1,Database!$A$1:$AS$1,),))))-(((VLOOKUP(EDATE(B186,-12),Database!$A:$AS,MATCH($F$1,Database!$A$1:$AS$1,),)))))/(((VLOOKUP(EDATE(B186,-12),Database!$A:$AS,MATCH($F$1,Database!$A$1:$AS$1,),)))))</f>
        <v>1.5113350121757442E-2</v>
      </c>
      <c r="G186" s="13">
        <f>IF(VLOOKUP(B186,Database!$A:$AV,MATCH($G$1,Database!$A$1:$AV$1,),)=0,"#N/A",((((VLOOKUP(B186,Database!$A:$AS,MATCH($G$1,Database!$A$1:$AS$1,),))))-(((VLOOKUP(EDATE(B186,-12),Database!$A:$AS,MATCH($G$1,Database!$A$1:$AS$1,),)))))/(((VLOOKUP(EDATE(B186,-12),Database!$A:$AS,MATCH($G$1,Database!$A$1:$AS$1,),)))))</f>
        <v>-3.2243205895899985E-3</v>
      </c>
      <c r="H186" s="13">
        <f>IF(VLOOKUP(B186,Database!$A:$AV,MATCH($H$1,Database!$A$1:$AV$1,),)=0,"#N/A",((((VLOOKUP(B186,Database!$A:$AS,MATCH($H$1,Database!$A$1:$AS$1,),))))-(((VLOOKUP(EDATE(B186,-12),Database!$A:$AS,MATCH($H$1,Database!$A$1:$AS$1,),)))))/(((VLOOKUP(EDATE(B186,-12),Database!$A:$AS,MATCH($H$1,Database!$A$1:$AS$1,),)))))</f>
        <v>2.339776195738813E-2</v>
      </c>
      <c r="I186" s="13">
        <f>IF(VLOOKUP(B186,Database!$A:$AV,MATCH($I$1,Database!$A$1:$AV$1,),)=0,"#N/A",((((VLOOKUP(B186,Database!$A:$AS,MATCH($I$1,Database!$A$1:$AS$1,),))))-(((VLOOKUP(EDATE(B186,-12),Database!$A:$AS,MATCH($I$1,Database!$A$1:$AS$1,),)))))/(((VLOOKUP(EDATE(B186,-12),Database!$A:$AS,MATCH($I$1,Database!$A$1:$AS$1,),)))))</f>
        <v>0</v>
      </c>
      <c r="J186" s="13">
        <f>IF(VLOOKUP(B186,Database!$A:$AV,MATCH($J$1,Database!$A$1:$AV$1,),)=0,"#N/A",((((VLOOKUP(B186,Database!$A:$AS,MATCH($J$1,Database!$A$1:$AS$1,),))))-(((VLOOKUP(EDATE(B186,-12),Database!$A:$AS,MATCH($J$1,Database!$A$1:$AS$1,),)))))/(((VLOOKUP(EDATE(B186,-12),Database!$A:$AS,MATCH($J$1,Database!$A$1:$AS$1,),)))))</f>
        <v>1.400057379121821E-2</v>
      </c>
      <c r="K186" s="13">
        <f>IF(VLOOKUP(B186,Database!$A:$AV,MATCH($K$1,Database!$A$1:$AV$1,),)=0,"#N/A",((((VLOOKUP(B186,Database!$A:$AS,MATCH($K$1,Database!$A$1:$AS$1,),))))-(((VLOOKUP(EDATE(B186,-12),Database!$A:$AS,MATCH($K$1,Database!$A$1:$AS$1,),)))))/(((VLOOKUP(EDATE(B186,-12),Database!$A:$AS,MATCH($K$1,Database!$A$1:$AS$1,),)))))</f>
        <v>3.5000000003650368E-2</v>
      </c>
      <c r="L186" s="13">
        <f>((((VLOOKUP(B186,Database!$A:$AS,MATCH($L$1,Database!$A$1:$AS$1,),))))-(((VLOOKUP(EDATE(B186,-12),Database!$A:$AS,MATCH($L$1,Database!$A$1:$AS$1,),)))))/(((VLOOKUP(EDATE(B186,-12),Database!$A:$AS,MATCH($L$1,Database!$A$1:$AS$1,),))))</f>
        <v>1.1845296717111578E-2</v>
      </c>
      <c r="M186" s="13">
        <f>((((VLOOKUP(B186,Database!$A:$AS,MATCH($M$1,Database!$A$1:$AS$1,),))))-(((VLOOKUP(EDATE(B186,-12),Database!$A:$AS,MATCH($M$1,Database!$A$1:$AS$1,),)))))/(((VLOOKUP(EDATE(B186,-12),Database!$A:$AS,MATCH($M$1,Database!$A$1:$AS$1,),))))</f>
        <v>8.3835989645873604E-2</v>
      </c>
      <c r="N186" s="13">
        <f>((((VLOOKUP(B186,Database!$A:$AS,MATCH($N$1,Database!$A$1:$AS$1,),))))-(((VLOOKUP(EDATE(B186,-12),Database!$A:$AS,MATCH($N$1,Database!$A$1:$AS$1,),)))))/(((VLOOKUP(EDATE(B186,-12),Database!$A:$AS,MATCH($N$1,Database!$A$1:$AS$1,),))))</f>
        <v>6.3063918385571516E-2</v>
      </c>
      <c r="O186" s="13">
        <f>IF(VLOOKUP(B186,Database!$A:$AV,MATCH($O$1,Database!$A$1:$AV$1,),)=0,"#N/A",((((VLOOKUP(B186,Database!$A:$AS,MATCH($O$1,Database!$A$1:$AS$1,),))))-(((VLOOKUP(EDATE(B186,-12),Database!$A:$AS,MATCH($O$1,Database!$A$1:$AS$1,),)))))/(((VLOOKUP(EDATE(B186,-12),Database!$A:$AS,MATCH($O$1,Database!$A$1:$AS$1,),)))))</f>
        <v>-9.9498077627562312E-3</v>
      </c>
      <c r="P186" s="13">
        <f>IF(VLOOKUP(B186,Database!$A:$AV,MATCH($P$1,Database!$A$1:$AV$1,),)=0,"#N/A",((((VLOOKUP(B186,Database!$A:$AS,MATCH($P$1,Database!$A$1:$AS$1,),))))-(((VLOOKUP(EDATE(B186,-12),Database!$A:$AS,MATCH($P$1,Database!$A$1:$AS$1,),)))))/(((VLOOKUP(EDATE(B186,-12),Database!$A:$AS,MATCH($P$1,Database!$A$1:$AS$1,),)))))</f>
        <v>-2.9224622669429055E-3</v>
      </c>
      <c r="Q186" s="13">
        <f>IF(VLOOKUP(B186,Database!$A:$AV,MATCH($Q$1,Database!$A$1:$AV$1,),)=0,"#N/A",((((VLOOKUP(B186,Database!$A:$AS,MATCH($Q$1,Database!$A$1:$AS$1,),))))-(((VLOOKUP(EDATE(B186,-12),Database!$A:$AS,MATCH($Q$1,Database!$A$1:$AS$1,),)))))/(((VLOOKUP(EDATE(B186,-12),Database!$A:$AS,MATCH($Q$1,Database!$A$1:$AS$1,),)))))</f>
        <v>-2.8287456325269716E-2</v>
      </c>
      <c r="R186" s="13">
        <f>IF(VLOOKUP(B186,Database!$A:$AV,MATCH($R$1,Database!$A$1:$AV$1,),)=0,"#N/A",((((VLOOKUP(B186,Database!$A:$AS,MATCH($R$1,Database!$A$1:$AS$1,),))))-(((VLOOKUP(EDATE(B186,-12),Database!$A:$AS,MATCH($R$1,Database!$A$1:$AS$1,),)))))/(((VLOOKUP(EDATE(B186,-12),Database!$A:$AS,MATCH($R$1,Database!$A$1:$AS$1,),)))))</f>
        <v>1.4094432693987401E-2</v>
      </c>
      <c r="S186" s="13">
        <f>IF(VLOOKUP(B186,Database!$A:$AV,MATCH($S$1,Database!$A$1:$AV$1,),)=0,"#N/A",((((VLOOKUP(B186,Database!$A:$AS,MATCH($S$1,Database!$A$1:$AS$1,),))))-(((VLOOKUP(EDATE(B186,-12),Database!$A:$AS,MATCH($S$1,Database!$A$1:$AS$1,),)))))/(((VLOOKUP(EDATE(B186,-12),Database!$A:$AS,MATCH($S$1,Database!$A$1:$AS$1,),)))))</f>
        <v>6.006674082032587E-2</v>
      </c>
      <c r="T186" s="13">
        <f>IF(VLOOKUP(B186,Database!$A:$AV,MATCH($T$1,Database!$A$1:$AV$1,),)=0,"#N/A",((((VLOOKUP(B186,Database!$A:$AS,MATCH($T$1,Database!$A$1:$AS$1,),))))-(((VLOOKUP(EDATE(B186,-12),Database!$A:$AS,MATCH($T$1,Database!$A$1:$AS$1,),)))))/(((VLOOKUP(EDATE(B186,-12),Database!$A:$AS,MATCH($T$1,Database!$A$1:$AS$1,),)))))</f>
        <v>9.7727272715030011E-2</v>
      </c>
      <c r="U186" s="13">
        <f>IF(VLOOKUP(B186,Database!$A:$AV,MATCH($U$1,Database!$A$1:$AV$1,),)=0,"#N/A",((((VLOOKUP(B186,Database!$A:$AS,MATCH($U$1,Database!$A$1:$AS$1,),))))-(((VLOOKUP(EDATE(B186,-12),Database!$A:$AS,MATCH($U$1,Database!$A$1:$AS$1,),)))))/(((VLOOKUP(EDATE(B186,-12),Database!$A:$AS,MATCH($U$1,Database!$A$1:$AS$1,),)))))</f>
        <v>1.3100436681286375E-2</v>
      </c>
      <c r="V186" s="13">
        <f>IF(VLOOKUP(B186,Database!$A:$AV,MATCH($V$1,Database!$A$1:$AV$1,),)=0,"#N/A",((((VLOOKUP(B186,Database!$A:$AS,MATCH($V$1,Database!$A$1:$AS$1,),))))-(((VLOOKUP(EDATE(B186,-12),Database!$A:$AS,MATCH($V$1,Database!$A$1:$AS$1,),)))))/(((VLOOKUP(EDATE(B186,-12),Database!$A:$AS,MATCH($V$1,Database!$A$1:$AS$1,),)))))</f>
        <v>0.10450819672131151</v>
      </c>
    </row>
    <row r="187" spans="1:22" s="80" customFormat="1" x14ac:dyDescent="0.35">
      <c r="A187" s="43"/>
      <c r="B187" s="75">
        <v>37834</v>
      </c>
      <c r="C187" s="13">
        <f>IF(VLOOKUP(B187,Database!$A:$AU,MATCH($C$1,Database!$A$1:$AU$1,),)=0,"#N/A",((((VLOOKUP(B187,Database!$A:$AU,MATCH($C$1,Database!$A$1:$AU$1,),))))-(((VLOOKUP(EDATE(B187,-12),Database!$A:$AU,MATCH($C$1,Database!$A$1:$AU$1,),)))))/(((VLOOKUP(EDATE(B187,-12),Database!$A:$AU,MATCH($C$1,Database!$A$1:$AU$1,),)))))</f>
        <v>2.4098831717323525E-3</v>
      </c>
      <c r="D187" s="13">
        <f>IF(VLOOKUP(B187,Database!$A:$AV,MATCH($D$1,Database!$A$1:$AV$1,),)=0,"#N/A",((((VLOOKUP(B187,Database!$A:$AS,MATCH($D$1,Database!$A$1:$AS$1,),))))-(((VLOOKUP(EDATE(B187,-12),Database!$A:$AS,MATCH($D$1,Database!$A$1:$AS$1,),)))))/(((VLOOKUP(EDATE(B187,-12),Database!$A:$AS,MATCH($D$1,Database!$A$1:$AS$1,),)))))</f>
        <v>-9.4142259388292366E-3</v>
      </c>
      <c r="E187" s="13">
        <f>IF(VLOOKUP(B187,Database!$A:$AV,MATCH($E$1,Database!$A$1:$AV$1,),)=0,"#N/A",((((VLOOKUP(B187,Database!$A:$AS,MATCH($E$1,Database!$A$1:$AS$1,),))))-(((VLOOKUP(EDATE(B187,-12),Database!$A:$AS,MATCH($E$1,Database!$A$1:$AS$1,),)))))/(((VLOOKUP(EDATE(B187,-12),Database!$A:$AS,MATCH($E$1,Database!$A$1:$AS$1,),)))))</f>
        <v>6.1266679194392892E-3</v>
      </c>
      <c r="F187" s="13">
        <f>IF(VLOOKUP(B187,Database!$A:$AV,MATCH($F$1,Database!$A$1:$AV$1,),)=0,"#N/A",((((VLOOKUP(B187,Database!$A:$AS,MATCH($F$1,Database!$A$1:$AS$1,),))))-(((VLOOKUP(EDATE(B187,-12),Database!$A:$AS,MATCH($F$1,Database!$A$1:$AS$1,),)))))/(((VLOOKUP(EDATE(B187,-12),Database!$A:$AS,MATCH($F$1,Database!$A$1:$AS$1,),)))))</f>
        <v>-3.3210332106225635E-2</v>
      </c>
      <c r="G187" s="13">
        <f>IF(VLOOKUP(B187,Database!$A:$AV,MATCH($G$1,Database!$A$1:$AV$1,),)=0,"#N/A",((((VLOOKUP(B187,Database!$A:$AS,MATCH($G$1,Database!$A$1:$AS$1,),))))-(((VLOOKUP(EDATE(B187,-12),Database!$A:$AS,MATCH($G$1,Database!$A$1:$AS$1,),)))))/(((VLOOKUP(EDATE(B187,-12),Database!$A:$AS,MATCH($G$1,Database!$A$1:$AS$1,),)))))</f>
        <v>-2.5685086370624846E-2</v>
      </c>
      <c r="H187" s="13">
        <f>IF(VLOOKUP(B187,Database!$A:$AV,MATCH($H$1,Database!$A$1:$AV$1,),)=0,"#N/A",((((VLOOKUP(B187,Database!$A:$AS,MATCH($H$1,Database!$A$1:$AS$1,),))))-(((VLOOKUP(EDATE(B187,-12),Database!$A:$AS,MATCH($H$1,Database!$A$1:$AS$1,),)))))/(((VLOOKUP(EDATE(B187,-12),Database!$A:$AS,MATCH($H$1,Database!$A$1:$AS$1,),)))))</f>
        <v>3.6082474226553744E-2</v>
      </c>
      <c r="I187" s="13">
        <f>IF(VLOOKUP(B187,Database!$A:$AV,MATCH($I$1,Database!$A$1:$AV$1,),)=0,"#N/A",((((VLOOKUP(B187,Database!$A:$AS,MATCH($I$1,Database!$A$1:$AS$1,),))))-(((VLOOKUP(EDATE(B187,-12),Database!$A:$AS,MATCH($I$1,Database!$A$1:$AS$1,),)))))/(((VLOOKUP(EDATE(B187,-12),Database!$A:$AS,MATCH($I$1,Database!$A$1:$AS$1,),)))))</f>
        <v>-9.0237899920388633E-3</v>
      </c>
      <c r="J187" s="13">
        <f>IF(VLOOKUP(B187,Database!$A:$AV,MATCH($J$1,Database!$A$1:$AV$1,),)=0,"#N/A",((((VLOOKUP(B187,Database!$A:$AS,MATCH($J$1,Database!$A$1:$AS$1,),))))-(((VLOOKUP(EDATE(B187,-12),Database!$A:$AS,MATCH($J$1,Database!$A$1:$AS$1,),)))))/(((VLOOKUP(EDATE(B187,-12),Database!$A:$AS,MATCH($J$1,Database!$A$1:$AS$1,),)))))</f>
        <v>8.6046189721865583E-3</v>
      </c>
      <c r="K187" s="13">
        <f>IF(VLOOKUP(B187,Database!$A:$AV,MATCH($K$1,Database!$A$1:$AV$1,),)=0,"#N/A",((((VLOOKUP(B187,Database!$A:$AS,MATCH($K$1,Database!$A$1:$AS$1,),))))-(((VLOOKUP(EDATE(B187,-12),Database!$A:$AS,MATCH($K$1,Database!$A$1:$AS$1,),)))))/(((VLOOKUP(EDATE(B187,-12),Database!$A:$AS,MATCH($K$1,Database!$A$1:$AS$1,),)))))</f>
        <v>2.7081243733708862E-2</v>
      </c>
      <c r="L187" s="13">
        <f>((((VLOOKUP(B187,Database!$A:$AS,MATCH($L$1,Database!$A$1:$AS$1,),))))-(((VLOOKUP(EDATE(B187,-12),Database!$A:$AS,MATCH($L$1,Database!$A$1:$AS$1,),)))))/(((VLOOKUP(EDATE(B187,-12),Database!$A:$AS,MATCH($L$1,Database!$A$1:$AS$1,),))))</f>
        <v>7.2499712519928363E-3</v>
      </c>
      <c r="M187" s="13">
        <f>((((VLOOKUP(B187,Database!$A:$AS,MATCH($M$1,Database!$A$1:$AS$1,),))))-(((VLOOKUP(EDATE(B187,-12),Database!$A:$AS,MATCH($M$1,Database!$A$1:$AS$1,),)))))/(((VLOOKUP(EDATE(B187,-12),Database!$A:$AS,MATCH($M$1,Database!$A$1:$AS$1,),))))</f>
        <v>6.9477451076546112E-2</v>
      </c>
      <c r="N187" s="13">
        <f>((((VLOOKUP(B187,Database!$A:$AS,MATCH($N$1,Database!$A$1:$AS$1,),))))-(((VLOOKUP(EDATE(B187,-12),Database!$A:$AS,MATCH($N$1,Database!$A$1:$AS$1,),)))))/(((VLOOKUP(EDATE(B187,-12),Database!$A:$AS,MATCH($N$1,Database!$A$1:$AS$1,),))))</f>
        <v>6.1440543287099351E-2</v>
      </c>
      <c r="O187" s="13">
        <f>IF(VLOOKUP(B187,Database!$A:$AV,MATCH($O$1,Database!$A$1:$AV$1,),)=0,"#N/A",((((VLOOKUP(B187,Database!$A:$AS,MATCH($O$1,Database!$A$1:$AS$1,),))))-(((VLOOKUP(EDATE(B187,-12),Database!$A:$AS,MATCH($O$1,Database!$A$1:$AS$1,),)))))/(((VLOOKUP(EDATE(B187,-12),Database!$A:$AS,MATCH($O$1,Database!$A$1:$AS$1,),)))))</f>
        <v>-2.1231475548216215E-2</v>
      </c>
      <c r="P187" s="13">
        <f>IF(VLOOKUP(B187,Database!$A:$AV,MATCH($P$1,Database!$A$1:$AV$1,),)=0,"#N/A",((((VLOOKUP(B187,Database!$A:$AS,MATCH($P$1,Database!$A$1:$AS$1,),))))-(((VLOOKUP(EDATE(B187,-12),Database!$A:$AS,MATCH($P$1,Database!$A$1:$AS$1,),)))))/(((VLOOKUP(EDATE(B187,-12),Database!$A:$AS,MATCH($P$1,Database!$A$1:$AS$1,),)))))</f>
        <v>4.0170063040609889E-2</v>
      </c>
      <c r="Q187" s="13">
        <f>IF(VLOOKUP(B187,Database!$A:$AV,MATCH($Q$1,Database!$A$1:$AV$1,),)=0,"#N/A",((((VLOOKUP(B187,Database!$A:$AS,MATCH($Q$1,Database!$A$1:$AS$1,),))))-(((VLOOKUP(EDATE(B187,-12),Database!$A:$AS,MATCH($Q$1,Database!$A$1:$AS$1,),)))))/(((VLOOKUP(EDATE(B187,-12),Database!$A:$AS,MATCH($Q$1,Database!$A$1:$AS$1,),)))))</f>
        <v>-3.1765363298080999E-3</v>
      </c>
      <c r="R187" s="13">
        <f>IF(VLOOKUP(B187,Database!$A:$AV,MATCH($R$1,Database!$A$1:$AV$1,),)=0,"#N/A",((((VLOOKUP(B187,Database!$A:$AS,MATCH($R$1,Database!$A$1:$AS$1,),))))-(((VLOOKUP(EDATE(B187,-12),Database!$A:$AS,MATCH($R$1,Database!$A$1:$AS$1,),)))))/(((VLOOKUP(EDATE(B187,-12),Database!$A:$AS,MATCH($R$1,Database!$A$1:$AS$1,),)))))</f>
        <v>-1.6487455200157708E-2</v>
      </c>
      <c r="S187" s="13">
        <f>IF(VLOOKUP(B187,Database!$A:$AV,MATCH($S$1,Database!$A$1:$AV$1,),)=0,"#N/A",((((VLOOKUP(B187,Database!$A:$AS,MATCH($S$1,Database!$A$1:$AS$1,),))))-(((VLOOKUP(EDATE(B187,-12),Database!$A:$AS,MATCH($S$1,Database!$A$1:$AS$1,),)))))/(((VLOOKUP(EDATE(B187,-12),Database!$A:$AS,MATCH($S$1,Database!$A$1:$AS$1,),)))))</f>
        <v>0.1189674522951682</v>
      </c>
      <c r="T187" s="13">
        <f>IF(VLOOKUP(B187,Database!$A:$AV,MATCH($T$1,Database!$A$1:$AV$1,),)=0,"#N/A",((((VLOOKUP(B187,Database!$A:$AS,MATCH($T$1,Database!$A$1:$AS$1,),))))-(((VLOOKUP(EDATE(B187,-12),Database!$A:$AS,MATCH($T$1,Database!$A$1:$AS$1,),)))))/(((VLOOKUP(EDATE(B187,-12),Database!$A:$AS,MATCH($T$1,Database!$A$1:$AS$1,),)))))</f>
        <v>0.12244897960386979</v>
      </c>
      <c r="U187" s="13">
        <f>IF(VLOOKUP(B187,Database!$A:$AV,MATCH($U$1,Database!$A$1:$AV$1,),)=0,"#N/A",((((VLOOKUP(B187,Database!$A:$AS,MATCH($U$1,Database!$A$1:$AS$1,),))))-(((VLOOKUP(EDATE(B187,-12),Database!$A:$AS,MATCH($U$1,Database!$A$1:$AS$1,),)))))/(((VLOOKUP(EDATE(B187,-12),Database!$A:$AS,MATCH($U$1,Database!$A$1:$AS$1,),)))))</f>
        <v>5.8035714296212369E-2</v>
      </c>
      <c r="V187" s="13">
        <f>IF(VLOOKUP(B187,Database!$A:$AV,MATCH($V$1,Database!$A$1:$AV$1,),)=0,"#N/A",((((VLOOKUP(B187,Database!$A:$AS,MATCH($V$1,Database!$A$1:$AS$1,),))))-(((VLOOKUP(EDATE(B187,-12),Database!$A:$AS,MATCH($V$1,Database!$A$1:$AS$1,),)))))/(((VLOOKUP(EDATE(B187,-12),Database!$A:$AS,MATCH($V$1,Database!$A$1:$AS$1,),)))))</f>
        <v>9.3306288032454401E-2</v>
      </c>
    </row>
    <row r="188" spans="1:22" s="80" customFormat="1" x14ac:dyDescent="0.35">
      <c r="A188" s="43"/>
      <c r="B188" s="75">
        <v>37865</v>
      </c>
      <c r="C188" s="13">
        <f>IF(VLOOKUP(B188,Database!$A:$AU,MATCH($C$1,Database!$A$1:$AU$1,),)=0,"#N/A",((((VLOOKUP(B188,Database!$A:$AU,MATCH($C$1,Database!$A$1:$AU$1,),))))-(((VLOOKUP(EDATE(B188,-12),Database!$A:$AU,MATCH($C$1,Database!$A$1:$AU$1,),)))))/(((VLOOKUP(EDATE(B188,-12),Database!$A:$AU,MATCH($C$1,Database!$A$1:$AU$1,),)))))</f>
        <v>7.9493761850063915E-3</v>
      </c>
      <c r="D188" s="13">
        <f>IF(VLOOKUP(B188,Database!$A:$AV,MATCH($D$1,Database!$A$1:$AV$1,),)=0,"#N/A",((((VLOOKUP(B188,Database!$A:$AS,MATCH($D$1,Database!$A$1:$AS$1,),))))-(((VLOOKUP(EDATE(B188,-12),Database!$A:$AS,MATCH($D$1,Database!$A$1:$AS$1,),)))))/(((VLOOKUP(EDATE(B188,-12),Database!$A:$AS,MATCH($D$1,Database!$A$1:$AS$1,),)))))</f>
        <v>-1.5641293009260426E-2</v>
      </c>
      <c r="E188" s="13">
        <f>IF(VLOOKUP(B188,Database!$A:$AV,MATCH($E$1,Database!$A$1:$AV$1,),)=0,"#N/A",((((VLOOKUP(B188,Database!$A:$AS,MATCH($E$1,Database!$A$1:$AS$1,),))))-(((VLOOKUP(EDATE(B188,-12),Database!$A:$AS,MATCH($E$1,Database!$A$1:$AS$1,),)))))/(((VLOOKUP(EDATE(B188,-12),Database!$A:$AS,MATCH($E$1,Database!$A$1:$AS$1,),)))))</f>
        <v>3.0033670031216552E-2</v>
      </c>
      <c r="F188" s="13">
        <f>IF(VLOOKUP(B188,Database!$A:$AV,MATCH($F$1,Database!$A$1:$AV$1,),)=0,"#N/A",((((VLOOKUP(B188,Database!$A:$AS,MATCH($F$1,Database!$A$1:$AS$1,),))))-(((VLOOKUP(EDATE(B188,-12),Database!$A:$AS,MATCH($F$1,Database!$A$1:$AS$1,),)))))/(((VLOOKUP(EDATE(B188,-12),Database!$A:$AS,MATCH($F$1,Database!$A$1:$AS$1,),)))))</f>
        <v>-2.2443890268157914E-2</v>
      </c>
      <c r="G188" s="13">
        <f>IF(VLOOKUP(B188,Database!$A:$AV,MATCH($G$1,Database!$A$1:$AV$1,),)=0,"#N/A",((((VLOOKUP(B188,Database!$A:$AS,MATCH($G$1,Database!$A$1:$AS$1,),))))-(((VLOOKUP(EDATE(B188,-12),Database!$A:$AS,MATCH($G$1,Database!$A$1:$AS$1,),)))))/(((VLOOKUP(EDATE(B188,-12),Database!$A:$AS,MATCH($G$1,Database!$A$1:$AS$1,),)))))</f>
        <v>-1.6942943492993811E-2</v>
      </c>
      <c r="H188" s="13">
        <f>IF(VLOOKUP(B188,Database!$A:$AV,MATCH($H$1,Database!$A$1:$AV$1,),)=0,"#N/A",((((VLOOKUP(B188,Database!$A:$AS,MATCH($H$1,Database!$A$1:$AS$1,),))))-(((VLOOKUP(EDATE(B188,-12),Database!$A:$AS,MATCH($H$1,Database!$A$1:$AS$1,),)))))/(((VLOOKUP(EDATE(B188,-12),Database!$A:$AS,MATCH($H$1,Database!$A$1:$AS$1,),)))))</f>
        <v>1.7276422760967244E-2</v>
      </c>
      <c r="I188" s="13">
        <f>IF(VLOOKUP(B188,Database!$A:$AV,MATCH($I$1,Database!$A$1:$AV$1,),)=0,"#N/A",((((VLOOKUP(B188,Database!$A:$AS,MATCH($I$1,Database!$A$1:$AS$1,),))))-(((VLOOKUP(EDATE(B188,-12),Database!$A:$AS,MATCH($I$1,Database!$A$1:$AS$1,),)))))/(((VLOOKUP(EDATE(B188,-12),Database!$A:$AS,MATCH($I$1,Database!$A$1:$AS$1,),)))))</f>
        <v>-2.4135156879833673E-2</v>
      </c>
      <c r="J188" s="13">
        <f>IF(VLOOKUP(B188,Database!$A:$AV,MATCH($J$1,Database!$A$1:$AV$1,),)=0,"#N/A",((((VLOOKUP(B188,Database!$A:$AS,MATCH($J$1,Database!$A$1:$AS$1,),))))-(((VLOOKUP(EDATE(B188,-12),Database!$A:$AS,MATCH($J$1,Database!$A$1:$AS$1,),)))))/(((VLOOKUP(EDATE(B188,-12),Database!$A:$AS,MATCH($J$1,Database!$A$1:$AS$1,),)))))</f>
        <v>4.3852525580528786E-4</v>
      </c>
      <c r="K188" s="13">
        <f>IF(VLOOKUP(B188,Database!$A:$AV,MATCH($K$1,Database!$A$1:$AV$1,),)=0,"#N/A",((((VLOOKUP(B188,Database!$A:$AS,MATCH($K$1,Database!$A$1:$AS$1,),))))-(((VLOOKUP(EDATE(B188,-12),Database!$A:$AS,MATCH($K$1,Database!$A$1:$AS$1,),)))))/(((VLOOKUP(EDATE(B188,-12),Database!$A:$AS,MATCH($K$1,Database!$A$1:$AS$1,),)))))</f>
        <v>3.2064128261091659E-2</v>
      </c>
      <c r="L188" s="13">
        <f>((((VLOOKUP(B188,Database!$A:$AS,MATCH($L$1,Database!$A$1:$AS$1,),))))-(((VLOOKUP(EDATE(B188,-12),Database!$A:$AS,MATCH($L$1,Database!$A$1:$AS$1,),)))))/(((VLOOKUP(EDATE(B188,-12),Database!$A:$AS,MATCH($L$1,Database!$A$1:$AS$1,),))))</f>
        <v>1.010842703830154E-2</v>
      </c>
      <c r="M188" s="13">
        <f>((((VLOOKUP(B188,Database!$A:$AS,MATCH($M$1,Database!$A$1:$AS$1,),))))-(((VLOOKUP(EDATE(B188,-12),Database!$A:$AS,MATCH($M$1,Database!$A$1:$AS$1,),)))))/(((VLOOKUP(EDATE(B188,-12),Database!$A:$AS,MATCH($M$1,Database!$A$1:$AS$1,),))))</f>
        <v>9.7177744155534984E-2</v>
      </c>
      <c r="N188" s="13">
        <f>((((VLOOKUP(B188,Database!$A:$AS,MATCH($N$1,Database!$A$1:$AS$1,),))))-(((VLOOKUP(EDATE(B188,-12),Database!$A:$AS,MATCH($N$1,Database!$A$1:$AS$1,),)))))/(((VLOOKUP(EDATE(B188,-12),Database!$A:$AS,MATCH($N$1,Database!$A$1:$AS$1,),))))</f>
        <v>7.173624509732969E-2</v>
      </c>
      <c r="O188" s="13">
        <f>IF(VLOOKUP(B188,Database!$A:$AV,MATCH($O$1,Database!$A$1:$AV$1,),)=0,"#N/A",((((VLOOKUP(B188,Database!$A:$AS,MATCH($O$1,Database!$A$1:$AS$1,),))))-(((VLOOKUP(EDATE(B188,-12),Database!$A:$AS,MATCH($O$1,Database!$A$1:$AS$1,),)))))/(((VLOOKUP(EDATE(B188,-12),Database!$A:$AS,MATCH($O$1,Database!$A$1:$AS$1,),)))))</f>
        <v>7.4204382824872937E-3</v>
      </c>
      <c r="P188" s="13">
        <f>IF(VLOOKUP(B188,Database!$A:$AV,MATCH($P$1,Database!$A$1:$AV$1,),)=0,"#N/A",((((VLOOKUP(B188,Database!$A:$AS,MATCH($P$1,Database!$A$1:$AS$1,),))))-(((VLOOKUP(EDATE(B188,-12),Database!$A:$AS,MATCH($P$1,Database!$A$1:$AS$1,),)))))/(((VLOOKUP(EDATE(B188,-12),Database!$A:$AS,MATCH($P$1,Database!$A$1:$AS$1,),)))))</f>
        <v>7.2429427020168996E-2</v>
      </c>
      <c r="Q188" s="13">
        <f>IF(VLOOKUP(B188,Database!$A:$AV,MATCH($Q$1,Database!$A$1:$AV$1,),)=0,"#N/A",((((VLOOKUP(B188,Database!$A:$AS,MATCH($Q$1,Database!$A$1:$AS$1,),))))-(((VLOOKUP(EDATE(B188,-12),Database!$A:$AS,MATCH($Q$1,Database!$A$1:$AS$1,),)))))/(((VLOOKUP(EDATE(B188,-12),Database!$A:$AS,MATCH($Q$1,Database!$A$1:$AS$1,),)))))</f>
        <v>1.9412088591944845E-2</v>
      </c>
      <c r="R188" s="13">
        <f>IF(VLOOKUP(B188,Database!$A:$AV,MATCH($R$1,Database!$A$1:$AV$1,),)=0,"#N/A",((((VLOOKUP(B188,Database!$A:$AS,MATCH($R$1,Database!$A$1:$AS$1,),))))-(((VLOOKUP(EDATE(B188,-12),Database!$A:$AS,MATCH($R$1,Database!$A$1:$AS$1,),)))))/(((VLOOKUP(EDATE(B188,-12),Database!$A:$AS,MATCH($R$1,Database!$A$1:$AS$1,),)))))</f>
        <v>4.4412607451860223E-2</v>
      </c>
      <c r="S188" s="13">
        <f>IF(VLOOKUP(B188,Database!$A:$AV,MATCH($S$1,Database!$A$1:$AV$1,),)=0,"#N/A",((((VLOOKUP(B188,Database!$A:$AS,MATCH($S$1,Database!$A$1:$AS$1,),))))-(((VLOOKUP(EDATE(B188,-12),Database!$A:$AS,MATCH($S$1,Database!$A$1:$AS$1,),)))))/(((VLOOKUP(EDATE(B188,-12),Database!$A:$AS,MATCH($S$1,Database!$A$1:$AS$1,),)))))</f>
        <v>-1.9501625134539149E-2</v>
      </c>
      <c r="T188" s="13">
        <f>IF(VLOOKUP(B188,Database!$A:$AV,MATCH($T$1,Database!$A$1:$AV$1,),)=0,"#N/A",((((VLOOKUP(B188,Database!$A:$AS,MATCH($T$1,Database!$A$1:$AS$1,),))))-(((VLOOKUP(EDATE(B188,-12),Database!$A:$AS,MATCH($T$1,Database!$A$1:$AS$1,),)))))/(((VLOOKUP(EDATE(B188,-12),Database!$A:$AS,MATCH($T$1,Database!$A$1:$AS$1,),)))))</f>
        <v>9.0308370048225617E-2</v>
      </c>
      <c r="U188" s="13">
        <f>IF(VLOOKUP(B188,Database!$A:$AV,MATCH($U$1,Database!$A$1:$AV$1,),)=0,"#N/A",((((VLOOKUP(B188,Database!$A:$AS,MATCH($U$1,Database!$A$1:$AS$1,),))))-(((VLOOKUP(EDATE(B188,-12),Database!$A:$AS,MATCH($U$1,Database!$A$1:$AS$1,),)))))/(((VLOOKUP(EDATE(B188,-12),Database!$A:$AS,MATCH($U$1,Database!$A$1:$AS$1,),)))))</f>
        <v>3.9301310043858916E-2</v>
      </c>
      <c r="V188" s="13">
        <f>IF(VLOOKUP(B188,Database!$A:$AV,MATCH($V$1,Database!$A$1:$AV$1,),)=0,"#N/A",((((VLOOKUP(B188,Database!$A:$AS,MATCH($V$1,Database!$A$1:$AS$1,),))))-(((VLOOKUP(EDATE(B188,-12),Database!$A:$AS,MATCH($V$1,Database!$A$1:$AS$1,),)))))/(((VLOOKUP(EDATE(B188,-12),Database!$A:$AS,MATCH($V$1,Database!$A$1:$AS$1,),)))))</f>
        <v>8.8709677419354802E-2</v>
      </c>
    </row>
    <row r="189" spans="1:22" s="80" customFormat="1" x14ac:dyDescent="0.35">
      <c r="A189" s="43"/>
      <c r="B189" s="75">
        <v>37895</v>
      </c>
      <c r="C189" s="13">
        <f>IF(VLOOKUP(B189,Database!$A:$AU,MATCH($C$1,Database!$A$1:$AU$1,),)=0,"#N/A",((((VLOOKUP(B189,Database!$A:$AU,MATCH($C$1,Database!$A$1:$AU$1,),))))-(((VLOOKUP(EDATE(B189,-12),Database!$A:$AU,MATCH($C$1,Database!$A$1:$AU$1,),)))))/(((VLOOKUP(EDATE(B189,-12),Database!$A:$AU,MATCH($C$1,Database!$A$1:$AU$1,),)))))</f>
        <v>1.1842467332079804E-2</v>
      </c>
      <c r="D189" s="13">
        <f>IF(VLOOKUP(B189,Database!$A:$AV,MATCH($D$1,Database!$A$1:$AV$1,),)=0,"#N/A",((((VLOOKUP(B189,Database!$A:$AS,MATCH($D$1,Database!$A$1:$AS$1,),))))-(((VLOOKUP(EDATE(B189,-12),Database!$A:$AS,MATCH($D$1,Database!$A$1:$AS$1,),)))))/(((VLOOKUP(EDATE(B189,-12),Database!$A:$AS,MATCH($D$1,Database!$A$1:$AS$1,),)))))</f>
        <v>1.573976914570285E-2</v>
      </c>
      <c r="E189" s="13">
        <f>IF(VLOOKUP(B189,Database!$A:$AV,MATCH($E$1,Database!$A$1:$AV$1,),)=0,"#N/A",((((VLOOKUP(B189,Database!$A:$AS,MATCH($E$1,Database!$A$1:$AS$1,),))))-(((VLOOKUP(EDATE(B189,-12),Database!$A:$AS,MATCH($E$1,Database!$A$1:$AS$1,),)))))/(((VLOOKUP(EDATE(B189,-12),Database!$A:$AS,MATCH($E$1,Database!$A$1:$AS$1,),)))))</f>
        <v>4.1935319583179982E-2</v>
      </c>
      <c r="F189" s="13">
        <f>IF(VLOOKUP(B189,Database!$A:$AV,MATCH($F$1,Database!$A$1:$AV$1,),)=0,"#N/A",((((VLOOKUP(B189,Database!$A:$AS,MATCH($F$1,Database!$A$1:$AS$1,),))))-(((VLOOKUP(EDATE(B189,-12),Database!$A:$AS,MATCH($F$1,Database!$A$1:$AS$1,),)))))/(((VLOOKUP(EDATE(B189,-12),Database!$A:$AS,MATCH($F$1,Database!$A$1:$AS$1,),)))))</f>
        <v>1.5075376880255982E-2</v>
      </c>
      <c r="G189" s="13">
        <f>IF(VLOOKUP(B189,Database!$A:$AV,MATCH($G$1,Database!$A$1:$AV$1,),)=0,"#N/A",((((VLOOKUP(B189,Database!$A:$AS,MATCH($G$1,Database!$A$1:$AS$1,),))))-(((VLOOKUP(EDATE(B189,-12),Database!$A:$AS,MATCH($G$1,Database!$A$1:$AS$1,),)))))/(((VLOOKUP(EDATE(B189,-12),Database!$A:$AS,MATCH($G$1,Database!$A$1:$AS$1,),)))))</f>
        <v>1.4860623961602357E-2</v>
      </c>
      <c r="H189" s="13">
        <f>IF(VLOOKUP(B189,Database!$A:$AV,MATCH($H$1,Database!$A$1:$AV$1,),)=0,"#N/A",((((VLOOKUP(B189,Database!$A:$AS,MATCH($H$1,Database!$A$1:$AS$1,),))))-(((VLOOKUP(EDATE(B189,-12),Database!$A:$AS,MATCH($H$1,Database!$A$1:$AS$1,),)))))/(((VLOOKUP(EDATE(B189,-12),Database!$A:$AS,MATCH($H$1,Database!$A$1:$AS$1,),)))))</f>
        <v>4.6535677355045525E-2</v>
      </c>
      <c r="I189" s="13">
        <f>IF(VLOOKUP(B189,Database!$A:$AV,MATCH($I$1,Database!$A$1:$AV$1,),)=0,"#N/A",((((VLOOKUP(B189,Database!$A:$AS,MATCH($I$1,Database!$A$1:$AS$1,),))))-(((VLOOKUP(EDATE(B189,-12),Database!$A:$AS,MATCH($I$1,Database!$A$1:$AS$1,),)))))/(((VLOOKUP(EDATE(B189,-12),Database!$A:$AS,MATCH($I$1,Database!$A$1:$AS$1,),)))))</f>
        <v>-1.6286644892380842E-3</v>
      </c>
      <c r="J189" s="13">
        <f>IF(VLOOKUP(B189,Database!$A:$AV,MATCH($J$1,Database!$A$1:$AV$1,),)=0,"#N/A",((((VLOOKUP(B189,Database!$A:$AS,MATCH($J$1,Database!$A$1:$AS$1,),))))-(((VLOOKUP(EDATE(B189,-12),Database!$A:$AS,MATCH($J$1,Database!$A$1:$AS$1,),)))))/(((VLOOKUP(EDATE(B189,-12),Database!$A:$AS,MATCH($J$1,Database!$A$1:$AS$1,),)))))</f>
        <v>1.1051195532402695E-2</v>
      </c>
      <c r="K189" s="13">
        <f>IF(VLOOKUP(B189,Database!$A:$AV,MATCH($K$1,Database!$A$1:$AV$1,),)=0,"#N/A",((((VLOOKUP(B189,Database!$A:$AS,MATCH($K$1,Database!$A$1:$AS$1,),))))-(((VLOOKUP(EDATE(B189,-12),Database!$A:$AS,MATCH($K$1,Database!$A$1:$AS$1,),)))))/(((VLOOKUP(EDATE(B189,-12),Database!$A:$AS,MATCH($K$1,Database!$A$1:$AS$1,),)))))</f>
        <v>2.0895522382237474E-2</v>
      </c>
      <c r="L189" s="13">
        <f>((((VLOOKUP(B189,Database!$A:$AS,MATCH($L$1,Database!$A$1:$AS$1,),))))-(((VLOOKUP(EDATE(B189,-12),Database!$A:$AS,MATCH($L$1,Database!$A$1:$AS$1,),)))))/(((VLOOKUP(EDATE(B189,-12),Database!$A:$AS,MATCH($L$1,Database!$A$1:$AS$1,),))))</f>
        <v>7.9671337925145969E-3</v>
      </c>
      <c r="M189" s="13">
        <f>((((VLOOKUP(B189,Database!$A:$AS,MATCH($M$1,Database!$A$1:$AS$1,),))))-(((VLOOKUP(EDATE(B189,-12),Database!$A:$AS,MATCH($M$1,Database!$A$1:$AS$1,),)))))/(((VLOOKUP(EDATE(B189,-12),Database!$A:$AS,MATCH($M$1,Database!$A$1:$AS$1,),))))</f>
        <v>8.7943162830405375E-2</v>
      </c>
      <c r="N189" s="13">
        <f>((((VLOOKUP(B189,Database!$A:$AS,MATCH($N$1,Database!$A$1:$AS$1,),))))-(((VLOOKUP(EDATE(B189,-12),Database!$A:$AS,MATCH($N$1,Database!$A$1:$AS$1,),)))))/(((VLOOKUP(EDATE(B189,-12),Database!$A:$AS,MATCH($N$1,Database!$A$1:$AS$1,),))))</f>
        <v>5.6415370470690812E-2</v>
      </c>
      <c r="O189" s="13">
        <f>IF(VLOOKUP(B189,Database!$A:$AV,MATCH($O$1,Database!$A$1:$AV$1,),)=0,"#N/A",((((VLOOKUP(B189,Database!$A:$AS,MATCH($O$1,Database!$A$1:$AS$1,),))))-(((VLOOKUP(EDATE(B189,-12),Database!$A:$AS,MATCH($O$1,Database!$A$1:$AS$1,),)))))/(((VLOOKUP(EDATE(B189,-12),Database!$A:$AS,MATCH($O$1,Database!$A$1:$AS$1,),)))))</f>
        <v>6.2853883508524793E-3</v>
      </c>
      <c r="P189" s="13">
        <f>IF(VLOOKUP(B189,Database!$A:$AV,MATCH($P$1,Database!$A$1:$AV$1,),)=0,"#N/A",((((VLOOKUP(B189,Database!$A:$AS,MATCH($P$1,Database!$A$1:$AS$1,),))))-(((VLOOKUP(EDATE(B189,-12),Database!$A:$AS,MATCH($P$1,Database!$A$1:$AS$1,),)))))/(((VLOOKUP(EDATE(B189,-12),Database!$A:$AS,MATCH($P$1,Database!$A$1:$AS$1,),)))))</f>
        <v>8.3047646983335499E-2</v>
      </c>
      <c r="Q189" s="13">
        <f>IF(VLOOKUP(B189,Database!$A:$AV,MATCH($Q$1,Database!$A$1:$AV$1,),)=0,"#N/A",((((VLOOKUP(B189,Database!$A:$AS,MATCH($Q$1,Database!$A$1:$AS$1,),))))-(((VLOOKUP(EDATE(B189,-12),Database!$A:$AS,MATCH($Q$1,Database!$A$1:$AS$1,),)))))/(((VLOOKUP(EDATE(B189,-12),Database!$A:$AS,MATCH($Q$1,Database!$A$1:$AS$1,),)))))</f>
        <v>1.8994451311593386E-2</v>
      </c>
      <c r="R189" s="13">
        <f>IF(VLOOKUP(B189,Database!$A:$AV,MATCH($R$1,Database!$A$1:$AV$1,),)=0,"#N/A",((((VLOOKUP(B189,Database!$A:$AS,MATCH($R$1,Database!$A$1:$AS$1,),))))-(((VLOOKUP(EDATE(B189,-12),Database!$A:$AS,MATCH($R$1,Database!$A$1:$AS$1,),)))))/(((VLOOKUP(EDATE(B189,-12),Database!$A:$AS,MATCH($R$1,Database!$A$1:$AS$1,),)))))</f>
        <v>1.1165387295334972E-2</v>
      </c>
      <c r="S189" s="13">
        <f>IF(VLOOKUP(B189,Database!$A:$AV,MATCH($S$1,Database!$A$1:$AV$1,),)=0,"#N/A",((((VLOOKUP(B189,Database!$A:$AS,MATCH($S$1,Database!$A$1:$AS$1,),))))-(((VLOOKUP(EDATE(B189,-12),Database!$A:$AS,MATCH($S$1,Database!$A$1:$AS$1,),)))))/(((VLOOKUP(EDATE(B189,-12),Database!$A:$AS,MATCH($S$1,Database!$A$1:$AS$1,),)))))</f>
        <v>0.16310461190632594</v>
      </c>
      <c r="T189" s="13">
        <f>IF(VLOOKUP(B189,Database!$A:$AV,MATCH($T$1,Database!$A$1:$AV$1,),)=0,"#N/A",((((VLOOKUP(B189,Database!$A:$AS,MATCH($T$1,Database!$A$1:$AS$1,),))))-(((VLOOKUP(EDATE(B189,-12),Database!$A:$AS,MATCH($T$1,Database!$A$1:$AS$1,),)))))/(((VLOOKUP(EDATE(B189,-12),Database!$A:$AS,MATCH($T$1,Database!$A$1:$AS$1,),)))))</f>
        <v>0.10609480812697138</v>
      </c>
      <c r="U189" s="13">
        <f>IF(VLOOKUP(B189,Database!$A:$AV,MATCH($U$1,Database!$A$1:$AV$1,),)=0,"#N/A",((((VLOOKUP(B189,Database!$A:$AS,MATCH($U$1,Database!$A$1:$AS$1,),))))-(((VLOOKUP(EDATE(B189,-12),Database!$A:$AS,MATCH($U$1,Database!$A$1:$AS$1,),)))))/(((VLOOKUP(EDATE(B189,-12),Database!$A:$AS,MATCH($U$1,Database!$A$1:$AS$1,),)))))</f>
        <v>2.8653295125983701E-2</v>
      </c>
      <c r="V189" s="13">
        <f>IF(VLOOKUP(B189,Database!$A:$AV,MATCH($V$1,Database!$A$1:$AV$1,),)=0,"#N/A",((((VLOOKUP(B189,Database!$A:$AS,MATCH($V$1,Database!$A$1:$AS$1,),))))-(((VLOOKUP(EDATE(B189,-12),Database!$A:$AS,MATCH($V$1,Database!$A$1:$AS$1,),)))))/(((VLOOKUP(EDATE(B189,-12),Database!$A:$AS,MATCH($V$1,Database!$A$1:$AS$1,),)))))</f>
        <v>0.12195121951219512</v>
      </c>
    </row>
    <row r="190" spans="1:22" s="80" customFormat="1" x14ac:dyDescent="0.35">
      <c r="A190" s="43"/>
      <c r="B190" s="75">
        <v>37926</v>
      </c>
      <c r="C190" s="13">
        <f>IF(VLOOKUP(B190,Database!$A:$AU,MATCH($C$1,Database!$A$1:$AU$1,),)=0,"#N/A",((((VLOOKUP(B190,Database!$A:$AU,MATCH($C$1,Database!$A$1:$AU$1,),))))-(((VLOOKUP(EDATE(B190,-12),Database!$A:$AU,MATCH($C$1,Database!$A$1:$AU$1,),)))))/(((VLOOKUP(EDATE(B190,-12),Database!$A:$AU,MATCH($C$1,Database!$A$1:$AU$1,),)))))</f>
        <v>1.3123431703521826E-2</v>
      </c>
      <c r="D190" s="13">
        <f>IF(VLOOKUP(B190,Database!$A:$AV,MATCH($D$1,Database!$A$1:$AV$1,),)=0,"#N/A",((((VLOOKUP(B190,Database!$A:$AS,MATCH($D$1,Database!$A$1:$AS$1,),))))-(((VLOOKUP(EDATE(B190,-12),Database!$A:$AS,MATCH($D$1,Database!$A$1:$AS$1,),)))))/(((VLOOKUP(EDATE(B190,-12),Database!$A:$AS,MATCH($D$1,Database!$A$1:$AS$1,),)))))</f>
        <v>6.2565172037042597E-3</v>
      </c>
      <c r="E190" s="13">
        <f>IF(VLOOKUP(B190,Database!$A:$AV,MATCH($E$1,Database!$A$1:$AV$1,),)=0,"#N/A",((((VLOOKUP(B190,Database!$A:$AS,MATCH($E$1,Database!$A$1:$AS$1,),))))-(((VLOOKUP(EDATE(B190,-12),Database!$A:$AS,MATCH($E$1,Database!$A$1:$AS$1,),)))))/(((VLOOKUP(EDATE(B190,-12),Database!$A:$AS,MATCH($E$1,Database!$A$1:$AS$1,),)))))</f>
        <v>4.5205293213503514E-2</v>
      </c>
      <c r="F190" s="13">
        <f>IF(VLOOKUP(B190,Database!$A:$AV,MATCH($F$1,Database!$A$1:$AV$1,),)=0,"#N/A",((((VLOOKUP(B190,Database!$A:$AS,MATCH($F$1,Database!$A$1:$AS$1,),))))-(((VLOOKUP(EDATE(B190,-12),Database!$A:$AS,MATCH($F$1,Database!$A$1:$AS$1,),)))))/(((VLOOKUP(EDATE(B190,-12),Database!$A:$AS,MATCH($F$1,Database!$A$1:$AS$1,),)))))</f>
        <v>7.4074074053041995E-3</v>
      </c>
      <c r="G190" s="13">
        <f>IF(VLOOKUP(B190,Database!$A:$AV,MATCH($G$1,Database!$A$1:$AV$1,),)=0,"#N/A",((((VLOOKUP(B190,Database!$A:$AS,MATCH($G$1,Database!$A$1:$AS$1,),))))-(((VLOOKUP(EDATE(B190,-12),Database!$A:$AS,MATCH($G$1,Database!$A$1:$AS$1,),)))))/(((VLOOKUP(EDATE(B190,-12),Database!$A:$AS,MATCH($G$1,Database!$A$1:$AS$1,),)))))</f>
        <v>-1.4263509188991517E-2</v>
      </c>
      <c r="H190" s="13">
        <f>IF(VLOOKUP(B190,Database!$A:$AV,MATCH($H$1,Database!$A$1:$AV$1,),)=0,"#N/A",((((VLOOKUP(B190,Database!$A:$AS,MATCH($H$1,Database!$A$1:$AS$1,),))))-(((VLOOKUP(EDATE(B190,-12),Database!$A:$AS,MATCH($H$1,Database!$A$1:$AS$1,),)))))/(((VLOOKUP(EDATE(B190,-12),Database!$A:$AS,MATCH($H$1,Database!$A$1:$AS$1,),)))))</f>
        <v>2.6666666669759358E-2</v>
      </c>
      <c r="I190" s="13">
        <f>IF(VLOOKUP(B190,Database!$A:$AV,MATCH($I$1,Database!$A$1:$AV$1,),)=0,"#N/A",((((VLOOKUP(B190,Database!$A:$AS,MATCH($I$1,Database!$A$1:$AS$1,),))))-(((VLOOKUP(EDATE(B190,-12),Database!$A:$AS,MATCH($I$1,Database!$A$1:$AS$1,),)))))/(((VLOOKUP(EDATE(B190,-12),Database!$A:$AS,MATCH($I$1,Database!$A$1:$AS$1,),)))))</f>
        <v>-7.199999998022265E-3</v>
      </c>
      <c r="J190" s="13">
        <f>IF(VLOOKUP(B190,Database!$A:$AV,MATCH($J$1,Database!$A$1:$AV$1,),)=0,"#N/A",((((VLOOKUP(B190,Database!$A:$AS,MATCH($J$1,Database!$A$1:$AS$1,),))))-(((VLOOKUP(EDATE(B190,-12),Database!$A:$AS,MATCH($J$1,Database!$A$1:$AS$1,),)))))/(((VLOOKUP(EDATE(B190,-12),Database!$A:$AS,MATCH($J$1,Database!$A$1:$AS$1,),)))))</f>
        <v>7.1529831112274612E-3</v>
      </c>
      <c r="K190" s="13">
        <f>IF(VLOOKUP(B190,Database!$A:$AV,MATCH($K$1,Database!$A$1:$AV$1,),)=0,"#N/A",((((VLOOKUP(B190,Database!$A:$AS,MATCH($K$1,Database!$A$1:$AS$1,),))))-(((VLOOKUP(EDATE(B190,-12),Database!$A:$AS,MATCH($K$1,Database!$A$1:$AS$1,),)))))/(((VLOOKUP(EDATE(B190,-12),Database!$A:$AS,MATCH($K$1,Database!$A$1:$AS$1,),)))))</f>
        <v>8.8669950813275861E-3</v>
      </c>
      <c r="L190" s="13">
        <f>((((VLOOKUP(B190,Database!$A:$AS,MATCH($L$1,Database!$A$1:$AS$1,),))))-(((VLOOKUP(EDATE(B190,-12),Database!$A:$AS,MATCH($L$1,Database!$A$1:$AS$1,),)))))/(((VLOOKUP(EDATE(B190,-12),Database!$A:$AS,MATCH($L$1,Database!$A$1:$AS$1,),))))</f>
        <v>1.6384820817223995E-2</v>
      </c>
      <c r="M190" s="13">
        <f>((((VLOOKUP(B190,Database!$A:$AS,MATCH($M$1,Database!$A$1:$AS$1,),))))-(((VLOOKUP(EDATE(B190,-12),Database!$A:$AS,MATCH($M$1,Database!$A$1:$AS$1,),)))))/(((VLOOKUP(EDATE(B190,-12),Database!$A:$AS,MATCH($M$1,Database!$A$1:$AS$1,),))))</f>
        <v>0.10103898037309014</v>
      </c>
      <c r="N190" s="13">
        <f>((((VLOOKUP(B190,Database!$A:$AS,MATCH($N$1,Database!$A$1:$AS$1,),))))-(((VLOOKUP(EDATE(B190,-12),Database!$A:$AS,MATCH($N$1,Database!$A$1:$AS$1,),)))))/(((VLOOKUP(EDATE(B190,-12),Database!$A:$AS,MATCH($N$1,Database!$A$1:$AS$1,),))))</f>
        <v>8.9145409899689942E-2</v>
      </c>
      <c r="O190" s="13">
        <f>IF(VLOOKUP(B190,Database!$A:$AV,MATCH($O$1,Database!$A$1:$AV$1,),)=0,"#N/A",((((VLOOKUP(B190,Database!$A:$AS,MATCH($O$1,Database!$A$1:$AS$1,),))))-(((VLOOKUP(EDATE(B190,-12),Database!$A:$AS,MATCH($O$1,Database!$A$1:$AS$1,),)))))/(((VLOOKUP(EDATE(B190,-12),Database!$A:$AS,MATCH($O$1,Database!$A$1:$AS$1,),)))))</f>
        <v>1.3495994604210804E-2</v>
      </c>
      <c r="P190" s="13">
        <f>IF(VLOOKUP(B190,Database!$A:$AV,MATCH($P$1,Database!$A$1:$AV$1,),)=0,"#N/A",((((VLOOKUP(B190,Database!$A:$AS,MATCH($P$1,Database!$A$1:$AS$1,),))))-(((VLOOKUP(EDATE(B190,-12),Database!$A:$AS,MATCH($P$1,Database!$A$1:$AS$1,),)))))/(((VLOOKUP(EDATE(B190,-12),Database!$A:$AS,MATCH($P$1,Database!$A$1:$AS$1,),)))))</f>
        <v>6.9035312827556289E-2</v>
      </c>
      <c r="Q190" s="13">
        <f>IF(VLOOKUP(B190,Database!$A:$AV,MATCH($Q$1,Database!$A$1:$AV$1,),)=0,"#N/A",((((VLOOKUP(B190,Database!$A:$AS,MATCH($Q$1,Database!$A$1:$AS$1,),))))-(((VLOOKUP(EDATE(B190,-12),Database!$A:$AS,MATCH($Q$1,Database!$A$1:$AS$1,),)))))/(((VLOOKUP(EDATE(B190,-12),Database!$A:$AS,MATCH($Q$1,Database!$A$1:$AS$1,),)))))</f>
        <v>3.2549013069201216E-2</v>
      </c>
      <c r="R190" s="13">
        <f>IF(VLOOKUP(B190,Database!$A:$AV,MATCH($R$1,Database!$A$1:$AV$1,),)=0,"#N/A",((((VLOOKUP(B190,Database!$A:$AS,MATCH($R$1,Database!$A$1:$AS$1,),))))-(((VLOOKUP(EDATE(B190,-12),Database!$A:$AS,MATCH($R$1,Database!$A$1:$AS$1,),)))))/(((VLOOKUP(EDATE(B190,-12),Database!$A:$AS,MATCH($R$1,Database!$A$1:$AS$1,),)))))</f>
        <v>-1.046025104400944E-2</v>
      </c>
      <c r="S190" s="13">
        <f>IF(VLOOKUP(B190,Database!$A:$AV,MATCH($S$1,Database!$A$1:$AV$1,),)=0,"#N/A",((((VLOOKUP(B190,Database!$A:$AS,MATCH($S$1,Database!$A$1:$AS$1,),))))-(((VLOOKUP(EDATE(B190,-12),Database!$A:$AS,MATCH($S$1,Database!$A$1:$AS$1,),)))))/(((VLOOKUP(EDATE(B190,-12),Database!$A:$AS,MATCH($S$1,Database!$A$1:$AS$1,),)))))</f>
        <v>0.1425414364481645</v>
      </c>
      <c r="T190" s="13">
        <f>IF(VLOOKUP(B190,Database!$A:$AV,MATCH($T$1,Database!$A$1:$AV$1,),)=0,"#N/A",((((VLOOKUP(B190,Database!$A:$AS,MATCH($T$1,Database!$A$1:$AS$1,),))))-(((VLOOKUP(EDATE(B190,-12),Database!$A:$AS,MATCH($T$1,Database!$A$1:$AS$1,),)))))/(((VLOOKUP(EDATE(B190,-12),Database!$A:$AS,MATCH($T$1,Database!$A$1:$AS$1,),)))))</f>
        <v>0.12442396312132237</v>
      </c>
      <c r="U190" s="13">
        <f>IF(VLOOKUP(B190,Database!$A:$AV,MATCH($U$1,Database!$A$1:$AV$1,),)=0,"#N/A",((((VLOOKUP(B190,Database!$A:$AS,MATCH($U$1,Database!$A$1:$AS$1,),))))-(((VLOOKUP(EDATE(B190,-12),Database!$A:$AS,MATCH($U$1,Database!$A$1:$AS$1,),)))))/(((VLOOKUP(EDATE(B190,-12),Database!$A:$AS,MATCH($U$1,Database!$A$1:$AS$1,),)))))</f>
        <v>2.6798307488150833E-2</v>
      </c>
      <c r="V190" s="13">
        <f>IF(VLOOKUP(B190,Database!$A:$AV,MATCH($V$1,Database!$A$1:$AV$1,),)=0,"#N/A",((((VLOOKUP(B190,Database!$A:$AS,MATCH($V$1,Database!$A$1:$AS$1,),))))-(((VLOOKUP(EDATE(B190,-12),Database!$A:$AS,MATCH($V$1,Database!$A$1:$AS$1,),)))))/(((VLOOKUP(EDATE(B190,-12),Database!$A:$AS,MATCH($V$1,Database!$A$1:$AS$1,),)))))</f>
        <v>9.0551181102362238E-2</v>
      </c>
    </row>
    <row r="191" spans="1:22" s="80" customFormat="1" x14ac:dyDescent="0.35">
      <c r="A191" s="43"/>
      <c r="B191" s="75">
        <v>37956</v>
      </c>
      <c r="C191" s="13">
        <f>IF(VLOOKUP(B191,Database!$A:$AU,MATCH($C$1,Database!$A$1:$AU$1,),)=0,"#N/A",((((VLOOKUP(B191,Database!$A:$AU,MATCH($C$1,Database!$A$1:$AU$1,),))))-(((VLOOKUP(EDATE(B191,-12),Database!$A:$AU,MATCH($C$1,Database!$A$1:$AU$1,),)))))/(((VLOOKUP(EDATE(B191,-12),Database!$A:$AU,MATCH($C$1,Database!$A$1:$AU$1,),)))))</f>
        <v>1.946362050237533E-2</v>
      </c>
      <c r="D191" s="13">
        <f>IF(VLOOKUP(B191,Database!$A:$AV,MATCH($D$1,Database!$A$1:$AV$1,),)=0,"#N/A",((((VLOOKUP(B191,Database!$A:$AS,MATCH($D$1,Database!$A$1:$AS$1,),))))-(((VLOOKUP(EDATE(B191,-12),Database!$A:$AS,MATCH($D$1,Database!$A$1:$AS$1,),)))))/(((VLOOKUP(EDATE(B191,-12),Database!$A:$AS,MATCH($D$1,Database!$A$1:$AS$1,),)))))</f>
        <v>2.5423728806466664E-2</v>
      </c>
      <c r="E191" s="13">
        <f>IF(VLOOKUP(B191,Database!$A:$AV,MATCH($E$1,Database!$A$1:$AV$1,),)=0,"#N/A",((((VLOOKUP(B191,Database!$A:$AS,MATCH($E$1,Database!$A$1:$AS$1,),))))-(((VLOOKUP(EDATE(B191,-12),Database!$A:$AS,MATCH($E$1,Database!$A$1:$AS$1,),)))))/(((VLOOKUP(EDATE(B191,-12),Database!$A:$AS,MATCH($E$1,Database!$A$1:$AS$1,),)))))</f>
        <v>4.3060887708169758E-2</v>
      </c>
      <c r="F191" s="13">
        <f>IF(VLOOKUP(B191,Database!$A:$AV,MATCH($F$1,Database!$A$1:$AV$1,),)=0,"#N/A",((((VLOOKUP(B191,Database!$A:$AS,MATCH($F$1,Database!$A$1:$AS$1,),))))-(((VLOOKUP(EDATE(B191,-12),Database!$A:$AS,MATCH($F$1,Database!$A$1:$AS$1,),)))))/(((VLOOKUP(EDATE(B191,-12),Database!$A:$AS,MATCH($F$1,Database!$A$1:$AS$1,),)))))</f>
        <v>3.0150753773073601E-2</v>
      </c>
      <c r="G191" s="13">
        <f>IF(VLOOKUP(B191,Database!$A:$AV,MATCH($G$1,Database!$A$1:$AV$1,),)=0,"#N/A",((((VLOOKUP(B191,Database!$A:$AS,MATCH($G$1,Database!$A$1:$AS$1,),))))-(((VLOOKUP(EDATE(B191,-12),Database!$A:$AS,MATCH($G$1,Database!$A$1:$AS$1,),)))))/(((VLOOKUP(EDATE(B191,-12),Database!$A:$AS,MATCH($G$1,Database!$A$1:$AS$1,),)))))</f>
        <v>1.5639632890054333E-2</v>
      </c>
      <c r="H191" s="13">
        <f>IF(VLOOKUP(B191,Database!$A:$AV,MATCH($H$1,Database!$A$1:$AV$1,),)=0,"#N/A",((((VLOOKUP(B191,Database!$A:$AS,MATCH($H$1,Database!$A$1:$AS$1,),))))-(((VLOOKUP(EDATE(B191,-12),Database!$A:$AS,MATCH($H$1,Database!$A$1:$AS$1,),)))))/(((VLOOKUP(EDATE(B191,-12),Database!$A:$AS,MATCH($H$1,Database!$A$1:$AS$1,),)))))</f>
        <v>1.7276422760967244E-2</v>
      </c>
      <c r="I191" s="13">
        <f>IF(VLOOKUP(B191,Database!$A:$AV,MATCH($I$1,Database!$A$1:$AV$1,),)=0,"#N/A",((((VLOOKUP(B191,Database!$A:$AS,MATCH($I$1,Database!$A$1:$AS$1,),))))-(((VLOOKUP(EDATE(B191,-12),Database!$A:$AS,MATCH($I$1,Database!$A$1:$AS$1,),)))))/(((VLOOKUP(EDATE(B191,-12),Database!$A:$AS,MATCH($I$1,Database!$A$1:$AS$1,),)))))</f>
        <v>3.2336297457924374E-3</v>
      </c>
      <c r="J191" s="13">
        <f>IF(VLOOKUP(B191,Database!$A:$AV,MATCH($J$1,Database!$A$1:$AV$1,),)=0,"#N/A",((((VLOOKUP(B191,Database!$A:$AS,MATCH($J$1,Database!$A$1:$AS$1,),))))-(((VLOOKUP(EDATE(B191,-12),Database!$A:$AS,MATCH($J$1,Database!$A$1:$AS$1,),)))))/(((VLOOKUP(EDATE(B191,-12),Database!$A:$AS,MATCH($J$1,Database!$A$1:$AS$1,),)))))</f>
        <v>8.2331363385751109E-3</v>
      </c>
      <c r="K191" s="13">
        <f>IF(VLOOKUP(B191,Database!$A:$AV,MATCH($K$1,Database!$A$1:$AV$1,),)=0,"#N/A",((((VLOOKUP(B191,Database!$A:$AS,MATCH($K$1,Database!$A$1:$AS$1,),))))-(((VLOOKUP(EDATE(B191,-12),Database!$A:$AS,MATCH($K$1,Database!$A$1:$AS$1,),)))))/(((VLOOKUP(EDATE(B191,-12),Database!$A:$AS,MATCH($K$1,Database!$A$1:$AS$1,),)))))</f>
        <v>2.7477919527851957E-2</v>
      </c>
      <c r="L191" s="13">
        <f>((((VLOOKUP(B191,Database!$A:$AS,MATCH($L$1,Database!$A$1:$AS$1,),))))-(((VLOOKUP(EDATE(B191,-12),Database!$A:$AS,MATCH($L$1,Database!$A$1:$AS$1,),)))))/(((VLOOKUP(EDATE(B191,-12),Database!$A:$AS,MATCH($L$1,Database!$A$1:$AS$1,),))))</f>
        <v>2.8945576521972823E-2</v>
      </c>
      <c r="M191" s="13">
        <f>((((VLOOKUP(B191,Database!$A:$AS,MATCH($M$1,Database!$A$1:$AS$1,),))))-(((VLOOKUP(EDATE(B191,-12),Database!$A:$AS,MATCH($M$1,Database!$A$1:$AS$1,),)))))/(((VLOOKUP(EDATE(B191,-12),Database!$A:$AS,MATCH($M$1,Database!$A$1:$AS$1,),))))</f>
        <v>0.12798122248439989</v>
      </c>
      <c r="N191" s="13">
        <f>((((VLOOKUP(B191,Database!$A:$AS,MATCH($N$1,Database!$A$1:$AS$1,),))))-(((VLOOKUP(EDATE(B191,-12),Database!$A:$AS,MATCH($N$1,Database!$A$1:$AS$1,),)))))/(((VLOOKUP(EDATE(B191,-12),Database!$A:$AS,MATCH($N$1,Database!$A$1:$AS$1,),))))</f>
        <v>7.1789384591382788E-2</v>
      </c>
      <c r="O191" s="13">
        <f>IF(VLOOKUP(B191,Database!$A:$AV,MATCH($O$1,Database!$A$1:$AV$1,),)=0,"#N/A",((((VLOOKUP(B191,Database!$A:$AS,MATCH($O$1,Database!$A$1:$AS$1,),))))-(((VLOOKUP(EDATE(B191,-12),Database!$A:$AS,MATCH($O$1,Database!$A$1:$AS$1,),)))))/(((VLOOKUP(EDATE(B191,-12),Database!$A:$AS,MATCH($O$1,Database!$A$1:$AS$1,),)))))</f>
        <v>2.6999476148235297E-2</v>
      </c>
      <c r="P191" s="13">
        <f>IF(VLOOKUP(B191,Database!$A:$AV,MATCH($P$1,Database!$A$1:$AV$1,),)=0,"#N/A",((((VLOOKUP(B191,Database!$A:$AS,MATCH($P$1,Database!$A$1:$AS$1,),))))-(((VLOOKUP(EDATE(B191,-12),Database!$A:$AS,MATCH($P$1,Database!$A$1:$AS$1,),)))))/(((VLOOKUP(EDATE(B191,-12),Database!$A:$AS,MATCH($P$1,Database!$A$1:$AS$1,),)))))</f>
        <v>7.6334649961573534E-2</v>
      </c>
      <c r="Q191" s="13">
        <f>IF(VLOOKUP(B191,Database!$A:$AV,MATCH($Q$1,Database!$A$1:$AV$1,),)=0,"#N/A",((((VLOOKUP(B191,Database!$A:$AS,MATCH($Q$1,Database!$A$1:$AS$1,),))))-(((VLOOKUP(EDATE(B191,-12),Database!$A:$AS,MATCH($Q$1,Database!$A$1:$AS$1,),)))))/(((VLOOKUP(EDATE(B191,-12),Database!$A:$AS,MATCH($Q$1,Database!$A$1:$AS$1,),)))))</f>
        <v>1.9652116775159437E-2</v>
      </c>
      <c r="R191" s="13">
        <f>IF(VLOOKUP(B191,Database!$A:$AV,MATCH($R$1,Database!$A$1:$AV$1,),)=0,"#N/A",((((VLOOKUP(B191,Database!$A:$AS,MATCH($R$1,Database!$A$1:$AS$1,),))))-(((VLOOKUP(EDATE(B191,-12),Database!$A:$AS,MATCH($R$1,Database!$A$1:$AS$1,),)))))/(((VLOOKUP(EDATE(B191,-12),Database!$A:$AS,MATCH($R$1,Database!$A$1:$AS$1,),)))))</f>
        <v>2.5819958125702171E-2</v>
      </c>
      <c r="S191" s="13">
        <f>IF(VLOOKUP(B191,Database!$A:$AV,MATCH($S$1,Database!$A$1:$AV$1,),)=0,"#N/A",((((VLOOKUP(B191,Database!$A:$AS,MATCH($S$1,Database!$A$1:$AS$1,),))))-(((VLOOKUP(EDATE(B191,-12),Database!$A:$AS,MATCH($S$1,Database!$A$1:$AS$1,),)))))/(((VLOOKUP(EDATE(B191,-12),Database!$A:$AS,MATCH($S$1,Database!$A$1:$AS$1,),)))))</f>
        <v>0.18932038834178153</v>
      </c>
      <c r="T191" s="13">
        <f>IF(VLOOKUP(B191,Database!$A:$AV,MATCH($T$1,Database!$A$1:$AV$1,),)=0,"#N/A",((((VLOOKUP(B191,Database!$A:$AS,MATCH($T$1,Database!$A$1:$AS$1,),))))-(((VLOOKUP(EDATE(B191,-12),Database!$A:$AS,MATCH($T$1,Database!$A$1:$AS$1,),)))))/(((VLOOKUP(EDATE(B191,-12),Database!$A:$AS,MATCH($T$1,Database!$A$1:$AS$1,),)))))</f>
        <v>8.0434782601039104E-2</v>
      </c>
      <c r="U191" s="13">
        <f>IF(VLOOKUP(B191,Database!$A:$AV,MATCH($U$1,Database!$A$1:$AV$1,),)=0,"#N/A",((((VLOOKUP(B191,Database!$A:$AS,MATCH($U$1,Database!$A$1:$AS$1,),))))-(((VLOOKUP(EDATE(B191,-12),Database!$A:$AS,MATCH($U$1,Database!$A$1:$AS$1,),)))))/(((VLOOKUP(EDATE(B191,-12),Database!$A:$AS,MATCH($U$1,Database!$A$1:$AS$1,),)))))</f>
        <v>5.823863635592743E-2</v>
      </c>
      <c r="V191" s="13">
        <f>IF(VLOOKUP(B191,Database!$A:$AV,MATCH($V$1,Database!$A$1:$AV$1,),)=0,"#N/A",((((VLOOKUP(B191,Database!$A:$AS,MATCH($V$1,Database!$A$1:$AS$1,),))))-(((VLOOKUP(EDATE(B191,-12),Database!$A:$AS,MATCH($V$1,Database!$A$1:$AS$1,),)))))/(((VLOOKUP(EDATE(B191,-12),Database!$A:$AS,MATCH($V$1,Database!$A$1:$AS$1,),)))))</f>
        <v>0.12500000000000008</v>
      </c>
    </row>
    <row r="192" spans="1:22" s="80" customFormat="1" x14ac:dyDescent="0.35">
      <c r="A192" s="43"/>
      <c r="B192" s="75">
        <v>37987</v>
      </c>
      <c r="C192" s="13">
        <f>IF(VLOOKUP(B192,Database!$A:$AU,MATCH($C$1,Database!$A$1:$AU$1,),)=0,"#N/A",((((VLOOKUP(B192,Database!$A:$AU,MATCH($C$1,Database!$A$1:$AU$1,),))))-(((VLOOKUP(EDATE(B192,-12),Database!$A:$AU,MATCH($C$1,Database!$A$1:$AU$1,),)))))/(((VLOOKUP(EDATE(B192,-12),Database!$A:$AU,MATCH($C$1,Database!$A$1:$AU$1,),)))))</f>
        <v>1.2792704916220941E-2</v>
      </c>
      <c r="D192" s="13">
        <f>IF(VLOOKUP(B192,Database!$A:$AV,MATCH($D$1,Database!$A$1:$AV$1,),)=0,"#N/A",((((VLOOKUP(B192,Database!$A:$AS,MATCH($D$1,Database!$A$1:$AS$1,),))))-(((VLOOKUP(EDATE(B192,-12),Database!$A:$AS,MATCH($D$1,Database!$A$1:$AS$1,),)))))/(((VLOOKUP(EDATE(B192,-12),Database!$A:$AS,MATCH($D$1,Database!$A$1:$AS$1,),)))))</f>
        <v>7.2916666611432535E-3</v>
      </c>
      <c r="E192" s="13">
        <f>IF(VLOOKUP(B192,Database!$A:$AV,MATCH($E$1,Database!$A$1:$AV$1,),)=0,"#N/A",((((VLOOKUP(B192,Database!$A:$AS,MATCH($E$1,Database!$A$1:$AS$1,),))))-(((VLOOKUP(EDATE(B192,-12),Database!$A:$AS,MATCH($E$1,Database!$A$1:$AS$1,),)))))/(((VLOOKUP(EDATE(B192,-12),Database!$A:$AS,MATCH($E$1,Database!$A$1:$AS$1,),)))))</f>
        <v>4.7058823532537576E-2</v>
      </c>
      <c r="F192" s="13">
        <f>IF(VLOOKUP(B192,Database!$A:$AV,MATCH($F$1,Database!$A$1:$AV$1,),)=0,"#N/A",((((VLOOKUP(B192,Database!$A:$AS,MATCH($F$1,Database!$A$1:$AS$1,),))))-(((VLOOKUP(EDATE(B192,-12),Database!$A:$AS,MATCH($F$1,Database!$A$1:$AS$1,),)))))/(((VLOOKUP(EDATE(B192,-12),Database!$A:$AS,MATCH($F$1,Database!$A$1:$AS$1,),)))))</f>
        <v>1.3715710731897729E-2</v>
      </c>
      <c r="G192" s="13">
        <f>IF(VLOOKUP(B192,Database!$A:$AV,MATCH($G$1,Database!$A$1:$AV$1,),)=0,"#N/A",((((VLOOKUP(B192,Database!$A:$AS,MATCH($G$1,Database!$A$1:$AS$1,),))))-(((VLOOKUP(EDATE(B192,-12),Database!$A:$AS,MATCH($G$1,Database!$A$1:$AS$1,),)))))/(((VLOOKUP(EDATE(B192,-12),Database!$A:$AS,MATCH($G$1,Database!$A$1:$AS$1,),)))))</f>
        <v>1.468159295283507E-3</v>
      </c>
      <c r="H192" s="13">
        <f>IF(VLOOKUP(B192,Database!$A:$AV,MATCH($H$1,Database!$A$1:$AV$1,),)=0,"#N/A",((((VLOOKUP(B192,Database!$A:$AS,MATCH($H$1,Database!$A$1:$AS$1,),))))-(((VLOOKUP(EDATE(B192,-12),Database!$A:$AS,MATCH($H$1,Database!$A$1:$AS$1,),)))))/(((VLOOKUP(EDATE(B192,-12),Database!$A:$AS,MATCH($H$1,Database!$A$1:$AS$1,),)))))</f>
        <v>2.5380710656887601E-2</v>
      </c>
      <c r="I192" s="13">
        <f>IF(VLOOKUP(B192,Database!$A:$AV,MATCH($I$1,Database!$A$1:$AV$1,),)=0,"#N/A",((((VLOOKUP(B192,Database!$A:$AS,MATCH($I$1,Database!$A$1:$AS$1,),))))-(((VLOOKUP(EDATE(B192,-12),Database!$A:$AS,MATCH($I$1,Database!$A$1:$AS$1,),)))))/(((VLOOKUP(EDATE(B192,-12),Database!$A:$AS,MATCH($I$1,Database!$A$1:$AS$1,),)))))</f>
        <v>-7.199999998022265E-3</v>
      </c>
      <c r="J192" s="13">
        <f>IF(VLOOKUP(B192,Database!$A:$AV,MATCH($J$1,Database!$A$1:$AV$1,),)=0,"#N/A",((((VLOOKUP(B192,Database!$A:$AS,MATCH($J$1,Database!$A$1:$AS$1,),))))-(((VLOOKUP(EDATE(B192,-12),Database!$A:$AS,MATCH($J$1,Database!$A$1:$AS$1,),)))))/(((VLOOKUP(EDATE(B192,-12),Database!$A:$AS,MATCH($J$1,Database!$A$1:$AS$1,),)))))</f>
        <v>1.1244499107481776E-3</v>
      </c>
      <c r="K192" s="13">
        <f>IF(VLOOKUP(B192,Database!$A:$AV,MATCH($K$1,Database!$A$1:$AV$1,),)=0,"#N/A",((((VLOOKUP(B192,Database!$A:$AS,MATCH($K$1,Database!$A$1:$AS$1,),))))-(((VLOOKUP(EDATE(B192,-12),Database!$A:$AS,MATCH($K$1,Database!$A$1:$AS$1,),)))))/(((VLOOKUP(EDATE(B192,-12),Database!$A:$AS,MATCH($K$1,Database!$A$1:$AS$1,),)))))</f>
        <v>3.6132812496394828E-2</v>
      </c>
      <c r="L192" s="13">
        <f>((((VLOOKUP(B192,Database!$A:$AS,MATCH($L$1,Database!$A$1:$AS$1,),))))-(((VLOOKUP(EDATE(B192,-12),Database!$A:$AS,MATCH($L$1,Database!$A$1:$AS$1,),)))))/(((VLOOKUP(EDATE(B192,-12),Database!$A:$AS,MATCH($L$1,Database!$A$1:$AS$1,),))))</f>
        <v>3.6984383421165591E-2</v>
      </c>
      <c r="M192" s="13">
        <f>((((VLOOKUP(B192,Database!$A:$AS,MATCH($M$1,Database!$A$1:$AS$1,),))))-(((VLOOKUP(EDATE(B192,-12),Database!$A:$AS,MATCH($M$1,Database!$A$1:$AS$1,),)))))/(((VLOOKUP(EDATE(B192,-12),Database!$A:$AS,MATCH($M$1,Database!$A$1:$AS$1,),))))</f>
        <v>9.8197578198790283E-2</v>
      </c>
      <c r="N192" s="13">
        <f>((((VLOOKUP(B192,Database!$A:$AS,MATCH($N$1,Database!$A$1:$AS$1,),))))-(((VLOOKUP(EDATE(B192,-12),Database!$A:$AS,MATCH($N$1,Database!$A$1:$AS$1,),)))))/(((VLOOKUP(EDATE(B192,-12),Database!$A:$AS,MATCH($N$1,Database!$A$1:$AS$1,),))))</f>
        <v>8.1218612202243454E-2</v>
      </c>
      <c r="O192" s="13">
        <f>IF(VLOOKUP(B192,Database!$A:$AV,MATCH($O$1,Database!$A$1:$AV$1,),)=0,"#N/A",((((VLOOKUP(B192,Database!$A:$AS,MATCH($O$1,Database!$A$1:$AS$1,),))))-(((VLOOKUP(EDATE(B192,-12),Database!$A:$AS,MATCH($O$1,Database!$A$1:$AS$1,),)))))/(((VLOOKUP(EDATE(B192,-12),Database!$A:$AS,MATCH($O$1,Database!$A$1:$AS$1,),)))))</f>
        <v>1.1657316353085187E-2</v>
      </c>
      <c r="P192" s="13">
        <f>IF(VLOOKUP(B192,Database!$A:$AV,MATCH($P$1,Database!$A$1:$AV$1,),)=0,"#N/A",((((VLOOKUP(B192,Database!$A:$AS,MATCH($P$1,Database!$A$1:$AS$1,),))))-(((VLOOKUP(EDATE(B192,-12),Database!$A:$AS,MATCH($P$1,Database!$A$1:$AS$1,),)))))/(((VLOOKUP(EDATE(B192,-12),Database!$A:$AS,MATCH($P$1,Database!$A$1:$AS$1,),)))))</f>
        <v>9.7747112973774294E-2</v>
      </c>
      <c r="Q192" s="13">
        <f>IF(VLOOKUP(B192,Database!$A:$AV,MATCH($Q$1,Database!$A$1:$AV$1,),)=0,"#N/A",((((VLOOKUP(B192,Database!$A:$AS,MATCH($Q$1,Database!$A$1:$AS$1,),))))-(((VLOOKUP(EDATE(B192,-12),Database!$A:$AS,MATCH($Q$1,Database!$A$1:$AS$1,),)))))/(((VLOOKUP(EDATE(B192,-12),Database!$A:$AS,MATCH($Q$1,Database!$A$1:$AS$1,),)))))</f>
        <v>3.6187141181132434E-2</v>
      </c>
      <c r="R192" s="13">
        <f>IF(VLOOKUP(B192,Database!$A:$AV,MATCH($R$1,Database!$A$1:$AV$1,),)=0,"#N/A",((((VLOOKUP(B192,Database!$A:$AS,MATCH($R$1,Database!$A$1:$AS$1,),))))-(((VLOOKUP(EDATE(B192,-12),Database!$A:$AS,MATCH($R$1,Database!$A$1:$AS$1,),)))))/(((VLOOKUP(EDATE(B192,-12),Database!$A:$AS,MATCH($R$1,Database!$A$1:$AS$1,),)))))</f>
        <v>-9.1292134851457384E-3</v>
      </c>
      <c r="S192" s="13">
        <f>IF(VLOOKUP(B192,Database!$A:$AV,MATCH($S$1,Database!$A$1:$AV$1,),)=0,"#N/A",((((VLOOKUP(B192,Database!$A:$AS,MATCH($S$1,Database!$A$1:$AS$1,),))))-(((VLOOKUP(EDATE(B192,-12),Database!$A:$AS,MATCH($S$1,Database!$A$1:$AS$1,),)))))/(((VLOOKUP(EDATE(B192,-12),Database!$A:$AS,MATCH($S$1,Database!$A$1:$AS$1,),)))))</f>
        <v>4.9217002235283566E-2</v>
      </c>
      <c r="T192" s="13">
        <f>IF(VLOOKUP(B192,Database!$A:$AV,MATCH($T$1,Database!$A$1:$AV$1,),)=0,"#N/A",((((VLOOKUP(B192,Database!$A:$AS,MATCH($T$1,Database!$A$1:$AS$1,),))))-(((VLOOKUP(EDATE(B192,-12),Database!$A:$AS,MATCH($T$1,Database!$A$1:$AS$1,),)))))/(((VLOOKUP(EDATE(B192,-12),Database!$A:$AS,MATCH($T$1,Database!$A$1:$AS$1,),)))))</f>
        <v>6.7653276943578047E-2</v>
      </c>
      <c r="U192" s="13">
        <f>IF(VLOOKUP(B192,Database!$A:$AV,MATCH($U$1,Database!$A$1:$AV$1,),)=0,"#N/A",((((VLOOKUP(B192,Database!$A:$AS,MATCH($U$1,Database!$A$1:$AS$1,),))))-(((VLOOKUP(EDATE(B192,-12),Database!$A:$AS,MATCH($U$1,Database!$A$1:$AS$1,),)))))/(((VLOOKUP(EDATE(B192,-12),Database!$A:$AS,MATCH($U$1,Database!$A$1:$AS$1,),)))))</f>
        <v>7.5144508659158171E-2</v>
      </c>
      <c r="V192" s="13">
        <f>IF(VLOOKUP(B192,Database!$A:$AV,MATCH($V$1,Database!$A$1:$AV$1,),)=0,"#N/A",((((VLOOKUP(B192,Database!$A:$AS,MATCH($V$1,Database!$A$1:$AS$1,),))))-(((VLOOKUP(EDATE(B192,-12),Database!$A:$AS,MATCH($V$1,Database!$A$1:$AS$1,),)))))/(((VLOOKUP(EDATE(B192,-12),Database!$A:$AS,MATCH($V$1,Database!$A$1:$AS$1,),)))))</f>
        <v>0.16969696969696968</v>
      </c>
    </row>
    <row r="193" spans="1:22" s="80" customFormat="1" x14ac:dyDescent="0.35">
      <c r="A193" s="43"/>
      <c r="B193" s="75">
        <v>38018</v>
      </c>
      <c r="C193" s="13">
        <f>IF(VLOOKUP(B193,Database!$A:$AU,MATCH($C$1,Database!$A$1:$AU$1,),)=0,"#N/A",((((VLOOKUP(B193,Database!$A:$AU,MATCH($C$1,Database!$A$1:$AU$1,),))))-(((VLOOKUP(EDATE(B193,-12),Database!$A:$AU,MATCH($C$1,Database!$A$1:$AU$1,),)))))/(((VLOOKUP(EDATE(B193,-12),Database!$A:$AU,MATCH($C$1,Database!$A$1:$AU$1,),)))))</f>
        <v>1.7849009836111211E-2</v>
      </c>
      <c r="D193" s="13">
        <f>IF(VLOOKUP(B193,Database!$A:$AV,MATCH($D$1,Database!$A$1:$AV$1,),)=0,"#N/A",((((VLOOKUP(B193,Database!$A:$AS,MATCH($D$1,Database!$A$1:$AS$1,),))))-(((VLOOKUP(EDATE(B193,-12),Database!$A:$AS,MATCH($D$1,Database!$A$1:$AS$1,),)))))/(((VLOOKUP(EDATE(B193,-12),Database!$A:$AS,MATCH($D$1,Database!$A$1:$AS$1,),)))))</f>
        <v>1.1446409989886584E-2</v>
      </c>
      <c r="E193" s="13">
        <f>IF(VLOOKUP(B193,Database!$A:$AV,MATCH($E$1,Database!$A$1:$AV$1,),)=0,"#N/A",((((VLOOKUP(B193,Database!$A:$AS,MATCH($E$1,Database!$A$1:$AS$1,),))))-(((VLOOKUP(EDATE(B193,-12),Database!$A:$AS,MATCH($E$1,Database!$A$1:$AS$1,),)))))/(((VLOOKUP(EDATE(B193,-12),Database!$A:$AS,MATCH($E$1,Database!$A$1:$AS$1,),)))))</f>
        <v>4.8335123525513668E-2</v>
      </c>
      <c r="F193" s="13">
        <f>IF(VLOOKUP(B193,Database!$A:$AV,MATCH($F$1,Database!$A$1:$AV$1,),)=0,"#N/A",((((VLOOKUP(B193,Database!$A:$AS,MATCH($F$1,Database!$A$1:$AS$1,),))))-(((VLOOKUP(EDATE(B193,-12),Database!$A:$AS,MATCH($F$1,Database!$A$1:$AS$1,),)))))/(((VLOOKUP(EDATE(B193,-12),Database!$A:$AS,MATCH($F$1,Database!$A$1:$AS$1,),)))))</f>
        <v>1.8703241902599605E-2</v>
      </c>
      <c r="G193" s="13">
        <f>IF(VLOOKUP(B193,Database!$A:$AV,MATCH($G$1,Database!$A$1:$AV$1,),)=0,"#N/A",((((VLOOKUP(B193,Database!$A:$AS,MATCH($G$1,Database!$A$1:$AS$1,),))))-(((VLOOKUP(EDATE(B193,-12),Database!$A:$AS,MATCH($G$1,Database!$A$1:$AS$1,),)))))/(((VLOOKUP(EDATE(B193,-12),Database!$A:$AS,MATCH($G$1,Database!$A$1:$AS$1,),)))))</f>
        <v>2.4549918166939079E-3</v>
      </c>
      <c r="H193" s="13">
        <f>IF(VLOOKUP(B193,Database!$A:$AV,MATCH($H$1,Database!$A$1:$AV$1,),)=0,"#N/A",((((VLOOKUP(B193,Database!$A:$AS,MATCH($H$1,Database!$A$1:$AS$1,),))))-(((VLOOKUP(EDATE(B193,-12),Database!$A:$AS,MATCH($H$1,Database!$A$1:$AS$1,),)))))/(((VLOOKUP(EDATE(B193,-12),Database!$A:$AS,MATCH($H$1,Database!$A$1:$AS$1,),)))))</f>
        <v>3.9840637404205386E-3</v>
      </c>
      <c r="I193" s="13">
        <f>IF(VLOOKUP(B193,Database!$A:$AV,MATCH($I$1,Database!$A$1:$AV$1,),)=0,"#N/A",((((VLOOKUP(B193,Database!$A:$AS,MATCH($I$1,Database!$A$1:$AS$1,),))))-(((VLOOKUP(EDATE(B193,-12),Database!$A:$AS,MATCH($I$1,Database!$A$1:$AS$1,),)))))/(((VLOOKUP(EDATE(B193,-12),Database!$A:$AS,MATCH($I$1,Database!$A$1:$AS$1,),)))))</f>
        <v>1.061224490048502E-2</v>
      </c>
      <c r="J193" s="13">
        <f>IF(VLOOKUP(B193,Database!$A:$AV,MATCH($J$1,Database!$A$1:$AV$1,),)=0,"#N/A",((((VLOOKUP(B193,Database!$A:$AS,MATCH($J$1,Database!$A$1:$AS$1,),))))-(((VLOOKUP(EDATE(B193,-12),Database!$A:$AS,MATCH($J$1,Database!$A$1:$AS$1,),)))))/(((VLOOKUP(EDATE(B193,-12),Database!$A:$AS,MATCH($J$1,Database!$A$1:$AS$1,),)))))</f>
        <v>4.6118990246685606E-3</v>
      </c>
      <c r="K193" s="13">
        <f>IF(VLOOKUP(B193,Database!$A:$AV,MATCH($K$1,Database!$A$1:$AV$1,),)=0,"#N/A",((((VLOOKUP(B193,Database!$A:$AS,MATCH($K$1,Database!$A$1:$AS$1,),))))-(((VLOOKUP(EDATE(B193,-12),Database!$A:$AS,MATCH($K$1,Database!$A$1:$AS$1,),)))))/(((VLOOKUP(EDATE(B193,-12),Database!$A:$AS,MATCH($K$1,Database!$A$1:$AS$1,),)))))</f>
        <v>6.4064064062791443E-2</v>
      </c>
      <c r="L193" s="13">
        <f>((((VLOOKUP(B193,Database!$A:$AS,MATCH($L$1,Database!$A$1:$AS$1,),))))-(((VLOOKUP(EDATE(B193,-12),Database!$A:$AS,MATCH($L$1,Database!$A$1:$AS$1,),)))))/(((VLOOKUP(EDATE(B193,-12),Database!$A:$AS,MATCH($L$1,Database!$A$1:$AS$1,),))))</f>
        <v>2.7738232965808424E-2</v>
      </c>
      <c r="M193" s="13">
        <f>((((VLOOKUP(B193,Database!$A:$AS,MATCH($M$1,Database!$A$1:$AS$1,),))))-(((VLOOKUP(EDATE(B193,-12),Database!$A:$AS,MATCH($M$1,Database!$A$1:$AS$1,),)))))/(((VLOOKUP(EDATE(B193,-12),Database!$A:$AS,MATCH($M$1,Database!$A$1:$AS$1,),))))</f>
        <v>7.74813054335418E-2</v>
      </c>
      <c r="N193" s="13">
        <f>((((VLOOKUP(B193,Database!$A:$AS,MATCH($N$1,Database!$A$1:$AS$1,),))))-(((VLOOKUP(EDATE(B193,-12),Database!$A:$AS,MATCH($N$1,Database!$A$1:$AS$1,),)))))/(((VLOOKUP(EDATE(B193,-12),Database!$A:$AS,MATCH($N$1,Database!$A$1:$AS$1,),))))</f>
        <v>5.0909339676455133E-2</v>
      </c>
      <c r="O193" s="13">
        <f>IF(VLOOKUP(B193,Database!$A:$AV,MATCH($O$1,Database!$A$1:$AV$1,),)=0,"#N/A",((((VLOOKUP(B193,Database!$A:$AS,MATCH($O$1,Database!$A$1:$AS$1,),))))-(((VLOOKUP(EDATE(B193,-12),Database!$A:$AS,MATCH($O$1,Database!$A$1:$AS$1,),)))))/(((VLOOKUP(EDATE(B193,-12),Database!$A:$AS,MATCH($O$1,Database!$A$1:$AS$1,),)))))</f>
        <v>6.5660138826189622E-3</v>
      </c>
      <c r="P193" s="13">
        <f>IF(VLOOKUP(B193,Database!$A:$AV,MATCH($P$1,Database!$A$1:$AV$1,),)=0,"#N/A",((((VLOOKUP(B193,Database!$A:$AS,MATCH($P$1,Database!$A$1:$AS$1,),))))-(((VLOOKUP(EDATE(B193,-12),Database!$A:$AS,MATCH($P$1,Database!$A$1:$AS$1,),)))))/(((VLOOKUP(EDATE(B193,-12),Database!$A:$AS,MATCH($P$1,Database!$A$1:$AS$1,),)))))</f>
        <v>0.14800852319291924</v>
      </c>
      <c r="Q193" s="13">
        <f>IF(VLOOKUP(B193,Database!$A:$AV,MATCH($Q$1,Database!$A$1:$AV$1,),)=0,"#N/A",((((VLOOKUP(B193,Database!$A:$AS,MATCH($Q$1,Database!$A$1:$AS$1,),))))-(((VLOOKUP(EDATE(B193,-12),Database!$A:$AS,MATCH($Q$1,Database!$A$1:$AS$1,),)))))/(((VLOOKUP(EDATE(B193,-12),Database!$A:$AS,MATCH($Q$1,Database!$A$1:$AS$1,),)))))</f>
        <v>5.6663589186399826E-2</v>
      </c>
      <c r="R193" s="13">
        <f>IF(VLOOKUP(B193,Database!$A:$AV,MATCH($R$1,Database!$A$1:$AV$1,),)=0,"#N/A",((((VLOOKUP(B193,Database!$A:$AS,MATCH($R$1,Database!$A$1:$AS$1,),))))-(((VLOOKUP(EDATE(B193,-12),Database!$A:$AS,MATCH($R$1,Database!$A$1:$AS$1,),)))))/(((VLOOKUP(EDATE(B193,-12),Database!$A:$AS,MATCH($R$1,Database!$A$1:$AS$1,),)))))</f>
        <v>2.7181688119644592E-2</v>
      </c>
      <c r="S193" s="13">
        <f>IF(VLOOKUP(B193,Database!$A:$AV,MATCH($S$1,Database!$A$1:$AV$1,),)=0,"#N/A",((((VLOOKUP(B193,Database!$A:$AS,MATCH($S$1,Database!$A$1:$AS$1,),))))-(((VLOOKUP(EDATE(B193,-12),Database!$A:$AS,MATCH($S$1,Database!$A$1:$AS$1,),)))))/(((VLOOKUP(EDATE(B193,-12),Database!$A:$AS,MATCH($S$1,Database!$A$1:$AS$1,),)))))</f>
        <v>2.0430107535189895E-2</v>
      </c>
      <c r="T193" s="13">
        <f>IF(VLOOKUP(B193,Database!$A:$AV,MATCH($T$1,Database!$A$1:$AV$1,),)=0,"#N/A",((((VLOOKUP(B193,Database!$A:$AS,MATCH($T$1,Database!$A$1:$AS$1,),))))-(((VLOOKUP(EDATE(B193,-12),Database!$A:$AS,MATCH($T$1,Database!$A$1:$AS$1,),)))))/(((VLOOKUP(EDATE(B193,-12),Database!$A:$AS,MATCH($T$1,Database!$A$1:$AS$1,),)))))</f>
        <v>0.10652173913733513</v>
      </c>
      <c r="U193" s="13">
        <f>IF(VLOOKUP(B193,Database!$A:$AV,MATCH($U$1,Database!$A$1:$AV$1,),)=0,"#N/A",((((VLOOKUP(B193,Database!$A:$AS,MATCH($U$1,Database!$A$1:$AS$1,),))))-(((VLOOKUP(EDATE(B193,-12),Database!$A:$AS,MATCH($U$1,Database!$A$1:$AS$1,),)))))/(((VLOOKUP(EDATE(B193,-12),Database!$A:$AS,MATCH($U$1,Database!$A$1:$AS$1,),)))))</f>
        <v>0.11644832605749576</v>
      </c>
      <c r="V193" s="13">
        <f>IF(VLOOKUP(B193,Database!$A:$AV,MATCH($V$1,Database!$A$1:$AV$1,),)=0,"#N/A",((((VLOOKUP(B193,Database!$A:$AS,MATCH($V$1,Database!$A$1:$AS$1,),))))-(((VLOOKUP(EDATE(B193,-12),Database!$A:$AS,MATCH($V$1,Database!$A$1:$AS$1,),)))))/(((VLOOKUP(EDATE(B193,-12),Database!$A:$AS,MATCH($V$1,Database!$A$1:$AS$1,),)))))</f>
        <v>0.16432865731462931</v>
      </c>
    </row>
    <row r="194" spans="1:22" s="80" customFormat="1" x14ac:dyDescent="0.35">
      <c r="A194" s="43"/>
      <c r="B194" s="75">
        <v>38047</v>
      </c>
      <c r="C194" s="13">
        <f>IF(VLOOKUP(B194,Database!$A:$AU,MATCH($C$1,Database!$A$1:$AU$1,),)=0,"#N/A",((((VLOOKUP(B194,Database!$A:$AU,MATCH($C$1,Database!$A$1:$AU$1,),))))-(((VLOOKUP(EDATE(B194,-12),Database!$A:$AU,MATCH($C$1,Database!$A$1:$AU$1,),)))))/(((VLOOKUP(EDATE(B194,-12),Database!$A:$AU,MATCH($C$1,Database!$A$1:$AU$1,),)))))</f>
        <v>1.6811428702419019E-2</v>
      </c>
      <c r="D194" s="13">
        <f>IF(VLOOKUP(B194,Database!$A:$AV,MATCH($D$1,Database!$A$1:$AV$1,),)=0,"#N/A",((((VLOOKUP(B194,Database!$A:$AS,MATCH($D$1,Database!$A$1:$AS$1,),))))-(((VLOOKUP(EDATE(B194,-12),Database!$A:$AS,MATCH($D$1,Database!$A$1:$AS$1,),)))))/(((VLOOKUP(EDATE(B194,-12),Database!$A:$AS,MATCH($D$1,Database!$A$1:$AS$1,),)))))</f>
        <v>1.5723270446449104E-2</v>
      </c>
      <c r="E194" s="13">
        <f>IF(VLOOKUP(B194,Database!$A:$AV,MATCH($E$1,Database!$A$1:$AV$1,),)=0,"#N/A",((((VLOOKUP(B194,Database!$A:$AS,MATCH($E$1,Database!$A$1:$AS$1,),))))-(((VLOOKUP(EDATE(B194,-12),Database!$A:$AS,MATCH($E$1,Database!$A$1:$AS$1,),)))))/(((VLOOKUP(EDATE(B194,-12),Database!$A:$AS,MATCH($E$1,Database!$A$1:$AS$1,),)))))</f>
        <v>3.5181236673376567E-2</v>
      </c>
      <c r="F194" s="13">
        <f>IF(VLOOKUP(B194,Database!$A:$AV,MATCH($F$1,Database!$A$1:$AV$1,),)=0,"#N/A",((((VLOOKUP(B194,Database!$A:$AS,MATCH($F$1,Database!$A$1:$AS$1,),))))-(((VLOOKUP(EDATE(B194,-12),Database!$A:$AS,MATCH($F$1,Database!$A$1:$AS$1,),)))))/(((VLOOKUP(EDATE(B194,-12),Database!$A:$AS,MATCH($F$1,Database!$A$1:$AS$1,),)))))</f>
        <v>1.5000000008374254E-2</v>
      </c>
      <c r="G194" s="13">
        <f>IF(VLOOKUP(B194,Database!$A:$AV,MATCH($G$1,Database!$A$1:$AV$1,),)=0,"#N/A",((((VLOOKUP(B194,Database!$A:$AS,MATCH($G$1,Database!$A$1:$AS$1,),))))-(((VLOOKUP(EDATE(B194,-12),Database!$A:$AS,MATCH($G$1,Database!$A$1:$AS$1,),)))))/(((VLOOKUP(EDATE(B194,-12),Database!$A:$AS,MATCH($G$1,Database!$A$1:$AS$1,),)))))</f>
        <v>7.1480938416422389E-3</v>
      </c>
      <c r="H194" s="13">
        <f>IF(VLOOKUP(B194,Database!$A:$AV,MATCH($H$1,Database!$A$1:$AV$1,),)=0,"#N/A",((((VLOOKUP(B194,Database!$A:$AS,MATCH($H$1,Database!$A$1:$AS$1,),))))-(((VLOOKUP(EDATE(B194,-12),Database!$A:$AS,MATCH($H$1,Database!$A$1:$AS$1,),)))))/(((VLOOKUP(EDATE(B194,-12),Database!$A:$AS,MATCH($H$1,Database!$A$1:$AS$1,),)))))</f>
        <v>1.3916500991987326E-2</v>
      </c>
      <c r="I194" s="13">
        <f>IF(VLOOKUP(B194,Database!$A:$AV,MATCH($I$1,Database!$A$1:$AV$1,),)=0,"#N/A",((((VLOOKUP(B194,Database!$A:$AS,MATCH($I$1,Database!$A$1:$AS$1,),))))-(((VLOOKUP(EDATE(B194,-12),Database!$A:$AS,MATCH($I$1,Database!$A$1:$AS$1,),)))))/(((VLOOKUP(EDATE(B194,-12),Database!$A:$AS,MATCH($I$1,Database!$A$1:$AS$1,),)))))</f>
        <v>-8.972267536911013E-3</v>
      </c>
      <c r="J194" s="13">
        <f>IF(VLOOKUP(B194,Database!$A:$AV,MATCH($J$1,Database!$A$1:$AV$1,),)=0,"#N/A",((((VLOOKUP(B194,Database!$A:$AS,MATCH($J$1,Database!$A$1:$AS$1,),))))-(((VLOOKUP(EDATE(B194,-12),Database!$A:$AS,MATCH($J$1,Database!$A$1:$AS$1,),)))))/(((VLOOKUP(EDATE(B194,-12),Database!$A:$AS,MATCH($J$1,Database!$A$1:$AS$1,),)))))</f>
        <v>1.9071497897172086E-2</v>
      </c>
      <c r="K194" s="13">
        <f>IF(VLOOKUP(B194,Database!$A:$AV,MATCH($K$1,Database!$A$1:$AV$1,),)=0,"#N/A",((((VLOOKUP(B194,Database!$A:$AS,MATCH($K$1,Database!$A$1:$AS$1,),))))-(((VLOOKUP(EDATE(B194,-12),Database!$A:$AS,MATCH($K$1,Database!$A$1:$AS$1,),)))))/(((VLOOKUP(EDATE(B194,-12),Database!$A:$AS,MATCH($K$1,Database!$A$1:$AS$1,),)))))</f>
        <v>4.5954045958148185E-2</v>
      </c>
      <c r="L194" s="13">
        <f>((((VLOOKUP(B194,Database!$A:$AS,MATCH($L$1,Database!$A$1:$AS$1,),))))-(((VLOOKUP(EDATE(B194,-12),Database!$A:$AS,MATCH($L$1,Database!$A$1:$AS$1,),)))))/(((VLOOKUP(EDATE(B194,-12),Database!$A:$AS,MATCH($L$1,Database!$A$1:$AS$1,),))))</f>
        <v>5.0872554557998731E-2</v>
      </c>
      <c r="M194" s="13">
        <f>((((VLOOKUP(B194,Database!$A:$AS,MATCH($M$1,Database!$A$1:$AS$1,),))))-(((VLOOKUP(EDATE(B194,-12),Database!$A:$AS,MATCH($M$1,Database!$A$1:$AS$1,),)))))/(((VLOOKUP(EDATE(B194,-12),Database!$A:$AS,MATCH($M$1,Database!$A$1:$AS$1,),))))</f>
        <v>6.6078378965716611E-2</v>
      </c>
      <c r="N194" s="13">
        <f>((((VLOOKUP(B194,Database!$A:$AS,MATCH($N$1,Database!$A$1:$AS$1,),))))-(((VLOOKUP(EDATE(B194,-12),Database!$A:$AS,MATCH($N$1,Database!$A$1:$AS$1,),)))))/(((VLOOKUP(EDATE(B194,-12),Database!$A:$AS,MATCH($N$1,Database!$A$1:$AS$1,),))))</f>
        <v>7.3409847129747671E-2</v>
      </c>
      <c r="O194" s="13">
        <f>IF(VLOOKUP(B194,Database!$A:$AV,MATCH($O$1,Database!$A$1:$AV$1,),)=0,"#N/A",((((VLOOKUP(B194,Database!$A:$AS,MATCH($O$1,Database!$A$1:$AS$1,),))))-(((VLOOKUP(EDATE(B194,-12),Database!$A:$AS,MATCH($O$1,Database!$A$1:$AS$1,),)))))/(((VLOOKUP(EDATE(B194,-12),Database!$A:$AS,MATCH($O$1,Database!$A$1:$AS$1,),)))))</f>
        <v>2.2648044507037984E-2</v>
      </c>
      <c r="P194" s="13">
        <f>IF(VLOOKUP(B194,Database!$A:$AV,MATCH($P$1,Database!$A$1:$AV$1,),)=0,"#N/A",((((VLOOKUP(B194,Database!$A:$AS,MATCH($P$1,Database!$A$1:$AS$1,),))))-(((VLOOKUP(EDATE(B194,-12),Database!$A:$AS,MATCH($P$1,Database!$A$1:$AS$1,),)))))/(((VLOOKUP(EDATE(B194,-12),Database!$A:$AS,MATCH($P$1,Database!$A$1:$AS$1,),)))))</f>
        <v>0.10475154282452818</v>
      </c>
      <c r="Q194" s="13">
        <f>IF(VLOOKUP(B194,Database!$A:$AV,MATCH($Q$1,Database!$A$1:$AV$1,),)=0,"#N/A",((((VLOOKUP(B194,Database!$A:$AS,MATCH($Q$1,Database!$A$1:$AS$1,),))))-(((VLOOKUP(EDATE(B194,-12),Database!$A:$AS,MATCH($Q$1,Database!$A$1:$AS$1,),)))))/(((VLOOKUP(EDATE(B194,-12),Database!$A:$AS,MATCH($Q$1,Database!$A$1:$AS$1,),)))))</f>
        <v>6.2716751829939216E-2</v>
      </c>
      <c r="R194" s="13">
        <f>IF(VLOOKUP(B194,Database!$A:$AV,MATCH($R$1,Database!$A$1:$AV$1,),)=0,"#N/A",((((VLOOKUP(B194,Database!$A:$AS,MATCH($R$1,Database!$A$1:$AS$1,),))))-(((VLOOKUP(EDATE(B194,-12),Database!$A:$AS,MATCH($R$1,Database!$A$1:$AS$1,),)))))/(((VLOOKUP(EDATE(B194,-12),Database!$A:$AS,MATCH($R$1,Database!$A$1:$AS$1,),)))))</f>
        <v>4.7686832739001331E-2</v>
      </c>
      <c r="S194" s="13">
        <f>IF(VLOOKUP(B194,Database!$A:$AV,MATCH($S$1,Database!$A$1:$AV$1,),)=0,"#N/A",((((VLOOKUP(B194,Database!$A:$AS,MATCH($S$1,Database!$A$1:$AS$1,),))))-(((VLOOKUP(EDATE(B194,-12),Database!$A:$AS,MATCH($S$1,Database!$A$1:$AS$1,),)))))/(((VLOOKUP(EDATE(B194,-12),Database!$A:$AS,MATCH($S$1,Database!$A$1:$AS$1,),)))))</f>
        <v>5.9782608702611068E-2</v>
      </c>
      <c r="T194" s="13">
        <f>IF(VLOOKUP(B194,Database!$A:$AV,MATCH($T$1,Database!$A$1:$AV$1,),)=0,"#N/A",((((VLOOKUP(B194,Database!$A:$AS,MATCH($T$1,Database!$A$1:$AS$1,),))))-(((VLOOKUP(EDATE(B194,-12),Database!$A:$AS,MATCH($T$1,Database!$A$1:$AS$1,),)))))/(((VLOOKUP(EDATE(B194,-12),Database!$A:$AS,MATCH($T$1,Database!$A$1:$AS$1,),)))))</f>
        <v>9.6359743034586304E-2</v>
      </c>
      <c r="U194" s="13">
        <f>IF(VLOOKUP(B194,Database!$A:$AV,MATCH($U$1,Database!$A$1:$AV$1,),)=0,"#N/A",((((VLOOKUP(B194,Database!$A:$AS,MATCH($U$1,Database!$A$1:$AS$1,),))))-(((VLOOKUP(EDATE(B194,-12),Database!$A:$AS,MATCH($U$1,Database!$A$1:$AS$1,),)))))/(((VLOOKUP(EDATE(B194,-12),Database!$A:$AS,MATCH($U$1,Database!$A$1:$AS$1,),)))))</f>
        <v>0.11094890510317969</v>
      </c>
      <c r="V194" s="13">
        <f>IF(VLOOKUP(B194,Database!$A:$AV,MATCH($V$1,Database!$A$1:$AV$1,),)=0,"#N/A",((((VLOOKUP(B194,Database!$A:$AS,MATCH($V$1,Database!$A$1:$AS$1,),))))-(((VLOOKUP(EDATE(B194,-12),Database!$A:$AS,MATCH($V$1,Database!$A$1:$AS$1,),)))))/(((VLOOKUP(EDATE(B194,-12),Database!$A:$AS,MATCH($V$1,Database!$A$1:$AS$1,),)))))</f>
        <v>0.17786561264822134</v>
      </c>
    </row>
    <row r="195" spans="1:22" s="80" customFormat="1" x14ac:dyDescent="0.35">
      <c r="A195" s="43"/>
      <c r="B195" s="75">
        <v>38078</v>
      </c>
      <c r="C195" s="13">
        <f>IF(VLOOKUP(B195,Database!$A:$AU,MATCH($C$1,Database!$A$1:$AU$1,),)=0,"#N/A",((((VLOOKUP(B195,Database!$A:$AU,MATCH($C$1,Database!$A$1:$AU$1,),))))-(((VLOOKUP(EDATE(B195,-12),Database!$A:$AU,MATCH($C$1,Database!$A$1:$AU$1,),)))))/(((VLOOKUP(EDATE(B195,-12),Database!$A:$AU,MATCH($C$1,Database!$A$1:$AU$1,),)))))</f>
        <v>2.7458993301514387E-2</v>
      </c>
      <c r="D195" s="13">
        <f>IF(VLOOKUP(B195,Database!$A:$AV,MATCH($D$1,Database!$A$1:$AV$1,),)=0,"#N/A",((((VLOOKUP(B195,Database!$A:$AS,MATCH($D$1,Database!$A$1:$AS$1,),))))-(((VLOOKUP(EDATE(B195,-12),Database!$A:$AS,MATCH($D$1,Database!$A$1:$AS$1,),)))))/(((VLOOKUP(EDATE(B195,-12),Database!$A:$AS,MATCH($D$1,Database!$A$1:$AS$1,),)))))</f>
        <v>2.0876826720006323E-2</v>
      </c>
      <c r="E195" s="13">
        <f>IF(VLOOKUP(B195,Database!$A:$AV,MATCH($E$1,Database!$A$1:$AV$1,),)=0,"#N/A",((((VLOOKUP(B195,Database!$A:$AS,MATCH($E$1,Database!$A$1:$AS$1,),))))-(((VLOOKUP(EDATE(B195,-12),Database!$A:$AS,MATCH($E$1,Database!$A$1:$AS$1,),)))))/(((VLOOKUP(EDATE(B195,-12),Database!$A:$AS,MATCH($E$1,Database!$A$1:$AS$1,),)))))</f>
        <v>6.8108108109280197E-2</v>
      </c>
      <c r="F195" s="13">
        <f>IF(VLOOKUP(B195,Database!$A:$AV,MATCH($F$1,Database!$A$1:$AV$1,),)=0,"#N/A",((((VLOOKUP(B195,Database!$A:$AS,MATCH($F$1,Database!$A$1:$AS$1,),))))-(((VLOOKUP(EDATE(B195,-12),Database!$A:$AS,MATCH($F$1,Database!$A$1:$AS$1,),)))))/(((VLOOKUP(EDATE(B195,-12),Database!$A:$AS,MATCH($F$1,Database!$A$1:$AS$1,),)))))</f>
        <v>3.2581453637633796E-2</v>
      </c>
      <c r="G195" s="13">
        <f>IF(VLOOKUP(B195,Database!$A:$AV,MATCH($G$1,Database!$A$1:$AV$1,),)=0,"#N/A",((((VLOOKUP(B195,Database!$A:$AS,MATCH($G$1,Database!$A$1:$AS$1,),))))-(((VLOOKUP(EDATE(B195,-12),Database!$A:$AS,MATCH($G$1,Database!$A$1:$AS$1,),)))))/(((VLOOKUP(EDATE(B195,-12),Database!$A:$AS,MATCH($G$1,Database!$A$1:$AS$1,),)))))</f>
        <v>6.7784189795730958E-3</v>
      </c>
      <c r="H195" s="13">
        <f>IF(VLOOKUP(B195,Database!$A:$AV,MATCH($H$1,Database!$A$1:$AV$1,),)=0,"#N/A",((((VLOOKUP(B195,Database!$A:$AS,MATCH($H$1,Database!$A$1:$AS$1,),))))-(((VLOOKUP(EDATE(B195,-12),Database!$A:$AS,MATCH($H$1,Database!$A$1:$AS$1,),)))))/(((VLOOKUP(EDATE(B195,-12),Database!$A:$AS,MATCH($H$1,Database!$A$1:$AS$1,),)))))</f>
        <v>1.8018018020822302E-2</v>
      </c>
      <c r="I195" s="13">
        <f>IF(VLOOKUP(B195,Database!$A:$AV,MATCH($I$1,Database!$A$1:$AV$1,),)=0,"#N/A",((((VLOOKUP(B195,Database!$A:$AS,MATCH($I$1,Database!$A$1:$AS$1,),))))-(((VLOOKUP(EDATE(B195,-12),Database!$A:$AS,MATCH($I$1,Database!$A$1:$AS$1,),)))))/(((VLOOKUP(EDATE(B195,-12),Database!$A:$AS,MATCH($I$1,Database!$A$1:$AS$1,),)))))</f>
        <v>-4.0225261479798656E-3</v>
      </c>
      <c r="J195" s="13">
        <f>IF(VLOOKUP(B195,Database!$A:$AV,MATCH($J$1,Database!$A$1:$AV$1,),)=0,"#N/A",((((VLOOKUP(B195,Database!$A:$AS,MATCH($J$1,Database!$A$1:$AS$1,),))))-(((VLOOKUP(EDATE(B195,-12),Database!$A:$AS,MATCH($J$1,Database!$A$1:$AS$1,),)))))/(((VLOOKUP(EDATE(B195,-12),Database!$A:$AS,MATCH($J$1,Database!$A$1:$AS$1,),)))))</f>
        <v>1.333505433653241E-2</v>
      </c>
      <c r="K195" s="13">
        <f>IF(VLOOKUP(B195,Database!$A:$AV,MATCH($K$1,Database!$A$1:$AV$1,),)=0,"#N/A",((((VLOOKUP(B195,Database!$A:$AS,MATCH($K$1,Database!$A$1:$AS$1,),))))-(((VLOOKUP(EDATE(B195,-12),Database!$A:$AS,MATCH($K$1,Database!$A$1:$AS$1,),)))))/(((VLOOKUP(EDATE(B195,-12),Database!$A:$AS,MATCH($K$1,Database!$A$1:$AS$1,),)))))</f>
        <v>4.2512077295656883E-2</v>
      </c>
      <c r="L195" s="13">
        <f>((((VLOOKUP(B195,Database!$A:$AS,MATCH($L$1,Database!$A$1:$AS$1,),))))-(((VLOOKUP(EDATE(B195,-12),Database!$A:$AS,MATCH($L$1,Database!$A$1:$AS$1,),)))))/(((VLOOKUP(EDATE(B195,-12),Database!$A:$AS,MATCH($L$1,Database!$A$1:$AS$1,),))))</f>
        <v>4.7194154979295376E-2</v>
      </c>
      <c r="M195" s="13">
        <f>((((VLOOKUP(B195,Database!$A:$AS,MATCH($M$1,Database!$A$1:$AS$1,),))))-(((VLOOKUP(EDATE(B195,-12),Database!$A:$AS,MATCH($M$1,Database!$A$1:$AS$1,),)))))/(((VLOOKUP(EDATE(B195,-12),Database!$A:$AS,MATCH($M$1,Database!$A$1:$AS$1,),))))</f>
        <v>7.234449657837401E-2</v>
      </c>
      <c r="N195" s="13">
        <f>((((VLOOKUP(B195,Database!$A:$AS,MATCH($N$1,Database!$A$1:$AS$1,),))))-(((VLOOKUP(EDATE(B195,-12),Database!$A:$AS,MATCH($N$1,Database!$A$1:$AS$1,),)))))/(((VLOOKUP(EDATE(B195,-12),Database!$A:$AS,MATCH($N$1,Database!$A$1:$AS$1,),))))</f>
        <v>0.12292071585489835</v>
      </c>
      <c r="O195" s="13">
        <f>IF(VLOOKUP(B195,Database!$A:$AV,MATCH($O$1,Database!$A$1:$AV$1,),)=0,"#N/A",((((VLOOKUP(B195,Database!$A:$AS,MATCH($O$1,Database!$A$1:$AS$1,),))))-(((VLOOKUP(EDATE(B195,-12),Database!$A:$AS,MATCH($O$1,Database!$A$1:$AS$1,),)))))/(((VLOOKUP(EDATE(B195,-12),Database!$A:$AS,MATCH($O$1,Database!$A$1:$AS$1,),)))))</f>
        <v>2.447365307885721E-2</v>
      </c>
      <c r="P195" s="13">
        <f>IF(VLOOKUP(B195,Database!$A:$AV,MATCH($P$1,Database!$A$1:$AV$1,),)=0,"#N/A",((((VLOOKUP(B195,Database!$A:$AS,MATCH($P$1,Database!$A$1:$AS$1,),))))-(((VLOOKUP(EDATE(B195,-12),Database!$A:$AS,MATCH($P$1,Database!$A$1:$AS$1,),)))))/(((VLOOKUP(EDATE(B195,-12),Database!$A:$AS,MATCH($P$1,Database!$A$1:$AS$1,),)))))</f>
        <v>0.13642634139257967</v>
      </c>
      <c r="Q195" s="13">
        <f>IF(VLOOKUP(B195,Database!$A:$AV,MATCH($Q$1,Database!$A$1:$AV$1,),)=0,"#N/A",((((VLOOKUP(B195,Database!$A:$AS,MATCH($Q$1,Database!$A$1:$AS$1,),))))-(((VLOOKUP(EDATE(B195,-12),Database!$A:$AS,MATCH($Q$1,Database!$A$1:$AS$1,),)))))/(((VLOOKUP(EDATE(B195,-12),Database!$A:$AS,MATCH($Q$1,Database!$A$1:$AS$1,),)))))</f>
        <v>7.3779123808765515E-2</v>
      </c>
      <c r="R195" s="13">
        <f>IF(VLOOKUP(B195,Database!$A:$AV,MATCH($R$1,Database!$A$1:$AV$1,),)=0,"#N/A",((((VLOOKUP(B195,Database!$A:$AS,MATCH($R$1,Database!$A$1:$AS$1,),))))-(((VLOOKUP(EDATE(B195,-12),Database!$A:$AS,MATCH($R$1,Database!$A$1:$AS$1,),)))))/(((VLOOKUP(EDATE(B195,-12),Database!$A:$AS,MATCH($R$1,Database!$A$1:$AS$1,),)))))</f>
        <v>3.5087719303299333E-2</v>
      </c>
      <c r="S195" s="13">
        <f>IF(VLOOKUP(B195,Database!$A:$AV,MATCH($S$1,Database!$A$1:$AV$1,),)=0,"#N/A",((((VLOOKUP(B195,Database!$A:$AS,MATCH($S$1,Database!$A$1:$AS$1,),))))-(((VLOOKUP(EDATE(B195,-12),Database!$A:$AS,MATCH($S$1,Database!$A$1:$AS$1,),)))))/(((VLOOKUP(EDATE(B195,-12),Database!$A:$AS,MATCH($S$1,Database!$A$1:$AS$1,),)))))</f>
        <v>8.0874316936172141E-2</v>
      </c>
      <c r="T195" s="13">
        <f>IF(VLOOKUP(B195,Database!$A:$AV,MATCH($T$1,Database!$A$1:$AV$1,),)=0,"#N/A",((((VLOOKUP(B195,Database!$A:$AS,MATCH($T$1,Database!$A$1:$AS$1,),))))-(((VLOOKUP(EDATE(B195,-12),Database!$A:$AS,MATCH($T$1,Database!$A$1:$AS$1,),)))))/(((VLOOKUP(EDATE(B195,-12),Database!$A:$AS,MATCH($T$1,Database!$A$1:$AS$1,),)))))</f>
        <v>0.15011037526229234</v>
      </c>
      <c r="U195" s="13">
        <f>IF(VLOOKUP(B195,Database!$A:$AV,MATCH($U$1,Database!$A$1:$AV$1,),)=0,"#N/A",((((VLOOKUP(B195,Database!$A:$AS,MATCH($U$1,Database!$A$1:$AS$1,),))))-(((VLOOKUP(EDATE(B195,-12),Database!$A:$AS,MATCH($U$1,Database!$A$1:$AS$1,),)))))/(((VLOOKUP(EDATE(B195,-12),Database!$A:$AS,MATCH($U$1,Database!$A$1:$AS$1,),)))))</f>
        <v>9.9715099704018456E-2</v>
      </c>
      <c r="V195" s="13">
        <f>IF(VLOOKUP(B195,Database!$A:$AV,MATCH($V$1,Database!$A$1:$AV$1,),)=0,"#N/A",((((VLOOKUP(B195,Database!$A:$AS,MATCH($V$1,Database!$A$1:$AS$1,),))))-(((VLOOKUP(EDATE(B195,-12),Database!$A:$AS,MATCH($V$1,Database!$A$1:$AS$1,),)))))/(((VLOOKUP(EDATE(B195,-12),Database!$A:$AS,MATCH($V$1,Database!$A$1:$AS$1,),)))))</f>
        <v>0.2149901380670611</v>
      </c>
    </row>
    <row r="196" spans="1:22" s="80" customFormat="1" x14ac:dyDescent="0.35">
      <c r="A196" s="43"/>
      <c r="B196" s="75">
        <v>38108</v>
      </c>
      <c r="C196" s="13">
        <f>IF(VLOOKUP(B196,Database!$A:$AU,MATCH($C$1,Database!$A$1:$AU$1,),)=0,"#N/A",((((VLOOKUP(B196,Database!$A:$AU,MATCH($C$1,Database!$A$1:$AU$1,),))))-(((VLOOKUP(EDATE(B196,-12),Database!$A:$AU,MATCH($C$1,Database!$A$1:$AU$1,),)))))/(((VLOOKUP(EDATE(B196,-12),Database!$A:$AU,MATCH($C$1,Database!$A$1:$AU$1,),)))))</f>
        <v>3.5093517499659374E-2</v>
      </c>
      <c r="D196" s="13">
        <f>IF(VLOOKUP(B196,Database!$A:$AV,MATCH($D$1,Database!$A$1:$AV$1,),)=0,"#N/A",((((VLOOKUP(B196,Database!$A:$AS,MATCH($D$1,Database!$A$1:$AS$1,),))))-(((VLOOKUP(EDATE(B196,-12),Database!$A:$AS,MATCH($D$1,Database!$A$1:$AS$1,),)))))/(((VLOOKUP(EDATE(B196,-12),Database!$A:$AS,MATCH($D$1,Database!$A$1:$AS$1,),)))))</f>
        <v>3.8216560509621807E-2</v>
      </c>
      <c r="E196" s="13">
        <f>IF(VLOOKUP(B196,Database!$A:$AV,MATCH($E$1,Database!$A$1:$AV$1,),)=0,"#N/A",((((VLOOKUP(B196,Database!$A:$AS,MATCH($E$1,Database!$A$1:$AS$1,),))))-(((VLOOKUP(EDATE(B196,-12),Database!$A:$AS,MATCH($E$1,Database!$A$1:$AS$1,),)))))/(((VLOOKUP(EDATE(B196,-12),Database!$A:$AS,MATCH($E$1,Database!$A$1:$AS$1,),)))))</f>
        <v>5.5496264682708858E-2</v>
      </c>
      <c r="F196" s="13">
        <f>IF(VLOOKUP(B196,Database!$A:$AV,MATCH($F$1,Database!$A$1:$AV$1,),)=0,"#N/A",((((VLOOKUP(B196,Database!$A:$AS,MATCH($F$1,Database!$A$1:$AS$1,),))))-(((VLOOKUP(EDATE(B196,-12),Database!$A:$AS,MATCH($F$1,Database!$A$1:$AS$1,),)))))/(((VLOOKUP(EDATE(B196,-12),Database!$A:$AS,MATCH($F$1,Database!$A$1:$AS$1,),)))))</f>
        <v>5.3097345130617937E-2</v>
      </c>
      <c r="G196" s="13">
        <f>IF(VLOOKUP(B196,Database!$A:$AV,MATCH($G$1,Database!$A$1:$AV$1,),)=0,"#N/A",((((VLOOKUP(B196,Database!$A:$AS,MATCH($G$1,Database!$A$1:$AS$1,),))))-(((VLOOKUP(EDATE(B196,-12),Database!$A:$AS,MATCH($G$1,Database!$A$1:$AS$1,),)))))/(((VLOOKUP(EDATE(B196,-12),Database!$A:$AS,MATCH($G$1,Database!$A$1:$AS$1,),)))))</f>
        <v>2.5708388065303012E-2</v>
      </c>
      <c r="H196" s="13">
        <f>IF(VLOOKUP(B196,Database!$A:$AV,MATCH($H$1,Database!$A$1:$AV$1,),)=0,"#N/A",((((VLOOKUP(B196,Database!$A:$AS,MATCH($H$1,Database!$A$1:$AS$1,),))))-(((VLOOKUP(EDATE(B196,-12),Database!$A:$AS,MATCH($H$1,Database!$A$1:$AS$1,),)))))/(((VLOOKUP(EDATE(B196,-12),Database!$A:$AS,MATCH($H$1,Database!$A$1:$AS$1,),)))))</f>
        <v>1.00806451543573E-2</v>
      </c>
      <c r="I196" s="13">
        <f>IF(VLOOKUP(B196,Database!$A:$AV,MATCH($I$1,Database!$A$1:$AV$1,),)=0,"#N/A",((((VLOOKUP(B196,Database!$A:$AS,MATCH($I$1,Database!$A$1:$AS$1,),))))-(((VLOOKUP(EDATE(B196,-12),Database!$A:$AS,MATCH($I$1,Database!$A$1:$AS$1,),)))))/(((VLOOKUP(EDATE(B196,-12),Database!$A:$AS,MATCH($I$1,Database!$A$1:$AS$1,),)))))</f>
        <v>2.7454242929158681E-2</v>
      </c>
      <c r="J196" s="13">
        <f>IF(VLOOKUP(B196,Database!$A:$AV,MATCH($J$1,Database!$A$1:$AV$1,),)=0,"#N/A",((((VLOOKUP(B196,Database!$A:$AS,MATCH($J$1,Database!$A$1:$AS$1,),))))-(((VLOOKUP(EDATE(B196,-12),Database!$A:$AS,MATCH($J$1,Database!$A$1:$AS$1,),)))))/(((VLOOKUP(EDATE(B196,-12),Database!$A:$AS,MATCH($J$1,Database!$A$1:$AS$1,),)))))</f>
        <v>2.7864331213979257E-2</v>
      </c>
      <c r="K196" s="13">
        <f>IF(VLOOKUP(B196,Database!$A:$AV,MATCH($K$1,Database!$A$1:$AV$1,),)=0,"#N/A",((((VLOOKUP(B196,Database!$A:$AS,MATCH($K$1,Database!$A$1:$AS$1,),))))-(((VLOOKUP(EDATE(B196,-12),Database!$A:$AS,MATCH($K$1,Database!$A$1:$AS$1,),)))))/(((VLOOKUP(EDATE(B196,-12),Database!$A:$AS,MATCH($K$1,Database!$A$1:$AS$1,),)))))</f>
        <v>5.2216748777229038E-2</v>
      </c>
      <c r="L196" s="13">
        <f>((((VLOOKUP(B196,Database!$A:$AS,MATCH($L$1,Database!$A$1:$AS$1,),))))-(((VLOOKUP(EDATE(B196,-12),Database!$A:$AS,MATCH($L$1,Database!$A$1:$AS$1,),)))))/(((VLOOKUP(EDATE(B196,-12),Database!$A:$AS,MATCH($L$1,Database!$A$1:$AS$1,),))))</f>
        <v>4.2589999607343221E-2</v>
      </c>
      <c r="M196" s="13">
        <f>((((VLOOKUP(B196,Database!$A:$AS,MATCH($M$1,Database!$A$1:$AS$1,),))))-(((VLOOKUP(EDATE(B196,-12),Database!$A:$AS,MATCH($M$1,Database!$A$1:$AS$1,),)))))/(((VLOOKUP(EDATE(B196,-12),Database!$A:$AS,MATCH($M$1,Database!$A$1:$AS$1,),))))</f>
        <v>8.0884058555445101E-2</v>
      </c>
      <c r="N196" s="13">
        <f>((((VLOOKUP(B196,Database!$A:$AS,MATCH($N$1,Database!$A$1:$AS$1,),))))-(((VLOOKUP(EDATE(B196,-12),Database!$A:$AS,MATCH($N$1,Database!$A$1:$AS$1,),)))))/(((VLOOKUP(EDATE(B196,-12),Database!$A:$AS,MATCH($N$1,Database!$A$1:$AS$1,),))))</f>
        <v>9.8785819728181776E-2</v>
      </c>
      <c r="O196" s="13">
        <f>IF(VLOOKUP(B196,Database!$A:$AV,MATCH($O$1,Database!$A$1:$AV$1,),)=0,"#N/A",((((VLOOKUP(B196,Database!$A:$AS,MATCH($O$1,Database!$A$1:$AS$1,),))))-(((VLOOKUP(EDATE(B196,-12),Database!$A:$AS,MATCH($O$1,Database!$A$1:$AS$1,),)))))/(((VLOOKUP(EDATE(B196,-12),Database!$A:$AS,MATCH($O$1,Database!$A$1:$AS$1,),)))))</f>
        <v>1.9432972713261186E-2</v>
      </c>
      <c r="P196" s="13">
        <f>IF(VLOOKUP(B196,Database!$A:$AV,MATCH($P$1,Database!$A$1:$AV$1,),)=0,"#N/A",((((VLOOKUP(B196,Database!$A:$AS,MATCH($P$1,Database!$A$1:$AS$1,),))))-(((VLOOKUP(EDATE(B196,-12),Database!$A:$AS,MATCH($P$1,Database!$A$1:$AS$1,),)))))/(((VLOOKUP(EDATE(B196,-12),Database!$A:$AS,MATCH($P$1,Database!$A$1:$AS$1,),)))))</f>
        <v>0.15795614051078258</v>
      </c>
      <c r="Q196" s="13">
        <f>IF(VLOOKUP(B196,Database!$A:$AV,MATCH($Q$1,Database!$A$1:$AV$1,),)=0,"#N/A",((((VLOOKUP(B196,Database!$A:$AS,MATCH($Q$1,Database!$A$1:$AS$1,),))))-(((VLOOKUP(EDATE(B196,-12),Database!$A:$AS,MATCH($Q$1,Database!$A$1:$AS$1,),)))))/(((VLOOKUP(EDATE(B196,-12),Database!$A:$AS,MATCH($Q$1,Database!$A$1:$AS$1,),)))))</f>
        <v>0.10165822400040601</v>
      </c>
      <c r="R196" s="13">
        <f>IF(VLOOKUP(B196,Database!$A:$AV,MATCH($R$1,Database!$A$1:$AV$1,),)=0,"#N/A",((((VLOOKUP(B196,Database!$A:$AS,MATCH($R$1,Database!$A$1:$AS$1,),))))-(((VLOOKUP(EDATE(B196,-12),Database!$A:$AS,MATCH($R$1,Database!$A$1:$AS$1,),)))))/(((VLOOKUP(EDATE(B196,-12),Database!$A:$AS,MATCH($R$1,Database!$A$1:$AS$1,),)))))</f>
        <v>2.94117647058822E-2</v>
      </c>
      <c r="S196" s="13">
        <f>IF(VLOOKUP(B196,Database!$A:$AV,MATCH($S$1,Database!$A$1:$AV$1,),)=0,"#N/A",((((VLOOKUP(B196,Database!$A:$AS,MATCH($S$1,Database!$A$1:$AS$1,),))))-(((VLOOKUP(EDATE(B196,-12),Database!$A:$AS,MATCH($S$1,Database!$A$1:$AS$1,),)))))/(((VLOOKUP(EDATE(B196,-12),Database!$A:$AS,MATCH($S$1,Database!$A$1:$AS$1,),)))))</f>
        <v>1.5135135134446758E-2</v>
      </c>
      <c r="T196" s="13">
        <f>IF(VLOOKUP(B196,Database!$A:$AV,MATCH($T$1,Database!$A$1:$AV$1,),)=0,"#N/A",((((VLOOKUP(B196,Database!$A:$AS,MATCH($T$1,Database!$A$1:$AS$1,),))))-(((VLOOKUP(EDATE(B196,-12),Database!$A:$AS,MATCH($T$1,Database!$A$1:$AS$1,),)))))/(((VLOOKUP(EDATE(B196,-12),Database!$A:$AS,MATCH($T$1,Database!$A$1:$AS$1,),)))))</f>
        <v>0.18061674009645123</v>
      </c>
      <c r="U196" s="13">
        <f>IF(VLOOKUP(B196,Database!$A:$AV,MATCH($U$1,Database!$A$1:$AV$1,),)=0,"#N/A",((((VLOOKUP(B196,Database!$A:$AS,MATCH($U$1,Database!$A$1:$AS$1,),))))-(((VLOOKUP(EDATE(B196,-12),Database!$A:$AS,MATCH($U$1,Database!$A$1:$AS$1,),)))))/(((VLOOKUP(EDATE(B196,-12),Database!$A:$AS,MATCH($U$1,Database!$A$1:$AS$1,),)))))</f>
        <v>0.11644832605749576</v>
      </c>
      <c r="V196" s="13">
        <f>IF(VLOOKUP(B196,Database!$A:$AV,MATCH($V$1,Database!$A$1:$AV$1,),)=0,"#N/A",((((VLOOKUP(B196,Database!$A:$AS,MATCH($V$1,Database!$A$1:$AS$1,),))))-(((VLOOKUP(EDATE(B196,-12),Database!$A:$AS,MATCH($V$1,Database!$A$1:$AS$1,),)))))/(((VLOOKUP(EDATE(B196,-12),Database!$A:$AS,MATCH($V$1,Database!$A$1:$AS$1,),)))))</f>
        <v>0.15116279069767435</v>
      </c>
    </row>
    <row r="197" spans="1:22" s="80" customFormat="1" x14ac:dyDescent="0.35">
      <c r="A197" s="43"/>
      <c r="B197" s="75">
        <v>38139</v>
      </c>
      <c r="C197" s="13">
        <f>IF(VLOOKUP(B197,Database!$A:$AU,MATCH($C$1,Database!$A$1:$AU$1,),)=0,"#N/A",((((VLOOKUP(B197,Database!$A:$AU,MATCH($C$1,Database!$A$1:$AU$1,),))))-(((VLOOKUP(EDATE(B197,-12),Database!$A:$AU,MATCH($C$1,Database!$A$1:$AU$1,),)))))/(((VLOOKUP(EDATE(B197,-12),Database!$A:$AU,MATCH($C$1,Database!$A$1:$AU$1,),)))))</f>
        <v>2.5835109652013435E-2</v>
      </c>
      <c r="D197" s="13">
        <f>IF(VLOOKUP(B197,Database!$A:$AV,MATCH($D$1,Database!$A$1:$AV$1,),)=0,"#N/A",((((VLOOKUP(B197,Database!$A:$AS,MATCH($D$1,Database!$A$1:$AS$1,),))))-(((VLOOKUP(EDATE(B197,-12),Database!$A:$AS,MATCH($D$1,Database!$A$1:$AS$1,),)))))/(((VLOOKUP(EDATE(B197,-12),Database!$A:$AS,MATCH($D$1,Database!$A$1:$AS$1,),)))))</f>
        <v>3.8216560509621807E-2</v>
      </c>
      <c r="E197" s="13">
        <f>IF(VLOOKUP(B197,Database!$A:$AV,MATCH($E$1,Database!$A$1:$AV$1,),)=0,"#N/A",((((VLOOKUP(B197,Database!$A:$AS,MATCH($E$1,Database!$A$1:$AS$1,),))))-(((VLOOKUP(EDATE(B197,-12),Database!$A:$AS,MATCH($E$1,Database!$A$1:$AS$1,),)))))/(((VLOOKUP(EDATE(B197,-12),Database!$A:$AS,MATCH($E$1,Database!$A$1:$AS$1,),)))))</f>
        <v>6.781485468378684E-2</v>
      </c>
      <c r="F197" s="13">
        <f>IF(VLOOKUP(B197,Database!$A:$AV,MATCH($F$1,Database!$A$1:$AV$1,),)=0,"#N/A",((((VLOOKUP(B197,Database!$A:$AS,MATCH($F$1,Database!$A$1:$AS$1,),))))-(((VLOOKUP(EDATE(B197,-12),Database!$A:$AS,MATCH($F$1,Database!$A$1:$AS$1,),)))))/(((VLOOKUP(EDATE(B197,-12),Database!$A:$AS,MATCH($F$1,Database!$A$1:$AS$1,),)))))</f>
        <v>5.082592121832074E-2</v>
      </c>
      <c r="G197" s="13">
        <f>IF(VLOOKUP(B197,Database!$A:$AV,MATCH($G$1,Database!$A$1:$AV$1,),)=0,"#N/A",((((VLOOKUP(B197,Database!$A:$AS,MATCH($G$1,Database!$A$1:$AS$1,),))))-(((VLOOKUP(EDATE(B197,-12),Database!$A:$AS,MATCH($G$1,Database!$A$1:$AS$1,),)))))/(((VLOOKUP(EDATE(B197,-12),Database!$A:$AS,MATCH($G$1,Database!$A$1:$AS$1,),)))))</f>
        <v>3.829146674193238E-2</v>
      </c>
      <c r="H197" s="13">
        <f>IF(VLOOKUP(B197,Database!$A:$AV,MATCH($H$1,Database!$A$1:$AV$1,),)=0,"#N/A",((((VLOOKUP(B197,Database!$A:$AS,MATCH($H$1,Database!$A$1:$AS$1,),))))-(((VLOOKUP(EDATE(B197,-12),Database!$A:$AS,MATCH($H$1,Database!$A$1:$AS$1,),)))))/(((VLOOKUP(EDATE(B197,-12),Database!$A:$AS,MATCH($H$1,Database!$A$1:$AS$1,),)))))</f>
        <v>-3.9880358971001546E-3</v>
      </c>
      <c r="I197" s="13">
        <f>IF(VLOOKUP(B197,Database!$A:$AV,MATCH($I$1,Database!$A$1:$AV$1,),)=0,"#N/A",((((VLOOKUP(B197,Database!$A:$AS,MATCH($I$1,Database!$A$1:$AS$1,),))))-(((VLOOKUP(EDATE(B197,-12),Database!$A:$AS,MATCH($I$1,Database!$A$1:$AS$1,),)))))/(((VLOOKUP(EDATE(B197,-12),Database!$A:$AS,MATCH($I$1,Database!$A$1:$AS$1,),)))))</f>
        <v>9.0386195565491951E-3</v>
      </c>
      <c r="J197" s="13">
        <f>IF(VLOOKUP(B197,Database!$A:$AV,MATCH($J$1,Database!$A$1:$AV$1,),)=0,"#N/A",((((VLOOKUP(B197,Database!$A:$AS,MATCH($J$1,Database!$A$1:$AS$1,),))))-(((VLOOKUP(EDATE(B197,-12),Database!$A:$AS,MATCH($J$1,Database!$A$1:$AS$1,),)))))/(((VLOOKUP(EDATE(B197,-12),Database!$A:$AS,MATCH($J$1,Database!$A$1:$AS$1,),)))))</f>
        <v>2.577449144082929E-2</v>
      </c>
      <c r="K197" s="13">
        <f>IF(VLOOKUP(B197,Database!$A:$AV,MATCH($K$1,Database!$A$1:$AV$1,),)=0,"#N/A",((((VLOOKUP(B197,Database!$A:$AS,MATCH($K$1,Database!$A$1:$AS$1,),))))-(((VLOOKUP(EDATE(B197,-12),Database!$A:$AS,MATCH($K$1,Database!$A$1:$AS$1,),)))))/(((VLOOKUP(EDATE(B197,-12),Database!$A:$AS,MATCH($K$1,Database!$A$1:$AS$1,),)))))</f>
        <v>4.3095004898118974E-2</v>
      </c>
      <c r="L197" s="13">
        <f>((((VLOOKUP(B197,Database!$A:$AS,MATCH($L$1,Database!$A$1:$AS$1,),))))-(((VLOOKUP(EDATE(B197,-12),Database!$A:$AS,MATCH($L$1,Database!$A$1:$AS$1,),)))))/(((VLOOKUP(EDATE(B197,-12),Database!$A:$AS,MATCH($L$1,Database!$A$1:$AS$1,),))))</f>
        <v>3.8268922168984948E-2</v>
      </c>
      <c r="M197" s="13">
        <f>((((VLOOKUP(B197,Database!$A:$AS,MATCH($M$1,Database!$A$1:$AS$1,),))))-(((VLOOKUP(EDATE(B197,-12),Database!$A:$AS,MATCH($M$1,Database!$A$1:$AS$1,),)))))/(((VLOOKUP(EDATE(B197,-12),Database!$A:$AS,MATCH($M$1,Database!$A$1:$AS$1,),))))</f>
        <v>9.0494898921391884E-2</v>
      </c>
      <c r="N197" s="13">
        <f>((((VLOOKUP(B197,Database!$A:$AS,MATCH($N$1,Database!$A$1:$AS$1,),))))-(((VLOOKUP(EDATE(B197,-12),Database!$A:$AS,MATCH($N$1,Database!$A$1:$AS$1,),)))))/(((VLOOKUP(EDATE(B197,-12),Database!$A:$AS,MATCH($N$1,Database!$A$1:$AS$1,),))))</f>
        <v>9.7465246103509318E-2</v>
      </c>
      <c r="O197" s="13">
        <f>IF(VLOOKUP(B197,Database!$A:$AV,MATCH($O$1,Database!$A$1:$AV$1,),)=0,"#N/A",((((VLOOKUP(B197,Database!$A:$AS,MATCH($O$1,Database!$A$1:$AS$1,),))))-(((VLOOKUP(EDATE(B197,-12),Database!$A:$AS,MATCH($O$1,Database!$A$1:$AS$1,),)))))/(((VLOOKUP(EDATE(B197,-12),Database!$A:$AS,MATCH($O$1,Database!$A$1:$AS$1,),)))))</f>
        <v>3.9219235701363195E-2</v>
      </c>
      <c r="P197" s="13">
        <f>IF(VLOOKUP(B197,Database!$A:$AV,MATCH($P$1,Database!$A$1:$AV$1,),)=0,"#N/A",((((VLOOKUP(B197,Database!$A:$AS,MATCH($P$1,Database!$A$1:$AS$1,),))))-(((VLOOKUP(EDATE(B197,-12),Database!$A:$AS,MATCH($P$1,Database!$A$1:$AS$1,),)))))/(((VLOOKUP(EDATE(B197,-12),Database!$A:$AS,MATCH($P$1,Database!$A$1:$AS$1,),)))))</f>
        <v>9.1598868058012067E-2</v>
      </c>
      <c r="Q197" s="13">
        <f>IF(VLOOKUP(B197,Database!$A:$AV,MATCH($Q$1,Database!$A$1:$AV$1,),)=0,"#N/A",((((VLOOKUP(B197,Database!$A:$AS,MATCH($Q$1,Database!$A$1:$AS$1,),))))-(((VLOOKUP(EDATE(B197,-12),Database!$A:$AS,MATCH($Q$1,Database!$A$1:$AS$1,),)))))/(((VLOOKUP(EDATE(B197,-12),Database!$A:$AS,MATCH($Q$1,Database!$A$1:$AS$1,),)))))</f>
        <v>9.9746320199851926E-2</v>
      </c>
      <c r="R197" s="13">
        <f>IF(VLOOKUP(B197,Database!$A:$AV,MATCH($R$1,Database!$A$1:$AV$1,),)=0,"#N/A",((((VLOOKUP(B197,Database!$A:$AS,MATCH($R$1,Database!$A$1:$AS$1,),))))-(((VLOOKUP(EDATE(B197,-12),Database!$A:$AS,MATCH($R$1,Database!$A$1:$AS$1,),)))))/(((VLOOKUP(EDATE(B197,-12),Database!$A:$AS,MATCH($R$1,Database!$A$1:$AS$1,),)))))</f>
        <v>2.7758501030964089E-3</v>
      </c>
      <c r="S197" s="13">
        <f>IF(VLOOKUP(B197,Database!$A:$AV,MATCH($S$1,Database!$A$1:$AV$1,),)=0,"#N/A",((((VLOOKUP(B197,Database!$A:$AS,MATCH($S$1,Database!$A$1:$AS$1,),))))-(((VLOOKUP(EDATE(B197,-12),Database!$A:$AS,MATCH($S$1,Database!$A$1:$AS$1,),)))))/(((VLOOKUP(EDATE(B197,-12),Database!$A:$AS,MATCH($S$1,Database!$A$1:$AS$1,),)))))</f>
        <v>3.7715517249078463E-2</v>
      </c>
      <c r="T197" s="13">
        <f>IF(VLOOKUP(B197,Database!$A:$AV,MATCH($T$1,Database!$A$1:$AV$1,),)=0,"#N/A",((((VLOOKUP(B197,Database!$A:$AS,MATCH($T$1,Database!$A$1:$AS$1,),))))-(((VLOOKUP(EDATE(B197,-12),Database!$A:$AS,MATCH($T$1,Database!$A$1:$AS$1,),)))))/(((VLOOKUP(EDATE(B197,-12),Database!$A:$AS,MATCH($T$1,Database!$A$1:$AS$1,),)))))</f>
        <v>0.12500000001589123</v>
      </c>
      <c r="U197" s="13">
        <f>IF(VLOOKUP(B197,Database!$A:$AV,MATCH($U$1,Database!$A$1:$AV$1,),)=0,"#N/A",((((VLOOKUP(B197,Database!$A:$AS,MATCH($U$1,Database!$A$1:$AS$1,),))))-(((VLOOKUP(EDATE(B197,-12),Database!$A:$AS,MATCH($U$1,Database!$A$1:$AS$1,),)))))/(((VLOOKUP(EDATE(B197,-12),Database!$A:$AS,MATCH($U$1,Database!$A$1:$AS$1,),)))))</f>
        <v>0.1007194244639516</v>
      </c>
      <c r="V197" s="13">
        <f>IF(VLOOKUP(B197,Database!$A:$AV,MATCH($V$1,Database!$A$1:$AV$1,),)=0,"#N/A",((((VLOOKUP(B197,Database!$A:$AS,MATCH($V$1,Database!$A$1:$AS$1,),))))-(((VLOOKUP(EDATE(B197,-12),Database!$A:$AS,MATCH($V$1,Database!$A$1:$AS$1,),)))))/(((VLOOKUP(EDATE(B197,-12),Database!$A:$AS,MATCH($V$1,Database!$A$1:$AS$1,),)))))</f>
        <v>0.13076923076923072</v>
      </c>
    </row>
    <row r="198" spans="1:22" s="80" customFormat="1" x14ac:dyDescent="0.35">
      <c r="A198" s="43"/>
      <c r="B198" s="75">
        <v>38169</v>
      </c>
      <c r="C198" s="13">
        <f>IF(VLOOKUP(B198,Database!$A:$AU,MATCH($C$1,Database!$A$1:$AU$1,),)=0,"#N/A",((((VLOOKUP(B198,Database!$A:$AU,MATCH($C$1,Database!$A$1:$AU$1,),))))-(((VLOOKUP(EDATE(B198,-12),Database!$A:$AU,MATCH($C$1,Database!$A$1:$AU$1,),)))))/(((VLOOKUP(EDATE(B198,-12),Database!$A:$AU,MATCH($C$1,Database!$A$1:$AU$1,),)))))</f>
        <v>2.7997592841489085E-2</v>
      </c>
      <c r="D198" s="13">
        <f>IF(VLOOKUP(B198,Database!$A:$AV,MATCH($D$1,Database!$A$1:$AV$1,),)=0,"#N/A",((((VLOOKUP(B198,Database!$A:$AS,MATCH($D$1,Database!$A$1:$AS$1,),))))-(((VLOOKUP(EDATE(B198,-12),Database!$A:$AS,MATCH($D$1,Database!$A$1:$AS$1,),)))))/(((VLOOKUP(EDATE(B198,-12),Database!$A:$AS,MATCH($D$1,Database!$A$1:$AS$1,),)))))</f>
        <v>3.0271398742443133E-2</v>
      </c>
      <c r="E198" s="13">
        <f>IF(VLOOKUP(B198,Database!$A:$AV,MATCH($E$1,Database!$A$1:$AV$1,),)=0,"#N/A",((((VLOOKUP(B198,Database!$A:$AS,MATCH($E$1,Database!$A$1:$AS$1,),))))-(((VLOOKUP(EDATE(B198,-12),Database!$A:$AS,MATCH($E$1,Database!$A$1:$AS$1,),)))))/(((VLOOKUP(EDATE(B198,-12),Database!$A:$AS,MATCH($E$1,Database!$A$1:$AS$1,),)))))</f>
        <v>7.8242229372958411E-2</v>
      </c>
      <c r="F198" s="13">
        <f>IF(VLOOKUP(B198,Database!$A:$AV,MATCH($F$1,Database!$A$1:$AV$1,),)=0,"#N/A",((((VLOOKUP(B198,Database!$A:$AS,MATCH($F$1,Database!$A$1:$AS$1,),))))-(((VLOOKUP(EDATE(B198,-12),Database!$A:$AS,MATCH($F$1,Database!$A$1:$AS$1,),)))))/(((VLOOKUP(EDATE(B198,-12),Database!$A:$AS,MATCH($F$1,Database!$A$1:$AS$1,),)))))</f>
        <v>3.8461538463446993E-2</v>
      </c>
      <c r="G198" s="13">
        <f>IF(VLOOKUP(B198,Database!$A:$AV,MATCH($G$1,Database!$A$1:$AV$1,),)=0,"#N/A",((((VLOOKUP(B198,Database!$A:$AS,MATCH($G$1,Database!$A$1:$AS$1,),))))-(((VLOOKUP(EDATE(B198,-12),Database!$A:$AS,MATCH($G$1,Database!$A$1:$AS$1,),)))))/(((VLOOKUP(EDATE(B198,-12),Database!$A:$AS,MATCH($G$1,Database!$A$1:$AS$1,),)))))</f>
        <v>2.4029574861367784E-2</v>
      </c>
      <c r="H198" s="13">
        <f>IF(VLOOKUP(B198,Database!$A:$AV,MATCH($H$1,Database!$A$1:$AV$1,),)=0,"#N/A",((((VLOOKUP(B198,Database!$A:$AS,MATCH($H$1,Database!$A$1:$AS$1,),))))-(((VLOOKUP(EDATE(B198,-12),Database!$A:$AS,MATCH($H$1,Database!$A$1:$AS$1,),)))))/(((VLOOKUP(EDATE(B198,-12),Database!$A:$AS,MATCH($H$1,Database!$A$1:$AS$1,),)))))</f>
        <v>-1.6898608356111292E-2</v>
      </c>
      <c r="I198" s="13">
        <f>IF(VLOOKUP(B198,Database!$A:$AV,MATCH($I$1,Database!$A$1:$AV$1,),)=0,"#N/A",((((VLOOKUP(B198,Database!$A:$AS,MATCH($I$1,Database!$A$1:$AS$1,),))))-(((VLOOKUP(EDATE(B198,-12),Database!$A:$AS,MATCH($I$1,Database!$A$1:$AS$1,),)))))/(((VLOOKUP(EDATE(B198,-12),Database!$A:$AS,MATCH($I$1,Database!$A$1:$AS$1,),)))))</f>
        <v>-2.4311183218460103E-3</v>
      </c>
      <c r="J198" s="13">
        <f>IF(VLOOKUP(B198,Database!$A:$AV,MATCH($J$1,Database!$A$1:$AV$1,),)=0,"#N/A",((((VLOOKUP(B198,Database!$A:$AS,MATCH($J$1,Database!$A$1:$AS$1,),))))-(((VLOOKUP(EDATE(B198,-12),Database!$A:$AS,MATCH($J$1,Database!$A$1:$AS$1,),)))))/(((VLOOKUP(EDATE(B198,-12),Database!$A:$AS,MATCH($J$1,Database!$A$1:$AS$1,),)))))</f>
        <v>2.4623493364450008E-2</v>
      </c>
      <c r="K198" s="13">
        <f>IF(VLOOKUP(B198,Database!$A:$AV,MATCH($K$1,Database!$A$1:$AV$1,),)=0,"#N/A",((((VLOOKUP(B198,Database!$A:$AS,MATCH($K$1,Database!$A$1:$AS$1,),))))-(((VLOOKUP(EDATE(B198,-12),Database!$A:$AS,MATCH($K$1,Database!$A$1:$AS$1,),)))))/(((VLOOKUP(EDATE(B198,-12),Database!$A:$AS,MATCH($K$1,Database!$A$1:$AS$1,),)))))</f>
        <v>1.5458937190514846E-2</v>
      </c>
      <c r="L198" s="13">
        <f>((((VLOOKUP(B198,Database!$A:$AS,MATCH($L$1,Database!$A$1:$AS$1,),))))-(((VLOOKUP(EDATE(B198,-12),Database!$A:$AS,MATCH($L$1,Database!$A$1:$AS$1,),)))))/(((VLOOKUP(EDATE(B198,-12),Database!$A:$AS,MATCH($L$1,Database!$A$1:$AS$1,),))))</f>
        <v>3.6445735258276706E-2</v>
      </c>
      <c r="M198" s="13">
        <f>((((VLOOKUP(B198,Database!$A:$AS,MATCH($M$1,Database!$A$1:$AS$1,),))))-(((VLOOKUP(EDATE(B198,-12),Database!$A:$AS,MATCH($M$1,Database!$A$1:$AS$1,),)))))/(((VLOOKUP(EDATE(B198,-12),Database!$A:$AS,MATCH($M$1,Database!$A$1:$AS$1,),))))</f>
        <v>7.7349006851568258E-2</v>
      </c>
      <c r="N198" s="13">
        <f>((((VLOOKUP(B198,Database!$A:$AS,MATCH($N$1,Database!$A$1:$AS$1,),))))-(((VLOOKUP(EDATE(B198,-12),Database!$A:$AS,MATCH($N$1,Database!$A$1:$AS$1,),)))))/(((VLOOKUP(EDATE(B198,-12),Database!$A:$AS,MATCH($N$1,Database!$A$1:$AS$1,),))))</f>
        <v>0.11787018073521313</v>
      </c>
      <c r="O198" s="13">
        <f>IF(VLOOKUP(B198,Database!$A:$AV,MATCH($O$1,Database!$A$1:$AV$1,),)=0,"#N/A",((((VLOOKUP(B198,Database!$A:$AS,MATCH($O$1,Database!$A$1:$AS$1,),))))-(((VLOOKUP(EDATE(B198,-12),Database!$A:$AS,MATCH($O$1,Database!$A$1:$AS$1,),)))))/(((VLOOKUP(EDATE(B198,-12),Database!$A:$AS,MATCH($O$1,Database!$A$1:$AS$1,),)))))</f>
        <v>2.1017290584888878E-2</v>
      </c>
      <c r="P198" s="13">
        <f>IF(VLOOKUP(B198,Database!$A:$AV,MATCH($P$1,Database!$A$1:$AV$1,),)=0,"#N/A",((((VLOOKUP(B198,Database!$A:$AS,MATCH($P$1,Database!$A$1:$AS$1,),))))-(((VLOOKUP(EDATE(B198,-12),Database!$A:$AS,MATCH($P$1,Database!$A$1:$AS$1,),)))))/(((VLOOKUP(EDATE(B198,-12),Database!$A:$AS,MATCH($P$1,Database!$A$1:$AS$1,),)))))</f>
        <v>0.13048640225577857</v>
      </c>
      <c r="Q198" s="13">
        <f>IF(VLOOKUP(B198,Database!$A:$AV,MATCH($Q$1,Database!$A$1:$AV$1,),)=0,"#N/A",((((VLOOKUP(B198,Database!$A:$AS,MATCH($Q$1,Database!$A$1:$AS$1,),))))-(((VLOOKUP(EDATE(B198,-12),Database!$A:$AS,MATCH($Q$1,Database!$A$1:$AS$1,),)))))/(((VLOOKUP(EDATE(B198,-12),Database!$A:$AS,MATCH($Q$1,Database!$A$1:$AS$1,),)))))</f>
        <v>0.11732921041237419</v>
      </c>
      <c r="R198" s="13">
        <f>IF(VLOOKUP(B198,Database!$A:$AV,MATCH($R$1,Database!$A$1:$AV$1,),)=0,"#N/A",((((VLOOKUP(B198,Database!$A:$AS,MATCH($R$1,Database!$A$1:$AS$1,),))))-(((VLOOKUP(EDATE(B198,-12),Database!$A:$AS,MATCH($R$1,Database!$A$1:$AS$1,),)))))/(((VLOOKUP(EDATE(B198,-12),Database!$A:$AS,MATCH($R$1,Database!$A$1:$AS$1,),)))))</f>
        <v>2.0847810982849602E-2</v>
      </c>
      <c r="S198" s="13">
        <f>IF(VLOOKUP(B198,Database!$A:$AV,MATCH($S$1,Database!$A$1:$AV$1,),)=0,"#N/A",((((VLOOKUP(B198,Database!$A:$AS,MATCH($S$1,Database!$A$1:$AS$1,),))))-(((VLOOKUP(EDATE(B198,-12),Database!$A:$AS,MATCH($S$1,Database!$A$1:$AS$1,),)))))/(((VLOOKUP(EDATE(B198,-12),Database!$A:$AS,MATCH($S$1,Database!$A$1:$AS$1,),)))))</f>
        <v>0.12381951730827978</v>
      </c>
      <c r="T198" s="13">
        <f>IF(VLOOKUP(B198,Database!$A:$AV,MATCH($T$1,Database!$A$1:$AV$1,),)=0,"#N/A",((((VLOOKUP(B198,Database!$A:$AS,MATCH($T$1,Database!$A$1:$AS$1,),))))-(((VLOOKUP(EDATE(B198,-12),Database!$A:$AS,MATCH($T$1,Database!$A$1:$AS$1,),)))))/(((VLOOKUP(EDATE(B198,-12),Database!$A:$AS,MATCH($T$1,Database!$A$1:$AS$1,),)))))</f>
        <v>0.11594202900261191</v>
      </c>
      <c r="U198" s="13">
        <f>IF(VLOOKUP(B198,Database!$A:$AV,MATCH($U$1,Database!$A$1:$AV$1,),)=0,"#N/A",((((VLOOKUP(B198,Database!$A:$AS,MATCH($U$1,Database!$A$1:$AS$1,),))))-(((VLOOKUP(EDATE(B198,-12),Database!$A:$AS,MATCH($U$1,Database!$A$1:$AS$1,),)))))/(((VLOOKUP(EDATE(B198,-12),Database!$A:$AS,MATCH($U$1,Database!$A$1:$AS$1,),)))))</f>
        <v>0.11637931034538505</v>
      </c>
      <c r="V198" s="13">
        <f>IF(VLOOKUP(B198,Database!$A:$AV,MATCH($V$1,Database!$A$1:$AV$1,),)=0,"#N/A",((((VLOOKUP(B198,Database!$A:$AS,MATCH($V$1,Database!$A$1:$AS$1,),))))-(((VLOOKUP(EDATE(B198,-12),Database!$A:$AS,MATCH($V$1,Database!$A$1:$AS$1,),)))))/(((VLOOKUP(EDATE(B198,-12),Database!$A:$AS,MATCH($V$1,Database!$A$1:$AS$1,),)))))</f>
        <v>8.9053803339517706E-2</v>
      </c>
    </row>
    <row r="199" spans="1:22" s="80" customFormat="1" x14ac:dyDescent="0.35">
      <c r="A199" s="43"/>
      <c r="B199" s="75">
        <v>38200</v>
      </c>
      <c r="C199" s="13">
        <f>IF(VLOOKUP(B199,Database!$A:$AU,MATCH($C$1,Database!$A$1:$AU$1,),)=0,"#N/A",((((VLOOKUP(B199,Database!$A:$AU,MATCH($C$1,Database!$A$1:$AU$1,),))))-(((VLOOKUP(EDATE(B199,-12),Database!$A:$AU,MATCH($C$1,Database!$A$1:$AU$1,),)))))/(((VLOOKUP(EDATE(B199,-12),Database!$A:$AU,MATCH($C$1,Database!$A$1:$AU$1,),)))))</f>
        <v>3.1378652913283185E-2</v>
      </c>
      <c r="D199" s="13">
        <f>IF(VLOOKUP(B199,Database!$A:$AV,MATCH($D$1,Database!$A$1:$AV$1,),)=0,"#N/A",((((VLOOKUP(B199,Database!$A:$AS,MATCH($D$1,Database!$A$1:$AS$1,),))))-(((VLOOKUP(EDATE(B199,-12),Database!$A:$AS,MATCH($D$1,Database!$A$1:$AS$1,),)))))/(((VLOOKUP(EDATE(B199,-12),Database!$A:$AS,MATCH($D$1,Database!$A$1:$AS$1,),)))))</f>
        <v>2.0063357974005828E-2</v>
      </c>
      <c r="E199" s="13">
        <f>IF(VLOOKUP(B199,Database!$A:$AV,MATCH($E$1,Database!$A$1:$AV$1,),)=0,"#N/A",((((VLOOKUP(B199,Database!$A:$AS,MATCH($E$1,Database!$A$1:$AS$1,),))))-(((VLOOKUP(EDATE(B199,-12),Database!$A:$AS,MATCH($E$1,Database!$A$1:$AS$1,),)))))/(((VLOOKUP(EDATE(B199,-12),Database!$A:$AS,MATCH($E$1,Database!$A$1:$AS$1,),)))))</f>
        <v>7.3593073591133859E-2</v>
      </c>
      <c r="F199" s="13">
        <f>IF(VLOOKUP(B199,Database!$A:$AV,MATCH($F$1,Database!$A$1:$AV$1,),)=0,"#N/A",((((VLOOKUP(B199,Database!$A:$AS,MATCH($F$1,Database!$A$1:$AS$1,),))))-(((VLOOKUP(EDATE(B199,-12),Database!$A:$AS,MATCH($F$1,Database!$A$1:$AS$1,),)))))/(((VLOOKUP(EDATE(B199,-12),Database!$A:$AS,MATCH($F$1,Database!$A$1:$AS$1,),)))))</f>
        <v>5.4707379132270431E-2</v>
      </c>
      <c r="G199" s="13">
        <f>IF(VLOOKUP(B199,Database!$A:$AV,MATCH($G$1,Database!$A$1:$AV$1,),)=0,"#N/A",((((VLOOKUP(B199,Database!$A:$AS,MATCH($G$1,Database!$A$1:$AS$1,),))))-(((VLOOKUP(EDATE(B199,-12),Database!$A:$AS,MATCH($G$1,Database!$A$1:$AS$1,),)))))/(((VLOOKUP(EDATE(B199,-12),Database!$A:$AS,MATCH($G$1,Database!$A$1:$AS$1,),)))))</f>
        <v>-7.240323029796724E-3</v>
      </c>
      <c r="H199" s="13">
        <f>IF(VLOOKUP(B199,Database!$A:$AV,MATCH($H$1,Database!$A$1:$AV$1,),)=0,"#N/A",((((VLOOKUP(B199,Database!$A:$AS,MATCH($H$1,Database!$A$1:$AS$1,),))))-(((VLOOKUP(EDATE(B199,-12),Database!$A:$AS,MATCH($H$1,Database!$A$1:$AS$1,),)))))/(((VLOOKUP(EDATE(B199,-12),Database!$A:$AS,MATCH($H$1,Database!$A$1:$AS$1,),)))))</f>
        <v>-2.7860696513475797E-2</v>
      </c>
      <c r="I199" s="13">
        <f>IF(VLOOKUP(B199,Database!$A:$AV,MATCH($I$1,Database!$A$1:$AV$1,),)=0,"#N/A",((((VLOOKUP(B199,Database!$A:$AS,MATCH($I$1,Database!$A$1:$AS$1,),))))-(((VLOOKUP(EDATE(B199,-12),Database!$A:$AS,MATCH($I$1,Database!$A$1:$AS$1,),)))))/(((VLOOKUP(EDATE(B199,-12),Database!$A:$AS,MATCH($I$1,Database!$A$1:$AS$1,),)))))</f>
        <v>-3.3112582744723737E-3</v>
      </c>
      <c r="J199" s="13">
        <f>IF(VLOOKUP(B199,Database!$A:$AV,MATCH($J$1,Database!$A$1:$AV$1,),)=0,"#N/A",((((VLOOKUP(B199,Database!$A:$AS,MATCH($J$1,Database!$A$1:$AS$1,),))))-(((VLOOKUP(EDATE(B199,-12),Database!$A:$AS,MATCH($J$1,Database!$A$1:$AS$1,),)))))/(((VLOOKUP(EDATE(B199,-12),Database!$A:$AS,MATCH($J$1,Database!$A$1:$AS$1,),)))))</f>
        <v>9.5562478840378624E-3</v>
      </c>
      <c r="K199" s="13">
        <f>IF(VLOOKUP(B199,Database!$A:$AV,MATCH($K$1,Database!$A$1:$AV$1,),)=0,"#N/A",((((VLOOKUP(B199,Database!$A:$AS,MATCH($K$1,Database!$A$1:$AS$1,),))))-(((VLOOKUP(EDATE(B199,-12),Database!$A:$AS,MATCH($K$1,Database!$A$1:$AS$1,),)))))/(((VLOOKUP(EDATE(B199,-12),Database!$A:$AS,MATCH($K$1,Database!$A$1:$AS$1,),)))))</f>
        <v>5.6640625000419602E-2</v>
      </c>
      <c r="L199" s="13">
        <f>((((VLOOKUP(B199,Database!$A:$AS,MATCH($L$1,Database!$A$1:$AS$1,),))))-(((VLOOKUP(EDATE(B199,-12),Database!$A:$AS,MATCH($L$1,Database!$A$1:$AS$1,),)))))/(((VLOOKUP(EDATE(B199,-12),Database!$A:$AS,MATCH($L$1,Database!$A$1:$AS$1,),))))</f>
        <v>3.7454852486624918E-2</v>
      </c>
      <c r="M199" s="13">
        <f>((((VLOOKUP(B199,Database!$A:$AS,MATCH($M$1,Database!$A$1:$AS$1,),))))-(((VLOOKUP(EDATE(B199,-12),Database!$A:$AS,MATCH($M$1,Database!$A$1:$AS$1,),)))))/(((VLOOKUP(EDATE(B199,-12),Database!$A:$AS,MATCH($M$1,Database!$A$1:$AS$1,),))))</f>
        <v>0.10227481285190888</v>
      </c>
      <c r="N199" s="13">
        <f>((((VLOOKUP(B199,Database!$A:$AS,MATCH($N$1,Database!$A$1:$AS$1,),))))-(((VLOOKUP(EDATE(B199,-12),Database!$A:$AS,MATCH($N$1,Database!$A$1:$AS$1,),)))))/(((VLOOKUP(EDATE(B199,-12),Database!$A:$AS,MATCH($N$1,Database!$A$1:$AS$1,),))))</f>
        <v>0.11952807452447541</v>
      </c>
      <c r="O199" s="13">
        <f>IF(VLOOKUP(B199,Database!$A:$AV,MATCH($O$1,Database!$A$1:$AV$1,),)=0,"#N/A",((((VLOOKUP(B199,Database!$A:$AS,MATCH($O$1,Database!$A$1:$AS$1,),))))-(((VLOOKUP(EDATE(B199,-12),Database!$A:$AS,MATCH($O$1,Database!$A$1:$AS$1,),)))))/(((VLOOKUP(EDATE(B199,-12),Database!$A:$AS,MATCH($O$1,Database!$A$1:$AS$1,),)))))</f>
        <v>4.0499917761453619E-2</v>
      </c>
      <c r="P199" s="13">
        <f>IF(VLOOKUP(B199,Database!$A:$AV,MATCH($P$1,Database!$A$1:$AV$1,),)=0,"#N/A",((((VLOOKUP(B199,Database!$A:$AS,MATCH($P$1,Database!$A$1:$AS$1,),))))-(((VLOOKUP(EDATE(B199,-12),Database!$A:$AS,MATCH($P$1,Database!$A$1:$AS$1,),)))))/(((VLOOKUP(EDATE(B199,-12),Database!$A:$AS,MATCH($P$1,Database!$A$1:$AS$1,),)))))</f>
        <v>9.0697674418604712E-2</v>
      </c>
      <c r="Q199" s="13">
        <f>IF(VLOOKUP(B199,Database!$A:$AV,MATCH($Q$1,Database!$A$1:$AV$1,),)=0,"#N/A",((((VLOOKUP(B199,Database!$A:$AS,MATCH($Q$1,Database!$A$1:$AS$1,),))))-(((VLOOKUP(EDATE(B199,-12),Database!$A:$AS,MATCH($Q$1,Database!$A$1:$AS$1,),)))))/(((VLOOKUP(EDATE(B199,-12),Database!$A:$AS,MATCH($Q$1,Database!$A$1:$AS$1,),)))))</f>
        <v>0.11256514564036478</v>
      </c>
      <c r="R199" s="13">
        <f>IF(VLOOKUP(B199,Database!$A:$AV,MATCH($R$1,Database!$A$1:$AV$1,),)=0,"#N/A",((((VLOOKUP(B199,Database!$A:$AS,MATCH($R$1,Database!$A$1:$AS$1,),))))-(((VLOOKUP(EDATE(B199,-12),Database!$A:$AS,MATCH($R$1,Database!$A$1:$AS$1,),)))))/(((VLOOKUP(EDATE(B199,-12),Database!$A:$AS,MATCH($R$1,Database!$A$1:$AS$1,),)))))</f>
        <v>-1.093294460432905E-2</v>
      </c>
      <c r="S199" s="13">
        <f>IF(VLOOKUP(B199,Database!$A:$AV,MATCH($S$1,Database!$A$1:$AV$1,),)=0,"#N/A",((((VLOOKUP(B199,Database!$A:$AS,MATCH($S$1,Database!$A$1:$AS$1,),))))-(((VLOOKUP(EDATE(B199,-12),Database!$A:$AS,MATCH($S$1,Database!$A$1:$AS$1,),)))))/(((VLOOKUP(EDATE(B199,-12),Database!$A:$AS,MATCH($S$1,Database!$A$1:$AS$1,),)))))</f>
        <v>-0.13941825476684935</v>
      </c>
      <c r="T199" s="13">
        <f>IF(VLOOKUP(B199,Database!$A:$AV,MATCH($T$1,Database!$A$1:$AV$1,),)=0,"#N/A",((((VLOOKUP(B199,Database!$A:$AS,MATCH($T$1,Database!$A$1:$AS$1,),))))-(((VLOOKUP(EDATE(B199,-12),Database!$A:$AS,MATCH($T$1,Database!$A$1:$AS$1,),)))))/(((VLOOKUP(EDATE(B199,-12),Database!$A:$AS,MATCH($T$1,Database!$A$1:$AS$1,),)))))</f>
        <v>8.0808080798693338E-2</v>
      </c>
      <c r="U199" s="13">
        <f>IF(VLOOKUP(B199,Database!$A:$AV,MATCH($U$1,Database!$A$1:$AV$1,),)=0,"#N/A",((((VLOOKUP(B199,Database!$A:$AS,MATCH($U$1,Database!$A$1:$AS$1,),))))-(((VLOOKUP(EDATE(B199,-12),Database!$A:$AS,MATCH($U$1,Database!$A$1:$AS$1,),)))))/(((VLOOKUP(EDATE(B199,-12),Database!$A:$AS,MATCH($U$1,Database!$A$1:$AS$1,),)))))</f>
        <v>9.4233473974057291E-2</v>
      </c>
      <c r="V199" s="13">
        <f>IF(VLOOKUP(B199,Database!$A:$AV,MATCH($V$1,Database!$A$1:$AV$1,),)=0,"#N/A",((((VLOOKUP(B199,Database!$A:$AS,MATCH($V$1,Database!$A$1:$AS$1,),))))-(((VLOOKUP(EDATE(B199,-12),Database!$A:$AS,MATCH($V$1,Database!$A$1:$AS$1,),)))))/(((VLOOKUP(EDATE(B199,-12),Database!$A:$AS,MATCH($V$1,Database!$A$1:$AS$1,),)))))</f>
        <v>9.6474953617810819E-2</v>
      </c>
    </row>
    <row r="200" spans="1:22" s="80" customFormat="1" x14ac:dyDescent="0.35">
      <c r="A200" s="43"/>
      <c r="B200" s="75">
        <v>38231</v>
      </c>
      <c r="C200" s="13">
        <f>IF(VLOOKUP(B200,Database!$A:$AU,MATCH($C$1,Database!$A$1:$AU$1,),)=0,"#N/A",((((VLOOKUP(B200,Database!$A:$AU,MATCH($C$1,Database!$A$1:$AU$1,),))))-(((VLOOKUP(EDATE(B200,-12),Database!$A:$AU,MATCH($C$1,Database!$A$1:$AU$1,),)))))/(((VLOOKUP(EDATE(B200,-12),Database!$A:$AU,MATCH($C$1,Database!$A$1:$AU$1,),)))))</f>
        <v>2.5703890747355348E-2</v>
      </c>
      <c r="D200" s="13">
        <f>IF(VLOOKUP(B200,Database!$A:$AV,MATCH($D$1,Database!$A$1:$AV$1,),)=0,"#N/A",((((VLOOKUP(B200,Database!$A:$AS,MATCH($D$1,Database!$A$1:$AS$1,),))))-(((VLOOKUP(EDATE(B200,-12),Database!$A:$AS,MATCH($D$1,Database!$A$1:$AS$1,),)))))/(((VLOOKUP(EDATE(B200,-12),Database!$A:$AS,MATCH($D$1,Database!$A$1:$AS$1,),)))))</f>
        <v>3.9194915250365524E-2</v>
      </c>
      <c r="E200" s="13">
        <f>IF(VLOOKUP(B200,Database!$A:$AV,MATCH($E$1,Database!$A$1:$AV$1,),)=0,"#N/A",((((VLOOKUP(B200,Database!$A:$AS,MATCH($E$1,Database!$A$1:$AS$1,),))))-(((VLOOKUP(EDATE(B200,-12),Database!$A:$AS,MATCH($E$1,Database!$A$1:$AS$1,),)))))/(((VLOOKUP(EDATE(B200,-12),Database!$A:$AS,MATCH($E$1,Database!$A$1:$AS$1,),)))))</f>
        <v>4.5168067230565739E-2</v>
      </c>
      <c r="F200" s="13">
        <f>IF(VLOOKUP(B200,Database!$A:$AV,MATCH($F$1,Database!$A$1:$AV$1,),)=0,"#N/A",((((VLOOKUP(B200,Database!$A:$AS,MATCH($F$1,Database!$A$1:$AS$1,),))))-(((VLOOKUP(EDATE(B200,-12),Database!$A:$AS,MATCH($F$1,Database!$A$1:$AS$1,),)))))/(((VLOOKUP(EDATE(B200,-12),Database!$A:$AS,MATCH($F$1,Database!$A$1:$AS$1,),)))))</f>
        <v>5.4846938772874811E-2</v>
      </c>
      <c r="G200" s="13">
        <f>IF(VLOOKUP(B200,Database!$A:$AV,MATCH($G$1,Database!$A$1:$AV$1,),)=0,"#N/A",((((VLOOKUP(B200,Database!$A:$AS,MATCH($G$1,Database!$A$1:$AS$1,),))))-(((VLOOKUP(EDATE(B200,-12),Database!$A:$AS,MATCH($G$1,Database!$A$1:$AS$1,),)))))/(((VLOOKUP(EDATE(B200,-12),Database!$A:$AS,MATCH($G$1,Database!$A$1:$AS$1,),)))))</f>
        <v>3.0743432084963638E-2</v>
      </c>
      <c r="H200" s="13">
        <f>IF(VLOOKUP(B200,Database!$A:$AV,MATCH($H$1,Database!$A$1:$AV$1,),)=0,"#N/A",((((VLOOKUP(B200,Database!$A:$AS,MATCH($H$1,Database!$A$1:$AS$1,),))))-(((VLOOKUP(EDATE(B200,-12),Database!$A:$AS,MATCH($H$1,Database!$A$1:$AS$1,),)))))/(((VLOOKUP(EDATE(B200,-12),Database!$A:$AS,MATCH($H$1,Database!$A$1:$AS$1,),)))))</f>
        <v>-2.597402597696009E-2</v>
      </c>
      <c r="I200" s="13">
        <f>IF(VLOOKUP(B200,Database!$A:$AV,MATCH($I$1,Database!$A$1:$AV$1,),)=0,"#N/A",((((VLOOKUP(B200,Database!$A:$AS,MATCH($I$1,Database!$A$1:$AS$1,),))))-(((VLOOKUP(EDATE(B200,-12),Database!$A:$AS,MATCH($I$1,Database!$A$1:$AS$1,),)))))/(((VLOOKUP(EDATE(B200,-12),Database!$A:$AS,MATCH($I$1,Database!$A$1:$AS$1,),)))))</f>
        <v>7.419620772878722E-3</v>
      </c>
      <c r="J200" s="13">
        <f>IF(VLOOKUP(B200,Database!$A:$AV,MATCH($J$1,Database!$A$1:$AV$1,),)=0,"#N/A",((((VLOOKUP(B200,Database!$A:$AS,MATCH($J$1,Database!$A$1:$AS$1,),))))-(((VLOOKUP(EDATE(B200,-12),Database!$A:$AS,MATCH($J$1,Database!$A$1:$AS$1,),)))))/(((VLOOKUP(EDATE(B200,-12),Database!$A:$AS,MATCH($J$1,Database!$A$1:$AS$1,),)))))</f>
        <v>3.1405750278608223E-2</v>
      </c>
      <c r="K200" s="13">
        <f>IF(VLOOKUP(B200,Database!$A:$AV,MATCH($K$1,Database!$A$1:$AV$1,),)=0,"#N/A",((((VLOOKUP(B200,Database!$A:$AS,MATCH($K$1,Database!$A$1:$AS$1,),))))-(((VLOOKUP(EDATE(B200,-12),Database!$A:$AS,MATCH($K$1,Database!$A$1:$AS$1,),)))))/(((VLOOKUP(EDATE(B200,-12),Database!$A:$AS,MATCH($K$1,Database!$A$1:$AS$1,),)))))</f>
        <v>5.4368932036648054E-2</v>
      </c>
      <c r="L200" s="13">
        <f>((((VLOOKUP(B200,Database!$A:$AS,MATCH($L$1,Database!$A$1:$AS$1,),))))-(((VLOOKUP(EDATE(B200,-12),Database!$A:$AS,MATCH($L$1,Database!$A$1:$AS$1,),)))))/(((VLOOKUP(EDATE(B200,-12),Database!$A:$AS,MATCH($L$1,Database!$A$1:$AS$1,),))))</f>
        <v>4.2976425337426939E-2</v>
      </c>
      <c r="M200" s="13">
        <f>((((VLOOKUP(B200,Database!$A:$AS,MATCH($M$1,Database!$A$1:$AS$1,),))))-(((VLOOKUP(EDATE(B200,-12),Database!$A:$AS,MATCH($M$1,Database!$A$1:$AS$1,),)))))/(((VLOOKUP(EDATE(B200,-12),Database!$A:$AS,MATCH($M$1,Database!$A$1:$AS$1,),))))</f>
        <v>5.6136478289473941E-2</v>
      </c>
      <c r="N200" s="13">
        <f>((((VLOOKUP(B200,Database!$A:$AS,MATCH($N$1,Database!$A$1:$AS$1,),))))-(((VLOOKUP(EDATE(B200,-12),Database!$A:$AS,MATCH($N$1,Database!$A$1:$AS$1,),)))))/(((VLOOKUP(EDATE(B200,-12),Database!$A:$AS,MATCH($N$1,Database!$A$1:$AS$1,),))))</f>
        <v>0.13037034054262472</v>
      </c>
      <c r="O200" s="13">
        <f>IF(VLOOKUP(B200,Database!$A:$AV,MATCH($O$1,Database!$A$1:$AV$1,),)=0,"#N/A",((((VLOOKUP(B200,Database!$A:$AS,MATCH($O$1,Database!$A$1:$AS$1,),))))-(((VLOOKUP(EDATE(B200,-12),Database!$A:$AS,MATCH($O$1,Database!$A$1:$AS$1,),)))))/(((VLOOKUP(EDATE(B200,-12),Database!$A:$AS,MATCH($O$1,Database!$A$1:$AS$1,),)))))</f>
        <v>2.534229053290251E-2</v>
      </c>
      <c r="P200" s="13">
        <f>IF(VLOOKUP(B200,Database!$A:$AV,MATCH($P$1,Database!$A$1:$AV$1,),)=0,"#N/A",((((VLOOKUP(B200,Database!$A:$AS,MATCH($P$1,Database!$A$1:$AS$1,),))))-(((VLOOKUP(EDATE(B200,-12),Database!$A:$AS,MATCH($P$1,Database!$A$1:$AS$1,),)))))/(((VLOOKUP(EDATE(B200,-12),Database!$A:$AS,MATCH($P$1,Database!$A$1:$AS$1,),)))))</f>
        <v>8.9284782268306648E-2</v>
      </c>
      <c r="Q200" s="13">
        <f>IF(VLOOKUP(B200,Database!$A:$AV,MATCH($Q$1,Database!$A$1:$AV$1,),)=0,"#N/A",((((VLOOKUP(B200,Database!$A:$AS,MATCH($Q$1,Database!$A$1:$AS$1,),))))-(((VLOOKUP(EDATE(B200,-12),Database!$A:$AS,MATCH($Q$1,Database!$A$1:$AS$1,),)))))/(((VLOOKUP(EDATE(B200,-12),Database!$A:$AS,MATCH($Q$1,Database!$A$1:$AS$1,),)))))</f>
        <v>8.6359578525183611E-2</v>
      </c>
      <c r="R200" s="13">
        <f>IF(VLOOKUP(B200,Database!$A:$AV,MATCH($R$1,Database!$A$1:$AV$1,),)=0,"#N/A",((((VLOOKUP(B200,Database!$A:$AS,MATCH($R$1,Database!$A$1:$AS$1,),))))-(((VLOOKUP(EDATE(B200,-12),Database!$A:$AS,MATCH($R$1,Database!$A$1:$AS$1,),)))))/(((VLOOKUP(EDATE(B200,-12),Database!$A:$AS,MATCH($R$1,Database!$A$1:$AS$1,),)))))</f>
        <v>-6.8587105633749869E-3</v>
      </c>
      <c r="S200" s="13">
        <f>IF(VLOOKUP(B200,Database!$A:$AV,MATCH($S$1,Database!$A$1:$AV$1,),)=0,"#N/A",((((VLOOKUP(B200,Database!$A:$AS,MATCH($S$1,Database!$A$1:$AS$1,),))))-(((VLOOKUP(EDATE(B200,-12),Database!$A:$AS,MATCH($S$1,Database!$A$1:$AS$1,),)))))/(((VLOOKUP(EDATE(B200,-12),Database!$A:$AS,MATCH($S$1,Database!$A$1:$AS$1,),)))))</f>
        <v>6.1878453035797483E-2</v>
      </c>
      <c r="T200" s="13">
        <f>IF(VLOOKUP(B200,Database!$A:$AV,MATCH($T$1,Database!$A$1:$AV$1,),)=0,"#N/A",((((VLOOKUP(B200,Database!$A:$AS,MATCH($T$1,Database!$A$1:$AS$1,),))))-(((VLOOKUP(EDATE(B200,-12),Database!$A:$AS,MATCH($T$1,Database!$A$1:$AS$1,),)))))/(((VLOOKUP(EDATE(B200,-12),Database!$A:$AS,MATCH($T$1,Database!$A$1:$AS$1,),)))))</f>
        <v>5.8585858576022096E-2</v>
      </c>
      <c r="U200" s="13">
        <f>IF(VLOOKUP(B200,Database!$A:$AV,MATCH($U$1,Database!$A$1:$AV$1,),)=0,"#N/A",((((VLOOKUP(B200,Database!$A:$AS,MATCH($U$1,Database!$A$1:$AS$1,),))))-(((VLOOKUP(EDATE(B200,-12),Database!$A:$AS,MATCH($U$1,Database!$A$1:$AS$1,),)))))/(((VLOOKUP(EDATE(B200,-12),Database!$A:$AS,MATCH($U$1,Database!$A$1:$AS$1,),)))))</f>
        <v>8.5434173672979577E-2</v>
      </c>
      <c r="V200" s="13">
        <f>IF(VLOOKUP(B200,Database!$A:$AV,MATCH($V$1,Database!$A$1:$AV$1,),)=0,"#N/A",((((VLOOKUP(B200,Database!$A:$AS,MATCH($V$1,Database!$A$1:$AS$1,),))))-(((VLOOKUP(EDATE(B200,-12),Database!$A:$AS,MATCH($V$1,Database!$A$1:$AS$1,),)))))/(((VLOOKUP(EDATE(B200,-12),Database!$A:$AS,MATCH($V$1,Database!$A$1:$AS$1,),)))))</f>
        <v>9.8148148148148096E-2</v>
      </c>
    </row>
    <row r="201" spans="1:22" s="80" customFormat="1" x14ac:dyDescent="0.35">
      <c r="A201" s="43"/>
      <c r="B201" s="75">
        <v>38261</v>
      </c>
      <c r="C201" s="13">
        <f>IF(VLOOKUP(B201,Database!$A:$AU,MATCH($C$1,Database!$A$1:$AU$1,),)=0,"#N/A",((((VLOOKUP(B201,Database!$A:$AU,MATCH($C$1,Database!$A$1:$AU$1,),))))-(((VLOOKUP(EDATE(B201,-12),Database!$A:$AU,MATCH($C$1,Database!$A$1:$AU$1,),)))))/(((VLOOKUP(EDATE(B201,-12),Database!$A:$AU,MATCH($C$1,Database!$A$1:$AU$1,),)))))</f>
        <v>3.3454748004762773E-2</v>
      </c>
      <c r="D201" s="13">
        <f>IF(VLOOKUP(B201,Database!$A:$AV,MATCH($D$1,Database!$A$1:$AV$1,),)=0,"#N/A",((((VLOOKUP(B201,Database!$A:$AS,MATCH($D$1,Database!$A$1:$AS$1,),))))-(((VLOOKUP(EDATE(B201,-12),Database!$A:$AS,MATCH($D$1,Database!$A$1:$AS$1,),)))))/(((VLOOKUP(EDATE(B201,-12),Database!$A:$AS,MATCH($D$1,Database!$A$1:$AS$1,),)))))</f>
        <v>1.8595041327586465E-2</v>
      </c>
      <c r="E201" s="13">
        <f>IF(VLOOKUP(B201,Database!$A:$AV,MATCH($E$1,Database!$A$1:$AV$1,),)=0,"#N/A",((((VLOOKUP(B201,Database!$A:$AS,MATCH($E$1,Database!$A$1:$AS$1,),))))-(((VLOOKUP(EDATE(B201,-12),Database!$A:$AS,MATCH($E$1,Database!$A$1:$AS$1,),)))))/(((VLOOKUP(EDATE(B201,-12),Database!$A:$AS,MATCH($E$1,Database!$A$1:$AS$1,),)))))</f>
        <v>1.3499480791144951E-2</v>
      </c>
      <c r="F201" s="13">
        <f>IF(VLOOKUP(B201,Database!$A:$AV,MATCH($F$1,Database!$A$1:$AV$1,),)=0,"#N/A",((((VLOOKUP(B201,Database!$A:$AS,MATCH($F$1,Database!$A$1:$AS$1,),))))-(((VLOOKUP(EDATE(B201,-12),Database!$A:$AS,MATCH($F$1,Database!$A$1:$AS$1,),)))))/(((VLOOKUP(EDATE(B201,-12),Database!$A:$AS,MATCH($F$1,Database!$A$1:$AS$1,),)))))</f>
        <v>3.5891089111514465E-2</v>
      </c>
      <c r="G201" s="13">
        <f>IF(VLOOKUP(B201,Database!$A:$AV,MATCH($G$1,Database!$A$1:$AV$1,),)=0,"#N/A",((((VLOOKUP(B201,Database!$A:$AS,MATCH($G$1,Database!$A$1:$AS$1,),))))-(((VLOOKUP(EDATE(B201,-12),Database!$A:$AS,MATCH($G$1,Database!$A$1:$AS$1,),)))))/(((VLOOKUP(EDATE(B201,-12),Database!$A:$AS,MATCH($G$1,Database!$A$1:$AS$1,),)))))</f>
        <v>1.3824465666211878E-2</v>
      </c>
      <c r="H201" s="13">
        <f>IF(VLOOKUP(B201,Database!$A:$AV,MATCH($H$1,Database!$A$1:$AV$1,),)=0,"#N/A",((((VLOOKUP(B201,Database!$A:$AS,MATCH($H$1,Database!$A$1:$AS$1,),))))-(((VLOOKUP(EDATE(B201,-12),Database!$A:$AS,MATCH($H$1,Database!$A$1:$AS$1,),)))))/(((VLOOKUP(EDATE(B201,-12),Database!$A:$AS,MATCH($H$1,Database!$A$1:$AS$1,),)))))</f>
        <v>-2.8656126484044413E-2</v>
      </c>
      <c r="I201" s="13">
        <f>IF(VLOOKUP(B201,Database!$A:$AV,MATCH($I$1,Database!$A$1:$AV$1,),)=0,"#N/A",((((VLOOKUP(B201,Database!$A:$AS,MATCH($I$1,Database!$A$1:$AS$1,),))))-(((VLOOKUP(EDATE(B201,-12),Database!$A:$AS,MATCH($I$1,Database!$A$1:$AS$1,),)))))/(((VLOOKUP(EDATE(B201,-12),Database!$A:$AS,MATCH($I$1,Database!$A$1:$AS$1,),)))))</f>
        <v>4.8939641095592746E-3</v>
      </c>
      <c r="J201" s="13">
        <f>IF(VLOOKUP(B201,Database!$A:$AV,MATCH($J$1,Database!$A$1:$AV$1,),)=0,"#N/A",((((VLOOKUP(B201,Database!$A:$AS,MATCH($J$1,Database!$A$1:$AS$1,),))))-(((VLOOKUP(EDATE(B201,-12),Database!$A:$AS,MATCH($J$1,Database!$A$1:$AS$1,),)))))/(((VLOOKUP(EDATE(B201,-12),Database!$A:$AS,MATCH($J$1,Database!$A$1:$AS$1,),)))))</f>
        <v>5.6448457833761633E-3</v>
      </c>
      <c r="K201" s="13">
        <f>IF(VLOOKUP(B201,Database!$A:$AV,MATCH($K$1,Database!$A$1:$AV$1,),)=0,"#N/A",((((VLOOKUP(B201,Database!$A:$AS,MATCH($K$1,Database!$A$1:$AS$1,),))))-(((VLOOKUP(EDATE(B201,-12),Database!$A:$AS,MATCH($K$1,Database!$A$1:$AS$1,),)))))/(((VLOOKUP(EDATE(B201,-12),Database!$A:$AS,MATCH($K$1,Database!$A$1:$AS$1,),)))))</f>
        <v>5.6530214425768395E-2</v>
      </c>
      <c r="L201" s="13">
        <f>((((VLOOKUP(B201,Database!$A:$AS,MATCH($L$1,Database!$A$1:$AS$1,),))))-(((VLOOKUP(EDATE(B201,-12),Database!$A:$AS,MATCH($L$1,Database!$A$1:$AS$1,),)))))/(((VLOOKUP(EDATE(B201,-12),Database!$A:$AS,MATCH($L$1,Database!$A$1:$AS$1,),))))</f>
        <v>4.5161897574333115E-2</v>
      </c>
      <c r="M201" s="13">
        <f>((((VLOOKUP(B201,Database!$A:$AS,MATCH($M$1,Database!$A$1:$AS$1,),))))-(((VLOOKUP(EDATE(B201,-12),Database!$A:$AS,MATCH($M$1,Database!$A$1:$AS$1,),)))))/(((VLOOKUP(EDATE(B201,-12),Database!$A:$AS,MATCH($M$1,Database!$A$1:$AS$1,),))))</f>
        <v>6.4515070798775651E-2</v>
      </c>
      <c r="N201" s="13">
        <f>((((VLOOKUP(B201,Database!$A:$AS,MATCH($N$1,Database!$A$1:$AS$1,),))))-(((VLOOKUP(EDATE(B201,-12),Database!$A:$AS,MATCH($N$1,Database!$A$1:$AS$1,),)))))/(((VLOOKUP(EDATE(B201,-12),Database!$A:$AS,MATCH($N$1,Database!$A$1:$AS$1,),))))</f>
        <v>0.13772495853137917</v>
      </c>
      <c r="O201" s="13">
        <f>IF(VLOOKUP(B201,Database!$A:$AV,MATCH($O$1,Database!$A$1:$AV$1,),)=0,"#N/A",((((VLOOKUP(B201,Database!$A:$AS,MATCH($O$1,Database!$A$1:$AS$1,),))))-(((VLOOKUP(EDATE(B201,-12),Database!$A:$AS,MATCH($O$1,Database!$A$1:$AS$1,),)))))/(((VLOOKUP(EDATE(B201,-12),Database!$A:$AS,MATCH($O$1,Database!$A$1:$AS$1,),)))))</f>
        <v>1.8619492130600962E-2</v>
      </c>
      <c r="P201" s="13">
        <f>IF(VLOOKUP(B201,Database!$A:$AV,MATCH($P$1,Database!$A$1:$AV$1,),)=0,"#N/A",((((VLOOKUP(B201,Database!$A:$AS,MATCH($P$1,Database!$A$1:$AS$1,),))))-(((VLOOKUP(EDATE(B201,-12),Database!$A:$AS,MATCH($P$1,Database!$A$1:$AS$1,),)))))/(((VLOOKUP(EDATE(B201,-12),Database!$A:$AS,MATCH($P$1,Database!$A$1:$AS$1,),)))))</f>
        <v>5.9938724038119812E-2</v>
      </c>
      <c r="Q201" s="13">
        <f>IF(VLOOKUP(B201,Database!$A:$AV,MATCH($Q$1,Database!$A$1:$AV$1,),)=0,"#N/A",((((VLOOKUP(B201,Database!$A:$AS,MATCH($Q$1,Database!$A$1:$AS$1,),))))-(((VLOOKUP(EDATE(B201,-12),Database!$A:$AS,MATCH($Q$1,Database!$A$1:$AS$1,),)))))/(((VLOOKUP(EDATE(B201,-12),Database!$A:$AS,MATCH($Q$1,Database!$A$1:$AS$1,),)))))</f>
        <v>7.6758300960705558E-2</v>
      </c>
      <c r="R201" s="13">
        <f>IF(VLOOKUP(B201,Database!$A:$AV,MATCH($R$1,Database!$A$1:$AV$1,),)=0,"#N/A",((((VLOOKUP(B201,Database!$A:$AS,MATCH($R$1,Database!$A$1:$AS$1,),))))-(((VLOOKUP(EDATE(B201,-12),Database!$A:$AS,MATCH($R$1,Database!$A$1:$AS$1,),)))))/(((VLOOKUP(EDATE(B201,-12),Database!$A:$AS,MATCH($R$1,Database!$A$1:$AS$1,),)))))</f>
        <v>-4.4168391992504864E-2</v>
      </c>
      <c r="S201" s="13">
        <f>IF(VLOOKUP(B201,Database!$A:$AV,MATCH($S$1,Database!$A$1:$AV$1,),)=0,"#N/A",((((VLOOKUP(B201,Database!$A:$AS,MATCH($S$1,Database!$A$1:$AS$1,),))))-(((VLOOKUP(EDATE(B201,-12),Database!$A:$AS,MATCH($S$1,Database!$A$1:$AS$1,),)))))/(((VLOOKUP(EDATE(B201,-12),Database!$A:$AS,MATCH($S$1,Database!$A$1:$AS$1,),)))))</f>
        <v>-6.2862669235464144E-2</v>
      </c>
      <c r="T201" s="13">
        <f>IF(VLOOKUP(B201,Database!$A:$AV,MATCH($T$1,Database!$A$1:$AV$1,),)=0,"#N/A",((((VLOOKUP(B201,Database!$A:$AS,MATCH($T$1,Database!$A$1:$AS$1,),))))-(((VLOOKUP(EDATE(B201,-12),Database!$A:$AS,MATCH($T$1,Database!$A$1:$AS$1,),)))))/(((VLOOKUP(EDATE(B201,-12),Database!$A:$AS,MATCH($T$1,Database!$A$1:$AS$1,),)))))</f>
        <v>3.2653061228988249E-2</v>
      </c>
      <c r="U201" s="13">
        <f>IF(VLOOKUP(B201,Database!$A:$AV,MATCH($U$1,Database!$A$1:$AV$1,),)=0,"#N/A",((((VLOOKUP(B201,Database!$A:$AS,MATCH($U$1,Database!$A$1:$AS$1,),))))-(((VLOOKUP(EDATE(B201,-12),Database!$A:$AS,MATCH($U$1,Database!$A$1:$AS$1,),)))))/(((VLOOKUP(EDATE(B201,-12),Database!$A:$AS,MATCH($U$1,Database!$A$1:$AS$1,),)))))</f>
        <v>9.0529247922678607E-2</v>
      </c>
      <c r="V201" s="13">
        <f>IF(VLOOKUP(B201,Database!$A:$AV,MATCH($V$1,Database!$A$1:$AV$1,),)=0,"#N/A",((((VLOOKUP(B201,Database!$A:$AS,MATCH($V$1,Database!$A$1:$AS$1,),))))-(((VLOOKUP(EDATE(B201,-12),Database!$A:$AS,MATCH($V$1,Database!$A$1:$AS$1,),)))))/(((VLOOKUP(EDATE(B201,-12),Database!$A:$AS,MATCH($V$1,Database!$A$1:$AS$1,),)))))</f>
        <v>8.5144927536231804E-2</v>
      </c>
    </row>
    <row r="202" spans="1:22" s="80" customFormat="1" x14ac:dyDescent="0.35">
      <c r="A202" s="43"/>
      <c r="B202" s="75">
        <v>38292</v>
      </c>
      <c r="C202" s="13">
        <f>IF(VLOOKUP(B202,Database!$A:$AU,MATCH($C$1,Database!$A$1:$AU$1,),)=0,"#N/A",((((VLOOKUP(B202,Database!$A:$AU,MATCH($C$1,Database!$A$1:$AU$1,),))))-(((VLOOKUP(EDATE(B202,-12),Database!$A:$AU,MATCH($C$1,Database!$A$1:$AU$1,),)))))/(((VLOOKUP(EDATE(B202,-12),Database!$A:$AU,MATCH($C$1,Database!$A$1:$AU$1,),)))))</f>
        <v>2.8996607590097076E-2</v>
      </c>
      <c r="D202" s="13">
        <f>IF(VLOOKUP(B202,Database!$A:$AV,MATCH($D$1,Database!$A$1:$AV$1,),)=0,"#N/A",((((VLOOKUP(B202,Database!$A:$AS,MATCH($D$1,Database!$A$1:$AS$1,),))))-(((VLOOKUP(EDATE(B202,-12),Database!$A:$AS,MATCH($D$1,Database!$A$1:$AS$1,),)))))/(((VLOOKUP(EDATE(B202,-12),Database!$A:$AS,MATCH($D$1,Database!$A$1:$AS$1,),)))))</f>
        <v>1.0362694304599025E-2</v>
      </c>
      <c r="E202" s="13">
        <f>IF(VLOOKUP(B202,Database!$A:$AV,MATCH($E$1,Database!$A$1:$AV$1,),)=0,"#N/A",((((VLOOKUP(B202,Database!$A:$AS,MATCH($E$1,Database!$A$1:$AS$1,),))))-(((VLOOKUP(EDATE(B202,-12),Database!$A:$AS,MATCH($E$1,Database!$A$1:$AS$1,),)))))/(((VLOOKUP(EDATE(B202,-12),Database!$A:$AS,MATCH($E$1,Database!$A$1:$AS$1,),)))))</f>
        <v>2.3834196896853083E-2</v>
      </c>
      <c r="F202" s="13">
        <f>IF(VLOOKUP(B202,Database!$A:$AV,MATCH($F$1,Database!$A$1:$AV$1,),)=0,"#N/A",((((VLOOKUP(B202,Database!$A:$AS,MATCH($F$1,Database!$A$1:$AS$1,),))))-(((VLOOKUP(EDATE(B202,-12),Database!$A:$AS,MATCH($F$1,Database!$A$1:$AS$1,),)))))/(((VLOOKUP(EDATE(B202,-12),Database!$A:$AS,MATCH($F$1,Database!$A$1:$AS$1,),)))))</f>
        <v>8.5784313701313449E-3</v>
      </c>
      <c r="G202" s="13">
        <f>IF(VLOOKUP(B202,Database!$A:$AV,MATCH($G$1,Database!$A$1:$AV$1,),)=0,"#N/A",((((VLOOKUP(B202,Database!$A:$AS,MATCH($G$1,Database!$A$1:$AS$1,),))))-(((VLOOKUP(EDATE(B202,-12),Database!$A:$AS,MATCH($G$1,Database!$A$1:$AS$1,),)))))/(((VLOOKUP(EDATE(B202,-12),Database!$A:$AS,MATCH($G$1,Database!$A$1:$AS$1,),)))))</f>
        <v>1.6696039328448171E-2</v>
      </c>
      <c r="H202" s="13">
        <f>IF(VLOOKUP(B202,Database!$A:$AV,MATCH($H$1,Database!$A$1:$AV$1,),)=0,"#N/A",((((VLOOKUP(B202,Database!$A:$AS,MATCH($H$1,Database!$A$1:$AS$1,),))))-(((VLOOKUP(EDATE(B202,-12),Database!$A:$AS,MATCH($H$1,Database!$A$1:$AS$1,),)))))/(((VLOOKUP(EDATE(B202,-12),Database!$A:$AS,MATCH($H$1,Database!$A$1:$AS$1,),)))))</f>
        <v>-1.2987012988480113E-2</v>
      </c>
      <c r="I202" s="13">
        <f>IF(VLOOKUP(B202,Database!$A:$AV,MATCH($I$1,Database!$A$1:$AV$1,),)=0,"#N/A",((((VLOOKUP(B202,Database!$A:$AS,MATCH($I$1,Database!$A$1:$AS$1,),))))-(((VLOOKUP(EDATE(B202,-12),Database!$A:$AS,MATCH($I$1,Database!$A$1:$AS$1,),)))))/(((VLOOKUP(EDATE(B202,-12),Database!$A:$AS,MATCH($I$1,Database!$A$1:$AS$1,),)))))</f>
        <v>-2.3368251406373733E-2</v>
      </c>
      <c r="J202" s="13">
        <f>IF(VLOOKUP(B202,Database!$A:$AV,MATCH($J$1,Database!$A$1:$AV$1,),)=0,"#N/A",((((VLOOKUP(B202,Database!$A:$AS,MATCH($J$1,Database!$A$1:$AS$1,),))))-(((VLOOKUP(EDATE(B202,-12),Database!$A:$AS,MATCH($J$1,Database!$A$1:$AS$1,),)))))/(((VLOOKUP(EDATE(B202,-12),Database!$A:$AS,MATCH($J$1,Database!$A$1:$AS$1,),)))))</f>
        <v>2.0462003732008727E-2</v>
      </c>
      <c r="K202" s="13">
        <f>IF(VLOOKUP(B202,Database!$A:$AV,MATCH($K$1,Database!$A$1:$AV$1,),)=0,"#N/A",((((VLOOKUP(B202,Database!$A:$AS,MATCH($K$1,Database!$A$1:$AS$1,),))))-(((VLOOKUP(EDATE(B202,-12),Database!$A:$AS,MATCH($K$1,Database!$A$1:$AS$1,),)))))/(((VLOOKUP(EDATE(B202,-12),Database!$A:$AS,MATCH($K$1,Database!$A$1:$AS$1,),)))))</f>
        <v>6.3476562495250299E-2</v>
      </c>
      <c r="L202" s="13">
        <f>((((VLOOKUP(B202,Database!$A:$AS,MATCH($L$1,Database!$A$1:$AS$1,),))))-(((VLOOKUP(EDATE(B202,-12),Database!$A:$AS,MATCH($L$1,Database!$A$1:$AS$1,),)))))/(((VLOOKUP(EDATE(B202,-12),Database!$A:$AS,MATCH($L$1,Database!$A$1:$AS$1,),))))</f>
        <v>4.298444083812953E-2</v>
      </c>
      <c r="M202" s="13">
        <f>((((VLOOKUP(B202,Database!$A:$AS,MATCH($M$1,Database!$A$1:$AS$1,),))))-(((VLOOKUP(EDATE(B202,-12),Database!$A:$AS,MATCH($M$1,Database!$A$1:$AS$1,),)))))/(((VLOOKUP(EDATE(B202,-12),Database!$A:$AS,MATCH($M$1,Database!$A$1:$AS$1,),))))</f>
        <v>8.3366180596664827E-2</v>
      </c>
      <c r="N202" s="13">
        <f>((((VLOOKUP(B202,Database!$A:$AS,MATCH($N$1,Database!$A$1:$AS$1,),))))-(((VLOOKUP(EDATE(B202,-12),Database!$A:$AS,MATCH($N$1,Database!$A$1:$AS$1,),)))))/(((VLOOKUP(EDATE(B202,-12),Database!$A:$AS,MATCH($N$1,Database!$A$1:$AS$1,),))))</f>
        <v>0.11118066762610067</v>
      </c>
      <c r="O202" s="13">
        <f>IF(VLOOKUP(B202,Database!$A:$AV,MATCH($O$1,Database!$A$1:$AV$1,),)=0,"#N/A",((((VLOOKUP(B202,Database!$A:$AS,MATCH($O$1,Database!$A$1:$AS$1,),))))-(((VLOOKUP(EDATE(B202,-12),Database!$A:$AS,MATCH($O$1,Database!$A$1:$AS$1,),)))))/(((VLOOKUP(EDATE(B202,-12),Database!$A:$AS,MATCH($O$1,Database!$A$1:$AS$1,),)))))</f>
        <v>1.7888568721856405E-2</v>
      </c>
      <c r="P202" s="13">
        <f>IF(VLOOKUP(B202,Database!$A:$AV,MATCH($P$1,Database!$A$1:$AV$1,),)=0,"#N/A",((((VLOOKUP(B202,Database!$A:$AS,MATCH($P$1,Database!$A$1:$AS$1,),))))-(((VLOOKUP(EDATE(B202,-12),Database!$A:$AS,MATCH($P$1,Database!$A$1:$AS$1,),)))))/(((VLOOKUP(EDATE(B202,-12),Database!$A:$AS,MATCH($P$1,Database!$A$1:$AS$1,),)))))</f>
        <v>7.6731920073029619E-2</v>
      </c>
      <c r="Q202" s="13">
        <f>IF(VLOOKUP(B202,Database!$A:$AV,MATCH($Q$1,Database!$A$1:$AV$1,),)=0,"#N/A",((((VLOOKUP(B202,Database!$A:$AS,MATCH($Q$1,Database!$A$1:$AS$1,),))))-(((VLOOKUP(EDATE(B202,-12),Database!$A:$AS,MATCH($Q$1,Database!$A$1:$AS$1,),)))))/(((VLOOKUP(EDATE(B202,-12),Database!$A:$AS,MATCH($Q$1,Database!$A$1:$AS$1,),)))))</f>
        <v>6.1694847628055466E-2</v>
      </c>
      <c r="R202" s="13">
        <f>IF(VLOOKUP(B202,Database!$A:$AV,MATCH($R$1,Database!$A$1:$AV$1,),)=0,"#N/A",((((VLOOKUP(B202,Database!$A:$AS,MATCH($R$1,Database!$A$1:$AS$1,),))))-(((VLOOKUP(EDATE(B202,-12),Database!$A:$AS,MATCH($R$1,Database!$A$1:$AS$1,),)))))/(((VLOOKUP(EDATE(B202,-12),Database!$A:$AS,MATCH($R$1,Database!$A$1:$AS$1,),)))))</f>
        <v>1.198026778812549E-2</v>
      </c>
      <c r="S202" s="13">
        <f>IF(VLOOKUP(B202,Database!$A:$AV,MATCH($S$1,Database!$A$1:$AV$1,),)=0,"#N/A",((((VLOOKUP(B202,Database!$A:$AS,MATCH($S$1,Database!$A$1:$AS$1,),))))-(((VLOOKUP(EDATE(B202,-12),Database!$A:$AS,MATCH($S$1,Database!$A$1:$AS$1,),)))))/(((VLOOKUP(EDATE(B202,-12),Database!$A:$AS,MATCH($S$1,Database!$A$1:$AS$1,),)))))</f>
        <v>-7.3500967115595894E-2</v>
      </c>
      <c r="T202" s="13">
        <f>IF(VLOOKUP(B202,Database!$A:$AV,MATCH($T$1,Database!$A$1:$AV$1,),)=0,"#N/A",((((VLOOKUP(B202,Database!$A:$AS,MATCH($T$1,Database!$A$1:$AS$1,),))))-(((VLOOKUP(EDATE(B202,-12),Database!$A:$AS,MATCH($T$1,Database!$A$1:$AS$1,),)))))/(((VLOOKUP(EDATE(B202,-12),Database!$A:$AS,MATCH($T$1,Database!$A$1:$AS$1,),)))))</f>
        <v>4.3032786893980851E-2</v>
      </c>
      <c r="U202" s="13">
        <f>IF(VLOOKUP(B202,Database!$A:$AV,MATCH($U$1,Database!$A$1:$AV$1,),)=0,"#N/A",((((VLOOKUP(B202,Database!$A:$AS,MATCH($U$1,Database!$A$1:$AS$1,),))))-(((VLOOKUP(EDATE(B202,-12),Database!$A:$AS,MATCH($U$1,Database!$A$1:$AS$1,),)))))/(((VLOOKUP(EDATE(B202,-12),Database!$A:$AS,MATCH($U$1,Database!$A$1:$AS$1,),)))))</f>
        <v>7.692307691990645E-2</v>
      </c>
      <c r="V202" s="13">
        <f>IF(VLOOKUP(B202,Database!$A:$AV,MATCH($V$1,Database!$A$1:$AV$1,),)=0,"#N/A",((((VLOOKUP(B202,Database!$A:$AS,MATCH($V$1,Database!$A$1:$AS$1,),))))-(((VLOOKUP(EDATE(B202,-12),Database!$A:$AS,MATCH($V$1,Database!$A$1:$AS$1,),)))))/(((VLOOKUP(EDATE(B202,-12),Database!$A:$AS,MATCH($V$1,Database!$A$1:$AS$1,),)))))</f>
        <v>8.8447653429602868E-2</v>
      </c>
    </row>
    <row r="203" spans="1:22" s="80" customFormat="1" x14ac:dyDescent="0.35">
      <c r="A203" s="43"/>
      <c r="B203" s="75">
        <v>38322</v>
      </c>
      <c r="C203" s="13">
        <f>IF(VLOOKUP(B203,Database!$A:$AU,MATCH($C$1,Database!$A$1:$AU$1,),)=0,"#N/A",((((VLOOKUP(B203,Database!$A:$AU,MATCH($C$1,Database!$A$1:$AU$1,),))))-(((VLOOKUP(EDATE(B203,-12),Database!$A:$AU,MATCH($C$1,Database!$A$1:$AU$1,),)))))/(((VLOOKUP(EDATE(B203,-12),Database!$A:$AU,MATCH($C$1,Database!$A$1:$AU$1,),)))))</f>
        <v>3.6106064608823506E-2</v>
      </c>
      <c r="D203" s="13">
        <f>IF(VLOOKUP(B203,Database!$A:$AV,MATCH($D$1,Database!$A$1:$AV$1,),)=0,"#N/A",((((VLOOKUP(B203,Database!$A:$AS,MATCH($D$1,Database!$A$1:$AS$1,),))))-(((VLOOKUP(EDATE(B203,-12),Database!$A:$AS,MATCH($D$1,Database!$A$1:$AS$1,),)))))/(((VLOOKUP(EDATE(B203,-12),Database!$A:$AS,MATCH($D$1,Database!$A$1:$AS$1,),)))))</f>
        <v>7.2314049635978676E-3</v>
      </c>
      <c r="E203" s="13">
        <f>IF(VLOOKUP(B203,Database!$A:$AV,MATCH($E$1,Database!$A$1:$AV$1,),)=0,"#N/A",((((VLOOKUP(B203,Database!$A:$AS,MATCH($E$1,Database!$A$1:$AS$1,),))))-(((VLOOKUP(EDATE(B203,-12),Database!$A:$AS,MATCH($E$1,Database!$A$1:$AS$1,),)))))/(((VLOOKUP(EDATE(B203,-12),Database!$A:$AS,MATCH($E$1,Database!$A$1:$AS$1,),)))))</f>
        <v>1.351351351545229E-2</v>
      </c>
      <c r="F203" s="13">
        <f>IF(VLOOKUP(B203,Database!$A:$AV,MATCH($F$1,Database!$A$1:$AV$1,),)=0,"#N/A",((((VLOOKUP(B203,Database!$A:$AS,MATCH($F$1,Database!$A$1:$AS$1,),))))-(((VLOOKUP(EDATE(B203,-12),Database!$A:$AS,MATCH($F$1,Database!$A$1:$AS$1,),)))))/(((VLOOKUP(EDATE(B203,-12),Database!$A:$AS,MATCH($F$1,Database!$A$1:$AS$1,),)))))</f>
        <v>-1.2195121947798562E-3</v>
      </c>
      <c r="G203" s="13">
        <f>IF(VLOOKUP(B203,Database!$A:$AV,MATCH($G$1,Database!$A$1:$AV$1,),)=0,"#N/A",((((VLOOKUP(B203,Database!$A:$AS,MATCH($G$1,Database!$A$1:$AS$1,),))))-(((VLOOKUP(EDATE(B203,-12),Database!$A:$AS,MATCH($G$1,Database!$A$1:$AS$1,),)))))/(((VLOOKUP(EDATE(B203,-12),Database!$A:$AS,MATCH($G$1,Database!$A$1:$AS$1,),)))))</f>
        <v>1.3185799907791541E-2</v>
      </c>
      <c r="H203" s="13">
        <f>IF(VLOOKUP(B203,Database!$A:$AV,MATCH($H$1,Database!$A$1:$AV$1,),)=0,"#N/A",((((VLOOKUP(B203,Database!$A:$AS,MATCH($H$1,Database!$A$1:$AS$1,),))))-(((VLOOKUP(EDATE(B203,-12),Database!$A:$AS,MATCH($H$1,Database!$A$1:$AS$1,),)))))/(((VLOOKUP(EDATE(B203,-12),Database!$A:$AS,MATCH($H$1,Database!$A$1:$AS$1,),)))))</f>
        <v>-1.8981018980266568E-2</v>
      </c>
      <c r="I203" s="13">
        <f>IF(VLOOKUP(B203,Database!$A:$AV,MATCH($I$1,Database!$A$1:$AV$1,),)=0,"#N/A",((((VLOOKUP(B203,Database!$A:$AS,MATCH($I$1,Database!$A$1:$AS$1,),))))-(((VLOOKUP(EDATE(B203,-12),Database!$A:$AS,MATCH($I$1,Database!$A$1:$AS$1,),)))))/(((VLOOKUP(EDATE(B203,-12),Database!$A:$AS,MATCH($I$1,Database!$A$1:$AS$1,),)))))</f>
        <v>-3.062046736730091E-2</v>
      </c>
      <c r="J203" s="13">
        <f>IF(VLOOKUP(B203,Database!$A:$AV,MATCH($J$1,Database!$A$1:$AV$1,),)=0,"#N/A",((((VLOOKUP(B203,Database!$A:$AS,MATCH($J$1,Database!$A$1:$AS$1,),))))-(((VLOOKUP(EDATE(B203,-12),Database!$A:$AS,MATCH($J$1,Database!$A$1:$AS$1,),)))))/(((VLOOKUP(EDATE(B203,-12),Database!$A:$AS,MATCH($J$1,Database!$A$1:$AS$1,),)))))</f>
        <v>4.7378420961787897E-3</v>
      </c>
      <c r="K203" s="13">
        <f>IF(VLOOKUP(B203,Database!$A:$AV,MATCH($K$1,Database!$A$1:$AV$1,),)=0,"#N/A",((((VLOOKUP(B203,Database!$A:$AS,MATCH($K$1,Database!$A$1:$AS$1,),))))-(((VLOOKUP(EDATE(B203,-12),Database!$A:$AS,MATCH($K$1,Database!$A$1:$AS$1,),)))))/(((VLOOKUP(EDATE(B203,-12),Database!$A:$AS,MATCH($K$1,Database!$A$1:$AS$1,),)))))</f>
        <v>9.5510983418276994E-4</v>
      </c>
      <c r="L203" s="13">
        <f>((((VLOOKUP(B203,Database!$A:$AS,MATCH($L$1,Database!$A$1:$AS$1,),))))-(((VLOOKUP(EDATE(B203,-12),Database!$A:$AS,MATCH($L$1,Database!$A$1:$AS$1,),)))))/(((VLOOKUP(EDATE(B203,-12),Database!$A:$AS,MATCH($L$1,Database!$A$1:$AS$1,),))))</f>
        <v>2.313304636804631E-2</v>
      </c>
      <c r="M203" s="13">
        <f>((((VLOOKUP(B203,Database!$A:$AS,MATCH($M$1,Database!$A$1:$AS$1,),))))-(((VLOOKUP(EDATE(B203,-12),Database!$A:$AS,MATCH($M$1,Database!$A$1:$AS$1,),)))))/(((VLOOKUP(EDATE(B203,-12),Database!$A:$AS,MATCH($M$1,Database!$A$1:$AS$1,),))))</f>
        <v>6.4761159852563185E-2</v>
      </c>
      <c r="N203" s="13">
        <f>((((VLOOKUP(B203,Database!$A:$AS,MATCH($N$1,Database!$A$1:$AS$1,),))))-(((VLOOKUP(EDATE(B203,-12),Database!$A:$AS,MATCH($N$1,Database!$A$1:$AS$1,),)))))/(((VLOOKUP(EDATE(B203,-12),Database!$A:$AS,MATCH($N$1,Database!$A$1:$AS$1,),))))</f>
        <v>0.12412097511874448</v>
      </c>
      <c r="O203" s="13">
        <f>IF(VLOOKUP(B203,Database!$A:$AV,MATCH($O$1,Database!$A$1:$AV$1,),)=0,"#N/A",((((VLOOKUP(B203,Database!$A:$AS,MATCH($O$1,Database!$A$1:$AS$1,),))))-(((VLOOKUP(EDATE(B203,-12),Database!$A:$AS,MATCH($O$1,Database!$A$1:$AS$1,),)))))/(((VLOOKUP(EDATE(B203,-12),Database!$A:$AS,MATCH($O$1,Database!$A$1:$AS$1,),)))))</f>
        <v>1.6407951692846114E-2</v>
      </c>
      <c r="P203" s="13">
        <f>IF(VLOOKUP(B203,Database!$A:$AV,MATCH($P$1,Database!$A$1:$AV$1,),)=0,"#N/A",((((VLOOKUP(B203,Database!$A:$AS,MATCH($P$1,Database!$A$1:$AS$1,),))))-(((VLOOKUP(EDATE(B203,-12),Database!$A:$AS,MATCH($P$1,Database!$A$1:$AS$1,),)))))/(((VLOOKUP(EDATE(B203,-12),Database!$A:$AS,MATCH($P$1,Database!$A$1:$AS$1,),)))))</f>
        <v>4.3306432865065872E-2</v>
      </c>
      <c r="Q203" s="13">
        <f>IF(VLOOKUP(B203,Database!$A:$AV,MATCH($Q$1,Database!$A$1:$AV$1,),)=0,"#N/A",((((VLOOKUP(B203,Database!$A:$AS,MATCH($Q$1,Database!$A$1:$AS$1,),))))-(((VLOOKUP(EDATE(B203,-12),Database!$A:$AS,MATCH($Q$1,Database!$A$1:$AS$1,),)))))/(((VLOOKUP(EDATE(B203,-12),Database!$A:$AS,MATCH($Q$1,Database!$A$1:$AS$1,),)))))</f>
        <v>8.511191952163101E-2</v>
      </c>
      <c r="R203" s="13">
        <f>IF(VLOOKUP(B203,Database!$A:$AV,MATCH($R$1,Database!$A$1:$AV$1,),)=0,"#N/A",((((VLOOKUP(B203,Database!$A:$AS,MATCH($R$1,Database!$A$1:$AS$1,),))))-(((VLOOKUP(EDATE(B203,-12),Database!$A:$AS,MATCH($R$1,Database!$A$1:$AS$1,),)))))/(((VLOOKUP(EDATE(B203,-12),Database!$A:$AS,MATCH($R$1,Database!$A$1:$AS$1,),)))))</f>
        <v>-3.4013605440230965E-2</v>
      </c>
      <c r="S203" s="13">
        <f>IF(VLOOKUP(B203,Database!$A:$AV,MATCH($S$1,Database!$A$1:$AV$1,),)=0,"#N/A",((((VLOOKUP(B203,Database!$A:$AS,MATCH($S$1,Database!$A$1:$AS$1,),))))-(((VLOOKUP(EDATE(B203,-12),Database!$A:$AS,MATCH($S$1,Database!$A$1:$AS$1,),)))))/(((VLOOKUP(EDATE(B203,-12),Database!$A:$AS,MATCH($S$1,Database!$A$1:$AS$1,),)))))</f>
        <v>1.224489795876316E-2</v>
      </c>
      <c r="T203" s="13">
        <f>IF(VLOOKUP(B203,Database!$A:$AV,MATCH($T$1,Database!$A$1:$AV$1,),)=0,"#N/A",((((VLOOKUP(B203,Database!$A:$AS,MATCH($T$1,Database!$A$1:$AS$1,),))))-(((VLOOKUP(EDATE(B203,-12),Database!$A:$AS,MATCH($T$1,Database!$A$1:$AS$1,),)))))/(((VLOOKUP(EDATE(B203,-12),Database!$A:$AS,MATCH($T$1,Database!$A$1:$AS$1,),)))))</f>
        <v>4.225352113554641E-2</v>
      </c>
      <c r="U203" s="13">
        <f>IF(VLOOKUP(B203,Database!$A:$AV,MATCH($U$1,Database!$A$1:$AV$1,),)=0,"#N/A",((((VLOOKUP(B203,Database!$A:$AS,MATCH($U$1,Database!$A$1:$AS$1,),))))-(((VLOOKUP(EDATE(B203,-12),Database!$A:$AS,MATCH($U$1,Database!$A$1:$AS$1,),)))))/(((VLOOKUP(EDATE(B203,-12),Database!$A:$AS,MATCH($U$1,Database!$A$1:$AS$1,),)))))</f>
        <v>4.1610738262926585E-2</v>
      </c>
      <c r="V203" s="13">
        <f>IF(VLOOKUP(B203,Database!$A:$AV,MATCH($V$1,Database!$A$1:$AV$1,),)=0,"#N/A",((((VLOOKUP(B203,Database!$A:$AS,MATCH($V$1,Database!$A$1:$AS$1,),))))-(((VLOOKUP(EDATE(B203,-12),Database!$A:$AS,MATCH($V$1,Database!$A$1:$AS$1,),)))))/(((VLOOKUP(EDATE(B203,-12),Database!$A:$AS,MATCH($V$1,Database!$A$1:$AS$1,),)))))</f>
        <v>2.1164021164021087E-2</v>
      </c>
    </row>
    <row r="204" spans="1:22" s="80" customFormat="1" x14ac:dyDescent="0.35">
      <c r="A204" s="43"/>
      <c r="B204" s="75">
        <v>38353</v>
      </c>
      <c r="C204" s="13">
        <f>IF(VLOOKUP(B204,Database!$A:$AU,MATCH($C$1,Database!$A$1:$AU$1,),)=0,"#N/A",((((VLOOKUP(B204,Database!$A:$AU,MATCH($C$1,Database!$A$1:$AU$1,),))))-(((VLOOKUP(EDATE(B204,-12),Database!$A:$AU,MATCH($C$1,Database!$A$1:$AU$1,),)))))/(((VLOOKUP(EDATE(B204,-12),Database!$A:$AU,MATCH($C$1,Database!$A$1:$AU$1,),)))))</f>
        <v>3.8111955084885074E-2</v>
      </c>
      <c r="D204" s="13">
        <f>IF(VLOOKUP(B204,Database!$A:$AV,MATCH($D$1,Database!$A$1:$AV$1,),)=0,"#N/A",((((VLOOKUP(B204,Database!$A:$AS,MATCH($D$1,Database!$A$1:$AS$1,),))))-(((VLOOKUP(EDATE(B204,-12),Database!$A:$AS,MATCH($D$1,Database!$A$1:$AS$1,),)))))/(((VLOOKUP(EDATE(B204,-12),Database!$A:$AS,MATCH($D$1,Database!$A$1:$AS$1,),)))))</f>
        <v>1.6546018616602442E-2</v>
      </c>
      <c r="E204" s="13">
        <f>IF(VLOOKUP(B204,Database!$A:$AV,MATCH($E$1,Database!$A$1:$AV$1,),)=0,"#N/A",((((VLOOKUP(B204,Database!$A:$AS,MATCH($E$1,Database!$A$1:$AS$1,),))))-(((VLOOKUP(EDATE(B204,-12),Database!$A:$AS,MATCH($E$1,Database!$A$1:$AS$1,),)))))/(((VLOOKUP(EDATE(B204,-12),Database!$A:$AS,MATCH($E$1,Database!$A$1:$AS$1,),)))))</f>
        <v>1.9407558731855814E-2</v>
      </c>
      <c r="F204" s="13">
        <f>IF(VLOOKUP(B204,Database!$A:$AV,MATCH($F$1,Database!$A$1:$AV$1,),)=0,"#N/A",((((VLOOKUP(B204,Database!$A:$AS,MATCH($F$1,Database!$A$1:$AS$1,),))))-(((VLOOKUP(EDATE(B204,-12),Database!$A:$AS,MATCH($F$1,Database!$A$1:$AS$1,),)))))/(((VLOOKUP(EDATE(B204,-12),Database!$A:$AS,MATCH($F$1,Database!$A$1:$AS$1,),)))))</f>
        <v>3.8130381293026802E-2</v>
      </c>
      <c r="G204" s="13">
        <f>IF(VLOOKUP(B204,Database!$A:$AV,MATCH($G$1,Database!$A$1:$AV$1,),)=0,"#N/A",((((VLOOKUP(B204,Database!$A:$AS,MATCH($G$1,Database!$A$1:$AS$1,),))))-(((VLOOKUP(EDATE(B204,-12),Database!$A:$AS,MATCH($G$1,Database!$A$1:$AS$1,),)))))/(((VLOOKUP(EDATE(B204,-12),Database!$A:$AS,MATCH($G$1,Database!$A$1:$AS$1,),)))))</f>
        <v>2.2997984240425189E-2</v>
      </c>
      <c r="H204" s="13">
        <f>IF(VLOOKUP(B204,Database!$A:$AV,MATCH($H$1,Database!$A$1:$AV$1,),)=0,"#N/A",((((VLOOKUP(B204,Database!$A:$AS,MATCH($H$1,Database!$A$1:$AS$1,),))))-(((VLOOKUP(EDATE(B204,-12),Database!$A:$AS,MATCH($H$1,Database!$A$1:$AS$1,),)))))/(((VLOOKUP(EDATE(B204,-12),Database!$A:$AS,MATCH($H$1,Database!$A$1:$AS$1,),)))))</f>
        <v>-2.7722772273274042E-2</v>
      </c>
      <c r="I204" s="13">
        <f>IF(VLOOKUP(B204,Database!$A:$AV,MATCH($I$1,Database!$A$1:$AV$1,),)=0,"#N/A",((((VLOOKUP(B204,Database!$A:$AS,MATCH($I$1,Database!$A$1:$AS$1,),))))-(((VLOOKUP(EDATE(B204,-12),Database!$A:$AS,MATCH($I$1,Database!$A$1:$AS$1,),)))))/(((VLOOKUP(EDATE(B204,-12),Database!$A:$AS,MATCH($I$1,Database!$A$1:$AS$1,),)))))</f>
        <v>-2.9814665589387605E-2</v>
      </c>
      <c r="J204" s="13">
        <f>IF(VLOOKUP(B204,Database!$A:$AV,MATCH($J$1,Database!$A$1:$AV$1,),)=0,"#N/A",((((VLOOKUP(B204,Database!$A:$AS,MATCH($J$1,Database!$A$1:$AS$1,),))))-(((VLOOKUP(EDATE(B204,-12),Database!$A:$AS,MATCH($J$1,Database!$A$1:$AS$1,),)))))/(((VLOOKUP(EDATE(B204,-12),Database!$A:$AS,MATCH($J$1,Database!$A$1:$AS$1,),)))))</f>
        <v>8.031998712520751E-3</v>
      </c>
      <c r="K204" s="13">
        <f>IF(VLOOKUP(B204,Database!$A:$AV,MATCH($K$1,Database!$A$1:$AV$1,),)=0,"#N/A",((((VLOOKUP(B204,Database!$A:$AS,MATCH($K$1,Database!$A$1:$AS$1,),))))-(((VLOOKUP(EDATE(B204,-12),Database!$A:$AS,MATCH($K$1,Database!$A$1:$AS$1,),)))))/(((VLOOKUP(EDATE(B204,-12),Database!$A:$AS,MATCH($K$1,Database!$A$1:$AS$1,),)))))</f>
        <v>-6.5975494766550369E-3</v>
      </c>
      <c r="L204" s="13">
        <f>((((VLOOKUP(B204,Database!$A:$AS,MATCH($L$1,Database!$A$1:$AS$1,),))))-(((VLOOKUP(EDATE(B204,-12),Database!$A:$AS,MATCH($L$1,Database!$A$1:$AS$1,),)))))/(((VLOOKUP(EDATE(B204,-12),Database!$A:$AS,MATCH($L$1,Database!$A$1:$AS$1,),))))</f>
        <v>2.954590855534487E-2</v>
      </c>
      <c r="M204" s="13">
        <f>((((VLOOKUP(B204,Database!$A:$AS,MATCH($M$1,Database!$A$1:$AS$1,),))))-(((VLOOKUP(EDATE(B204,-12),Database!$A:$AS,MATCH($M$1,Database!$A$1:$AS$1,),)))))/(((VLOOKUP(EDATE(B204,-12),Database!$A:$AS,MATCH($M$1,Database!$A$1:$AS$1,),))))</f>
        <v>4.9175316378111331E-2</v>
      </c>
      <c r="N204" s="13">
        <f>((((VLOOKUP(B204,Database!$A:$AS,MATCH($N$1,Database!$A$1:$AS$1,),))))-(((VLOOKUP(EDATE(B204,-12),Database!$A:$AS,MATCH($N$1,Database!$A$1:$AS$1,),)))))/(((VLOOKUP(EDATE(B204,-12),Database!$A:$AS,MATCH($N$1,Database!$A$1:$AS$1,),))))</f>
        <v>0.10650896406244115</v>
      </c>
      <c r="O204" s="13">
        <f>IF(VLOOKUP(B204,Database!$A:$AV,MATCH($O$1,Database!$A$1:$AV$1,),)=0,"#N/A",((((VLOOKUP(B204,Database!$A:$AS,MATCH($O$1,Database!$A$1:$AS$1,),))))-(((VLOOKUP(EDATE(B204,-12),Database!$A:$AS,MATCH($O$1,Database!$A$1:$AS$1,),)))))/(((VLOOKUP(EDATE(B204,-12),Database!$A:$AS,MATCH($O$1,Database!$A$1:$AS$1,),)))))</f>
        <v>3.3746688040397932E-2</v>
      </c>
      <c r="P204" s="13">
        <f>IF(VLOOKUP(B204,Database!$A:$AV,MATCH($P$1,Database!$A$1:$AV$1,),)=0,"#N/A",((((VLOOKUP(B204,Database!$A:$AS,MATCH($P$1,Database!$A$1:$AS$1,),))))-(((VLOOKUP(EDATE(B204,-12),Database!$A:$AS,MATCH($P$1,Database!$A$1:$AS$1,),)))))/(((VLOOKUP(EDATE(B204,-12),Database!$A:$AS,MATCH($P$1,Database!$A$1:$AS$1,),)))))</f>
        <v>8.1274382314694416E-2</v>
      </c>
      <c r="Q204" s="13">
        <f>IF(VLOOKUP(B204,Database!$A:$AV,MATCH($Q$1,Database!$A$1:$AV$1,),)=0,"#N/A",((((VLOOKUP(B204,Database!$A:$AS,MATCH($Q$1,Database!$A$1:$AS$1,),))))-(((VLOOKUP(EDATE(B204,-12),Database!$A:$AS,MATCH($Q$1,Database!$A$1:$AS$1,),)))))/(((VLOOKUP(EDATE(B204,-12),Database!$A:$AS,MATCH($Q$1,Database!$A$1:$AS$1,),)))))</f>
        <v>7.2194167481658023E-2</v>
      </c>
      <c r="R204" s="13">
        <f>IF(VLOOKUP(B204,Database!$A:$AV,MATCH($R$1,Database!$A$1:$AV$1,),)=0,"#N/A",((((VLOOKUP(B204,Database!$A:$AS,MATCH($R$1,Database!$A$1:$AS$1,),))))-(((VLOOKUP(EDATE(B204,-12),Database!$A:$AS,MATCH($R$1,Database!$A$1:$AS$1,),)))))/(((VLOOKUP(EDATE(B204,-12),Database!$A:$AS,MATCH($R$1,Database!$A$1:$AS$1,),)))))</f>
        <v>1.6300496105112732E-2</v>
      </c>
      <c r="S204" s="13">
        <f>IF(VLOOKUP(B204,Database!$A:$AV,MATCH($S$1,Database!$A$1:$AV$1,),)=0,"#N/A",((((VLOOKUP(B204,Database!$A:$AS,MATCH($S$1,Database!$A$1:$AS$1,),))))-(((VLOOKUP(EDATE(B204,-12),Database!$A:$AS,MATCH($S$1,Database!$A$1:$AS$1,),)))))/(((VLOOKUP(EDATE(B204,-12),Database!$A:$AS,MATCH($S$1,Database!$A$1:$AS$1,),)))))</f>
        <v>3.1982942429556023E-2</v>
      </c>
      <c r="T204" s="13">
        <f>IF(VLOOKUP(B204,Database!$A:$AV,MATCH($T$1,Database!$A$1:$AV$1,),)=0,"#N/A",((((VLOOKUP(B204,Database!$A:$AS,MATCH($T$1,Database!$A$1:$AS$1,),))))-(((VLOOKUP(EDATE(B204,-12),Database!$A:$AS,MATCH($T$1,Database!$A$1:$AS$1,),)))))/(((VLOOKUP(EDATE(B204,-12),Database!$A:$AS,MATCH($T$1,Database!$A$1:$AS$1,),)))))</f>
        <v>0.19207920792161565</v>
      </c>
      <c r="U204" s="13">
        <f>IF(VLOOKUP(B204,Database!$A:$AV,MATCH($U$1,Database!$A$1:$AV$1,),)=0,"#N/A",((((VLOOKUP(B204,Database!$A:$AS,MATCH($U$1,Database!$A$1:$AS$1,),))))-(((VLOOKUP(EDATE(B204,-12),Database!$A:$AS,MATCH($U$1,Database!$A$1:$AS$1,),)))))/(((VLOOKUP(EDATE(B204,-12),Database!$A:$AS,MATCH($U$1,Database!$A$1:$AS$1,),)))))</f>
        <v>3.8978494634460938E-2</v>
      </c>
      <c r="V204" s="13">
        <f>IF(VLOOKUP(B204,Database!$A:$AV,MATCH($V$1,Database!$A$1:$AV$1,),)=0,"#N/A",((((VLOOKUP(B204,Database!$A:$AS,MATCH($V$1,Database!$A$1:$AS$1,),))))-(((VLOOKUP(EDATE(B204,-12),Database!$A:$AS,MATCH($V$1,Database!$A$1:$AS$1,),)))))/(((VLOOKUP(EDATE(B204,-12),Database!$A:$AS,MATCH($V$1,Database!$A$1:$AS$1,),)))))</f>
        <v>4.317789291882556E-2</v>
      </c>
    </row>
    <row r="205" spans="1:22" s="80" customFormat="1" x14ac:dyDescent="0.35">
      <c r="A205" s="43"/>
      <c r="B205" s="75">
        <v>38384</v>
      </c>
      <c r="C205" s="13">
        <f>IF(VLOOKUP(B205,Database!$A:$AU,MATCH($C$1,Database!$A$1:$AU$1,),)=0,"#N/A",((((VLOOKUP(B205,Database!$A:$AU,MATCH($C$1,Database!$A$1:$AU$1,),))))-(((VLOOKUP(EDATE(B205,-12),Database!$A:$AU,MATCH($C$1,Database!$A$1:$AU$1,),)))))/(((VLOOKUP(EDATE(B205,-12),Database!$A:$AU,MATCH($C$1,Database!$A$1:$AU$1,),)))))</f>
        <v>3.9368088399967943E-2</v>
      </c>
      <c r="D205" s="13">
        <f>IF(VLOOKUP(B205,Database!$A:$AV,MATCH($D$1,Database!$A$1:$AV$1,),)=0,"#N/A",((((VLOOKUP(B205,Database!$A:$AS,MATCH($D$1,Database!$A$1:$AS$1,),))))-(((VLOOKUP(EDATE(B205,-12),Database!$A:$AS,MATCH($D$1,Database!$A$1:$AS$1,),)))))/(((VLOOKUP(EDATE(B205,-12),Database!$A:$AS,MATCH($D$1,Database!$A$1:$AS$1,),)))))</f>
        <v>9.2592592566870663E-3</v>
      </c>
      <c r="E205" s="13">
        <f>IF(VLOOKUP(B205,Database!$A:$AV,MATCH($E$1,Database!$A$1:$AV$1,),)=0,"#N/A",((((VLOOKUP(B205,Database!$A:$AS,MATCH($E$1,Database!$A$1:$AS$1,),))))-(((VLOOKUP(EDATE(B205,-12),Database!$A:$AS,MATCH($E$1,Database!$A$1:$AS$1,),)))))/(((VLOOKUP(EDATE(B205,-12),Database!$A:$AS,MATCH($E$1,Database!$A$1:$AS$1,),)))))</f>
        <v>2.254098360323474E-2</v>
      </c>
      <c r="F205" s="13">
        <f>IF(VLOOKUP(B205,Database!$A:$AV,MATCH($F$1,Database!$A$1:$AV$1,),)=0,"#N/A",((((VLOOKUP(B205,Database!$A:$AS,MATCH($F$1,Database!$A$1:$AS$1,),))))-(((VLOOKUP(EDATE(B205,-12),Database!$A:$AS,MATCH($F$1,Database!$A$1:$AS$1,),)))))/(((VLOOKUP(EDATE(B205,-12),Database!$A:$AS,MATCH($F$1,Database!$A$1:$AS$1,),)))))</f>
        <v>1.7135862908273E-2</v>
      </c>
      <c r="G205" s="13">
        <f>IF(VLOOKUP(B205,Database!$A:$AV,MATCH($G$1,Database!$A$1:$AV$1,),)=0,"#N/A",((((VLOOKUP(B205,Database!$A:$AS,MATCH($G$1,Database!$A$1:$AS$1,),))))-(((VLOOKUP(EDATE(B205,-12),Database!$A:$AS,MATCH($G$1,Database!$A$1:$AS$1,),)))))/(((VLOOKUP(EDATE(B205,-12),Database!$A:$AS,MATCH($G$1,Database!$A$1:$AS$1,),)))))</f>
        <v>1.1791383219954235E-3</v>
      </c>
      <c r="H205" s="13">
        <f>IF(VLOOKUP(B205,Database!$A:$AV,MATCH($H$1,Database!$A$1:$AV$1,),)=0,"#N/A",((((VLOOKUP(B205,Database!$A:$AS,MATCH($H$1,Database!$A$1:$AS$1,),))))-(((VLOOKUP(EDATE(B205,-12),Database!$A:$AS,MATCH($H$1,Database!$A$1:$AS$1,),)))))/(((VLOOKUP(EDATE(B205,-12),Database!$A:$AS,MATCH($H$1,Database!$A$1:$AS$1,),)))))</f>
        <v>-2.6785714285296979E-2</v>
      </c>
      <c r="I205" s="13">
        <f>IF(VLOOKUP(B205,Database!$A:$AV,MATCH($I$1,Database!$A$1:$AV$1,),)=0,"#N/A",((((VLOOKUP(B205,Database!$A:$AS,MATCH($I$1,Database!$A$1:$AS$1,),))))-(((VLOOKUP(EDATE(B205,-12),Database!$A:$AS,MATCH($I$1,Database!$A$1:$AS$1,),)))))/(((VLOOKUP(EDATE(B205,-12),Database!$A:$AS,MATCH($I$1,Database!$A$1:$AS$1,),)))))</f>
        <v>-2.3424878833029367E-2</v>
      </c>
      <c r="J205" s="13">
        <f>IF(VLOOKUP(B205,Database!$A:$AV,MATCH($J$1,Database!$A$1:$AV$1,),)=0,"#N/A",((((VLOOKUP(B205,Database!$A:$AS,MATCH($J$1,Database!$A$1:$AS$1,),))))-(((VLOOKUP(EDATE(B205,-12),Database!$A:$AS,MATCH($J$1,Database!$A$1:$AS$1,),)))))/(((VLOOKUP(EDATE(B205,-12),Database!$A:$AS,MATCH($J$1,Database!$A$1:$AS$1,),)))))</f>
        <v>5.7063058250640224E-3</v>
      </c>
      <c r="K205" s="13">
        <f>IF(VLOOKUP(B205,Database!$A:$AV,MATCH($K$1,Database!$A$1:$AV$1,),)=0,"#N/A",((((VLOOKUP(B205,Database!$A:$AS,MATCH($K$1,Database!$A$1:$AS$1,),))))-(((VLOOKUP(EDATE(B205,-12),Database!$A:$AS,MATCH($K$1,Database!$A$1:$AS$1,),)))))/(((VLOOKUP(EDATE(B205,-12),Database!$A:$AS,MATCH($K$1,Database!$A$1:$AS$1,),)))))</f>
        <v>3.668861712052271E-2</v>
      </c>
      <c r="L205" s="13">
        <f>((((VLOOKUP(B205,Database!$A:$AS,MATCH($L$1,Database!$A$1:$AS$1,),))))-(((VLOOKUP(EDATE(B205,-12),Database!$A:$AS,MATCH($L$1,Database!$A$1:$AS$1,),)))))/(((VLOOKUP(EDATE(B205,-12),Database!$A:$AS,MATCH($L$1,Database!$A$1:$AS$1,),))))</f>
        <v>2.441541359537984E-2</v>
      </c>
      <c r="M205" s="13">
        <f>((((VLOOKUP(B205,Database!$A:$AS,MATCH($M$1,Database!$A$1:$AS$1,),))))-(((VLOOKUP(EDATE(B205,-12),Database!$A:$AS,MATCH($M$1,Database!$A$1:$AS$1,),)))))/(((VLOOKUP(EDATE(B205,-12),Database!$A:$AS,MATCH($M$1,Database!$A$1:$AS$1,),))))</f>
        <v>0.10136360077536451</v>
      </c>
      <c r="N205" s="13">
        <f>((((VLOOKUP(B205,Database!$A:$AS,MATCH($N$1,Database!$A$1:$AS$1,),))))-(((VLOOKUP(EDATE(B205,-12),Database!$A:$AS,MATCH($N$1,Database!$A$1:$AS$1,),)))))/(((VLOOKUP(EDATE(B205,-12),Database!$A:$AS,MATCH($N$1,Database!$A$1:$AS$1,),))))</f>
        <v>0.1381489398740304</v>
      </c>
      <c r="O205" s="13">
        <f>IF(VLOOKUP(B205,Database!$A:$AV,MATCH($O$1,Database!$A$1:$AV$1,),)=0,"#N/A",((((VLOOKUP(B205,Database!$A:$AS,MATCH($O$1,Database!$A$1:$AS$1,),))))-(((VLOOKUP(EDATE(B205,-12),Database!$A:$AS,MATCH($O$1,Database!$A$1:$AS$1,),)))))/(((VLOOKUP(EDATE(B205,-12),Database!$A:$AS,MATCH($O$1,Database!$A$1:$AS$1,),)))))</f>
        <v>2.6848397122999312E-2</v>
      </c>
      <c r="P205" s="13">
        <f>IF(VLOOKUP(B205,Database!$A:$AV,MATCH($P$1,Database!$A$1:$AV$1,),)=0,"#N/A",((((VLOOKUP(B205,Database!$A:$AS,MATCH($P$1,Database!$A$1:$AS$1,),))))-(((VLOOKUP(EDATE(B205,-12),Database!$A:$AS,MATCH($P$1,Database!$A$1:$AS$1,),)))))/(((VLOOKUP(EDATE(B205,-12),Database!$A:$AS,MATCH($P$1,Database!$A$1:$AS$1,),)))))</f>
        <v>5.6158385684370706E-3</v>
      </c>
      <c r="Q205" s="13">
        <f>IF(VLOOKUP(B205,Database!$A:$AV,MATCH($Q$1,Database!$A$1:$AV$1,),)=0,"#N/A",((((VLOOKUP(B205,Database!$A:$AS,MATCH($Q$1,Database!$A$1:$AS$1,),))))-(((VLOOKUP(EDATE(B205,-12),Database!$A:$AS,MATCH($Q$1,Database!$A$1:$AS$1,),)))))/(((VLOOKUP(EDATE(B205,-12),Database!$A:$AS,MATCH($Q$1,Database!$A$1:$AS$1,),)))))</f>
        <v>4.0955238530670478E-2</v>
      </c>
      <c r="R205" s="13">
        <f>IF(VLOOKUP(B205,Database!$A:$AV,MATCH($R$1,Database!$A$1:$AV$1,),)=0,"#N/A",((((VLOOKUP(B205,Database!$A:$AS,MATCH($R$1,Database!$A$1:$AS$1,),))))-(((VLOOKUP(EDATE(B205,-12),Database!$A:$AS,MATCH($R$1,Database!$A$1:$AS$1,),)))))/(((VLOOKUP(EDATE(B205,-12),Database!$A:$AS,MATCH($R$1,Database!$A$1:$AS$1,),)))))</f>
        <v>-4.1782729755297241E-3</v>
      </c>
      <c r="S205" s="13">
        <f>IF(VLOOKUP(B205,Database!$A:$AV,MATCH($S$1,Database!$A$1:$AV$1,),)=0,"#N/A",((((VLOOKUP(B205,Database!$A:$AS,MATCH($S$1,Database!$A$1:$AS$1,),))))-(((VLOOKUP(EDATE(B205,-12),Database!$A:$AS,MATCH($S$1,Database!$A$1:$AS$1,),)))))/(((VLOOKUP(EDATE(B205,-12),Database!$A:$AS,MATCH($S$1,Database!$A$1:$AS$1,),)))))</f>
        <v>5.1633298197485175E-2</v>
      </c>
      <c r="T205" s="13">
        <f>IF(VLOOKUP(B205,Database!$A:$AV,MATCH($T$1,Database!$A$1:$AV$1,),)=0,"#N/A",((((VLOOKUP(B205,Database!$A:$AS,MATCH($T$1,Database!$A$1:$AS$1,),))))-(((VLOOKUP(EDATE(B205,-12),Database!$A:$AS,MATCH($T$1,Database!$A$1:$AS$1,),)))))/(((VLOOKUP(EDATE(B205,-12),Database!$A:$AS,MATCH($T$1,Database!$A$1:$AS$1,),)))))</f>
        <v>0.13359528486087274</v>
      </c>
      <c r="U205" s="13">
        <f>IF(VLOOKUP(B205,Database!$A:$AV,MATCH($U$1,Database!$A$1:$AV$1,),)=0,"#N/A",((((VLOOKUP(B205,Database!$A:$AS,MATCH($U$1,Database!$A$1:$AS$1,),))))-(((VLOOKUP(EDATE(B205,-12),Database!$A:$AS,MATCH($U$1,Database!$A$1:$AS$1,),)))))/(((VLOOKUP(EDATE(B205,-12),Database!$A:$AS,MATCH($U$1,Database!$A$1:$AS$1,),)))))</f>
        <v>7.8226857931567601E-3</v>
      </c>
      <c r="V205" s="13">
        <f>IF(VLOOKUP(B205,Database!$A:$AV,MATCH($V$1,Database!$A$1:$AV$1,),)=0,"#N/A",((((VLOOKUP(B205,Database!$A:$AS,MATCH($V$1,Database!$A$1:$AS$1,),))))-(((VLOOKUP(EDATE(B205,-12),Database!$A:$AS,MATCH($V$1,Database!$A$1:$AS$1,),)))))/(((VLOOKUP(EDATE(B205,-12),Database!$A:$AS,MATCH($V$1,Database!$A$1:$AS$1,),)))))</f>
        <v>3.9586919104991347E-2</v>
      </c>
    </row>
    <row r="206" spans="1:22" s="80" customFormat="1" x14ac:dyDescent="0.35">
      <c r="A206" s="43"/>
      <c r="B206" s="75">
        <v>38412</v>
      </c>
      <c r="C206" s="13">
        <f>IF(VLOOKUP(B206,Database!$A:$AU,MATCH($C$1,Database!$A$1:$AU$1,),)=0,"#N/A",((((VLOOKUP(B206,Database!$A:$AU,MATCH($C$1,Database!$A$1:$AU$1,),))))-(((VLOOKUP(EDATE(B206,-12),Database!$A:$AU,MATCH($C$1,Database!$A$1:$AU$1,),)))))/(((VLOOKUP(EDATE(B206,-12),Database!$A:$AU,MATCH($C$1,Database!$A$1:$AU$1,),)))))</f>
        <v>4.2016198702248708E-2</v>
      </c>
      <c r="D206" s="13">
        <f>IF(VLOOKUP(B206,Database!$A:$AV,MATCH($D$1,Database!$A$1:$AV$1,),)=0,"#N/A",((((VLOOKUP(B206,Database!$A:$AS,MATCH($D$1,Database!$A$1:$AS$1,),))))-(((VLOOKUP(EDATE(B206,-12),Database!$A:$AS,MATCH($D$1,Database!$A$1:$AS$1,),)))))/(((VLOOKUP(EDATE(B206,-12),Database!$A:$AS,MATCH($D$1,Database!$A$1:$AS$1,),)))))</f>
        <v>1.1351909185003473E-2</v>
      </c>
      <c r="E206" s="13">
        <f>IF(VLOOKUP(B206,Database!$A:$AV,MATCH($E$1,Database!$A$1:$AV$1,),)=0,"#N/A",((((VLOOKUP(B206,Database!$A:$AS,MATCH($E$1,Database!$A$1:$AS$1,),))))-(((VLOOKUP(EDATE(B206,-12),Database!$A:$AS,MATCH($E$1,Database!$A$1:$AS$1,),)))))/(((VLOOKUP(EDATE(B206,-12),Database!$A:$AS,MATCH($E$1,Database!$A$1:$AS$1,),)))))</f>
        <v>3.08959835140524E-2</v>
      </c>
      <c r="F206" s="13">
        <f>IF(VLOOKUP(B206,Database!$A:$AV,MATCH($F$1,Database!$A$1:$AV$1,),)=0,"#N/A",((((VLOOKUP(B206,Database!$A:$AS,MATCH($F$1,Database!$A$1:$AS$1,),))))-(((VLOOKUP(EDATE(B206,-12),Database!$A:$AS,MATCH($F$1,Database!$A$1:$AS$1,),)))))/(((VLOOKUP(EDATE(B206,-12),Database!$A:$AS,MATCH($F$1,Database!$A$1:$AS$1,),)))))</f>
        <v>3.6945812797417647E-2</v>
      </c>
      <c r="G206" s="13">
        <f>IF(VLOOKUP(B206,Database!$A:$AV,MATCH($G$1,Database!$A$1:$AV$1,),)=0,"#N/A",((((VLOOKUP(B206,Database!$A:$AS,MATCH($G$1,Database!$A$1:$AS$1,),))))-(((VLOOKUP(EDATE(B206,-12),Database!$A:$AS,MATCH($G$1,Database!$A$1:$AS$1,),)))))/(((VLOOKUP(EDATE(B206,-12),Database!$A:$AS,MATCH($G$1,Database!$A$1:$AS$1,),)))))</f>
        <v>-1.7561419472247559E-2</v>
      </c>
      <c r="H206" s="13">
        <f>IF(VLOOKUP(B206,Database!$A:$AV,MATCH($H$1,Database!$A$1:$AV$1,),)=0,"#N/A",((((VLOOKUP(B206,Database!$A:$AS,MATCH($H$1,Database!$A$1:$AS$1,),))))-(((VLOOKUP(EDATE(B206,-12),Database!$A:$AS,MATCH($H$1,Database!$A$1:$AS$1,),)))))/(((VLOOKUP(EDATE(B206,-12),Database!$A:$AS,MATCH($H$1,Database!$A$1:$AS$1,),)))))</f>
        <v>-5.9803921571163564E-2</v>
      </c>
      <c r="I206" s="13">
        <f>IF(VLOOKUP(B206,Database!$A:$AV,MATCH($I$1,Database!$A$1:$AV$1,),)=0,"#N/A",((((VLOOKUP(B206,Database!$A:$AS,MATCH($I$1,Database!$A$1:$AS$1,),))))-(((VLOOKUP(EDATE(B206,-12),Database!$A:$AS,MATCH($I$1,Database!$A$1:$AS$1,),)))))/(((VLOOKUP(EDATE(B206,-12),Database!$A:$AS,MATCH($I$1,Database!$A$1:$AS$1,),)))))</f>
        <v>-4.1152263390405522E-3</v>
      </c>
      <c r="J206" s="13">
        <f>IF(VLOOKUP(B206,Database!$A:$AV,MATCH($J$1,Database!$A$1:$AV$1,),)=0,"#N/A",((((VLOOKUP(B206,Database!$A:$AS,MATCH($J$1,Database!$A$1:$AS$1,),))))-(((VLOOKUP(EDATE(B206,-12),Database!$A:$AS,MATCH($J$1,Database!$A$1:$AS$1,),)))))/(((VLOOKUP(EDATE(B206,-12),Database!$A:$AS,MATCH($J$1,Database!$A$1:$AS$1,),)))))</f>
        <v>1.7143129256064866E-3</v>
      </c>
      <c r="K206" s="13">
        <f>IF(VLOOKUP(B206,Database!$A:$AV,MATCH($K$1,Database!$A$1:$AV$1,),)=0,"#N/A",((((VLOOKUP(B206,Database!$A:$AS,MATCH($K$1,Database!$A$1:$AS$1,),))))-(((VLOOKUP(EDATE(B206,-12),Database!$A:$AS,MATCH($K$1,Database!$A$1:$AS$1,),)))))/(((VLOOKUP(EDATE(B206,-12),Database!$A:$AS,MATCH($K$1,Database!$A$1:$AS$1,),)))))</f>
        <v>5.0620821393173997E-2</v>
      </c>
      <c r="L206" s="13">
        <f>((((VLOOKUP(B206,Database!$A:$AS,MATCH($L$1,Database!$A$1:$AS$1,),))))-(((VLOOKUP(EDATE(B206,-12),Database!$A:$AS,MATCH($L$1,Database!$A$1:$AS$1,),)))))/(((VLOOKUP(EDATE(B206,-12),Database!$A:$AS,MATCH($L$1,Database!$A$1:$AS$1,),))))</f>
        <v>8.8602628886975503E-3</v>
      </c>
      <c r="M206" s="13">
        <f>((((VLOOKUP(B206,Database!$A:$AS,MATCH($M$1,Database!$A$1:$AS$1,),))))-(((VLOOKUP(EDATE(B206,-12),Database!$A:$AS,MATCH($M$1,Database!$A$1:$AS$1,),)))))/(((VLOOKUP(EDATE(B206,-12),Database!$A:$AS,MATCH($M$1,Database!$A$1:$AS$1,),))))</f>
        <v>5.4678302022525493E-2</v>
      </c>
      <c r="N206" s="13">
        <f>((((VLOOKUP(B206,Database!$A:$AS,MATCH($N$1,Database!$A$1:$AS$1,),))))-(((VLOOKUP(EDATE(B206,-12),Database!$A:$AS,MATCH($N$1,Database!$A$1:$AS$1,),)))))/(((VLOOKUP(EDATE(B206,-12),Database!$A:$AS,MATCH($N$1,Database!$A$1:$AS$1,),))))</f>
        <v>0.14253086581672744</v>
      </c>
      <c r="O206" s="13">
        <f>IF(VLOOKUP(B206,Database!$A:$AV,MATCH($O$1,Database!$A$1:$AV$1,),)=0,"#N/A",((((VLOOKUP(B206,Database!$A:$AS,MATCH($O$1,Database!$A$1:$AS$1,),))))-(((VLOOKUP(EDATE(B206,-12),Database!$A:$AS,MATCH($O$1,Database!$A$1:$AS$1,),)))))/(((VLOOKUP(EDATE(B206,-12),Database!$A:$AS,MATCH($O$1,Database!$A$1:$AS$1,),)))))</f>
        <v>3.891894264738697E-3</v>
      </c>
      <c r="P206" s="13">
        <f>IF(VLOOKUP(B206,Database!$A:$AV,MATCH($P$1,Database!$A$1:$AV$1,),)=0,"#N/A",((((VLOOKUP(B206,Database!$A:$AS,MATCH($P$1,Database!$A$1:$AS$1,),))))-(((VLOOKUP(EDATE(B206,-12),Database!$A:$AS,MATCH($P$1,Database!$A$1:$AS$1,),)))))/(((VLOOKUP(EDATE(B206,-12),Database!$A:$AS,MATCH($P$1,Database!$A$1:$AS$1,),)))))</f>
        <v>5.581297728410211E-2</v>
      </c>
      <c r="Q206" s="13">
        <f>IF(VLOOKUP(B206,Database!$A:$AV,MATCH($Q$1,Database!$A$1:$AV$1,),)=0,"#N/A",((((VLOOKUP(B206,Database!$A:$AS,MATCH($Q$1,Database!$A$1:$AS$1,),))))-(((VLOOKUP(EDATE(B206,-12),Database!$A:$AS,MATCH($Q$1,Database!$A$1:$AS$1,),)))))/(((VLOOKUP(EDATE(B206,-12),Database!$A:$AS,MATCH($Q$1,Database!$A$1:$AS$1,),)))))</f>
        <v>4.5132135056502799E-2</v>
      </c>
      <c r="R206" s="13">
        <f>IF(VLOOKUP(B206,Database!$A:$AV,MATCH($R$1,Database!$A$1:$AV$1,),)=0,"#N/A",((((VLOOKUP(B206,Database!$A:$AS,MATCH($R$1,Database!$A$1:$AS$1,),))))-(((VLOOKUP(EDATE(B206,-12),Database!$A:$AS,MATCH($R$1,Database!$A$1:$AS$1,),)))))/(((VLOOKUP(EDATE(B206,-12),Database!$A:$AS,MATCH($R$1,Database!$A$1:$AS$1,),)))))</f>
        <v>-5.7744565222081094E-2</v>
      </c>
      <c r="S206" s="13">
        <f>IF(VLOOKUP(B206,Database!$A:$AV,MATCH($S$1,Database!$A$1:$AV$1,),)=0,"#N/A",((((VLOOKUP(B206,Database!$A:$AS,MATCH($S$1,Database!$A$1:$AS$1,),))))-(((VLOOKUP(EDATE(B206,-12),Database!$A:$AS,MATCH($S$1,Database!$A$1:$AS$1,),)))))/(((VLOOKUP(EDATE(B206,-12),Database!$A:$AS,MATCH($S$1,Database!$A$1:$AS$1,),)))))</f>
        <v>-1.6410256409548296E-2</v>
      </c>
      <c r="T206" s="13">
        <f>IF(VLOOKUP(B206,Database!$A:$AV,MATCH($T$1,Database!$A$1:$AV$1,),)=0,"#N/A",((((VLOOKUP(B206,Database!$A:$AS,MATCH($T$1,Database!$A$1:$AS$1,),))))-(((VLOOKUP(EDATE(B206,-12),Database!$A:$AS,MATCH($T$1,Database!$A$1:$AS$1,),)))))/(((VLOOKUP(EDATE(B206,-12),Database!$A:$AS,MATCH($T$1,Database!$A$1:$AS$1,),)))))</f>
        <v>0.11523437499378152</v>
      </c>
      <c r="U206" s="13">
        <f>IF(VLOOKUP(B206,Database!$A:$AV,MATCH($U$1,Database!$A$1:$AV$1,),)=0,"#N/A",((((VLOOKUP(B206,Database!$A:$AS,MATCH($U$1,Database!$A$1:$AS$1,),))))-(((VLOOKUP(EDATE(B206,-12),Database!$A:$AS,MATCH($U$1,Database!$A$1:$AS$1,),)))))/(((VLOOKUP(EDATE(B206,-12),Database!$A:$AS,MATCH($U$1,Database!$A$1:$AS$1,),)))))</f>
        <v>1.7082785815573459E-2</v>
      </c>
      <c r="V206" s="13">
        <f>IF(VLOOKUP(B206,Database!$A:$AV,MATCH($V$1,Database!$A$1:$AV$1,),)=0,"#N/A",((((VLOOKUP(B206,Database!$A:$AS,MATCH($V$1,Database!$A$1:$AS$1,),))))-(((VLOOKUP(EDATE(B206,-12),Database!$A:$AS,MATCH($V$1,Database!$A$1:$AS$1,),)))))/(((VLOOKUP(EDATE(B206,-12),Database!$A:$AS,MATCH($V$1,Database!$A$1:$AS$1,),)))))</f>
        <v>-1.1744966442953067E-2</v>
      </c>
    </row>
    <row r="207" spans="1:22" s="80" customFormat="1" x14ac:dyDescent="0.35">
      <c r="A207" s="43"/>
      <c r="B207" s="75">
        <v>38443</v>
      </c>
      <c r="C207" s="13">
        <f>IF(VLOOKUP(B207,Database!$A:$AU,MATCH($C$1,Database!$A$1:$AU$1,),)=0,"#N/A",((((VLOOKUP(B207,Database!$A:$AU,MATCH($C$1,Database!$A$1:$AU$1,),))))-(((VLOOKUP(EDATE(B207,-12),Database!$A:$AU,MATCH($C$1,Database!$A$1:$AU$1,),)))))/(((VLOOKUP(EDATE(B207,-12),Database!$A:$AU,MATCH($C$1,Database!$A$1:$AU$1,),)))))</f>
        <v>3.9846799333716217E-2</v>
      </c>
      <c r="D207" s="13">
        <f>IF(VLOOKUP(B207,Database!$A:$AV,MATCH($D$1,Database!$A$1:$AV$1,),)=0,"#N/A",((((VLOOKUP(B207,Database!$A:$AS,MATCH($D$1,Database!$A$1:$AS$1,),))))-(((VLOOKUP(EDATE(B207,-12),Database!$A:$AS,MATCH($D$1,Database!$A$1:$AS$1,),)))))/(((VLOOKUP(EDATE(B207,-12),Database!$A:$AS,MATCH($D$1,Database!$A$1:$AS$1,),)))))</f>
        <v>1.6359918202709257E-2</v>
      </c>
      <c r="E207" s="13">
        <f>IF(VLOOKUP(B207,Database!$A:$AV,MATCH($E$1,Database!$A$1:$AV$1,),)=0,"#N/A",((((VLOOKUP(B207,Database!$A:$AS,MATCH($E$1,Database!$A$1:$AS$1,),))))-(((VLOOKUP(EDATE(B207,-12),Database!$A:$AS,MATCH($E$1,Database!$A$1:$AS$1,),)))))/(((VLOOKUP(EDATE(B207,-12),Database!$A:$AS,MATCH($E$1,Database!$A$1:$AS$1,),)))))</f>
        <v>1.720647773233161E-2</v>
      </c>
      <c r="F207" s="13">
        <f>IF(VLOOKUP(B207,Database!$A:$AV,MATCH($F$1,Database!$A$1:$AV$1,),)=0,"#N/A",((((VLOOKUP(B207,Database!$A:$AS,MATCH($F$1,Database!$A$1:$AS$1,),))))-(((VLOOKUP(EDATE(B207,-12),Database!$A:$AS,MATCH($F$1,Database!$A$1:$AS$1,),)))))/(((VLOOKUP(EDATE(B207,-12),Database!$A:$AS,MATCH($F$1,Database!$A$1:$AS$1,),)))))</f>
        <v>2.9126213596238747E-2</v>
      </c>
      <c r="G207" s="13">
        <f>IF(VLOOKUP(B207,Database!$A:$AV,MATCH($G$1,Database!$A$1:$AV$1,),)=0,"#N/A",((((VLOOKUP(B207,Database!$A:$AS,MATCH($G$1,Database!$A$1:$AS$1,),))))-(((VLOOKUP(EDATE(B207,-12),Database!$A:$AS,MATCH($G$1,Database!$A$1:$AS$1,),)))))/(((VLOOKUP(EDATE(B207,-12),Database!$A:$AS,MATCH($G$1,Database!$A$1:$AS$1,),)))))</f>
        <v>7.8245837503411828E-3</v>
      </c>
      <c r="H207" s="13">
        <f>IF(VLOOKUP(B207,Database!$A:$AV,MATCH($H$1,Database!$A$1:$AV$1,),)=0,"#N/A",((((VLOOKUP(B207,Database!$A:$AS,MATCH($H$1,Database!$A$1:$AS$1,),))))-(((VLOOKUP(EDATE(B207,-12),Database!$A:$AS,MATCH($H$1,Database!$A$1:$AS$1,),)))))/(((VLOOKUP(EDATE(B207,-12),Database!$A:$AS,MATCH($H$1,Database!$A$1:$AS$1,),)))))</f>
        <v>-2.5565388400125899E-2</v>
      </c>
      <c r="I207" s="13">
        <f>IF(VLOOKUP(B207,Database!$A:$AV,MATCH($I$1,Database!$A$1:$AV$1,),)=0,"#N/A",((((VLOOKUP(B207,Database!$A:$AS,MATCH($I$1,Database!$A$1:$AS$1,),))))-(((VLOOKUP(EDATE(B207,-12),Database!$A:$AS,MATCH($I$1,Database!$A$1:$AS$1,),)))))/(((VLOOKUP(EDATE(B207,-12),Database!$A:$AS,MATCH($I$1,Database!$A$1:$AS$1,),)))))</f>
        <v>-1.6155088875435344E-3</v>
      </c>
      <c r="J207" s="13">
        <f>IF(VLOOKUP(B207,Database!$A:$AV,MATCH($J$1,Database!$A$1:$AV$1,),)=0,"#N/A",((((VLOOKUP(B207,Database!$A:$AS,MATCH($J$1,Database!$A$1:$AS$1,),))))-(((VLOOKUP(EDATE(B207,-12),Database!$A:$AS,MATCH($J$1,Database!$A$1:$AS$1,),)))))/(((VLOOKUP(EDATE(B207,-12),Database!$A:$AS,MATCH($J$1,Database!$A$1:$AS$1,),)))))</f>
        <v>1.445721746060756E-2</v>
      </c>
      <c r="K207" s="13">
        <f>IF(VLOOKUP(B207,Database!$A:$AV,MATCH($K$1,Database!$A$1:$AV$1,),)=0,"#N/A",((((VLOOKUP(B207,Database!$A:$AS,MATCH($K$1,Database!$A$1:$AS$1,),))))-(((VLOOKUP(EDATE(B207,-12),Database!$A:$AS,MATCH($K$1,Database!$A$1:$AS$1,),)))))/(((VLOOKUP(EDATE(B207,-12),Database!$A:$AS,MATCH($K$1,Database!$A$1:$AS$1,),)))))</f>
        <v>-9.2678405967152842E-3</v>
      </c>
      <c r="L207" s="13">
        <f>((((VLOOKUP(B207,Database!$A:$AS,MATCH($L$1,Database!$A$1:$AS$1,),))))-(((VLOOKUP(EDATE(B207,-12),Database!$A:$AS,MATCH($L$1,Database!$A$1:$AS$1,),)))))/(((VLOOKUP(EDATE(B207,-12),Database!$A:$AS,MATCH($L$1,Database!$A$1:$AS$1,),))))</f>
        <v>1.8339621132247776E-2</v>
      </c>
      <c r="M207" s="13">
        <f>((((VLOOKUP(B207,Database!$A:$AS,MATCH($M$1,Database!$A$1:$AS$1,),))))-(((VLOOKUP(EDATE(B207,-12),Database!$A:$AS,MATCH($M$1,Database!$A$1:$AS$1,),)))))/(((VLOOKUP(EDATE(B207,-12),Database!$A:$AS,MATCH($M$1,Database!$A$1:$AS$1,),))))</f>
        <v>5.7446559601254617E-2</v>
      </c>
      <c r="N207" s="13">
        <f>((((VLOOKUP(B207,Database!$A:$AS,MATCH($N$1,Database!$A$1:$AS$1,),))))-(((VLOOKUP(EDATE(B207,-12),Database!$A:$AS,MATCH($N$1,Database!$A$1:$AS$1,),)))))/(((VLOOKUP(EDATE(B207,-12),Database!$A:$AS,MATCH($N$1,Database!$A$1:$AS$1,),))))</f>
        <v>4.3508055266144076E-2</v>
      </c>
      <c r="O207" s="13">
        <f>IF(VLOOKUP(B207,Database!$A:$AV,MATCH($O$1,Database!$A$1:$AV$1,),)=0,"#N/A",((((VLOOKUP(B207,Database!$A:$AS,MATCH($O$1,Database!$A$1:$AS$1,),))))-(((VLOOKUP(EDATE(B207,-12),Database!$A:$AS,MATCH($O$1,Database!$A$1:$AS$1,),)))))/(((VLOOKUP(EDATE(B207,-12),Database!$A:$AS,MATCH($O$1,Database!$A$1:$AS$1,),)))))</f>
        <v>1.8461183118916022E-2</v>
      </c>
      <c r="P207" s="13">
        <f>IF(VLOOKUP(B207,Database!$A:$AV,MATCH($P$1,Database!$A$1:$AV$1,),)=0,"#N/A",((((VLOOKUP(B207,Database!$A:$AS,MATCH($P$1,Database!$A$1:$AS$1,),))))-(((VLOOKUP(EDATE(B207,-12),Database!$A:$AS,MATCH($P$1,Database!$A$1:$AS$1,),)))))/(((VLOOKUP(EDATE(B207,-12),Database!$A:$AS,MATCH($P$1,Database!$A$1:$AS$1,),)))))</f>
        <v>3.1960771786353148E-2</v>
      </c>
      <c r="Q207" s="13">
        <f>IF(VLOOKUP(B207,Database!$A:$AV,MATCH($Q$1,Database!$A$1:$AV$1,),)=0,"#N/A",((((VLOOKUP(B207,Database!$A:$AS,MATCH($Q$1,Database!$A$1:$AS$1,),))))-(((VLOOKUP(EDATE(B207,-12),Database!$A:$AS,MATCH($Q$1,Database!$A$1:$AS$1,),)))))/(((VLOOKUP(EDATE(B207,-12),Database!$A:$AS,MATCH($Q$1,Database!$A$1:$AS$1,),)))))</f>
        <v>3.7358009938793284E-2</v>
      </c>
      <c r="R207" s="13">
        <f>IF(VLOOKUP(B207,Database!$A:$AV,MATCH($R$1,Database!$A$1:$AV$1,),)=0,"#N/A",((((VLOOKUP(B207,Database!$A:$AS,MATCH($R$1,Database!$A$1:$AS$1,),))))-(((VLOOKUP(EDATE(B207,-12),Database!$A:$AS,MATCH($R$1,Database!$A$1:$AS$1,),)))))/(((VLOOKUP(EDATE(B207,-12),Database!$A:$AS,MATCH($R$1,Database!$A$1:$AS$1,),)))))</f>
        <v>-5.9661016954739146E-2</v>
      </c>
      <c r="S207" s="13">
        <f>IF(VLOOKUP(B207,Database!$A:$AV,MATCH($S$1,Database!$A$1:$AV$1,),)=0,"#N/A",((((VLOOKUP(B207,Database!$A:$AS,MATCH($S$1,Database!$A$1:$AS$1,),))))-(((VLOOKUP(EDATE(B207,-12),Database!$A:$AS,MATCH($S$1,Database!$A$1:$AS$1,),)))))/(((VLOOKUP(EDATE(B207,-12),Database!$A:$AS,MATCH($S$1,Database!$A$1:$AS$1,),)))))</f>
        <v>1.3144590486382965E-2</v>
      </c>
      <c r="T207" s="13">
        <f>IF(VLOOKUP(B207,Database!$A:$AV,MATCH($T$1,Database!$A$1:$AV$1,),)=0,"#N/A",((((VLOOKUP(B207,Database!$A:$AS,MATCH($T$1,Database!$A$1:$AS$1,),))))-(((VLOOKUP(EDATE(B207,-12),Database!$A:$AS,MATCH($T$1,Database!$A$1:$AS$1,),)))))/(((VLOOKUP(EDATE(B207,-12),Database!$A:$AS,MATCH($T$1,Database!$A$1:$AS$1,),)))))</f>
        <v>0.10748560460254689</v>
      </c>
      <c r="U207" s="13">
        <f>IF(VLOOKUP(B207,Database!$A:$AV,MATCH($U$1,Database!$A$1:$AV$1,),)=0,"#N/A",((((VLOOKUP(B207,Database!$A:$AS,MATCH($U$1,Database!$A$1:$AS$1,),))))-(((VLOOKUP(EDATE(B207,-12),Database!$A:$AS,MATCH($U$1,Database!$A$1:$AS$1,),)))))/(((VLOOKUP(EDATE(B207,-12),Database!$A:$AS,MATCH($U$1,Database!$A$1:$AS$1,),)))))</f>
        <v>2.3316062176400729E-2</v>
      </c>
      <c r="V207" s="13">
        <f>IF(VLOOKUP(B207,Database!$A:$AV,MATCH($V$1,Database!$A$1:$AV$1,),)=0,"#N/A",((((VLOOKUP(B207,Database!$A:$AS,MATCH($V$1,Database!$A$1:$AS$1,),))))-(((VLOOKUP(EDATE(B207,-12),Database!$A:$AS,MATCH($V$1,Database!$A$1:$AS$1,),)))))/(((VLOOKUP(EDATE(B207,-12),Database!$A:$AS,MATCH($V$1,Database!$A$1:$AS$1,),)))))</f>
        <v>-1.2987012987013056E-2</v>
      </c>
    </row>
    <row r="208" spans="1:22" s="80" customFormat="1" x14ac:dyDescent="0.35">
      <c r="A208" s="43"/>
      <c r="B208" s="75">
        <v>38473</v>
      </c>
      <c r="C208" s="13">
        <f>IF(VLOOKUP(B208,Database!$A:$AU,MATCH($C$1,Database!$A$1:$AU$1,),)=0,"#N/A",((((VLOOKUP(B208,Database!$A:$AU,MATCH($C$1,Database!$A$1:$AU$1,),))))-(((VLOOKUP(EDATE(B208,-12),Database!$A:$AU,MATCH($C$1,Database!$A$1:$AU$1,),)))))/(((VLOOKUP(EDATE(B208,-12),Database!$A:$AU,MATCH($C$1,Database!$A$1:$AU$1,),)))))</f>
        <v>3.3615392665231253E-2</v>
      </c>
      <c r="D208" s="13">
        <f>IF(VLOOKUP(B208,Database!$A:$AV,MATCH($D$1,Database!$A$1:$AV$1,),)=0,"#N/A",((((VLOOKUP(B208,Database!$A:$AS,MATCH($D$1,Database!$A$1:$AS$1,),))))-(((VLOOKUP(EDATE(B208,-12),Database!$A:$AS,MATCH($D$1,Database!$A$1:$AS$1,),)))))/(((VLOOKUP(EDATE(B208,-12),Database!$A:$AS,MATCH($D$1,Database!$A$1:$AS$1,),)))))</f>
        <v>3.0674846617297288E-3</v>
      </c>
      <c r="E208" s="13">
        <f>IF(VLOOKUP(B208,Database!$A:$AV,MATCH($E$1,Database!$A$1:$AV$1,),)=0,"#N/A",((((VLOOKUP(B208,Database!$A:$AS,MATCH($E$1,Database!$A$1:$AS$1,),))))-(((VLOOKUP(EDATE(B208,-12),Database!$A:$AS,MATCH($E$1,Database!$A$1:$AS$1,),)))))/(((VLOOKUP(EDATE(B208,-12),Database!$A:$AS,MATCH($E$1,Database!$A$1:$AS$1,),)))))</f>
        <v>8.0889787618404485E-3</v>
      </c>
      <c r="F208" s="13">
        <f>IF(VLOOKUP(B208,Database!$A:$AV,MATCH($F$1,Database!$A$1:$AV$1,),)=0,"#N/A",((((VLOOKUP(B208,Database!$A:$AS,MATCH($F$1,Database!$A$1:$AS$1,),))))-(((VLOOKUP(EDATE(B208,-12),Database!$A:$AS,MATCH($F$1,Database!$A$1:$AS$1,),)))))/(((VLOOKUP(EDATE(B208,-12),Database!$A:$AS,MATCH($F$1,Database!$A$1:$AS$1,),)))))</f>
        <v>4.8019207669814865E-3</v>
      </c>
      <c r="G208" s="13">
        <f>IF(VLOOKUP(B208,Database!$A:$AV,MATCH($G$1,Database!$A$1:$AV$1,),)=0,"#N/A",((((VLOOKUP(B208,Database!$A:$AS,MATCH($G$1,Database!$A$1:$AS$1,),))))-(((VLOOKUP(EDATE(B208,-12),Database!$A:$AS,MATCH($G$1,Database!$A$1:$AS$1,),)))))/(((VLOOKUP(EDATE(B208,-12),Database!$A:$AS,MATCH($G$1,Database!$A$1:$AS$1,),)))))</f>
        <v>2.2868642517380171E-3</v>
      </c>
      <c r="H208" s="13">
        <f>IF(VLOOKUP(B208,Database!$A:$AV,MATCH($H$1,Database!$A$1:$AV$1,),)=0,"#N/A",((((VLOOKUP(B208,Database!$A:$AS,MATCH($H$1,Database!$A$1:$AS$1,),))))-(((VLOOKUP(EDATE(B208,-12),Database!$A:$AS,MATCH($H$1,Database!$A$1:$AS$1,),)))))/(((VLOOKUP(EDATE(B208,-12),Database!$A:$AS,MATCH($H$1,Database!$A$1:$AS$1,),)))))</f>
        <v>-1.6966067861183459E-2</v>
      </c>
      <c r="I208" s="13">
        <f>IF(VLOOKUP(B208,Database!$A:$AV,MATCH($I$1,Database!$A$1:$AV$1,),)=0,"#N/A",((((VLOOKUP(B208,Database!$A:$AS,MATCH($I$1,Database!$A$1:$AS$1,),))))-(((VLOOKUP(EDATE(B208,-12),Database!$A:$AS,MATCH($I$1,Database!$A$1:$AS$1,),)))))/(((VLOOKUP(EDATE(B208,-12),Database!$A:$AS,MATCH($I$1,Database!$A$1:$AS$1,),)))))</f>
        <v>-2.267206477642306E-2</v>
      </c>
      <c r="J208" s="13">
        <f>IF(VLOOKUP(B208,Database!$A:$AV,MATCH($J$1,Database!$A$1:$AV$1,),)=0,"#N/A",((((VLOOKUP(B208,Database!$A:$AS,MATCH($J$1,Database!$A$1:$AS$1,),))))-(((VLOOKUP(EDATE(B208,-12),Database!$A:$AS,MATCH($J$1,Database!$A$1:$AS$1,),)))))/(((VLOOKUP(EDATE(B208,-12),Database!$A:$AS,MATCH($J$1,Database!$A$1:$AS$1,),)))))</f>
        <v>5.7779677515528024E-4</v>
      </c>
      <c r="K208" s="13">
        <f>IF(VLOOKUP(B208,Database!$A:$AV,MATCH($K$1,Database!$A$1:$AV$1,),)=0,"#N/A",((((VLOOKUP(B208,Database!$A:$AS,MATCH($K$1,Database!$A$1:$AS$1,),))))-(((VLOOKUP(EDATE(B208,-12),Database!$A:$AS,MATCH($K$1,Database!$A$1:$AS$1,),)))))/(((VLOOKUP(EDATE(B208,-12),Database!$A:$AS,MATCH($K$1,Database!$A$1:$AS$1,),)))))</f>
        <v>5.6179775265117401E-3</v>
      </c>
      <c r="L208" s="13">
        <f>((((VLOOKUP(B208,Database!$A:$AS,MATCH($L$1,Database!$A$1:$AS$1,),))))-(((VLOOKUP(EDATE(B208,-12),Database!$A:$AS,MATCH($L$1,Database!$A$1:$AS$1,),)))))/(((VLOOKUP(EDATE(B208,-12),Database!$A:$AS,MATCH($L$1,Database!$A$1:$AS$1,),))))</f>
        <v>3.8948204031974916E-2</v>
      </c>
      <c r="M208" s="13">
        <f>((((VLOOKUP(B208,Database!$A:$AS,MATCH($M$1,Database!$A$1:$AS$1,),))))-(((VLOOKUP(EDATE(B208,-12),Database!$A:$AS,MATCH($M$1,Database!$A$1:$AS$1,),)))))/(((VLOOKUP(EDATE(B208,-12),Database!$A:$AS,MATCH($M$1,Database!$A$1:$AS$1,),))))</f>
        <v>2.7489370731431147E-2</v>
      </c>
      <c r="N208" s="13">
        <f>((((VLOOKUP(B208,Database!$A:$AS,MATCH($N$1,Database!$A$1:$AS$1,),))))-(((VLOOKUP(EDATE(B208,-12),Database!$A:$AS,MATCH($N$1,Database!$A$1:$AS$1,),)))))/(((VLOOKUP(EDATE(B208,-12),Database!$A:$AS,MATCH($N$1,Database!$A$1:$AS$1,),))))</f>
        <v>5.7597780133870298E-2</v>
      </c>
      <c r="O208" s="13">
        <f>IF(VLOOKUP(B208,Database!$A:$AV,MATCH($O$1,Database!$A$1:$AV$1,),)=0,"#N/A",((((VLOOKUP(B208,Database!$A:$AS,MATCH($O$1,Database!$A$1:$AS$1,),))))-(((VLOOKUP(EDATE(B208,-12),Database!$A:$AS,MATCH($O$1,Database!$A$1:$AS$1,),)))))/(((VLOOKUP(EDATE(B208,-12),Database!$A:$AS,MATCH($O$1,Database!$A$1:$AS$1,),)))))</f>
        <v>3.1505782544613226E-2</v>
      </c>
      <c r="P208" s="13">
        <f>IF(VLOOKUP(B208,Database!$A:$AV,MATCH($P$1,Database!$A$1:$AV$1,),)=0,"#N/A",((((VLOOKUP(B208,Database!$A:$AS,MATCH($P$1,Database!$A$1:$AS$1,),))))-(((VLOOKUP(EDATE(B208,-12),Database!$A:$AS,MATCH($P$1,Database!$A$1:$AS$1,),)))))/(((VLOOKUP(EDATE(B208,-12),Database!$A:$AS,MATCH($P$1,Database!$A$1:$AS$1,),)))))</f>
        <v>1.4735052422782658E-2</v>
      </c>
      <c r="Q208" s="13">
        <f>IF(VLOOKUP(B208,Database!$A:$AV,MATCH($Q$1,Database!$A$1:$AV$1,),)=0,"#N/A",((((VLOOKUP(B208,Database!$A:$AS,MATCH($Q$1,Database!$A$1:$AS$1,),))))-(((VLOOKUP(EDATE(B208,-12),Database!$A:$AS,MATCH($Q$1,Database!$A$1:$AS$1,),)))))/(((VLOOKUP(EDATE(B208,-12),Database!$A:$AS,MATCH($Q$1,Database!$A$1:$AS$1,),)))))</f>
        <v>5.9766141694245531E-2</v>
      </c>
      <c r="R208" s="13">
        <f>IF(VLOOKUP(B208,Database!$A:$AV,MATCH($R$1,Database!$A$1:$AV$1,),)=0,"#N/A",((((VLOOKUP(B208,Database!$A:$AS,MATCH($R$1,Database!$A$1:$AS$1,),))))-(((VLOOKUP(EDATE(B208,-12),Database!$A:$AS,MATCH($R$1,Database!$A$1:$AS$1,),)))))/(((VLOOKUP(EDATE(B208,-12),Database!$A:$AS,MATCH($R$1,Database!$A$1:$AS$1,),)))))</f>
        <v>-3.5374149660836893E-2</v>
      </c>
      <c r="S208" s="13">
        <f>IF(VLOOKUP(B208,Database!$A:$AV,MATCH($S$1,Database!$A$1:$AV$1,),)=0,"#N/A",((((VLOOKUP(B208,Database!$A:$AS,MATCH($S$1,Database!$A$1:$AS$1,),))))-(((VLOOKUP(EDATE(B208,-12),Database!$A:$AS,MATCH($S$1,Database!$A$1:$AS$1,),)))))/(((VLOOKUP(EDATE(B208,-12),Database!$A:$AS,MATCH($S$1,Database!$A$1:$AS$1,),)))))</f>
        <v>6.3897763575411853E-2</v>
      </c>
      <c r="T208" s="13">
        <f>IF(VLOOKUP(B208,Database!$A:$AV,MATCH($T$1,Database!$A$1:$AV$1,),)=0,"#N/A",((((VLOOKUP(B208,Database!$A:$AS,MATCH($T$1,Database!$A$1:$AS$1,),))))-(((VLOOKUP(EDATE(B208,-12),Database!$A:$AS,MATCH($T$1,Database!$A$1:$AS$1,),)))))/(((VLOOKUP(EDATE(B208,-12),Database!$A:$AS,MATCH($T$1,Database!$A$1:$AS$1,),)))))</f>
        <v>8.582089551027422E-2</v>
      </c>
      <c r="U208" s="13">
        <f>IF(VLOOKUP(B208,Database!$A:$AV,MATCH($U$1,Database!$A$1:$AV$1,),)=0,"#N/A",((((VLOOKUP(B208,Database!$A:$AS,MATCH($U$1,Database!$A$1:$AS$1,),))))-(((VLOOKUP(EDATE(B208,-12),Database!$A:$AS,MATCH($U$1,Database!$A$1:$AS$1,),)))))/(((VLOOKUP(EDATE(B208,-12),Database!$A:$AS,MATCH($U$1,Database!$A$1:$AS$1,),)))))</f>
        <v>1.6949152536626402E-2</v>
      </c>
      <c r="V208" s="13">
        <f>IF(VLOOKUP(B208,Database!$A:$AV,MATCH($V$1,Database!$A$1:$AV$1,),)=0,"#N/A",((((VLOOKUP(B208,Database!$A:$AS,MATCH($V$1,Database!$A$1:$AS$1,),))))-(((VLOOKUP(EDATE(B208,-12),Database!$A:$AS,MATCH($V$1,Database!$A$1:$AS$1,),)))))/(((VLOOKUP(EDATE(B208,-12),Database!$A:$AS,MATCH($V$1,Database!$A$1:$AS$1,),)))))</f>
        <v>1.0101010101010124E-2</v>
      </c>
    </row>
    <row r="209" spans="1:22" s="80" customFormat="1" x14ac:dyDescent="0.35">
      <c r="A209" s="43"/>
      <c r="B209" s="75">
        <v>38504</v>
      </c>
      <c r="C209" s="13">
        <f>IF(VLOOKUP(B209,Database!$A:$AU,MATCH($C$1,Database!$A$1:$AU$1,),)=0,"#N/A",((((VLOOKUP(B209,Database!$A:$AU,MATCH($C$1,Database!$A$1:$AU$1,),))))-(((VLOOKUP(EDATE(B209,-12),Database!$A:$AU,MATCH($C$1,Database!$A$1:$AU$1,),)))))/(((VLOOKUP(EDATE(B209,-12),Database!$A:$AU,MATCH($C$1,Database!$A$1:$AU$1,),)))))</f>
        <v>4.5837579339217192E-2</v>
      </c>
      <c r="D209" s="13">
        <f>IF(VLOOKUP(B209,Database!$A:$AV,MATCH($D$1,Database!$A$1:$AV$1,),)=0,"#N/A",((((VLOOKUP(B209,Database!$A:$AS,MATCH($D$1,Database!$A$1:$AS$1,),))))-(((VLOOKUP(EDATE(B209,-12),Database!$A:$AS,MATCH($D$1,Database!$A$1:$AS$1,),)))))/(((VLOOKUP(EDATE(B209,-12),Database!$A:$AS,MATCH($D$1,Database!$A$1:$AS$1,),)))))</f>
        <v>1.2269938646919061E-2</v>
      </c>
      <c r="E209" s="13">
        <f>IF(VLOOKUP(B209,Database!$A:$AV,MATCH($E$1,Database!$A$1:$AV$1,),)=0,"#N/A",((((VLOOKUP(B209,Database!$A:$AS,MATCH($E$1,Database!$A$1:$AS$1,),))))-(((VLOOKUP(EDATE(B209,-12),Database!$A:$AS,MATCH($E$1,Database!$A$1:$AS$1,),)))))/(((VLOOKUP(EDATE(B209,-12),Database!$A:$AS,MATCH($E$1,Database!$A$1:$AS$1,),)))))</f>
        <v>9.0725806400283188E-3</v>
      </c>
      <c r="F209" s="13">
        <f>IF(VLOOKUP(B209,Database!$A:$AV,MATCH($F$1,Database!$A$1:$AV$1,),)=0,"#N/A",((((VLOOKUP(B209,Database!$A:$AS,MATCH($F$1,Database!$A$1:$AS$1,),))))-(((VLOOKUP(EDATE(B209,-12),Database!$A:$AS,MATCH($F$1,Database!$A$1:$AS$1,),)))))/(((VLOOKUP(EDATE(B209,-12),Database!$A:$AS,MATCH($F$1,Database!$A$1:$AS$1,),)))))</f>
        <v>3.3857315601224416E-2</v>
      </c>
      <c r="G209" s="13">
        <f>IF(VLOOKUP(B209,Database!$A:$AV,MATCH($G$1,Database!$A$1:$AV$1,),)=0,"#N/A",((((VLOOKUP(B209,Database!$A:$AS,MATCH($G$1,Database!$A$1:$AS$1,),))))-(((VLOOKUP(EDATE(B209,-12),Database!$A:$AS,MATCH($G$1,Database!$A$1:$AS$1,),)))))/(((VLOOKUP(EDATE(B209,-12),Database!$A:$AS,MATCH($G$1,Database!$A$1:$AS$1,),)))))</f>
        <v>-7.6114534251540723E-3</v>
      </c>
      <c r="H209" s="13">
        <f>IF(VLOOKUP(B209,Database!$A:$AV,MATCH($H$1,Database!$A$1:$AV$1,),)=0,"#N/A",((((VLOOKUP(B209,Database!$A:$AS,MATCH($H$1,Database!$A$1:$AS$1,),))))-(((VLOOKUP(EDATE(B209,-12),Database!$A:$AS,MATCH($H$1,Database!$A$1:$AS$1,),)))))/(((VLOOKUP(EDATE(B209,-12),Database!$A:$AS,MATCH($H$1,Database!$A$1:$AS$1,),)))))</f>
        <v>-1.0010009974886322E-3</v>
      </c>
      <c r="I209" s="13">
        <f>IF(VLOOKUP(B209,Database!$A:$AV,MATCH($I$1,Database!$A$1:$AV$1,),)=0,"#N/A",((((VLOOKUP(B209,Database!$A:$AS,MATCH($I$1,Database!$A$1:$AS$1,),))))-(((VLOOKUP(EDATE(B209,-12),Database!$A:$AS,MATCH($I$1,Database!$A$1:$AS$1,),)))))/(((VLOOKUP(EDATE(B209,-12),Database!$A:$AS,MATCH($I$1,Database!$A$1:$AS$1,),)))))</f>
        <v>-1.7100977194008216E-2</v>
      </c>
      <c r="J209" s="13">
        <f>IF(VLOOKUP(B209,Database!$A:$AV,MATCH($J$1,Database!$A$1:$AV$1,),)=0,"#N/A",((((VLOOKUP(B209,Database!$A:$AS,MATCH($J$1,Database!$A$1:$AS$1,),))))-(((VLOOKUP(EDATE(B209,-12),Database!$A:$AS,MATCH($J$1,Database!$A$1:$AS$1,),)))))/(((VLOOKUP(EDATE(B209,-12),Database!$A:$AS,MATCH($J$1,Database!$A$1:$AS$1,),)))))</f>
        <v>4.0784710475872676E-3</v>
      </c>
      <c r="K209" s="13">
        <f>IF(VLOOKUP(B209,Database!$A:$AV,MATCH($K$1,Database!$A$1:$AV$1,),)=0,"#N/A",((((VLOOKUP(B209,Database!$A:$AS,MATCH($K$1,Database!$A$1:$AS$1,),))))-(((VLOOKUP(EDATE(B209,-12),Database!$A:$AS,MATCH($K$1,Database!$A$1:$AS$1,),)))))/(((VLOOKUP(EDATE(B209,-12),Database!$A:$AS,MATCH($K$1,Database!$A$1:$AS$1,),)))))</f>
        <v>4.4131455389758781E-2</v>
      </c>
      <c r="L209" s="13">
        <f>((((VLOOKUP(B209,Database!$A:$AS,MATCH($L$1,Database!$A$1:$AS$1,),))))-(((VLOOKUP(EDATE(B209,-12),Database!$A:$AS,MATCH($L$1,Database!$A$1:$AS$1,),)))))/(((VLOOKUP(EDATE(B209,-12),Database!$A:$AS,MATCH($L$1,Database!$A$1:$AS$1,),))))</f>
        <v>1.8423155373143613E-2</v>
      </c>
      <c r="M209" s="13">
        <f>((((VLOOKUP(B209,Database!$A:$AS,MATCH($M$1,Database!$A$1:$AS$1,),))))-(((VLOOKUP(EDATE(B209,-12),Database!$A:$AS,MATCH($M$1,Database!$A$1:$AS$1,),)))))/(((VLOOKUP(EDATE(B209,-12),Database!$A:$AS,MATCH($M$1,Database!$A$1:$AS$1,),))))</f>
        <v>5.4292178451418281E-2</v>
      </c>
      <c r="N209" s="13">
        <f>((((VLOOKUP(B209,Database!$A:$AS,MATCH($N$1,Database!$A$1:$AS$1,),))))-(((VLOOKUP(EDATE(B209,-12),Database!$A:$AS,MATCH($N$1,Database!$A$1:$AS$1,),)))))/(((VLOOKUP(EDATE(B209,-12),Database!$A:$AS,MATCH($N$1,Database!$A$1:$AS$1,),))))</f>
        <v>7.3641460665056488E-2</v>
      </c>
      <c r="O209" s="13">
        <f>IF(VLOOKUP(B209,Database!$A:$AV,MATCH($O$1,Database!$A$1:$AV$1,),)=0,"#N/A",((((VLOOKUP(B209,Database!$A:$AS,MATCH($O$1,Database!$A$1:$AS$1,),))))-(((VLOOKUP(EDATE(B209,-12),Database!$A:$AS,MATCH($O$1,Database!$A$1:$AS$1,),)))))/(((VLOOKUP(EDATE(B209,-12),Database!$A:$AS,MATCH($O$1,Database!$A$1:$AS$1,),)))))</f>
        <v>9.9287730262740698E-3</v>
      </c>
      <c r="P209" s="13">
        <f>IF(VLOOKUP(B209,Database!$A:$AV,MATCH($P$1,Database!$A$1:$AV$1,),)=0,"#N/A",((((VLOOKUP(B209,Database!$A:$AS,MATCH($P$1,Database!$A$1:$AS$1,),))))-(((VLOOKUP(EDATE(B209,-12),Database!$A:$AS,MATCH($P$1,Database!$A$1:$AS$1,),)))))/(((VLOOKUP(EDATE(B209,-12),Database!$A:$AS,MATCH($P$1,Database!$A$1:$AS$1,),)))))</f>
        <v>5.9301025616098832E-2</v>
      </c>
      <c r="Q209" s="13">
        <f>IF(VLOOKUP(B209,Database!$A:$AV,MATCH($Q$1,Database!$A$1:$AV$1,),)=0,"#N/A",((((VLOOKUP(B209,Database!$A:$AS,MATCH($Q$1,Database!$A$1:$AS$1,),))))-(((VLOOKUP(EDATE(B209,-12),Database!$A:$AS,MATCH($Q$1,Database!$A$1:$AS$1,),)))))/(((VLOOKUP(EDATE(B209,-12),Database!$A:$AS,MATCH($Q$1,Database!$A$1:$AS$1,),)))))</f>
        <v>3.8123454976421473E-2</v>
      </c>
      <c r="R209" s="13">
        <f>IF(VLOOKUP(B209,Database!$A:$AV,MATCH($R$1,Database!$A$1:$AV$1,),)=0,"#N/A",((((VLOOKUP(B209,Database!$A:$AS,MATCH($R$1,Database!$A$1:$AS$1,),))))-(((VLOOKUP(EDATE(B209,-12),Database!$A:$AS,MATCH($R$1,Database!$A$1:$AS$1,),)))))/(((VLOOKUP(EDATE(B209,-12),Database!$A:$AS,MATCH($R$1,Database!$A$1:$AS$1,),)))))</f>
        <v>-4.429065743742297E-2</v>
      </c>
      <c r="S209" s="13">
        <f>IF(VLOOKUP(B209,Database!$A:$AV,MATCH($S$1,Database!$A$1:$AV$1,),)=0,"#N/A",((((VLOOKUP(B209,Database!$A:$AS,MATCH($S$1,Database!$A$1:$AS$1,),))))-(((VLOOKUP(EDATE(B209,-12),Database!$A:$AS,MATCH($S$1,Database!$A$1:$AS$1,),)))))/(((VLOOKUP(EDATE(B209,-12),Database!$A:$AS,MATCH($S$1,Database!$A$1:$AS$1,),)))))</f>
        <v>4.7767393559699223E-2</v>
      </c>
      <c r="T209" s="13">
        <f>IF(VLOOKUP(B209,Database!$A:$AV,MATCH($T$1,Database!$A$1:$AV$1,),)=0,"#N/A",((((VLOOKUP(B209,Database!$A:$AS,MATCH($T$1,Database!$A$1:$AS$1,),))))-(((VLOOKUP(EDATE(B209,-12),Database!$A:$AS,MATCH($T$1,Database!$A$1:$AS$1,),)))))/(((VLOOKUP(EDATE(B209,-12),Database!$A:$AS,MATCH($T$1,Database!$A$1:$AS$1,),)))))</f>
        <v>9.2278719383849725E-2</v>
      </c>
      <c r="U209" s="13">
        <f>IF(VLOOKUP(B209,Database!$A:$AV,MATCH($U$1,Database!$A$1:$AV$1,),)=0,"#N/A",((((VLOOKUP(B209,Database!$A:$AS,MATCH($U$1,Database!$A$1:$AS$1,),))))-(((VLOOKUP(EDATE(B209,-12),Database!$A:$AS,MATCH($U$1,Database!$A$1:$AS$1,),)))))/(((VLOOKUP(EDATE(B209,-12),Database!$A:$AS,MATCH($U$1,Database!$A$1:$AS$1,),)))))</f>
        <v>3.6601307188089793E-2</v>
      </c>
      <c r="V209" s="13">
        <f>IF(VLOOKUP(B209,Database!$A:$AV,MATCH($V$1,Database!$A$1:$AV$1,),)=0,"#N/A",((((VLOOKUP(B209,Database!$A:$AS,MATCH($V$1,Database!$A$1:$AS$1,),))))-(((VLOOKUP(EDATE(B209,-12),Database!$A:$AS,MATCH($V$1,Database!$A$1:$AS$1,),)))))/(((VLOOKUP(EDATE(B209,-12),Database!$A:$AS,MATCH($V$1,Database!$A$1:$AS$1,),)))))</f>
        <v>4.421768707482996E-2</v>
      </c>
    </row>
    <row r="210" spans="1:22" s="80" customFormat="1" x14ac:dyDescent="0.35">
      <c r="A210" s="43"/>
      <c r="B210" s="75">
        <v>38534</v>
      </c>
      <c r="C210" s="13">
        <f>IF(VLOOKUP(B210,Database!$A:$AU,MATCH($C$1,Database!$A$1:$AU$1,),)=0,"#N/A",((((VLOOKUP(B210,Database!$A:$AU,MATCH($C$1,Database!$A$1:$AU$1,),))))-(((VLOOKUP(EDATE(B210,-12),Database!$A:$AU,MATCH($C$1,Database!$A$1:$AU$1,),)))))/(((VLOOKUP(EDATE(B210,-12),Database!$A:$AU,MATCH($C$1,Database!$A$1:$AU$1,),)))))</f>
        <v>3.5115568806697688E-2</v>
      </c>
      <c r="D210" s="13">
        <f>IF(VLOOKUP(B210,Database!$A:$AV,MATCH($D$1,Database!$A$1:$AV$1,),)=0,"#N/A",((((VLOOKUP(B210,Database!$A:$AS,MATCH($D$1,Database!$A$1:$AS$1,),))))-(((VLOOKUP(EDATE(B210,-12),Database!$A:$AS,MATCH($D$1,Database!$A$1:$AS$1,),)))))/(((VLOOKUP(EDATE(B210,-12),Database!$A:$AS,MATCH($D$1,Database!$A$1:$AS$1,),)))))</f>
        <v>8.1053698086575882E-3</v>
      </c>
      <c r="E210" s="13">
        <f>IF(VLOOKUP(B210,Database!$A:$AV,MATCH($E$1,Database!$A$1:$AV$1,),)=0,"#N/A",((((VLOOKUP(B210,Database!$A:$AS,MATCH($E$1,Database!$A$1:$AS$1,),))))-(((VLOOKUP(EDATE(B210,-12),Database!$A:$AS,MATCH($E$1,Database!$A$1:$AS$1,),)))))/(((VLOOKUP(EDATE(B210,-12),Database!$A:$AS,MATCH($E$1,Database!$A$1:$AS$1,),)))))</f>
        <v>-1.0934393641116525E-2</v>
      </c>
      <c r="F210" s="13">
        <f>IF(VLOOKUP(B210,Database!$A:$AV,MATCH($F$1,Database!$A$1:$AV$1,),)=0,"#N/A",((((VLOOKUP(B210,Database!$A:$AS,MATCH($F$1,Database!$A$1:$AS$1,),))))-(((VLOOKUP(EDATE(B210,-12),Database!$A:$AS,MATCH($F$1,Database!$A$1:$AS$1,),)))))/(((VLOOKUP(EDATE(B210,-12),Database!$A:$AS,MATCH($F$1,Database!$A$1:$AS$1,),)))))</f>
        <v>3.703703703880698E-2</v>
      </c>
      <c r="G210" s="13">
        <f>IF(VLOOKUP(B210,Database!$A:$AV,MATCH($G$1,Database!$A$1:$AV$1,),)=0,"#N/A",((((VLOOKUP(B210,Database!$A:$AS,MATCH($G$1,Database!$A$1:$AS$1,),))))-(((VLOOKUP(EDATE(B210,-12),Database!$A:$AS,MATCH($G$1,Database!$A$1:$AS$1,),)))))/(((VLOOKUP(EDATE(B210,-12),Database!$A:$AS,MATCH($G$1,Database!$A$1:$AS$1,),)))))</f>
        <v>-1.4620938628158758E-2</v>
      </c>
      <c r="H210" s="13">
        <f>IF(VLOOKUP(B210,Database!$A:$AV,MATCH($H$1,Database!$A$1:$AV$1,),)=0,"#N/A",((((VLOOKUP(B210,Database!$A:$AS,MATCH($H$1,Database!$A$1:$AS$1,),))))-(((VLOOKUP(EDATE(B210,-12),Database!$A:$AS,MATCH($H$1,Database!$A$1:$AS$1,),)))))/(((VLOOKUP(EDATE(B210,-12),Database!$A:$AS,MATCH($H$1,Database!$A$1:$AS$1,),)))))</f>
        <v>2.0222446940451485E-3</v>
      </c>
      <c r="I210" s="13">
        <f>IF(VLOOKUP(B210,Database!$A:$AV,MATCH($I$1,Database!$A$1:$AV$1,),)=0,"#N/A",((((VLOOKUP(B210,Database!$A:$AS,MATCH($I$1,Database!$A$1:$AS$1,),))))-(((VLOOKUP(EDATE(B210,-12),Database!$A:$AS,MATCH($I$1,Database!$A$1:$AS$1,),)))))/(((VLOOKUP(EDATE(B210,-12),Database!$A:$AS,MATCH($I$1,Database!$A$1:$AS$1,),)))))</f>
        <v>-5.6864337894003613E-3</v>
      </c>
      <c r="J210" s="13">
        <f>IF(VLOOKUP(B210,Database!$A:$AV,MATCH($J$1,Database!$A$1:$AV$1,),)=0,"#N/A",((((VLOOKUP(B210,Database!$A:$AS,MATCH($J$1,Database!$A$1:$AS$1,),))))-(((VLOOKUP(EDATE(B210,-12),Database!$A:$AS,MATCH($J$1,Database!$A$1:$AS$1,),)))))/(((VLOOKUP(EDATE(B210,-12),Database!$A:$AS,MATCH($J$1,Database!$A$1:$AS$1,),)))))</f>
        <v>3.4556485652792817E-3</v>
      </c>
      <c r="K210" s="13">
        <f>IF(VLOOKUP(B210,Database!$A:$AV,MATCH($K$1,Database!$A$1:$AV$1,),)=0,"#N/A",((((VLOOKUP(B210,Database!$A:$AS,MATCH($K$1,Database!$A$1:$AS$1,),))))-(((VLOOKUP(EDATE(B210,-12),Database!$A:$AS,MATCH($K$1,Database!$A$1:$AS$1,),)))))/(((VLOOKUP(EDATE(B210,-12),Database!$A:$AS,MATCH($K$1,Database!$A$1:$AS$1,),)))))</f>
        <v>6.5651760229476594E-2</v>
      </c>
      <c r="L210" s="13">
        <f>((((VLOOKUP(B210,Database!$A:$AS,MATCH($L$1,Database!$A$1:$AS$1,),))))-(((VLOOKUP(EDATE(B210,-12),Database!$A:$AS,MATCH($L$1,Database!$A$1:$AS$1,),)))))/(((VLOOKUP(EDATE(B210,-12),Database!$A:$AS,MATCH($L$1,Database!$A$1:$AS$1,),))))</f>
        <v>3.2141975694690208E-3</v>
      </c>
      <c r="M210" s="13">
        <f>((((VLOOKUP(B210,Database!$A:$AS,MATCH($M$1,Database!$A$1:$AS$1,),))))-(((VLOOKUP(EDATE(B210,-12),Database!$A:$AS,MATCH($M$1,Database!$A$1:$AS$1,),)))))/(((VLOOKUP(EDATE(B210,-12),Database!$A:$AS,MATCH($M$1,Database!$A$1:$AS$1,),))))</f>
        <v>5.4007254688907172E-2</v>
      </c>
      <c r="N210" s="13">
        <f>((((VLOOKUP(B210,Database!$A:$AS,MATCH($N$1,Database!$A$1:$AS$1,),))))-(((VLOOKUP(EDATE(B210,-12),Database!$A:$AS,MATCH($N$1,Database!$A$1:$AS$1,),)))))/(((VLOOKUP(EDATE(B210,-12),Database!$A:$AS,MATCH($N$1,Database!$A$1:$AS$1,),))))</f>
        <v>2.0575085140660761E-2</v>
      </c>
      <c r="O210" s="13">
        <f>IF(VLOOKUP(B210,Database!$A:$AV,MATCH($O$1,Database!$A$1:$AV$1,),)=0,"#N/A",((((VLOOKUP(B210,Database!$A:$AS,MATCH($O$1,Database!$A$1:$AS$1,),))))-(((VLOOKUP(EDATE(B210,-12),Database!$A:$AS,MATCH($O$1,Database!$A$1:$AS$1,),)))))/(((VLOOKUP(EDATE(B210,-12),Database!$A:$AS,MATCH($O$1,Database!$A$1:$AS$1,),)))))</f>
        <v>1.9748884723126615E-2</v>
      </c>
      <c r="P210" s="13">
        <f>IF(VLOOKUP(B210,Database!$A:$AV,MATCH($P$1,Database!$A$1:$AV$1,),)=0,"#N/A",((((VLOOKUP(B210,Database!$A:$AS,MATCH($P$1,Database!$A$1:$AS$1,),))))-(((VLOOKUP(EDATE(B210,-12),Database!$A:$AS,MATCH($P$1,Database!$A$1:$AS$1,),)))))/(((VLOOKUP(EDATE(B210,-12),Database!$A:$AS,MATCH($P$1,Database!$A$1:$AS$1,),)))))</f>
        <v>7.6649163111257079E-2</v>
      </c>
      <c r="Q210" s="13">
        <f>IF(VLOOKUP(B210,Database!$A:$AV,MATCH($Q$1,Database!$A$1:$AV$1,),)=0,"#N/A",((((VLOOKUP(B210,Database!$A:$AS,MATCH($Q$1,Database!$A$1:$AS$1,),))))-(((VLOOKUP(EDATE(B210,-12),Database!$A:$AS,MATCH($Q$1,Database!$A$1:$AS$1,),)))))/(((VLOOKUP(EDATE(B210,-12),Database!$A:$AS,MATCH($Q$1,Database!$A$1:$AS$1,),)))))</f>
        <v>2.4488607646277406E-2</v>
      </c>
      <c r="R210" s="13">
        <f>IF(VLOOKUP(B210,Database!$A:$AV,MATCH($R$1,Database!$A$1:$AV$1,),)=0,"#N/A",((((VLOOKUP(B210,Database!$A:$AS,MATCH($R$1,Database!$A$1:$AS$1,),))))-(((VLOOKUP(EDATE(B210,-12),Database!$A:$AS,MATCH($R$1,Database!$A$1:$AS$1,),)))))/(((VLOOKUP(EDATE(B210,-12),Database!$A:$AS,MATCH($R$1,Database!$A$1:$AS$1,),)))))</f>
        <v>-5.5139550713690935E-2</v>
      </c>
      <c r="S210" s="13">
        <f>IF(VLOOKUP(B210,Database!$A:$AV,MATCH($S$1,Database!$A$1:$AV$1,),)=0,"#N/A",((((VLOOKUP(B210,Database!$A:$AS,MATCH($S$1,Database!$A$1:$AS$1,),))))-(((VLOOKUP(EDATE(B210,-12),Database!$A:$AS,MATCH($S$1,Database!$A$1:$AS$1,),)))))/(((VLOOKUP(EDATE(B210,-12),Database!$A:$AS,MATCH($S$1,Database!$A$1:$AS$1,),)))))</f>
        <v>-9.150326797026169E-2</v>
      </c>
      <c r="T210" s="13">
        <f>IF(VLOOKUP(B210,Database!$A:$AV,MATCH($T$1,Database!$A$1:$AV$1,),)=0,"#N/A",((((VLOOKUP(B210,Database!$A:$AS,MATCH($T$1,Database!$A$1:$AS$1,),))))-(((VLOOKUP(EDATE(B210,-12),Database!$A:$AS,MATCH($T$1,Database!$A$1:$AS$1,),)))))/(((VLOOKUP(EDATE(B210,-12),Database!$A:$AS,MATCH($T$1,Database!$A$1:$AS$1,),)))))</f>
        <v>0.1001855287470088</v>
      </c>
      <c r="U210" s="13">
        <f>IF(VLOOKUP(B210,Database!$A:$AV,MATCH($U$1,Database!$A$1:$AV$1,),)=0,"#N/A",((((VLOOKUP(B210,Database!$A:$AS,MATCH($U$1,Database!$A$1:$AS$1,),))))-(((VLOOKUP(EDATE(B210,-12),Database!$A:$AS,MATCH($U$1,Database!$A$1:$AS$1,),)))))/(((VLOOKUP(EDATE(B210,-12),Database!$A:$AS,MATCH($U$1,Database!$A$1:$AS$1,),)))))</f>
        <v>2.1879021880546051E-2</v>
      </c>
      <c r="V210" s="13">
        <f>IF(VLOOKUP(B210,Database!$A:$AV,MATCH($V$1,Database!$A$1:$AV$1,),)=0,"#N/A",((((VLOOKUP(B210,Database!$A:$AS,MATCH($V$1,Database!$A$1:$AS$1,),))))-(((VLOOKUP(EDATE(B210,-12),Database!$A:$AS,MATCH($V$1,Database!$A$1:$AS$1,),)))))/(((VLOOKUP(EDATE(B210,-12),Database!$A:$AS,MATCH($V$1,Database!$A$1:$AS$1,),)))))</f>
        <v>5.1107325383304938E-2</v>
      </c>
    </row>
    <row r="211" spans="1:22" s="80" customFormat="1" x14ac:dyDescent="0.35">
      <c r="A211" s="43"/>
      <c r="B211" s="75">
        <v>38565</v>
      </c>
      <c r="C211" s="13">
        <f>IF(VLOOKUP(B211,Database!$A:$AU,MATCH($C$1,Database!$A$1:$AU$1,),)=0,"#N/A",((((VLOOKUP(B211,Database!$A:$AU,MATCH($C$1,Database!$A$1:$AU$1,),))))-(((VLOOKUP(EDATE(B211,-12),Database!$A:$AU,MATCH($C$1,Database!$A$1:$AU$1,),)))))/(((VLOOKUP(EDATE(B211,-12),Database!$A:$AU,MATCH($C$1,Database!$A$1:$AU$1,),)))))</f>
        <v>3.7637759647557827E-2</v>
      </c>
      <c r="D211" s="13">
        <f>IF(VLOOKUP(B211,Database!$A:$AV,MATCH($D$1,Database!$A$1:$AV$1,),)=0,"#N/A",((((VLOOKUP(B211,Database!$A:$AS,MATCH($D$1,Database!$A$1:$AS$1,),))))-(((VLOOKUP(EDATE(B211,-12),Database!$A:$AS,MATCH($D$1,Database!$A$1:$AS$1,),)))))/(((VLOOKUP(EDATE(B211,-12),Database!$A:$AS,MATCH($D$1,Database!$A$1:$AS$1,),)))))</f>
        <v>1.8633540367462169E-2</v>
      </c>
      <c r="E211" s="13">
        <f>IF(VLOOKUP(B211,Database!$A:$AV,MATCH($E$1,Database!$A$1:$AV$1,),)=0,"#N/A",((((VLOOKUP(B211,Database!$A:$AS,MATCH($E$1,Database!$A$1:$AS$1,),))))-(((VLOOKUP(EDATE(B211,-12),Database!$A:$AS,MATCH($E$1,Database!$A$1:$AS$1,),)))))/(((VLOOKUP(EDATE(B211,-12),Database!$A:$AS,MATCH($E$1,Database!$A$1:$AS$1,),)))))</f>
        <v>3.0241935466761502E-3</v>
      </c>
      <c r="F211" s="13">
        <f>IF(VLOOKUP(B211,Database!$A:$AV,MATCH($F$1,Database!$A$1:$AV$1,),)=0,"#N/A",((((VLOOKUP(B211,Database!$A:$AS,MATCH($F$1,Database!$A$1:$AS$1,),))))-(((VLOOKUP(EDATE(B211,-12),Database!$A:$AS,MATCH($F$1,Database!$A$1:$AS$1,),)))))/(((VLOOKUP(EDATE(B211,-12),Database!$A:$AS,MATCH($F$1,Database!$A$1:$AS$1,),)))))</f>
        <v>1.6887816641877239E-2</v>
      </c>
      <c r="G211" s="13">
        <f>IF(VLOOKUP(B211,Database!$A:$AV,MATCH($G$1,Database!$A$1:$AV$1,),)=0,"#N/A",((((VLOOKUP(B211,Database!$A:$AS,MATCH($G$1,Database!$A$1:$AS$1,),))))-(((VLOOKUP(EDATE(B211,-12),Database!$A:$AS,MATCH($G$1,Database!$A$1:$AS$1,),)))))/(((VLOOKUP(EDATE(B211,-12),Database!$A:$AS,MATCH($G$1,Database!$A$1:$AS$1,),)))))</f>
        <v>1.5053763440860209E-2</v>
      </c>
      <c r="H211" s="13">
        <f>IF(VLOOKUP(B211,Database!$A:$AV,MATCH($H$1,Database!$A$1:$AV$1,),)=0,"#N/A",((((VLOOKUP(B211,Database!$A:$AS,MATCH($H$1,Database!$A$1:$AS$1,),))))-(((VLOOKUP(EDATE(B211,-12),Database!$A:$AS,MATCH($H$1,Database!$A$1:$AS$1,),)))))/(((VLOOKUP(EDATE(B211,-12),Database!$A:$AS,MATCH($H$1,Database!$A$1:$AS$1,),)))))</f>
        <v>6.141248718302632E-3</v>
      </c>
      <c r="I211" s="13">
        <f>IF(VLOOKUP(B211,Database!$A:$AV,MATCH($I$1,Database!$A$1:$AV$1,),)=0,"#N/A",((((VLOOKUP(B211,Database!$A:$AS,MATCH($I$1,Database!$A$1:$AS$1,),))))-(((VLOOKUP(EDATE(B211,-12),Database!$A:$AS,MATCH($I$1,Database!$A$1:$AS$1,),)))))/(((VLOOKUP(EDATE(B211,-12),Database!$A:$AS,MATCH($I$1,Database!$A$1:$AS$1,),)))))</f>
        <v>9.1362126247986064E-3</v>
      </c>
      <c r="J211" s="13">
        <f>IF(VLOOKUP(B211,Database!$A:$AV,MATCH($J$1,Database!$A$1:$AV$1,),)=0,"#N/A",((((VLOOKUP(B211,Database!$A:$AS,MATCH($J$1,Database!$A$1:$AS$1,),))))-(((VLOOKUP(EDATE(B211,-12),Database!$A:$AS,MATCH($J$1,Database!$A$1:$AS$1,),)))))/(((VLOOKUP(EDATE(B211,-12),Database!$A:$AS,MATCH($J$1,Database!$A$1:$AS$1,),)))))</f>
        <v>2.4280072273921517E-2</v>
      </c>
      <c r="K211" s="13">
        <f>IF(VLOOKUP(B211,Database!$A:$AV,MATCH($K$1,Database!$A$1:$AV$1,),)=0,"#N/A",((((VLOOKUP(B211,Database!$A:$AS,MATCH($K$1,Database!$A$1:$AS$1,),))))-(((VLOOKUP(EDATE(B211,-12),Database!$A:$AS,MATCH($K$1,Database!$A$1:$AS$1,),)))))/(((VLOOKUP(EDATE(B211,-12),Database!$A:$AS,MATCH($K$1,Database!$A$1:$AS$1,),)))))</f>
        <v>-9.2421441810198214E-3</v>
      </c>
      <c r="L211" s="13">
        <f>((((VLOOKUP(B211,Database!$A:$AS,MATCH($L$1,Database!$A$1:$AS$1,),))))-(((VLOOKUP(EDATE(B211,-12),Database!$A:$AS,MATCH($L$1,Database!$A$1:$AS$1,),)))))/(((VLOOKUP(EDATE(B211,-12),Database!$A:$AS,MATCH($L$1,Database!$A$1:$AS$1,),))))</f>
        <v>3.3241668290467957E-2</v>
      </c>
      <c r="M211" s="13">
        <f>((((VLOOKUP(B211,Database!$A:$AS,MATCH($M$1,Database!$A$1:$AS$1,),))))-(((VLOOKUP(EDATE(B211,-12),Database!$A:$AS,MATCH($M$1,Database!$A$1:$AS$1,),)))))/(((VLOOKUP(EDATE(B211,-12),Database!$A:$AS,MATCH($M$1,Database!$A$1:$AS$1,),))))</f>
        <v>3.249044283780788E-2</v>
      </c>
      <c r="N211" s="13">
        <f>((((VLOOKUP(B211,Database!$A:$AS,MATCH($N$1,Database!$A$1:$AS$1,),))))-(((VLOOKUP(EDATE(B211,-12),Database!$A:$AS,MATCH($N$1,Database!$A$1:$AS$1,),)))))/(((VLOOKUP(EDATE(B211,-12),Database!$A:$AS,MATCH($N$1,Database!$A$1:$AS$1,),))))</f>
        <v>4.067406285879422E-2</v>
      </c>
      <c r="O211" s="13">
        <f>IF(VLOOKUP(B211,Database!$A:$AV,MATCH($O$1,Database!$A$1:$AV$1,),)=0,"#N/A",((((VLOOKUP(B211,Database!$A:$AS,MATCH($O$1,Database!$A$1:$AS$1,),))))-(((VLOOKUP(EDATE(B211,-12),Database!$A:$AS,MATCH($O$1,Database!$A$1:$AS$1,),)))))/(((VLOOKUP(EDATE(B211,-12),Database!$A:$AS,MATCH($O$1,Database!$A$1:$AS$1,),)))))</f>
        <v>2.3030861354134884E-2</v>
      </c>
      <c r="P211" s="13">
        <f>IF(VLOOKUP(B211,Database!$A:$AV,MATCH($P$1,Database!$A$1:$AV$1,),)=0,"#N/A",((((VLOOKUP(B211,Database!$A:$AS,MATCH($P$1,Database!$A$1:$AS$1,),))))-(((VLOOKUP(EDATE(B211,-12),Database!$A:$AS,MATCH($P$1,Database!$A$1:$AS$1,),)))))/(((VLOOKUP(EDATE(B211,-12),Database!$A:$AS,MATCH($P$1,Database!$A$1:$AS$1,),)))))</f>
        <v>6.4612004910512374E-2</v>
      </c>
      <c r="Q211" s="13">
        <f>IF(VLOOKUP(B211,Database!$A:$AV,MATCH($Q$1,Database!$A$1:$AV$1,),)=0,"#N/A",((((VLOOKUP(B211,Database!$A:$AS,MATCH($Q$1,Database!$A$1:$AS$1,),))))-(((VLOOKUP(EDATE(B211,-12),Database!$A:$AS,MATCH($Q$1,Database!$A$1:$AS$1,),)))))/(((VLOOKUP(EDATE(B211,-12),Database!$A:$AS,MATCH($Q$1,Database!$A$1:$AS$1,),)))))</f>
        <v>1.3796763645711922E-2</v>
      </c>
      <c r="R211" s="13">
        <f>IF(VLOOKUP(B211,Database!$A:$AV,MATCH($R$1,Database!$A$1:$AV$1,),)=0,"#N/A",((((VLOOKUP(B211,Database!$A:$AS,MATCH($R$1,Database!$A$1:$AS$1,),))))-(((VLOOKUP(EDATE(B211,-12),Database!$A:$AS,MATCH($R$1,Database!$A$1:$AS$1,),)))))/(((VLOOKUP(EDATE(B211,-12),Database!$A:$AS,MATCH($R$1,Database!$A$1:$AS$1,),)))))</f>
        <v>3.5372144438289739E-2</v>
      </c>
      <c r="S211" s="13">
        <f>IF(VLOOKUP(B211,Database!$A:$AV,MATCH($S$1,Database!$A$1:$AV$1,),)=0,"#N/A",((((VLOOKUP(B211,Database!$A:$AS,MATCH($S$1,Database!$A$1:$AS$1,),))))-(((VLOOKUP(EDATE(B211,-12),Database!$A:$AS,MATCH($S$1,Database!$A$1:$AS$1,),)))))/(((VLOOKUP(EDATE(B211,-12),Database!$A:$AS,MATCH($S$1,Database!$A$1:$AS$1,),)))))</f>
        <v>0.17365967366266827</v>
      </c>
      <c r="T211" s="13">
        <f>IF(VLOOKUP(B211,Database!$A:$AV,MATCH($T$1,Database!$A$1:$AV$1,),)=0,"#N/A",((((VLOOKUP(B211,Database!$A:$AS,MATCH($T$1,Database!$A$1:$AS$1,),))))-(((VLOOKUP(EDATE(B211,-12),Database!$A:$AS,MATCH($T$1,Database!$A$1:$AS$1,),)))))/(((VLOOKUP(EDATE(B211,-12),Database!$A:$AS,MATCH($T$1,Database!$A$1:$AS$1,),)))))</f>
        <v>0.12710280374708768</v>
      </c>
      <c r="U211" s="13">
        <f>IF(VLOOKUP(B211,Database!$A:$AV,MATCH($U$1,Database!$A$1:$AV$1,),)=0,"#N/A",((((VLOOKUP(B211,Database!$A:$AS,MATCH($U$1,Database!$A$1:$AS$1,),))))-(((VLOOKUP(EDATE(B211,-12),Database!$A:$AS,MATCH($U$1,Database!$A$1:$AS$1,),)))))/(((VLOOKUP(EDATE(B211,-12),Database!$A:$AS,MATCH($U$1,Database!$A$1:$AS$1,),)))))</f>
        <v>3.0848329053304761E-2</v>
      </c>
      <c r="V211" s="13">
        <f>IF(VLOOKUP(B211,Database!$A:$AV,MATCH($V$1,Database!$A$1:$AV$1,),)=0,"#N/A",((((VLOOKUP(B211,Database!$A:$AS,MATCH($V$1,Database!$A$1:$AS$1,),))))-(((VLOOKUP(EDATE(B211,-12),Database!$A:$AS,MATCH($V$1,Database!$A$1:$AS$1,),)))))/(((VLOOKUP(EDATE(B211,-12),Database!$A:$AS,MATCH($V$1,Database!$A$1:$AS$1,),)))))</f>
        <v>5.5837563451776602E-2</v>
      </c>
    </row>
    <row r="212" spans="1:22" s="80" customFormat="1" x14ac:dyDescent="0.35">
      <c r="A212" s="43"/>
      <c r="B212" s="75">
        <v>38596</v>
      </c>
      <c r="C212" s="13">
        <f>IF(VLOOKUP(B212,Database!$A:$AU,MATCH($C$1,Database!$A$1:$AU$1,),)=0,"#N/A",((((VLOOKUP(B212,Database!$A:$AU,MATCH($C$1,Database!$A$1:$AU$1,),))))-(((VLOOKUP(EDATE(B212,-12),Database!$A:$AU,MATCH($C$1,Database!$A$1:$AU$1,),)))))/(((VLOOKUP(EDATE(B212,-12),Database!$A:$AU,MATCH($C$1,Database!$A$1:$AU$1,),)))))</f>
        <v>1.6530590922453254E-2</v>
      </c>
      <c r="D212" s="13">
        <f>IF(VLOOKUP(B212,Database!$A:$AV,MATCH($D$1,Database!$A$1:$AV$1,),)=0,"#N/A",((((VLOOKUP(B212,Database!$A:$AS,MATCH($D$1,Database!$A$1:$AS$1,),))))-(((VLOOKUP(EDATE(B212,-12),Database!$A:$AS,MATCH($D$1,Database!$A$1:$AS$1,),)))))/(((VLOOKUP(EDATE(B212,-12),Database!$A:$AS,MATCH($D$1,Database!$A$1:$AS$1,),)))))</f>
        <v>1.6309887871827893E-2</v>
      </c>
      <c r="E212" s="13">
        <f>IF(VLOOKUP(B212,Database!$A:$AV,MATCH($E$1,Database!$A$1:$AV$1,),)=0,"#N/A",((((VLOOKUP(B212,Database!$A:$AS,MATCH($E$1,Database!$A$1:$AS$1,),))))-(((VLOOKUP(EDATE(B212,-12),Database!$A:$AS,MATCH($E$1,Database!$A$1:$AS$1,),)))))/(((VLOOKUP(EDATE(B212,-12),Database!$A:$AS,MATCH($E$1,Database!$A$1:$AS$1,),)))))</f>
        <v>8.0402010097368089E-3</v>
      </c>
      <c r="F212" s="13">
        <f>IF(VLOOKUP(B212,Database!$A:$AV,MATCH($F$1,Database!$A$1:$AV$1,),)=0,"#N/A",((((VLOOKUP(B212,Database!$A:$AS,MATCH($F$1,Database!$A$1:$AS$1,),))))-(((VLOOKUP(EDATE(B212,-12),Database!$A:$AS,MATCH($F$1,Database!$A$1:$AS$1,),)))))/(((VLOOKUP(EDATE(B212,-12),Database!$A:$AS,MATCH($F$1,Database!$A$1:$AS$1,),)))))</f>
        <v>4.8367593710852995E-2</v>
      </c>
      <c r="G212" s="13">
        <f>IF(VLOOKUP(B212,Database!$A:$AV,MATCH($G$1,Database!$A$1:$AV$1,),)=0,"#N/A",((((VLOOKUP(B212,Database!$A:$AS,MATCH($G$1,Database!$A$1:$AS$1,),))))-(((VLOOKUP(EDATE(B212,-12),Database!$A:$AS,MATCH($G$1,Database!$A$1:$AS$1,),)))))/(((VLOOKUP(EDATE(B212,-12),Database!$A:$AS,MATCH($G$1,Database!$A$1:$AS$1,),)))))</f>
        <v>5.874909616775178E-3</v>
      </c>
      <c r="H212" s="13">
        <f>IF(VLOOKUP(B212,Database!$A:$AV,MATCH($H$1,Database!$A$1:$AV$1,),)=0,"#N/A",((((VLOOKUP(B212,Database!$A:$AS,MATCH($H$1,Database!$A$1:$AS$1,),))))-(((VLOOKUP(EDATE(B212,-12),Database!$A:$AS,MATCH($H$1,Database!$A$1:$AS$1,),)))))/(((VLOOKUP(EDATE(B212,-12),Database!$A:$AS,MATCH($H$1,Database!$A$1:$AS$1,),)))))</f>
        <v>1.1282051281129381E-2</v>
      </c>
      <c r="I212" s="13">
        <f>IF(VLOOKUP(B212,Database!$A:$AV,MATCH($I$1,Database!$A$1:$AV$1,),)=0,"#N/A",((((VLOOKUP(B212,Database!$A:$AS,MATCH($I$1,Database!$A$1:$AS$1,),))))-(((VLOOKUP(EDATE(B212,-12),Database!$A:$AS,MATCH($I$1,Database!$A$1:$AS$1,),)))))/(((VLOOKUP(EDATE(B212,-12),Database!$A:$AS,MATCH($I$1,Database!$A$1:$AS$1,),)))))</f>
        <v>-8.1833060261116001E-4</v>
      </c>
      <c r="J212" s="13">
        <f>IF(VLOOKUP(B212,Database!$A:$AV,MATCH($J$1,Database!$A$1:$AV$1,),)=0,"#N/A",((((VLOOKUP(B212,Database!$A:$AS,MATCH($J$1,Database!$A$1:$AS$1,),))))-(((VLOOKUP(EDATE(B212,-12),Database!$A:$AS,MATCH($J$1,Database!$A$1:$AS$1,),)))))/(((VLOOKUP(EDATE(B212,-12),Database!$A:$AS,MATCH($J$1,Database!$A$1:$AS$1,),)))))</f>
        <v>4.3679119767301867E-3</v>
      </c>
      <c r="K212" s="13">
        <f>IF(VLOOKUP(B212,Database!$A:$AV,MATCH($K$1,Database!$A$1:$AV$1,),)=0,"#N/A",((((VLOOKUP(B212,Database!$A:$AS,MATCH($K$1,Database!$A$1:$AS$1,),))))-(((VLOOKUP(EDATE(B212,-12),Database!$A:$AS,MATCH($K$1,Database!$A$1:$AS$1,),)))))/(((VLOOKUP(EDATE(B212,-12),Database!$A:$AS,MATCH($K$1,Database!$A$1:$AS$1,),)))))</f>
        <v>2.2099447516915602E-2</v>
      </c>
      <c r="L212" s="13">
        <f>((((VLOOKUP(B212,Database!$A:$AS,MATCH($L$1,Database!$A$1:$AS$1,),))))-(((VLOOKUP(EDATE(B212,-12),Database!$A:$AS,MATCH($L$1,Database!$A$1:$AS$1,),)))))/(((VLOOKUP(EDATE(B212,-12),Database!$A:$AS,MATCH($L$1,Database!$A$1:$AS$1,),))))</f>
        <v>2.7075838580869285E-2</v>
      </c>
      <c r="M212" s="13">
        <f>((((VLOOKUP(B212,Database!$A:$AS,MATCH($M$1,Database!$A$1:$AS$1,),))))-(((VLOOKUP(EDATE(B212,-12),Database!$A:$AS,MATCH($M$1,Database!$A$1:$AS$1,),)))))/(((VLOOKUP(EDATE(B212,-12),Database!$A:$AS,MATCH($M$1,Database!$A$1:$AS$1,),))))</f>
        <v>6.7422169100744125E-2</v>
      </c>
      <c r="N212" s="13">
        <f>((((VLOOKUP(B212,Database!$A:$AS,MATCH($N$1,Database!$A$1:$AS$1,),))))-(((VLOOKUP(EDATE(B212,-12),Database!$A:$AS,MATCH($N$1,Database!$A$1:$AS$1,),)))))/(((VLOOKUP(EDATE(B212,-12),Database!$A:$AS,MATCH($N$1,Database!$A$1:$AS$1,),))))</f>
        <v>1.8628274828413206E-2</v>
      </c>
      <c r="O212" s="13">
        <f>IF(VLOOKUP(B212,Database!$A:$AV,MATCH($O$1,Database!$A$1:$AV$1,),)=0,"#N/A",((((VLOOKUP(B212,Database!$A:$AS,MATCH($O$1,Database!$A$1:$AS$1,),))))-(((VLOOKUP(EDATE(B212,-12),Database!$A:$AS,MATCH($O$1,Database!$A$1:$AS$1,),)))))/(((VLOOKUP(EDATE(B212,-12),Database!$A:$AS,MATCH($O$1,Database!$A$1:$AS$1,),)))))</f>
        <v>1.9688135598307198E-2</v>
      </c>
      <c r="P212" s="13">
        <f>IF(VLOOKUP(B212,Database!$A:$AV,MATCH($P$1,Database!$A$1:$AV$1,),)=0,"#N/A",((((VLOOKUP(B212,Database!$A:$AS,MATCH($P$1,Database!$A$1:$AS$1,),))))-(((VLOOKUP(EDATE(B212,-12),Database!$A:$AS,MATCH($P$1,Database!$A$1:$AS$1,),)))))/(((VLOOKUP(EDATE(B212,-12),Database!$A:$AS,MATCH($P$1,Database!$A$1:$AS$1,),)))))</f>
        <v>4.9336378591621377E-2</v>
      </c>
      <c r="Q212" s="13">
        <f>IF(VLOOKUP(B212,Database!$A:$AV,MATCH($Q$1,Database!$A$1:$AV$1,),)=0,"#N/A",((((VLOOKUP(B212,Database!$A:$AS,MATCH($Q$1,Database!$A$1:$AS$1,),))))-(((VLOOKUP(EDATE(B212,-12),Database!$A:$AS,MATCH($Q$1,Database!$A$1:$AS$1,),)))))/(((VLOOKUP(EDATE(B212,-12),Database!$A:$AS,MATCH($Q$1,Database!$A$1:$AS$1,),)))))</f>
        <v>3.2932736145289722E-3</v>
      </c>
      <c r="R212" s="13">
        <f>IF(VLOOKUP(B212,Database!$A:$AV,MATCH($R$1,Database!$A$1:$AV$1,),)=0,"#N/A",((((VLOOKUP(B212,Database!$A:$AS,MATCH($R$1,Database!$A$1:$AS$1,),))))-(((VLOOKUP(EDATE(B212,-12),Database!$A:$AS,MATCH($R$1,Database!$A$1:$AS$1,),)))))/(((VLOOKUP(EDATE(B212,-12),Database!$A:$AS,MATCH($R$1,Database!$A$1:$AS$1,),)))))</f>
        <v>-1.1740331492677201E-2</v>
      </c>
      <c r="S212" s="13">
        <f>IF(VLOOKUP(B212,Database!$A:$AV,MATCH($S$1,Database!$A$1:$AV$1,),)=0,"#N/A",((((VLOOKUP(B212,Database!$A:$AS,MATCH($S$1,Database!$A$1:$AS$1,),))))-(((VLOOKUP(EDATE(B212,-12),Database!$A:$AS,MATCH($S$1,Database!$A$1:$AS$1,),)))))/(((VLOOKUP(EDATE(B212,-12),Database!$A:$AS,MATCH($S$1,Database!$A$1:$AS$1,),)))))</f>
        <v>3.433922995852344E-2</v>
      </c>
      <c r="T212" s="13">
        <f>IF(VLOOKUP(B212,Database!$A:$AV,MATCH($T$1,Database!$A$1:$AV$1,),)=0,"#N/A",((((VLOOKUP(B212,Database!$A:$AS,MATCH($T$1,Database!$A$1:$AS$1,),))))-(((VLOOKUP(EDATE(B212,-12),Database!$A:$AS,MATCH($T$1,Database!$A$1:$AS$1,),)))))/(((VLOOKUP(EDATE(B212,-12),Database!$A:$AS,MATCH($T$1,Database!$A$1:$AS$1,),)))))</f>
        <v>0.16412213740421594</v>
      </c>
      <c r="U212" s="13">
        <f>IF(VLOOKUP(B212,Database!$A:$AV,MATCH($U$1,Database!$A$1:$AV$1,),)=0,"#N/A",((((VLOOKUP(B212,Database!$A:$AS,MATCH($U$1,Database!$A$1:$AS$1,),))))-(((VLOOKUP(EDATE(B212,-12),Database!$A:$AS,MATCH($U$1,Database!$A$1:$AS$1,),)))))/(((VLOOKUP(EDATE(B212,-12),Database!$A:$AS,MATCH($U$1,Database!$A$1:$AS$1,),)))))</f>
        <v>3.7419354835895563E-2</v>
      </c>
      <c r="V212" s="13">
        <f>IF(VLOOKUP(B212,Database!$A:$AV,MATCH($V$1,Database!$A$1:$AV$1,),)=0,"#N/A",((((VLOOKUP(B212,Database!$A:$AS,MATCH($V$1,Database!$A$1:$AS$1,),))))-(((VLOOKUP(EDATE(B212,-12),Database!$A:$AS,MATCH($V$1,Database!$A$1:$AS$1,),)))))/(((VLOOKUP(EDATE(B212,-12),Database!$A:$AS,MATCH($V$1,Database!$A$1:$AS$1,),)))))</f>
        <v>6.0708263069139991E-2</v>
      </c>
    </row>
    <row r="213" spans="1:22" s="80" customFormat="1" x14ac:dyDescent="0.35">
      <c r="A213" s="43"/>
      <c r="B213" s="75">
        <v>38626</v>
      </c>
      <c r="C213" s="13">
        <f>IF(VLOOKUP(B213,Database!$A:$AU,MATCH($C$1,Database!$A$1:$AU$1,),)=0,"#N/A",((((VLOOKUP(B213,Database!$A:$AU,MATCH($C$1,Database!$A$1:$AU$1,),))))-(((VLOOKUP(EDATE(B213,-12),Database!$A:$AU,MATCH($C$1,Database!$A$1:$AU$1,),)))))/(((VLOOKUP(EDATE(B213,-12),Database!$A:$AU,MATCH($C$1,Database!$A$1:$AU$1,),)))))</f>
        <v>1.9820846185999792E-2</v>
      </c>
      <c r="D213" s="13">
        <f>IF(VLOOKUP(B213,Database!$A:$AV,MATCH($D$1,Database!$A$1:$AV$1,),)=0,"#N/A",((((VLOOKUP(B213,Database!$A:$AS,MATCH($D$1,Database!$A$1:$AS$1,),))))-(((VLOOKUP(EDATE(B213,-12),Database!$A:$AS,MATCH($D$1,Database!$A$1:$AS$1,),)))))/(((VLOOKUP(EDATE(B213,-12),Database!$A:$AS,MATCH($D$1,Database!$A$1:$AS$1,),)))))</f>
        <v>1.3184584181605629E-2</v>
      </c>
      <c r="E213" s="13">
        <f>IF(VLOOKUP(B213,Database!$A:$AV,MATCH($E$1,Database!$A$1:$AV$1,),)=0,"#N/A",((((VLOOKUP(B213,Database!$A:$AS,MATCH($E$1,Database!$A$1:$AS$1,),))))-(((VLOOKUP(EDATE(B213,-12),Database!$A:$AS,MATCH($E$1,Database!$A$1:$AS$1,),)))))/(((VLOOKUP(EDATE(B213,-12),Database!$A:$AS,MATCH($E$1,Database!$A$1:$AS$1,),)))))</f>
        <v>1.8442622949815163E-2</v>
      </c>
      <c r="F213" s="13">
        <f>IF(VLOOKUP(B213,Database!$A:$AV,MATCH($F$1,Database!$A$1:$AV$1,),)=0,"#N/A",((((VLOOKUP(B213,Database!$A:$AS,MATCH($F$1,Database!$A$1:$AS$1,),))))-(((VLOOKUP(EDATE(B213,-12),Database!$A:$AS,MATCH($F$1,Database!$A$1:$AS$1,),)))))/(((VLOOKUP(EDATE(B213,-12),Database!$A:$AS,MATCH($F$1,Database!$A$1:$AS$1,),)))))</f>
        <v>5.6152927129133043E-2</v>
      </c>
      <c r="G213" s="13">
        <f>IF(VLOOKUP(B213,Database!$A:$AV,MATCH($G$1,Database!$A$1:$AV$1,),)=0,"#N/A",((((VLOOKUP(B213,Database!$A:$AS,MATCH($G$1,Database!$A$1:$AS$1,),))))-(((VLOOKUP(EDATE(B213,-12),Database!$A:$AS,MATCH($G$1,Database!$A$1:$AS$1,),)))))/(((VLOOKUP(EDATE(B213,-12),Database!$A:$AS,MATCH($G$1,Database!$A$1:$AS$1,),)))))</f>
        <v>-3.077061092670667E-2</v>
      </c>
      <c r="H213" s="13">
        <f>IF(VLOOKUP(B213,Database!$A:$AV,MATCH($H$1,Database!$A$1:$AV$1,),)=0,"#N/A",((((VLOOKUP(B213,Database!$A:$AS,MATCH($H$1,Database!$A$1:$AS$1,),))))-(((VLOOKUP(EDATE(B213,-12),Database!$A:$AS,MATCH($H$1,Database!$A$1:$AS$1,),)))))/(((VLOOKUP(EDATE(B213,-12),Database!$A:$AS,MATCH($H$1,Database!$A$1:$AS$1,),)))))</f>
        <v>-4.0691759871709244E-3</v>
      </c>
      <c r="I213" s="13">
        <f>IF(VLOOKUP(B213,Database!$A:$AV,MATCH($I$1,Database!$A$1:$AV$1,),)=0,"#N/A",((((VLOOKUP(B213,Database!$A:$AS,MATCH($I$1,Database!$A$1:$AS$1,),))))-(((VLOOKUP(EDATE(B213,-12),Database!$A:$AS,MATCH($I$1,Database!$A$1:$AS$1,),)))))/(((VLOOKUP(EDATE(B213,-12),Database!$A:$AS,MATCH($I$1,Database!$A$1:$AS$1,),)))))</f>
        <v>-8.1168831200326644E-3</v>
      </c>
      <c r="J213" s="13">
        <f>IF(VLOOKUP(B213,Database!$A:$AV,MATCH($J$1,Database!$A$1:$AV$1,),)=0,"#N/A",((((VLOOKUP(B213,Database!$A:$AS,MATCH($J$1,Database!$A$1:$AS$1,),))))-(((VLOOKUP(EDATE(B213,-12),Database!$A:$AS,MATCH($J$1,Database!$A$1:$AS$1,),)))))/(((VLOOKUP(EDATE(B213,-12),Database!$A:$AS,MATCH($J$1,Database!$A$1:$AS$1,),)))))</f>
        <v>8.2887403337506375E-3</v>
      </c>
      <c r="K213" s="13">
        <f>IF(VLOOKUP(B213,Database!$A:$AV,MATCH($K$1,Database!$A$1:$AV$1,),)=0,"#N/A",((((VLOOKUP(B213,Database!$A:$AS,MATCH($K$1,Database!$A$1:$AS$1,),))))-(((VLOOKUP(EDATE(B213,-12),Database!$A:$AS,MATCH($K$1,Database!$A$1:$AS$1,),)))))/(((VLOOKUP(EDATE(B213,-12),Database!$A:$AS,MATCH($K$1,Database!$A$1:$AS$1,),)))))</f>
        <v>3.2287822881692664E-2</v>
      </c>
      <c r="L213" s="13">
        <f>((((VLOOKUP(B213,Database!$A:$AS,MATCH($L$1,Database!$A$1:$AS$1,),))))-(((VLOOKUP(EDATE(B213,-12),Database!$A:$AS,MATCH($L$1,Database!$A$1:$AS$1,),)))))/(((VLOOKUP(EDATE(B213,-12),Database!$A:$AS,MATCH($L$1,Database!$A$1:$AS$1,),))))</f>
        <v>1.8373603483255497E-2</v>
      </c>
      <c r="M213" s="13">
        <f>((((VLOOKUP(B213,Database!$A:$AS,MATCH($M$1,Database!$A$1:$AS$1,),))))-(((VLOOKUP(EDATE(B213,-12),Database!$A:$AS,MATCH($M$1,Database!$A$1:$AS$1,),)))))/(((VLOOKUP(EDATE(B213,-12),Database!$A:$AS,MATCH($M$1,Database!$A$1:$AS$1,),))))</f>
        <v>6.0090708693801342E-2</v>
      </c>
      <c r="N213" s="13">
        <f>((((VLOOKUP(B213,Database!$A:$AS,MATCH($N$1,Database!$A$1:$AS$1,),))))-(((VLOOKUP(EDATE(B213,-12),Database!$A:$AS,MATCH($N$1,Database!$A$1:$AS$1,),)))))/(((VLOOKUP(EDATE(B213,-12),Database!$A:$AS,MATCH($N$1,Database!$A$1:$AS$1,),))))</f>
        <v>3.7660080043349115E-2</v>
      </c>
      <c r="O213" s="13">
        <f>IF(VLOOKUP(B213,Database!$A:$AV,MATCH($O$1,Database!$A$1:$AV$1,),)=0,"#N/A",((((VLOOKUP(B213,Database!$A:$AS,MATCH($O$1,Database!$A$1:$AS$1,),))))-(((VLOOKUP(EDATE(B213,-12),Database!$A:$AS,MATCH($O$1,Database!$A$1:$AS$1,),)))))/(((VLOOKUP(EDATE(B213,-12),Database!$A:$AS,MATCH($O$1,Database!$A$1:$AS$1,),)))))</f>
        <v>2.1506631410974211E-2</v>
      </c>
      <c r="P213" s="13">
        <f>IF(VLOOKUP(B213,Database!$A:$AV,MATCH($P$1,Database!$A$1:$AV$1,),)=0,"#N/A",((((VLOOKUP(B213,Database!$A:$AS,MATCH($P$1,Database!$A$1:$AS$1,),))))-(((VLOOKUP(EDATE(B213,-12),Database!$A:$AS,MATCH($P$1,Database!$A$1:$AS$1,),)))))/(((VLOOKUP(EDATE(B213,-12),Database!$A:$AS,MATCH($P$1,Database!$A$1:$AS$1,),)))))</f>
        <v>7.8811204446005867E-2</v>
      </c>
      <c r="Q213" s="13">
        <f>IF(VLOOKUP(B213,Database!$A:$AV,MATCH($Q$1,Database!$A$1:$AV$1,),)=0,"#N/A",((((VLOOKUP(B213,Database!$A:$AS,MATCH($Q$1,Database!$A$1:$AS$1,),))))-(((VLOOKUP(EDATE(B213,-12),Database!$A:$AS,MATCH($Q$1,Database!$A$1:$AS$1,),)))))/(((VLOOKUP(EDATE(B213,-12),Database!$A:$AS,MATCH($Q$1,Database!$A$1:$AS$1,),)))))</f>
        <v>3.1536064032786967E-3</v>
      </c>
      <c r="R213" s="13">
        <f>IF(VLOOKUP(B213,Database!$A:$AV,MATCH($R$1,Database!$A$1:$AV$1,),)=0,"#N/A",((((VLOOKUP(B213,Database!$A:$AS,MATCH($R$1,Database!$A$1:$AS$1,),))))-(((VLOOKUP(EDATE(B213,-12),Database!$A:$AS,MATCH($R$1,Database!$A$1:$AS$1,),)))))/(((VLOOKUP(EDATE(B213,-12),Database!$A:$AS,MATCH($R$1,Database!$A$1:$AS$1,),)))))</f>
        <v>2.1660649815319309E-2</v>
      </c>
      <c r="S213" s="13">
        <f>IF(VLOOKUP(B213,Database!$A:$AV,MATCH($S$1,Database!$A$1:$AV$1,),)=0,"#N/A",((((VLOOKUP(B213,Database!$A:$AS,MATCH($S$1,Database!$A$1:$AS$1,),))))-(((VLOOKUP(EDATE(B213,-12),Database!$A:$AS,MATCH($S$1,Database!$A$1:$AS$1,),)))))/(((VLOOKUP(EDATE(B213,-12),Database!$A:$AS,MATCH($S$1,Database!$A$1:$AS$1,),)))))</f>
        <v>4.3343653248892153E-2</v>
      </c>
      <c r="T213" s="13">
        <f>IF(VLOOKUP(B213,Database!$A:$AV,MATCH($T$1,Database!$A$1:$AV$1,),)=0,"#N/A",((((VLOOKUP(B213,Database!$A:$AS,MATCH($T$1,Database!$A$1:$AS$1,),))))-(((VLOOKUP(EDATE(B213,-12),Database!$A:$AS,MATCH($T$1,Database!$A$1:$AS$1,),)))))/(((VLOOKUP(EDATE(B213,-12),Database!$A:$AS,MATCH($T$1,Database!$A$1:$AS$1,),)))))</f>
        <v>0.22529644268321602</v>
      </c>
      <c r="U213" s="13">
        <f>IF(VLOOKUP(B213,Database!$A:$AV,MATCH($U$1,Database!$A$1:$AV$1,),)=0,"#N/A",((((VLOOKUP(B213,Database!$A:$AS,MATCH($U$1,Database!$A$1:$AS$1,),))))-(((VLOOKUP(EDATE(B213,-12),Database!$A:$AS,MATCH($U$1,Database!$A$1:$AS$1,),)))))/(((VLOOKUP(EDATE(B213,-12),Database!$A:$AS,MATCH($U$1,Database!$A$1:$AS$1,),)))))</f>
        <v>3.7037037034198569E-2</v>
      </c>
      <c r="V213" s="13">
        <f>IF(VLOOKUP(B213,Database!$A:$AV,MATCH($V$1,Database!$A$1:$AV$1,),)=0,"#N/A",((((VLOOKUP(B213,Database!$A:$AS,MATCH($V$1,Database!$A$1:$AS$1,),))))-(((VLOOKUP(EDATE(B213,-12),Database!$A:$AS,MATCH($V$1,Database!$A$1:$AS$1,),)))))/(((VLOOKUP(EDATE(B213,-12),Database!$A:$AS,MATCH($V$1,Database!$A$1:$AS$1,),)))))</f>
        <v>7.8464106844741172E-2</v>
      </c>
    </row>
    <row r="214" spans="1:22" s="80" customFormat="1" x14ac:dyDescent="0.35">
      <c r="A214" s="43"/>
      <c r="B214" s="75">
        <v>38657</v>
      </c>
      <c r="C214" s="13">
        <f>IF(VLOOKUP(B214,Database!$A:$AU,MATCH($C$1,Database!$A$1:$AU$1,),)=0,"#N/A",((((VLOOKUP(B214,Database!$A:$AU,MATCH($C$1,Database!$A$1:$AU$1,),))))-(((VLOOKUP(EDATE(B214,-12),Database!$A:$AU,MATCH($C$1,Database!$A$1:$AU$1,),)))))/(((VLOOKUP(EDATE(B214,-12),Database!$A:$AU,MATCH($C$1,Database!$A$1:$AU$1,),)))))</f>
        <v>2.8629686526733835E-2</v>
      </c>
      <c r="D214" s="13">
        <f>IF(VLOOKUP(B214,Database!$A:$AV,MATCH($D$1,Database!$A$1:$AV$1,),)=0,"#N/A",((((VLOOKUP(B214,Database!$A:$AS,MATCH($D$1,Database!$A$1:$AS$1,),))))-(((VLOOKUP(EDATE(B214,-12),Database!$A:$AS,MATCH($D$1,Database!$A$1:$AS$1,),)))))/(((VLOOKUP(EDATE(B214,-12),Database!$A:$AS,MATCH($D$1,Database!$A$1:$AS$1,),)))))</f>
        <v>4.2051282053312461E-2</v>
      </c>
      <c r="E214" s="13">
        <f>IF(VLOOKUP(B214,Database!$A:$AV,MATCH($E$1,Database!$A$1:$AV$1,),)=0,"#N/A",((((VLOOKUP(B214,Database!$A:$AS,MATCH($E$1,Database!$A$1:$AS$1,),))))-(((VLOOKUP(EDATE(B214,-12),Database!$A:$AS,MATCH($E$1,Database!$A$1:$AS$1,),)))))/(((VLOOKUP(EDATE(B214,-12),Database!$A:$AS,MATCH($E$1,Database!$A$1:$AS$1,),)))))</f>
        <v>2.631578946804768E-2</v>
      </c>
      <c r="F214" s="13">
        <f>IF(VLOOKUP(B214,Database!$A:$AV,MATCH($F$1,Database!$A$1:$AV$1,),)=0,"#N/A",((((VLOOKUP(B214,Database!$A:$AS,MATCH($F$1,Database!$A$1:$AS$1,),))))-(((VLOOKUP(EDATE(B214,-12),Database!$A:$AS,MATCH($F$1,Database!$A$1:$AS$1,),)))))/(((VLOOKUP(EDATE(B214,-12),Database!$A:$AS,MATCH($F$1,Database!$A$1:$AS$1,),)))))</f>
        <v>6.196840825728752E-2</v>
      </c>
      <c r="G214" s="13">
        <f>IF(VLOOKUP(B214,Database!$A:$AV,MATCH($G$1,Database!$A$1:$AV$1,),)=0,"#N/A",((((VLOOKUP(B214,Database!$A:$AS,MATCH($G$1,Database!$A$1:$AS$1,),))))-(((VLOOKUP(EDATE(B214,-12),Database!$A:$AS,MATCH($G$1,Database!$A$1:$AS$1,),)))))/(((VLOOKUP(EDATE(B214,-12),Database!$A:$AS,MATCH($G$1,Database!$A$1:$AS$1,),)))))</f>
        <v>2.4997719186205591E-2</v>
      </c>
      <c r="H214" s="13">
        <f>IF(VLOOKUP(B214,Database!$A:$AV,MATCH($H$1,Database!$A$1:$AV$1,),)=0,"#N/A",((((VLOOKUP(B214,Database!$A:$AS,MATCH($H$1,Database!$A$1:$AS$1,),))))-(((VLOOKUP(EDATE(B214,-12),Database!$A:$AS,MATCH($H$1,Database!$A$1:$AS$1,),)))))/(((VLOOKUP(EDATE(B214,-12),Database!$A:$AS,MATCH($H$1,Database!$A$1:$AS$1,),)))))</f>
        <v>-4.0485829912789541E-3</v>
      </c>
      <c r="I214" s="13">
        <f>IF(VLOOKUP(B214,Database!$A:$AV,MATCH($I$1,Database!$A$1:$AV$1,),)=0,"#N/A",((((VLOOKUP(B214,Database!$A:$AS,MATCH($I$1,Database!$A$1:$AS$1,),))))-(((VLOOKUP(EDATE(B214,-12),Database!$A:$AS,MATCH($I$1,Database!$A$1:$AS$1,),)))))/(((VLOOKUP(EDATE(B214,-12),Database!$A:$AS,MATCH($I$1,Database!$A$1:$AS$1,),)))))</f>
        <v>1.8976897687195508E-2</v>
      </c>
      <c r="J214" s="13">
        <f>IF(VLOOKUP(B214,Database!$A:$AV,MATCH($J$1,Database!$A$1:$AV$1,),)=0,"#N/A",((((VLOOKUP(B214,Database!$A:$AS,MATCH($J$1,Database!$A$1:$AS$1,),))))-(((VLOOKUP(EDATE(B214,-12),Database!$A:$AS,MATCH($J$1,Database!$A$1:$AS$1,),)))))/(((VLOOKUP(EDATE(B214,-12),Database!$A:$AS,MATCH($J$1,Database!$A$1:$AS$1,),)))))</f>
        <v>1.3785547634587701E-2</v>
      </c>
      <c r="K214" s="13">
        <f>IF(VLOOKUP(B214,Database!$A:$AV,MATCH($K$1,Database!$A$1:$AV$1,),)=0,"#N/A",((((VLOOKUP(B214,Database!$A:$AS,MATCH($K$1,Database!$A$1:$AS$1,),))))-(((VLOOKUP(EDATE(B214,-12),Database!$A:$AS,MATCH($K$1,Database!$A$1:$AS$1,),)))))/(((VLOOKUP(EDATE(B214,-12),Database!$A:$AS,MATCH($K$1,Database!$A$1:$AS$1,),)))))</f>
        <v>7.3461891654081624E-3</v>
      </c>
      <c r="L214" s="13">
        <f>((((VLOOKUP(B214,Database!$A:$AS,MATCH($L$1,Database!$A$1:$AS$1,),))))-(((VLOOKUP(EDATE(B214,-12),Database!$A:$AS,MATCH($L$1,Database!$A$1:$AS$1,),)))))/(((VLOOKUP(EDATE(B214,-12),Database!$A:$AS,MATCH($L$1,Database!$A$1:$AS$1,),))))</f>
        <v>3.6464476340993028E-2</v>
      </c>
      <c r="M214" s="13">
        <f>((((VLOOKUP(B214,Database!$A:$AS,MATCH($M$1,Database!$A$1:$AS$1,),))))-(((VLOOKUP(EDATE(B214,-12),Database!$A:$AS,MATCH($M$1,Database!$A$1:$AS$1,),)))))/(((VLOOKUP(EDATE(B214,-12),Database!$A:$AS,MATCH($M$1,Database!$A$1:$AS$1,),))))</f>
        <v>5.6958978551208871E-2</v>
      </c>
      <c r="N214" s="13">
        <f>((((VLOOKUP(B214,Database!$A:$AS,MATCH($N$1,Database!$A$1:$AS$1,),))))-(((VLOOKUP(EDATE(B214,-12),Database!$A:$AS,MATCH($N$1,Database!$A$1:$AS$1,),)))))/(((VLOOKUP(EDATE(B214,-12),Database!$A:$AS,MATCH($N$1,Database!$A$1:$AS$1,),))))</f>
        <v>2.332465379225513E-2</v>
      </c>
      <c r="O214" s="13">
        <f>IF(VLOOKUP(B214,Database!$A:$AV,MATCH($O$1,Database!$A$1:$AV$1,),)=0,"#N/A",((((VLOOKUP(B214,Database!$A:$AS,MATCH($O$1,Database!$A$1:$AS$1,),))))-(((VLOOKUP(EDATE(B214,-12),Database!$A:$AS,MATCH($O$1,Database!$A$1:$AS$1,),)))))/(((VLOOKUP(EDATE(B214,-12),Database!$A:$AS,MATCH($O$1,Database!$A$1:$AS$1,),)))))</f>
        <v>2.9212513367249993E-2</v>
      </c>
      <c r="P214" s="13">
        <f>IF(VLOOKUP(B214,Database!$A:$AV,MATCH($P$1,Database!$A$1:$AV$1,),)=0,"#N/A",((((VLOOKUP(B214,Database!$A:$AS,MATCH($P$1,Database!$A$1:$AS$1,),))))-(((VLOOKUP(EDATE(B214,-12),Database!$A:$AS,MATCH($P$1,Database!$A$1:$AS$1,),)))))/(((VLOOKUP(EDATE(B214,-12),Database!$A:$AS,MATCH($P$1,Database!$A$1:$AS$1,),)))))</f>
        <v>0.10412447207699442</v>
      </c>
      <c r="Q214" s="13">
        <f>IF(VLOOKUP(B214,Database!$A:$AV,MATCH($Q$1,Database!$A$1:$AV$1,),)=0,"#N/A",((((VLOOKUP(B214,Database!$A:$AS,MATCH($Q$1,Database!$A$1:$AS$1,),))))-(((VLOOKUP(EDATE(B214,-12),Database!$A:$AS,MATCH($Q$1,Database!$A$1:$AS$1,),)))))/(((VLOOKUP(EDATE(B214,-12),Database!$A:$AS,MATCH($Q$1,Database!$A$1:$AS$1,),)))))</f>
        <v>1.4175159588546989E-2</v>
      </c>
      <c r="R214" s="13">
        <f>IF(VLOOKUP(B214,Database!$A:$AV,MATCH($R$1,Database!$A$1:$AV$1,),)=0,"#N/A",((((VLOOKUP(B214,Database!$A:$AS,MATCH($R$1,Database!$A$1:$AS$1,),))))-(((VLOOKUP(EDATE(B214,-12),Database!$A:$AS,MATCH($R$1,Database!$A$1:$AS$1,),)))))/(((VLOOKUP(EDATE(B214,-12),Database!$A:$AS,MATCH($R$1,Database!$A$1:$AS$1,),)))))</f>
        <v>-1.2534818940533248E-2</v>
      </c>
      <c r="S214" s="13">
        <f>IF(VLOOKUP(B214,Database!$A:$AV,MATCH($S$1,Database!$A$1:$AV$1,),)=0,"#N/A",((((VLOOKUP(B214,Database!$A:$AS,MATCH($S$1,Database!$A$1:$AS$1,),))))-(((VLOOKUP(EDATE(B214,-12),Database!$A:$AS,MATCH($S$1,Database!$A$1:$AS$1,),)))))/(((VLOOKUP(EDATE(B214,-12),Database!$A:$AS,MATCH($S$1,Database!$A$1:$AS$1,),)))))</f>
        <v>0.19937369520010836</v>
      </c>
      <c r="T214" s="13">
        <f>IF(VLOOKUP(B214,Database!$A:$AV,MATCH($T$1,Database!$A$1:$AV$1,),)=0,"#N/A",((((VLOOKUP(B214,Database!$A:$AS,MATCH($T$1,Database!$A$1:$AS$1,),))))-(((VLOOKUP(EDATE(B214,-12),Database!$A:$AS,MATCH($T$1,Database!$A$1:$AS$1,),)))))/(((VLOOKUP(EDATE(B214,-12),Database!$A:$AS,MATCH($T$1,Database!$A$1:$AS$1,),)))))</f>
        <v>0.22200392927605681</v>
      </c>
      <c r="U214" s="13">
        <f>IF(VLOOKUP(B214,Database!$A:$AV,MATCH($U$1,Database!$A$1:$AV$1,),)=0,"#N/A",((((VLOOKUP(B214,Database!$A:$AS,MATCH($U$1,Database!$A$1:$AS$1,),))))-(((VLOOKUP(EDATE(B214,-12),Database!$A:$AS,MATCH($U$1,Database!$A$1:$AS$1,),)))))/(((VLOOKUP(EDATE(B214,-12),Database!$A:$AS,MATCH($U$1,Database!$A$1:$AS$1,),)))))</f>
        <v>5.1020408157667757E-2</v>
      </c>
      <c r="V214" s="13">
        <f>IF(VLOOKUP(B214,Database!$A:$AV,MATCH($V$1,Database!$A$1:$AV$1,),)=0,"#N/A",((((VLOOKUP(B214,Database!$A:$AS,MATCH($V$1,Database!$A$1:$AS$1,),))))-(((VLOOKUP(EDATE(B214,-12),Database!$A:$AS,MATCH($V$1,Database!$A$1:$AS$1,),)))))/(((VLOOKUP(EDATE(B214,-12),Database!$A:$AS,MATCH($V$1,Database!$A$1:$AS$1,),)))))</f>
        <v>9.1210613598673301E-2</v>
      </c>
    </row>
    <row r="215" spans="1:22" s="80" customFormat="1" x14ac:dyDescent="0.35">
      <c r="A215" s="43"/>
      <c r="B215" s="75">
        <v>38687</v>
      </c>
      <c r="C215" s="13">
        <f>IF(VLOOKUP(B215,Database!$A:$AU,MATCH($C$1,Database!$A$1:$AU$1,),)=0,"#N/A",((((VLOOKUP(B215,Database!$A:$AU,MATCH($C$1,Database!$A$1:$AU$1,),))))-(((VLOOKUP(EDATE(B215,-12),Database!$A:$AU,MATCH($C$1,Database!$A$1:$AU$1,),)))))/(((VLOOKUP(EDATE(B215,-12),Database!$A:$AU,MATCH($C$1,Database!$A$1:$AU$1,),)))))</f>
        <v>2.5507380419489571E-2</v>
      </c>
      <c r="D215" s="13">
        <f>IF(VLOOKUP(B215,Database!$A:$AV,MATCH($D$1,Database!$A$1:$AV$1,),)=0,"#N/A",((((VLOOKUP(B215,Database!$A:$AS,MATCH($D$1,Database!$A$1:$AS$1,),))))-(((VLOOKUP(EDATE(B215,-12),Database!$A:$AS,MATCH($D$1,Database!$A$1:$AS$1,),)))))/(((VLOOKUP(EDATE(B215,-12),Database!$A:$AS,MATCH($D$1,Database!$A$1:$AS$1,),)))))</f>
        <v>3.076923077096673E-2</v>
      </c>
      <c r="E215" s="13">
        <f>IF(VLOOKUP(B215,Database!$A:$AV,MATCH($E$1,Database!$A$1:$AV$1,),)=0,"#N/A",((((VLOOKUP(B215,Database!$A:$AS,MATCH($E$1,Database!$A$1:$AS$1,),))))-(((VLOOKUP(EDATE(B215,-12),Database!$A:$AS,MATCH($E$1,Database!$A$1:$AS$1,),)))))/(((VLOOKUP(EDATE(B215,-12),Database!$A:$AS,MATCH($E$1,Database!$A$1:$AS$1,),)))))</f>
        <v>4.4102564096466623E-2</v>
      </c>
      <c r="F215" s="13">
        <f>IF(VLOOKUP(B215,Database!$A:$AV,MATCH($F$1,Database!$A$1:$AV$1,),)=0,"#N/A",((((VLOOKUP(B215,Database!$A:$AS,MATCH($F$1,Database!$A$1:$AS$1,),))))-(((VLOOKUP(EDATE(B215,-12),Database!$A:$AS,MATCH($F$1,Database!$A$1:$AS$1,),)))))/(((VLOOKUP(EDATE(B215,-12),Database!$A:$AS,MATCH($F$1,Database!$A$1:$AS$1,),)))))</f>
        <v>6.4713064707101711E-2</v>
      </c>
      <c r="G215" s="13">
        <f>IF(VLOOKUP(B215,Database!$A:$AV,MATCH($G$1,Database!$A$1:$AV$1,),)=0,"#N/A",((((VLOOKUP(B215,Database!$A:$AS,MATCH($G$1,Database!$A$1:$AS$1,),))))-(((VLOOKUP(EDATE(B215,-12),Database!$A:$AS,MATCH($G$1,Database!$A$1:$AS$1,),)))))/(((VLOOKUP(EDATE(B215,-12),Database!$A:$AS,MATCH($G$1,Database!$A$1:$AS$1,),)))))</f>
        <v>1.037495449581362E-2</v>
      </c>
      <c r="H215" s="13">
        <f>IF(VLOOKUP(B215,Database!$A:$AV,MATCH($H$1,Database!$A$1:$AV$1,),)=0,"#N/A",((((VLOOKUP(B215,Database!$A:$AS,MATCH($H$1,Database!$A$1:$AS$1,),))))-(((VLOOKUP(EDATE(B215,-12),Database!$A:$AS,MATCH($H$1,Database!$A$1:$AS$1,),)))))/(((VLOOKUP(EDATE(B215,-12),Database!$A:$AS,MATCH($H$1,Database!$A$1:$AS$1,),)))))</f>
        <v>3.4623217916157398E-2</v>
      </c>
      <c r="I215" s="13">
        <f>IF(VLOOKUP(B215,Database!$A:$AV,MATCH($I$1,Database!$A$1:$AV$1,),)=0,"#N/A",((((VLOOKUP(B215,Database!$A:$AS,MATCH($I$1,Database!$A$1:$AS$1,),))))-(((VLOOKUP(EDATE(B215,-12),Database!$A:$AS,MATCH($I$1,Database!$A$1:$AS$1,),)))))/(((VLOOKUP(EDATE(B215,-12),Database!$A:$AS,MATCH($I$1,Database!$A$1:$AS$1,),)))))</f>
        <v>1.1637572734408049E-2</v>
      </c>
      <c r="J215" s="13">
        <f>IF(VLOOKUP(B215,Database!$A:$AV,MATCH($J$1,Database!$A$1:$AV$1,),)=0,"#N/A",((((VLOOKUP(B215,Database!$A:$AS,MATCH($J$1,Database!$A$1:$AS$1,),))))-(((VLOOKUP(EDATE(B215,-12),Database!$A:$AS,MATCH($J$1,Database!$A$1:$AS$1,),)))))/(((VLOOKUP(EDATE(B215,-12),Database!$A:$AS,MATCH($J$1,Database!$A$1:$AS$1,),)))))</f>
        <v>4.31637308785413E-2</v>
      </c>
      <c r="K215" s="13">
        <f>IF(VLOOKUP(B215,Database!$A:$AV,MATCH($K$1,Database!$A$1:$AV$1,),)=0,"#N/A",((((VLOOKUP(B215,Database!$A:$AS,MATCH($K$1,Database!$A$1:$AS$1,),))))-(((VLOOKUP(EDATE(B215,-12),Database!$A:$AS,MATCH($K$1,Database!$A$1:$AS$1,),)))))/(((VLOOKUP(EDATE(B215,-12),Database!$A:$AS,MATCH($K$1,Database!$A$1:$AS$1,),)))))</f>
        <v>3.8167938936761153E-2</v>
      </c>
      <c r="L215" s="13">
        <f>((((VLOOKUP(B215,Database!$A:$AS,MATCH($L$1,Database!$A$1:$AS$1,),))))-(((VLOOKUP(EDATE(B215,-12),Database!$A:$AS,MATCH($L$1,Database!$A$1:$AS$1,),)))))/(((VLOOKUP(EDATE(B215,-12),Database!$A:$AS,MATCH($L$1,Database!$A$1:$AS$1,),))))</f>
        <v>5.3144198864208035E-2</v>
      </c>
      <c r="M215" s="13">
        <f>((((VLOOKUP(B215,Database!$A:$AS,MATCH($M$1,Database!$A$1:$AS$1,),))))-(((VLOOKUP(EDATE(B215,-12),Database!$A:$AS,MATCH($M$1,Database!$A$1:$AS$1,),)))))/(((VLOOKUP(EDATE(B215,-12),Database!$A:$AS,MATCH($M$1,Database!$A$1:$AS$1,),))))</f>
        <v>5.6967635318474305E-2</v>
      </c>
      <c r="N215" s="13">
        <f>((((VLOOKUP(B215,Database!$A:$AS,MATCH($N$1,Database!$A$1:$AS$1,),))))-(((VLOOKUP(EDATE(B215,-12),Database!$A:$AS,MATCH($N$1,Database!$A$1:$AS$1,),)))))/(((VLOOKUP(EDATE(B215,-12),Database!$A:$AS,MATCH($N$1,Database!$A$1:$AS$1,),))))</f>
        <v>5.2777373560173042E-2</v>
      </c>
      <c r="O215" s="13">
        <f>IF(VLOOKUP(B215,Database!$A:$AV,MATCH($O$1,Database!$A$1:$AV$1,),)=0,"#N/A",((((VLOOKUP(B215,Database!$A:$AS,MATCH($O$1,Database!$A$1:$AS$1,),))))-(((VLOOKUP(EDATE(B215,-12),Database!$A:$AS,MATCH($O$1,Database!$A$1:$AS$1,),)))))/(((VLOOKUP(EDATE(B215,-12),Database!$A:$AS,MATCH($O$1,Database!$A$1:$AS$1,),)))))</f>
        <v>3.5538640581640205E-2</v>
      </c>
      <c r="P215" s="13">
        <f>IF(VLOOKUP(B215,Database!$A:$AV,MATCH($P$1,Database!$A$1:$AV$1,),)=0,"#N/A",((((VLOOKUP(B215,Database!$A:$AS,MATCH($P$1,Database!$A$1:$AS$1,),))))-(((VLOOKUP(EDATE(B215,-12),Database!$A:$AS,MATCH($P$1,Database!$A$1:$AS$1,),)))))/(((VLOOKUP(EDATE(B215,-12),Database!$A:$AS,MATCH($P$1,Database!$A$1:$AS$1,),)))))</f>
        <v>9.0705077192423975E-2</v>
      </c>
      <c r="Q215" s="13">
        <f>IF(VLOOKUP(B215,Database!$A:$AV,MATCH($Q$1,Database!$A$1:$AV$1,),)=0,"#N/A",((((VLOOKUP(B215,Database!$A:$AS,MATCH($Q$1,Database!$A$1:$AS$1,),))))-(((VLOOKUP(EDATE(B215,-12),Database!$A:$AS,MATCH($Q$1,Database!$A$1:$AS$1,),)))))/(((VLOOKUP(EDATE(B215,-12),Database!$A:$AS,MATCH($Q$1,Database!$A$1:$AS$1,),)))))</f>
        <v>2.4068539990322983E-2</v>
      </c>
      <c r="R215" s="13">
        <f>IF(VLOOKUP(B215,Database!$A:$AV,MATCH($R$1,Database!$A$1:$AV$1,),)=0,"#N/A",((((VLOOKUP(B215,Database!$A:$AS,MATCH($R$1,Database!$A$1:$AS$1,),))))-(((VLOOKUP(EDATE(B215,-12),Database!$A:$AS,MATCH($R$1,Database!$A$1:$AS$1,),)))))/(((VLOOKUP(EDATE(B215,-12),Database!$A:$AS,MATCH($R$1,Database!$A$1:$AS$1,),)))))</f>
        <v>-2.0422535209212018E-2</v>
      </c>
      <c r="S215" s="13">
        <f>IF(VLOOKUP(B215,Database!$A:$AV,MATCH($S$1,Database!$A$1:$AV$1,),)=0,"#N/A",((((VLOOKUP(B215,Database!$A:$AS,MATCH($S$1,Database!$A$1:$AS$1,),))))-(((VLOOKUP(EDATE(B215,-12),Database!$A:$AS,MATCH($S$1,Database!$A$1:$AS$1,),)))))/(((VLOOKUP(EDATE(B215,-12),Database!$A:$AS,MATCH($S$1,Database!$A$1:$AS$1,),)))))</f>
        <v>-4.8387096772551819E-2</v>
      </c>
      <c r="T215" s="13">
        <f>IF(VLOOKUP(B215,Database!$A:$AV,MATCH($T$1,Database!$A$1:$AV$1,),)=0,"#N/A",((((VLOOKUP(B215,Database!$A:$AS,MATCH($T$1,Database!$A$1:$AS$1,),))))-(((VLOOKUP(EDATE(B215,-12),Database!$A:$AS,MATCH($T$1,Database!$A$1:$AS$1,),)))))/(((VLOOKUP(EDATE(B215,-12),Database!$A:$AS,MATCH($T$1,Database!$A$1:$AS$1,),)))))</f>
        <v>0.18918918918188399</v>
      </c>
      <c r="U215" s="13">
        <f>IF(VLOOKUP(B215,Database!$A:$AV,MATCH($U$1,Database!$A$1:$AV$1,),)=0,"#N/A",((((VLOOKUP(B215,Database!$A:$AS,MATCH($U$1,Database!$A$1:$AS$1,),))))-(((VLOOKUP(EDATE(B215,-12),Database!$A:$AS,MATCH($U$1,Database!$A$1:$AS$1,),)))))/(((VLOOKUP(EDATE(B215,-12),Database!$A:$AS,MATCH($U$1,Database!$A$1:$AS$1,),)))))</f>
        <v>6.0567010306587538E-2</v>
      </c>
      <c r="V215" s="13">
        <f>IF(VLOOKUP(B215,Database!$A:$AV,MATCH($V$1,Database!$A$1:$AV$1,),)=0,"#N/A",((((VLOOKUP(B215,Database!$A:$AS,MATCH($V$1,Database!$A$1:$AS$1,),))))-(((VLOOKUP(EDATE(B215,-12),Database!$A:$AS,MATCH($V$1,Database!$A$1:$AS$1,),)))))/(((VLOOKUP(EDATE(B215,-12),Database!$A:$AS,MATCH($V$1,Database!$A$1:$AS$1,),)))))</f>
        <v>0.15544041450777216</v>
      </c>
    </row>
    <row r="216" spans="1:22" s="80" customFormat="1" x14ac:dyDescent="0.35">
      <c r="A216" s="43"/>
      <c r="B216" s="75">
        <v>38718</v>
      </c>
      <c r="C216" s="13">
        <f>IF(VLOOKUP(B216,Database!$A:$AU,MATCH($C$1,Database!$A$1:$AU$1,),)=0,"#N/A",((((VLOOKUP(B216,Database!$A:$AU,MATCH($C$1,Database!$A$1:$AU$1,),))))-(((VLOOKUP(EDATE(B216,-12),Database!$A:$AU,MATCH($C$1,Database!$A$1:$AU$1,),)))))/(((VLOOKUP(EDATE(B216,-12),Database!$A:$AU,MATCH($C$1,Database!$A$1:$AU$1,),)))))</f>
        <v>2.3724961817706114E-2</v>
      </c>
      <c r="D216" s="13">
        <f>IF(VLOOKUP(B216,Database!$A:$AV,MATCH($D$1,Database!$A$1:$AV$1,),)=0,"#N/A",((((VLOOKUP(B216,Database!$A:$AS,MATCH($D$1,Database!$A$1:$AS$1,),))))-(((VLOOKUP(EDATE(B216,-12),Database!$A:$AS,MATCH($D$1,Database!$A$1:$AS$1,),)))))/(((VLOOKUP(EDATE(B216,-12),Database!$A:$AS,MATCH($D$1,Database!$A$1:$AS$1,),)))))</f>
        <v>2.9501525936184277E-2</v>
      </c>
      <c r="E216" s="13">
        <f>IF(VLOOKUP(B216,Database!$A:$AV,MATCH($E$1,Database!$A$1:$AV$1,),)=0,"#N/A",((((VLOOKUP(B216,Database!$A:$AS,MATCH($E$1,Database!$A$1:$AS$1,),))))-(((VLOOKUP(EDATE(B216,-12),Database!$A:$AS,MATCH($E$1,Database!$A$1:$AS$1,),)))))/(((VLOOKUP(EDATE(B216,-12),Database!$A:$AS,MATCH($E$1,Database!$A$1:$AS$1,),)))))</f>
        <v>2.3046092189846656E-2</v>
      </c>
      <c r="F216" s="13">
        <f>IF(VLOOKUP(B216,Database!$A:$AV,MATCH($F$1,Database!$A$1:$AV$1,),)=0,"#N/A",((((VLOOKUP(B216,Database!$A:$AS,MATCH($F$1,Database!$A$1:$AS$1,),))))-(((VLOOKUP(EDATE(B216,-12),Database!$A:$AS,MATCH($F$1,Database!$A$1:$AS$1,),)))))/(((VLOOKUP(EDATE(B216,-12),Database!$A:$AS,MATCH($F$1,Database!$A$1:$AS$1,),)))))</f>
        <v>3.9099526067543841E-2</v>
      </c>
      <c r="G216" s="13">
        <f>IF(VLOOKUP(B216,Database!$A:$AV,MATCH($G$1,Database!$A$1:$AV$1,),)=0,"#N/A",((((VLOOKUP(B216,Database!$A:$AS,MATCH($G$1,Database!$A$1:$AS$1,),))))-(((VLOOKUP(EDATE(B216,-12),Database!$A:$AS,MATCH($G$1,Database!$A$1:$AS$1,),)))))/(((VLOOKUP(EDATE(B216,-12),Database!$A:$AS,MATCH($G$1,Database!$A$1:$AS$1,),)))))</f>
        <v>-1.2180922525750107E-2</v>
      </c>
      <c r="H216" s="13">
        <f>IF(VLOOKUP(B216,Database!$A:$AV,MATCH($H$1,Database!$A$1:$AV$1,),)=0,"#N/A",((((VLOOKUP(B216,Database!$A:$AS,MATCH($H$1,Database!$A$1:$AS$1,),))))-(((VLOOKUP(EDATE(B216,-12),Database!$A:$AS,MATCH($H$1,Database!$A$1:$AS$1,),)))))/(((VLOOKUP(EDATE(B216,-12),Database!$A:$AS,MATCH($H$1,Database!$A$1:$AS$1,),)))))</f>
        <v>1.9348268838322059E-2</v>
      </c>
      <c r="I216" s="13">
        <f>IF(VLOOKUP(B216,Database!$A:$AV,MATCH($I$1,Database!$A$1:$AV$1,),)=0,"#N/A",((((VLOOKUP(B216,Database!$A:$AS,MATCH($I$1,Database!$A$1:$AS$1,),))))-(((VLOOKUP(EDATE(B216,-12),Database!$A:$AS,MATCH($I$1,Database!$A$1:$AS$1,),)))))/(((VLOOKUP(EDATE(B216,-12),Database!$A:$AS,MATCH($I$1,Database!$A$1:$AS$1,),)))))</f>
        <v>1.4950166108776107E-2</v>
      </c>
      <c r="J216" s="13">
        <f>IF(VLOOKUP(B216,Database!$A:$AV,MATCH($J$1,Database!$A$1:$AV$1,),)=0,"#N/A",((((VLOOKUP(B216,Database!$A:$AS,MATCH($J$1,Database!$A$1:$AS$1,),))))-(((VLOOKUP(EDATE(B216,-12),Database!$A:$AS,MATCH($J$1,Database!$A$1:$AS$1,),)))))/(((VLOOKUP(EDATE(B216,-12),Database!$A:$AS,MATCH($J$1,Database!$A$1:$AS$1,),)))))</f>
        <v>4.6212795291427002E-2</v>
      </c>
      <c r="K216" s="13">
        <f>IF(VLOOKUP(B216,Database!$A:$AV,MATCH($K$1,Database!$A$1:$AV$1,),)=0,"#N/A",((((VLOOKUP(B216,Database!$A:$AS,MATCH($K$1,Database!$A$1:$AS$1,),))))-(((VLOOKUP(EDATE(B216,-12),Database!$A:$AS,MATCH($K$1,Database!$A$1:$AS$1,),)))))/(((VLOOKUP(EDATE(B216,-12),Database!$A:$AS,MATCH($K$1,Database!$A$1:$AS$1,),)))))</f>
        <v>7.0208728645639623E-2</v>
      </c>
      <c r="L216" s="13">
        <f>((((VLOOKUP(B216,Database!$A:$AS,MATCH($L$1,Database!$A$1:$AS$1,),))))-(((VLOOKUP(EDATE(B216,-12),Database!$A:$AS,MATCH($L$1,Database!$A$1:$AS$1,),)))))/(((VLOOKUP(EDATE(B216,-12),Database!$A:$AS,MATCH($L$1,Database!$A$1:$AS$1,),))))</f>
        <v>4.1763024579726193E-2</v>
      </c>
      <c r="M216" s="13">
        <f>((((VLOOKUP(B216,Database!$A:$AS,MATCH($M$1,Database!$A$1:$AS$1,),))))-(((VLOOKUP(EDATE(B216,-12),Database!$A:$AS,MATCH($M$1,Database!$A$1:$AS$1,),)))))/(((VLOOKUP(EDATE(B216,-12),Database!$A:$AS,MATCH($M$1,Database!$A$1:$AS$1,),))))</f>
        <v>6.5680139897411727E-2</v>
      </c>
      <c r="N216" s="13">
        <f>((((VLOOKUP(B216,Database!$A:$AS,MATCH($N$1,Database!$A$1:$AS$1,),))))-(((VLOOKUP(EDATE(B216,-12),Database!$A:$AS,MATCH($N$1,Database!$A$1:$AS$1,),)))))/(((VLOOKUP(EDATE(B216,-12),Database!$A:$AS,MATCH($N$1,Database!$A$1:$AS$1,),))))</f>
        <v>7.156459547435387E-2</v>
      </c>
      <c r="O216" s="13">
        <f>IF(VLOOKUP(B216,Database!$A:$AV,MATCH($O$1,Database!$A$1:$AV$1,),)=0,"#N/A",((((VLOOKUP(B216,Database!$A:$AS,MATCH($O$1,Database!$A$1:$AS$1,),))))-(((VLOOKUP(EDATE(B216,-12),Database!$A:$AS,MATCH($O$1,Database!$A$1:$AS$1,),)))))/(((VLOOKUP(EDATE(B216,-12),Database!$A:$AS,MATCH($O$1,Database!$A$1:$AS$1,),)))))</f>
        <v>1.8088810319869711E-2</v>
      </c>
      <c r="P216" s="13">
        <f>IF(VLOOKUP(B216,Database!$A:$AV,MATCH($P$1,Database!$A$1:$AV$1,),)=0,"#N/A",((((VLOOKUP(B216,Database!$A:$AS,MATCH($P$1,Database!$A$1:$AS$1,),))))-(((VLOOKUP(EDATE(B216,-12),Database!$A:$AS,MATCH($P$1,Database!$A$1:$AS$1,),)))))/(((VLOOKUP(EDATE(B216,-12),Database!$A:$AS,MATCH($P$1,Database!$A$1:$AS$1,),)))))</f>
        <v>9.4901090090506832E-2</v>
      </c>
      <c r="Q216" s="13">
        <f>IF(VLOOKUP(B216,Database!$A:$AV,MATCH($Q$1,Database!$A$1:$AV$1,),)=0,"#N/A",((((VLOOKUP(B216,Database!$A:$AS,MATCH($Q$1,Database!$A$1:$AS$1,),))))-(((VLOOKUP(EDATE(B216,-12),Database!$A:$AS,MATCH($Q$1,Database!$A$1:$AS$1,),)))))/(((VLOOKUP(EDATE(B216,-12),Database!$A:$AS,MATCH($Q$1,Database!$A$1:$AS$1,),)))))</f>
        <v>2.2353564104350868E-2</v>
      </c>
      <c r="R216" s="13">
        <f>IF(VLOOKUP(B216,Database!$A:$AV,MATCH($R$1,Database!$A$1:$AV$1,),)=0,"#N/A",((((VLOOKUP(B216,Database!$A:$AS,MATCH($R$1,Database!$A$1:$AS$1,),))))-(((VLOOKUP(EDATE(B216,-12),Database!$A:$AS,MATCH($R$1,Database!$A$1:$AS$1,),)))))/(((VLOOKUP(EDATE(B216,-12),Database!$A:$AS,MATCH($R$1,Database!$A$1:$AS$1,),)))))</f>
        <v>-3.9051603905082562E-2</v>
      </c>
      <c r="S216" s="13">
        <f>IF(VLOOKUP(B216,Database!$A:$AV,MATCH($S$1,Database!$A$1:$AV$1,),)=0,"#N/A",((((VLOOKUP(B216,Database!$A:$AS,MATCH($S$1,Database!$A$1:$AS$1,),))))-(((VLOOKUP(EDATE(B216,-12),Database!$A:$AS,MATCH($S$1,Database!$A$1:$AS$1,),)))))/(((VLOOKUP(EDATE(B216,-12),Database!$A:$AS,MATCH($S$1,Database!$A$1:$AS$1,),)))))</f>
        <v>9.5041322310745135E-2</v>
      </c>
      <c r="T216" s="13">
        <f>IF(VLOOKUP(B216,Database!$A:$AV,MATCH($T$1,Database!$A$1:$AV$1,),)=0,"#N/A",((((VLOOKUP(B216,Database!$A:$AS,MATCH($T$1,Database!$A$1:$AS$1,),))))-(((VLOOKUP(EDATE(B216,-12),Database!$A:$AS,MATCH($T$1,Database!$A$1:$AS$1,),)))))/(((VLOOKUP(EDATE(B216,-12),Database!$A:$AS,MATCH($T$1,Database!$A$1:$AS$1,),)))))</f>
        <v>3.1561461796531055E-2</v>
      </c>
      <c r="U216" s="13">
        <f>IF(VLOOKUP(B216,Database!$A:$AV,MATCH($U$1,Database!$A$1:$AV$1,),)=0,"#N/A",((((VLOOKUP(B216,Database!$A:$AS,MATCH($U$1,Database!$A$1:$AS$1,),))))-(((VLOOKUP(EDATE(B216,-12),Database!$A:$AS,MATCH($U$1,Database!$A$1:$AS$1,),)))))/(((VLOOKUP(EDATE(B216,-12),Database!$A:$AS,MATCH($U$1,Database!$A$1:$AS$1,),)))))</f>
        <v>8.5381630008500922E-2</v>
      </c>
      <c r="V216" s="13">
        <f>IF(VLOOKUP(B216,Database!$A:$AV,MATCH($V$1,Database!$A$1:$AV$1,),)=0,"#N/A",((((VLOOKUP(B216,Database!$A:$AS,MATCH($V$1,Database!$A$1:$AS$1,),))))-(((VLOOKUP(EDATE(B216,-12),Database!$A:$AS,MATCH($V$1,Database!$A$1:$AS$1,),)))))/(((VLOOKUP(EDATE(B216,-12),Database!$A:$AS,MATCH($V$1,Database!$A$1:$AS$1,),)))))</f>
        <v>7.9470198675496762E-2</v>
      </c>
    </row>
    <row r="217" spans="1:22" s="80" customFormat="1" x14ac:dyDescent="0.35">
      <c r="A217" s="43"/>
      <c r="B217" s="75">
        <v>38749</v>
      </c>
      <c r="C217" s="13">
        <f>IF(VLOOKUP(B217,Database!$A:$AU,MATCH($C$1,Database!$A$1:$AU$1,),)=0,"#N/A",((((VLOOKUP(B217,Database!$A:$AU,MATCH($C$1,Database!$A$1:$AU$1,),))))-(((VLOOKUP(EDATE(B217,-12),Database!$A:$AU,MATCH($C$1,Database!$A$1:$AU$1,),)))))/(((VLOOKUP(EDATE(B217,-12),Database!$A:$AU,MATCH($C$1,Database!$A$1:$AU$1,),)))))</f>
        <v>1.6679309556312097E-2</v>
      </c>
      <c r="D217" s="13">
        <f>IF(VLOOKUP(B217,Database!$A:$AV,MATCH($D$1,Database!$A$1:$AV$1,),)=0,"#N/A",((((VLOOKUP(B217,Database!$A:$AS,MATCH($D$1,Database!$A$1:$AS$1,),))))-(((VLOOKUP(EDATE(B217,-12),Database!$A:$AS,MATCH($D$1,Database!$A$1:$AS$1,),)))))/(((VLOOKUP(EDATE(B217,-12),Database!$A:$AS,MATCH($D$1,Database!$A$1:$AS$1,),)))))</f>
        <v>3.1600407745294948E-2</v>
      </c>
      <c r="E217" s="13">
        <f>IF(VLOOKUP(B217,Database!$A:$AV,MATCH($E$1,Database!$A$1:$AV$1,),)=0,"#N/A",((((VLOOKUP(B217,Database!$A:$AS,MATCH($E$1,Database!$A$1:$AS$1,),))))-(((VLOOKUP(EDATE(B217,-12),Database!$A:$AS,MATCH($E$1,Database!$A$1:$AS$1,),)))))/(((VLOOKUP(EDATE(B217,-12),Database!$A:$AS,MATCH($E$1,Database!$A$1:$AS$1,),)))))</f>
        <v>2.1042084165722477E-2</v>
      </c>
      <c r="F217" s="13">
        <f>IF(VLOOKUP(B217,Database!$A:$AV,MATCH($F$1,Database!$A$1:$AV$1,),)=0,"#N/A",((((VLOOKUP(B217,Database!$A:$AS,MATCH($F$1,Database!$A$1:$AS$1,),))))-(((VLOOKUP(EDATE(B217,-12),Database!$A:$AS,MATCH($F$1,Database!$A$1:$AS$1,),)))))/(((VLOOKUP(EDATE(B217,-12),Database!$A:$AS,MATCH($F$1,Database!$A$1:$AS$1,),)))))</f>
        <v>6.1371841162315317E-2</v>
      </c>
      <c r="G217" s="13">
        <f>IF(VLOOKUP(B217,Database!$A:$AV,MATCH($G$1,Database!$A$1:$AV$1,),)=0,"#N/A",((((VLOOKUP(B217,Database!$A:$AS,MATCH($G$1,Database!$A$1:$AS$1,),))))-(((VLOOKUP(EDATE(B217,-12),Database!$A:$AS,MATCH($G$1,Database!$A$1:$AS$1,),)))))/(((VLOOKUP(EDATE(B217,-12),Database!$A:$AS,MATCH($G$1,Database!$A$1:$AS$1,),)))))</f>
        <v>-7.5194781663344657E-3</v>
      </c>
      <c r="H217" s="13">
        <f>IF(VLOOKUP(B217,Database!$A:$AV,MATCH($H$1,Database!$A$1:$AV$1,),)=0,"#N/A",((((VLOOKUP(B217,Database!$A:$AS,MATCH($H$1,Database!$A$1:$AS$1,),))))-(((VLOOKUP(EDATE(B217,-12),Database!$A:$AS,MATCH($H$1,Database!$A$1:$AS$1,),)))))/(((VLOOKUP(EDATE(B217,-12),Database!$A:$AS,MATCH($H$1,Database!$A$1:$AS$1,),)))))</f>
        <v>2.5484199802833889E-2</v>
      </c>
      <c r="I217" s="13">
        <f>IF(VLOOKUP(B217,Database!$A:$AV,MATCH($I$1,Database!$A$1:$AV$1,),)=0,"#N/A",((((VLOOKUP(B217,Database!$A:$AS,MATCH($I$1,Database!$A$1:$AS$1,),))))-(((VLOOKUP(EDATE(B217,-12),Database!$A:$AS,MATCH($I$1,Database!$A$1:$AS$1,),)))))/(((VLOOKUP(EDATE(B217,-12),Database!$A:$AS,MATCH($I$1,Database!$A$1:$AS$1,),)))))</f>
        <v>2.9776674937862548E-2</v>
      </c>
      <c r="J217" s="13">
        <f>IF(VLOOKUP(B217,Database!$A:$AV,MATCH($J$1,Database!$A$1:$AV$1,),)=0,"#N/A",((((VLOOKUP(B217,Database!$A:$AS,MATCH($J$1,Database!$A$1:$AS$1,),))))-(((VLOOKUP(EDATE(B217,-12),Database!$A:$AS,MATCH($J$1,Database!$A$1:$AS$1,),)))))/(((VLOOKUP(EDATE(B217,-12),Database!$A:$AS,MATCH($J$1,Database!$A$1:$AS$1,),)))))</f>
        <v>3.9749421436171571E-2</v>
      </c>
      <c r="K217" s="13">
        <f>IF(VLOOKUP(B217,Database!$A:$AV,MATCH($K$1,Database!$A$1:$AV$1,),)=0,"#N/A",((((VLOOKUP(B217,Database!$A:$AS,MATCH($K$1,Database!$A$1:$AS$1,),))))-(((VLOOKUP(EDATE(B217,-12),Database!$A:$AS,MATCH($K$1,Database!$A$1:$AS$1,),)))))/(((VLOOKUP(EDATE(B217,-12),Database!$A:$AS,MATCH($K$1,Database!$A$1:$AS$1,),)))))</f>
        <v>5.4446460964882931E-3</v>
      </c>
      <c r="L217" s="13">
        <f>((((VLOOKUP(B217,Database!$A:$AS,MATCH($L$1,Database!$A$1:$AS$1,),))))-(((VLOOKUP(EDATE(B217,-12),Database!$A:$AS,MATCH($L$1,Database!$A$1:$AS$1,),)))))/(((VLOOKUP(EDATE(B217,-12),Database!$A:$AS,MATCH($L$1,Database!$A$1:$AS$1,),))))</f>
        <v>3.5250326580158309E-2</v>
      </c>
      <c r="M217" s="13">
        <f>((((VLOOKUP(B217,Database!$A:$AS,MATCH($M$1,Database!$A$1:$AS$1,),))))-(((VLOOKUP(EDATE(B217,-12),Database!$A:$AS,MATCH($M$1,Database!$A$1:$AS$1,),)))))/(((VLOOKUP(EDATE(B217,-12),Database!$A:$AS,MATCH($M$1,Database!$A$1:$AS$1,),))))</f>
        <v>1.9636226008113097E-2</v>
      </c>
      <c r="N217" s="13">
        <f>((((VLOOKUP(B217,Database!$A:$AS,MATCH($N$1,Database!$A$1:$AS$1,),))))-(((VLOOKUP(EDATE(B217,-12),Database!$A:$AS,MATCH($N$1,Database!$A$1:$AS$1,),)))))/(((VLOOKUP(EDATE(B217,-12),Database!$A:$AS,MATCH($N$1,Database!$A$1:$AS$1,),))))</f>
        <v>6.3453852809621625E-2</v>
      </c>
      <c r="O217" s="13">
        <f>IF(VLOOKUP(B217,Database!$A:$AV,MATCH($O$1,Database!$A$1:$AV$1,),)=0,"#N/A",((((VLOOKUP(B217,Database!$A:$AS,MATCH($O$1,Database!$A$1:$AS$1,),))))-(((VLOOKUP(EDATE(B217,-12),Database!$A:$AS,MATCH($O$1,Database!$A$1:$AS$1,),)))))/(((VLOOKUP(EDATE(B217,-12),Database!$A:$AS,MATCH($O$1,Database!$A$1:$AS$1,),)))))</f>
        <v>2.6057124923252739E-2</v>
      </c>
      <c r="P217" s="13">
        <f>IF(VLOOKUP(B217,Database!$A:$AV,MATCH($P$1,Database!$A$1:$AV$1,),)=0,"#N/A",((((VLOOKUP(B217,Database!$A:$AS,MATCH($P$1,Database!$A$1:$AS$1,),))))-(((VLOOKUP(EDATE(B217,-12),Database!$A:$AS,MATCH($P$1,Database!$A$1:$AS$1,),)))))/(((VLOOKUP(EDATE(B217,-12),Database!$A:$AS,MATCH($P$1,Database!$A$1:$AS$1,),)))))</f>
        <v>0.11031708471367715</v>
      </c>
      <c r="Q217" s="13">
        <f>IF(VLOOKUP(B217,Database!$A:$AV,MATCH($Q$1,Database!$A$1:$AV$1,),)=0,"#N/A",((((VLOOKUP(B217,Database!$A:$AS,MATCH($Q$1,Database!$A$1:$AS$1,),))))-(((VLOOKUP(EDATE(B217,-12),Database!$A:$AS,MATCH($Q$1,Database!$A$1:$AS$1,),)))))/(((VLOOKUP(EDATE(B217,-12),Database!$A:$AS,MATCH($Q$1,Database!$A$1:$AS$1,),)))))</f>
        <v>4.4983047570192045E-2</v>
      </c>
      <c r="R217" s="13">
        <f>IF(VLOOKUP(B217,Database!$A:$AV,MATCH($R$1,Database!$A$1:$AV$1,),)=0,"#N/A",((((VLOOKUP(B217,Database!$A:$AS,MATCH($R$1,Database!$A$1:$AS$1,),))))-(((VLOOKUP(EDATE(B217,-12),Database!$A:$AS,MATCH($R$1,Database!$A$1:$AS$1,),)))))/(((VLOOKUP(EDATE(B217,-12),Database!$A:$AS,MATCH($R$1,Database!$A$1:$AS$1,),)))))</f>
        <v>-7.6923076912845251E-3</v>
      </c>
      <c r="S217" s="13">
        <f>IF(VLOOKUP(B217,Database!$A:$AV,MATCH($S$1,Database!$A$1:$AV$1,),)=0,"#N/A",((((VLOOKUP(B217,Database!$A:$AS,MATCH($S$1,Database!$A$1:$AS$1,),))))-(((VLOOKUP(EDATE(B217,-12),Database!$A:$AS,MATCH($S$1,Database!$A$1:$AS$1,),)))))/(((VLOOKUP(EDATE(B217,-12),Database!$A:$AS,MATCH($S$1,Database!$A$1:$AS$1,),)))))</f>
        <v>-9.0180360718401603E-2</v>
      </c>
      <c r="T217" s="13">
        <f>IF(VLOOKUP(B217,Database!$A:$AV,MATCH($T$1,Database!$A$1:$AV$1,),)=0,"#N/A",((((VLOOKUP(B217,Database!$A:$AS,MATCH($T$1,Database!$A$1:$AS$1,),))))-(((VLOOKUP(EDATE(B217,-12),Database!$A:$AS,MATCH($T$1,Database!$A$1:$AS$1,),)))))/(((VLOOKUP(EDATE(B217,-12),Database!$A:$AS,MATCH($T$1,Database!$A$1:$AS$1,),)))))</f>
        <v>8.3188908157656255E-2</v>
      </c>
      <c r="U217" s="13">
        <f>IF(VLOOKUP(B217,Database!$A:$AV,MATCH($U$1,Database!$A$1:$AV$1,),)=0,"#N/A",((((VLOOKUP(B217,Database!$A:$AS,MATCH($U$1,Database!$A$1:$AS$1,),))))-(((VLOOKUP(EDATE(B217,-12),Database!$A:$AS,MATCH($U$1,Database!$A$1:$AS$1,),)))))/(((VLOOKUP(EDATE(B217,-12),Database!$A:$AS,MATCH($U$1,Database!$A$1:$AS$1,),)))))</f>
        <v>6.727037515154749E-2</v>
      </c>
      <c r="V217" s="13">
        <f>IF(VLOOKUP(B217,Database!$A:$AV,MATCH($V$1,Database!$A$1:$AV$1,),)=0,"#N/A",((((VLOOKUP(B217,Database!$A:$AS,MATCH($V$1,Database!$A$1:$AS$1,),))))-(((VLOOKUP(EDATE(B217,-12),Database!$A:$AS,MATCH($V$1,Database!$A$1:$AS$1,),)))))/(((VLOOKUP(EDATE(B217,-12),Database!$A:$AS,MATCH($V$1,Database!$A$1:$AS$1,),)))))</f>
        <v>9.933774834437098E-2</v>
      </c>
    </row>
    <row r="218" spans="1:22" s="80" customFormat="1" x14ac:dyDescent="0.35">
      <c r="A218" s="43"/>
      <c r="B218" s="75">
        <v>38777</v>
      </c>
      <c r="C218" s="13">
        <f>IF(VLOOKUP(B218,Database!$A:$AU,MATCH($C$1,Database!$A$1:$AU$1,),)=0,"#N/A",((((VLOOKUP(B218,Database!$A:$AU,MATCH($C$1,Database!$A$1:$AU$1,),))))-(((VLOOKUP(EDATE(B218,-12),Database!$A:$AU,MATCH($C$1,Database!$A$1:$AU$1,),)))))/(((VLOOKUP(EDATE(B218,-12),Database!$A:$AU,MATCH($C$1,Database!$A$1:$AU$1,),)))))</f>
        <v>2.0556385226019765E-2</v>
      </c>
      <c r="D218" s="13">
        <f>IF(VLOOKUP(B218,Database!$A:$AV,MATCH($D$1,Database!$A$1:$AV$1,),)=0,"#N/A",((((VLOOKUP(B218,Database!$A:$AS,MATCH($D$1,Database!$A$1:$AS$1,),))))-(((VLOOKUP(EDATE(B218,-12),Database!$A:$AS,MATCH($D$1,Database!$A$1:$AS$1,),)))))/(((VLOOKUP(EDATE(B218,-12),Database!$A:$AS,MATCH($D$1,Database!$A$1:$AS$1,),)))))</f>
        <v>4.0816326526030421E-2</v>
      </c>
      <c r="E218" s="13">
        <f>IF(VLOOKUP(B218,Database!$A:$AV,MATCH($E$1,Database!$A$1:$AV$1,),)=0,"#N/A",((((VLOOKUP(B218,Database!$A:$AS,MATCH($E$1,Database!$A$1:$AS$1,),))))-(((VLOOKUP(EDATE(B218,-12),Database!$A:$AS,MATCH($E$1,Database!$A$1:$AS$1,),)))))/(((VLOOKUP(EDATE(B218,-12),Database!$A:$AS,MATCH($E$1,Database!$A$1:$AS$1,),)))))</f>
        <v>2.4975024979404944E-2</v>
      </c>
      <c r="F218" s="13">
        <f>IF(VLOOKUP(B218,Database!$A:$AV,MATCH($F$1,Database!$A$1:$AV$1,),)=0,"#N/A",((((VLOOKUP(B218,Database!$A:$AS,MATCH($F$1,Database!$A$1:$AS$1,),))))-(((VLOOKUP(EDATE(B218,-12),Database!$A:$AS,MATCH($F$1,Database!$A$1:$AS$1,),)))))/(((VLOOKUP(EDATE(B218,-12),Database!$A:$AS,MATCH($F$1,Database!$A$1:$AS$1,),)))))</f>
        <v>3.8004750595319277E-2</v>
      </c>
      <c r="G218" s="13">
        <f>IF(VLOOKUP(B218,Database!$A:$AV,MATCH($G$1,Database!$A$1:$AV$1,),)=0,"#N/A",((((VLOOKUP(B218,Database!$A:$AS,MATCH($G$1,Database!$A$1:$AS$1,),))))-(((VLOOKUP(EDATE(B218,-12),Database!$A:$AS,MATCH($G$1,Database!$A$1:$AS$1,),)))))/(((VLOOKUP(EDATE(B218,-12),Database!$A:$AS,MATCH($G$1,Database!$A$1:$AS$1,),)))))</f>
        <v>3.3249976845420054E-2</v>
      </c>
      <c r="H218" s="13">
        <f>IF(VLOOKUP(B218,Database!$A:$AV,MATCH($H$1,Database!$A$1:$AV$1,),)=0,"#N/A",((((VLOOKUP(B218,Database!$A:$AS,MATCH($H$1,Database!$A$1:$AS$1,),))))-(((VLOOKUP(EDATE(B218,-12),Database!$A:$AS,MATCH($H$1,Database!$A$1:$AS$1,),)))))/(((VLOOKUP(EDATE(B218,-12),Database!$A:$AS,MATCH($H$1,Database!$A$1:$AS$1,),)))))</f>
        <v>5.8394160585447788E-2</v>
      </c>
      <c r="I218" s="13">
        <f>IF(VLOOKUP(B218,Database!$A:$AV,MATCH($I$1,Database!$A$1:$AV$1,),)=0,"#N/A",((((VLOOKUP(B218,Database!$A:$AS,MATCH($I$1,Database!$A$1:$AS$1,),))))-(((VLOOKUP(EDATE(B218,-12),Database!$A:$AS,MATCH($I$1,Database!$A$1:$AS$1,),)))))/(((VLOOKUP(EDATE(B218,-12),Database!$A:$AS,MATCH($I$1,Database!$A$1:$AS$1,),)))))</f>
        <v>3.3884297522252707E-2</v>
      </c>
      <c r="J218" s="13">
        <f>IF(VLOOKUP(B218,Database!$A:$AV,MATCH($J$1,Database!$A$1:$AV$1,),)=0,"#N/A",((((VLOOKUP(B218,Database!$A:$AS,MATCH($J$1,Database!$A$1:$AS$1,),))))-(((VLOOKUP(EDATE(B218,-12),Database!$A:$AS,MATCH($J$1,Database!$A$1:$AS$1,),)))))/(((VLOOKUP(EDATE(B218,-12),Database!$A:$AS,MATCH($J$1,Database!$A$1:$AS$1,),)))))</f>
        <v>3.7761262620200034E-2</v>
      </c>
      <c r="K218" s="13">
        <f>IF(VLOOKUP(B218,Database!$A:$AV,MATCH($K$1,Database!$A$1:$AV$1,),)=0,"#N/A",((((VLOOKUP(B218,Database!$A:$AS,MATCH($K$1,Database!$A$1:$AS$1,),))))-(((VLOOKUP(EDATE(B218,-12),Database!$A:$AS,MATCH($K$1,Database!$A$1:$AS$1,),)))))/(((VLOOKUP(EDATE(B218,-12),Database!$A:$AS,MATCH($K$1,Database!$A$1:$AS$1,),)))))</f>
        <v>1.0909090906082395E-2</v>
      </c>
      <c r="L218" s="13">
        <f>((((VLOOKUP(B218,Database!$A:$AS,MATCH($L$1,Database!$A$1:$AS$1,),))))-(((VLOOKUP(EDATE(B218,-12),Database!$A:$AS,MATCH($L$1,Database!$A$1:$AS$1,),)))))/(((VLOOKUP(EDATE(B218,-12),Database!$A:$AS,MATCH($L$1,Database!$A$1:$AS$1,),))))</f>
        <v>4.9381334144074272E-2</v>
      </c>
      <c r="M218" s="13">
        <f>((((VLOOKUP(B218,Database!$A:$AS,MATCH($M$1,Database!$A$1:$AS$1,),))))-(((VLOOKUP(EDATE(B218,-12),Database!$A:$AS,MATCH($M$1,Database!$A$1:$AS$1,),)))))/(((VLOOKUP(EDATE(B218,-12),Database!$A:$AS,MATCH($M$1,Database!$A$1:$AS$1,),))))</f>
        <v>6.9055550456769269E-2</v>
      </c>
      <c r="N218" s="13">
        <f>((((VLOOKUP(B218,Database!$A:$AS,MATCH($N$1,Database!$A$1:$AS$1,),))))-(((VLOOKUP(EDATE(B218,-12),Database!$A:$AS,MATCH($N$1,Database!$A$1:$AS$1,),)))))/(((VLOOKUP(EDATE(B218,-12),Database!$A:$AS,MATCH($N$1,Database!$A$1:$AS$1,),))))</f>
        <v>6.5655136999393862E-2</v>
      </c>
      <c r="O218" s="13">
        <f>IF(VLOOKUP(B218,Database!$A:$AV,MATCH($O$1,Database!$A$1:$AV$1,),)=0,"#N/A",((((VLOOKUP(B218,Database!$A:$AS,MATCH($O$1,Database!$A$1:$AS$1,),))))-(((VLOOKUP(EDATE(B218,-12),Database!$A:$AS,MATCH($O$1,Database!$A$1:$AS$1,),)))))/(((VLOOKUP(EDATE(B218,-12),Database!$A:$AS,MATCH($O$1,Database!$A$1:$AS$1,),)))))</f>
        <v>3.8404440004743828E-2</v>
      </c>
      <c r="P218" s="13">
        <f>IF(VLOOKUP(B218,Database!$A:$AV,MATCH($P$1,Database!$A$1:$AV$1,),)=0,"#N/A",((((VLOOKUP(B218,Database!$A:$AS,MATCH($P$1,Database!$A$1:$AS$1,),))))-(((VLOOKUP(EDATE(B218,-12),Database!$A:$AS,MATCH($P$1,Database!$A$1:$AS$1,),)))))/(((VLOOKUP(EDATE(B218,-12),Database!$A:$AS,MATCH($P$1,Database!$A$1:$AS$1,),)))))</f>
        <v>8.7681203743348132E-2</v>
      </c>
      <c r="Q218" s="13">
        <f>IF(VLOOKUP(B218,Database!$A:$AV,MATCH($Q$1,Database!$A$1:$AV$1,),)=0,"#N/A",((((VLOOKUP(B218,Database!$A:$AS,MATCH($Q$1,Database!$A$1:$AS$1,),))))-(((VLOOKUP(EDATE(B218,-12),Database!$A:$AS,MATCH($Q$1,Database!$A$1:$AS$1,),)))))/(((VLOOKUP(EDATE(B218,-12),Database!$A:$AS,MATCH($Q$1,Database!$A$1:$AS$1,),)))))</f>
        <v>2.8891152516597574E-2</v>
      </c>
      <c r="R218" s="13">
        <f>IF(VLOOKUP(B218,Database!$A:$AV,MATCH($R$1,Database!$A$1:$AV$1,),)=0,"#N/A",((((VLOOKUP(B218,Database!$A:$AS,MATCH($R$1,Database!$A$1:$AS$1,),))))-(((VLOOKUP(EDATE(B218,-12),Database!$A:$AS,MATCH($R$1,Database!$A$1:$AS$1,),)))))/(((VLOOKUP(EDATE(B218,-12),Database!$A:$AS,MATCH($R$1,Database!$A$1:$AS$1,),)))))</f>
        <v>4.9026676283966265E-2</v>
      </c>
      <c r="S218" s="13">
        <f>IF(VLOOKUP(B218,Database!$A:$AV,MATCH($S$1,Database!$A$1:$AV$1,),)=0,"#N/A",((((VLOOKUP(B218,Database!$A:$AS,MATCH($S$1,Database!$A$1:$AS$1,),))))-(((VLOOKUP(EDATE(B218,-12),Database!$A:$AS,MATCH($S$1,Database!$A$1:$AS$1,),)))))/(((VLOOKUP(EDATE(B218,-12),Database!$A:$AS,MATCH($S$1,Database!$A$1:$AS$1,),)))))</f>
        <v>5.0052137641182701E-2</v>
      </c>
      <c r="T218" s="13">
        <f>IF(VLOOKUP(B218,Database!$A:$AV,MATCH($T$1,Database!$A$1:$AV$1,),)=0,"#N/A",((((VLOOKUP(B218,Database!$A:$AS,MATCH($T$1,Database!$A$1:$AS$1,),))))-(((VLOOKUP(EDATE(B218,-12),Database!$A:$AS,MATCH($T$1,Database!$A$1:$AS$1,),)))))/(((VLOOKUP(EDATE(B218,-12),Database!$A:$AS,MATCH($T$1,Database!$A$1:$AS$1,),)))))</f>
        <v>0.12259194395352073</v>
      </c>
      <c r="U218" s="13">
        <f>IF(VLOOKUP(B218,Database!$A:$AV,MATCH($U$1,Database!$A$1:$AV$1,),)=0,"#N/A",((((VLOOKUP(B218,Database!$A:$AS,MATCH($U$1,Database!$A$1:$AS$1,),))))-(((VLOOKUP(EDATE(B218,-12),Database!$A:$AS,MATCH($U$1,Database!$A$1:$AS$1,),)))))/(((VLOOKUP(EDATE(B218,-12),Database!$A:$AS,MATCH($U$1,Database!$A$1:$AS$1,),)))))</f>
        <v>8.5271317825149975E-2</v>
      </c>
      <c r="V218" s="13">
        <f>IF(VLOOKUP(B218,Database!$A:$AV,MATCH($V$1,Database!$A$1:$AV$1,),)=0,"#N/A",((((VLOOKUP(B218,Database!$A:$AS,MATCH($V$1,Database!$A$1:$AS$1,),))))-(((VLOOKUP(EDATE(B218,-12),Database!$A:$AS,MATCH($V$1,Database!$A$1:$AS$1,),)))))/(((VLOOKUP(EDATE(B218,-12),Database!$A:$AS,MATCH($V$1,Database!$A$1:$AS$1,),)))))</f>
        <v>0.13582342954159604</v>
      </c>
    </row>
    <row r="219" spans="1:22" s="80" customFormat="1" x14ac:dyDescent="0.35">
      <c r="A219" s="43"/>
      <c r="B219" s="75">
        <v>38808</v>
      </c>
      <c r="C219" s="13">
        <f>IF(VLOOKUP(B219,Database!$A:$AU,MATCH($C$1,Database!$A$1:$AU$1,),)=0,"#N/A",((((VLOOKUP(B219,Database!$A:$AU,MATCH($C$1,Database!$A$1:$AU$1,),))))-(((VLOOKUP(EDATE(B219,-12),Database!$A:$AU,MATCH($C$1,Database!$A$1:$AU$1,),)))))/(((VLOOKUP(EDATE(B219,-12),Database!$A:$AU,MATCH($C$1,Database!$A$1:$AU$1,),)))))</f>
        <v>2.1675429166950574E-2</v>
      </c>
      <c r="D219" s="13">
        <f>IF(VLOOKUP(B219,Database!$A:$AV,MATCH($D$1,Database!$A$1:$AV$1,),)=0,"#N/A",((((VLOOKUP(B219,Database!$A:$AS,MATCH($D$1,Database!$A$1:$AS$1,),))))-(((VLOOKUP(EDATE(B219,-12),Database!$A:$AS,MATCH($D$1,Database!$A$1:$AS$1,),)))))/(((VLOOKUP(EDATE(B219,-12),Database!$A:$AS,MATCH($D$1,Database!$A$1:$AS$1,),)))))</f>
        <v>2.9175050297043391E-2</v>
      </c>
      <c r="E219" s="13">
        <f>IF(VLOOKUP(B219,Database!$A:$AV,MATCH($E$1,Database!$A$1:$AV$1,),)=0,"#N/A",((((VLOOKUP(B219,Database!$A:$AS,MATCH($E$1,Database!$A$1:$AS$1,),))))-(((VLOOKUP(EDATE(B219,-12),Database!$A:$AS,MATCH($E$1,Database!$A$1:$AS$1,),)))))/(((VLOOKUP(EDATE(B219,-12),Database!$A:$AS,MATCH($E$1,Database!$A$1:$AS$1,),)))))</f>
        <v>3.9800995020594324E-2</v>
      </c>
      <c r="F219" s="13">
        <f>IF(VLOOKUP(B219,Database!$A:$AV,MATCH($F$1,Database!$A$1:$AV$1,),)=0,"#N/A",((((VLOOKUP(B219,Database!$A:$AS,MATCH($F$1,Database!$A$1:$AS$1,),))))-(((VLOOKUP(EDATE(B219,-12),Database!$A:$AS,MATCH($F$1,Database!$A$1:$AS$1,),)))))/(((VLOOKUP(EDATE(B219,-12),Database!$A:$AS,MATCH($F$1,Database!$A$1:$AS$1,),)))))</f>
        <v>5.4245283015308225E-2</v>
      </c>
      <c r="G219" s="13">
        <f>IF(VLOOKUP(B219,Database!$A:$AV,MATCH($G$1,Database!$A$1:$AV$1,),)=0,"#N/A",((((VLOOKUP(B219,Database!$A:$AS,MATCH($G$1,Database!$A$1:$AS$1,),))))-(((VLOOKUP(EDATE(B219,-12),Database!$A:$AS,MATCH($G$1,Database!$A$1:$AS$1,),)))))/(((VLOOKUP(EDATE(B219,-12),Database!$A:$AS,MATCH($G$1,Database!$A$1:$AS$1,),)))))</f>
        <v>2.4374830730343076E-3</v>
      </c>
      <c r="H219" s="13">
        <f>IF(VLOOKUP(B219,Database!$A:$AV,MATCH($H$1,Database!$A$1:$AV$1,),)=0,"#N/A",((((VLOOKUP(B219,Database!$A:$AS,MATCH($H$1,Database!$A$1:$AS$1,),))))-(((VLOOKUP(EDATE(B219,-12),Database!$A:$AS,MATCH($H$1,Database!$A$1:$AS$1,),)))))/(((VLOOKUP(EDATE(B219,-12),Database!$A:$AS,MATCH($H$1,Database!$A$1:$AS$1,),)))))</f>
        <v>2.3208879923418628E-2</v>
      </c>
      <c r="I219" s="13">
        <f>IF(VLOOKUP(B219,Database!$A:$AV,MATCH($I$1,Database!$A$1:$AV$1,),)=0,"#N/A",((((VLOOKUP(B219,Database!$A:$AS,MATCH($I$1,Database!$A$1:$AS$1,),))))-(((VLOOKUP(EDATE(B219,-12),Database!$A:$AS,MATCH($I$1,Database!$A$1:$AS$1,),)))))/(((VLOOKUP(EDATE(B219,-12),Database!$A:$AS,MATCH($I$1,Database!$A$1:$AS$1,),)))))</f>
        <v>4.0453074449498753E-3</v>
      </c>
      <c r="J219" s="13">
        <f>IF(VLOOKUP(B219,Database!$A:$AV,MATCH($J$1,Database!$A$1:$AV$1,),)=0,"#N/A",((((VLOOKUP(B219,Database!$A:$AS,MATCH($J$1,Database!$A$1:$AS$1,),))))-(((VLOOKUP(EDATE(B219,-12),Database!$A:$AS,MATCH($J$1,Database!$A$1:$AS$1,),)))))/(((VLOOKUP(EDATE(B219,-12),Database!$A:$AS,MATCH($J$1,Database!$A$1:$AS$1,),)))))</f>
        <v>2.1416015317146493E-2</v>
      </c>
      <c r="K219" s="13">
        <f>IF(VLOOKUP(B219,Database!$A:$AV,MATCH($K$1,Database!$A$1:$AV$1,),)=0,"#N/A",((((VLOOKUP(B219,Database!$A:$AS,MATCH($K$1,Database!$A$1:$AS$1,),))))-(((VLOOKUP(EDATE(B219,-12),Database!$A:$AS,MATCH($K$1,Database!$A$1:$AS$1,),)))))/(((VLOOKUP(EDATE(B219,-12),Database!$A:$AS,MATCH($K$1,Database!$A$1:$AS$1,),)))))</f>
        <v>4.8643592144280587E-2</v>
      </c>
      <c r="L219" s="13">
        <f>((((VLOOKUP(B219,Database!$A:$AS,MATCH($L$1,Database!$A$1:$AS$1,),))))-(((VLOOKUP(EDATE(B219,-12),Database!$A:$AS,MATCH($L$1,Database!$A$1:$AS$1,),)))))/(((VLOOKUP(EDATE(B219,-12),Database!$A:$AS,MATCH($L$1,Database!$A$1:$AS$1,),))))</f>
        <v>4.7899214741663185E-2</v>
      </c>
      <c r="M219" s="13">
        <f>((((VLOOKUP(B219,Database!$A:$AS,MATCH($M$1,Database!$A$1:$AS$1,),))))-(((VLOOKUP(EDATE(B219,-12),Database!$A:$AS,MATCH($M$1,Database!$A$1:$AS$1,),)))))/(((VLOOKUP(EDATE(B219,-12),Database!$A:$AS,MATCH($M$1,Database!$A$1:$AS$1,),))))</f>
        <v>6.0834922868087615E-2</v>
      </c>
      <c r="N219" s="13">
        <f>((((VLOOKUP(B219,Database!$A:$AS,MATCH($N$1,Database!$A$1:$AS$1,),))))-(((VLOOKUP(EDATE(B219,-12),Database!$A:$AS,MATCH($N$1,Database!$A$1:$AS$1,),)))))/(((VLOOKUP(EDATE(B219,-12),Database!$A:$AS,MATCH($N$1,Database!$A$1:$AS$1,),))))</f>
        <v>0.10072825875131089</v>
      </c>
      <c r="O219" s="13">
        <f>IF(VLOOKUP(B219,Database!$A:$AV,MATCH($O$1,Database!$A$1:$AV$1,),)=0,"#N/A",((((VLOOKUP(B219,Database!$A:$AS,MATCH($O$1,Database!$A$1:$AS$1,),))))-(((VLOOKUP(EDATE(B219,-12),Database!$A:$AS,MATCH($O$1,Database!$A$1:$AS$1,),)))))/(((VLOOKUP(EDATE(B219,-12),Database!$A:$AS,MATCH($O$1,Database!$A$1:$AS$1,),)))))</f>
        <v>1.884199612903209E-2</v>
      </c>
      <c r="P219" s="13">
        <f>IF(VLOOKUP(B219,Database!$A:$AV,MATCH($P$1,Database!$A$1:$AV$1,),)=0,"#N/A",((((VLOOKUP(B219,Database!$A:$AS,MATCH($P$1,Database!$A$1:$AS$1,),))))-(((VLOOKUP(EDATE(B219,-12),Database!$A:$AS,MATCH($P$1,Database!$A$1:$AS$1,),)))))/(((VLOOKUP(EDATE(B219,-12),Database!$A:$AS,MATCH($P$1,Database!$A$1:$AS$1,),)))))</f>
        <v>9.7648934358990427E-2</v>
      </c>
      <c r="Q219" s="13">
        <f>IF(VLOOKUP(B219,Database!$A:$AV,MATCH($Q$1,Database!$A$1:$AV$1,),)=0,"#N/A",((((VLOOKUP(B219,Database!$A:$AS,MATCH($Q$1,Database!$A$1:$AS$1,),))))-(((VLOOKUP(EDATE(B219,-12),Database!$A:$AS,MATCH($Q$1,Database!$A$1:$AS$1,),)))))/(((VLOOKUP(EDATE(B219,-12),Database!$A:$AS,MATCH($Q$1,Database!$A$1:$AS$1,),)))))</f>
        <v>3.4715520635914821E-2</v>
      </c>
      <c r="R219" s="13">
        <f>IF(VLOOKUP(B219,Database!$A:$AV,MATCH($R$1,Database!$A$1:$AV$1,),)=0,"#N/A",((((VLOOKUP(B219,Database!$A:$AS,MATCH($R$1,Database!$A$1:$AS$1,),))))-(((VLOOKUP(EDATE(B219,-12),Database!$A:$AS,MATCH($R$1,Database!$A$1:$AS$1,),)))))/(((VLOOKUP(EDATE(B219,-12),Database!$A:$AS,MATCH($R$1,Database!$A$1:$AS$1,),)))))</f>
        <v>3.0281182408137482E-2</v>
      </c>
      <c r="S219" s="13">
        <f>IF(VLOOKUP(B219,Database!$A:$AV,MATCH($S$1,Database!$A$1:$AV$1,),)=0,"#N/A",((((VLOOKUP(B219,Database!$A:$AS,MATCH($S$1,Database!$A$1:$AS$1,),))))-(((VLOOKUP(EDATE(B219,-12),Database!$A:$AS,MATCH($S$1,Database!$A$1:$AS$1,),)))))/(((VLOOKUP(EDATE(B219,-12),Database!$A:$AS,MATCH($S$1,Database!$A$1:$AS$1,),)))))</f>
        <v>4.2914171663642614E-2</v>
      </c>
      <c r="T219" s="13">
        <f>IF(VLOOKUP(B219,Database!$A:$AV,MATCH($T$1,Database!$A$1:$AV$1,),)=0,"#N/A",((((VLOOKUP(B219,Database!$A:$AS,MATCH($T$1,Database!$A$1:$AS$1,),))))-(((VLOOKUP(EDATE(B219,-12),Database!$A:$AS,MATCH($T$1,Database!$A$1:$AS$1,),)))))/(((VLOOKUP(EDATE(B219,-12),Database!$A:$AS,MATCH($T$1,Database!$A$1:$AS$1,),)))))</f>
        <v>0.10225303294161918</v>
      </c>
      <c r="U219" s="13">
        <f>IF(VLOOKUP(B219,Database!$A:$AV,MATCH($U$1,Database!$A$1:$AV$1,),)=0,"#N/A",((((VLOOKUP(B219,Database!$A:$AS,MATCH($U$1,Database!$A$1:$AS$1,),))))-(((VLOOKUP(EDATE(B219,-12),Database!$A:$AS,MATCH($U$1,Database!$A$1:$AS$1,),)))))/(((VLOOKUP(EDATE(B219,-12),Database!$A:$AS,MATCH($U$1,Database!$A$1:$AS$1,),)))))</f>
        <v>4.9367088616521233E-2</v>
      </c>
      <c r="V219" s="13">
        <f>IF(VLOOKUP(B219,Database!$A:$AV,MATCH($V$1,Database!$A$1:$AV$1,),)=0,"#N/A",((((VLOOKUP(B219,Database!$A:$AS,MATCH($V$1,Database!$A$1:$AS$1,),))))-(((VLOOKUP(EDATE(B219,-12),Database!$A:$AS,MATCH($V$1,Database!$A$1:$AS$1,),)))))/(((VLOOKUP(EDATE(B219,-12),Database!$A:$AS,MATCH($V$1,Database!$A$1:$AS$1,),)))))</f>
        <v>0.11513157894736843</v>
      </c>
    </row>
    <row r="220" spans="1:22" s="80" customFormat="1" x14ac:dyDescent="0.35">
      <c r="A220" s="43"/>
      <c r="B220" s="75">
        <v>38838</v>
      </c>
      <c r="C220" s="13">
        <f>IF(VLOOKUP(B220,Database!$A:$AU,MATCH($C$1,Database!$A$1:$AU$1,),)=0,"#N/A",((((VLOOKUP(B220,Database!$A:$AU,MATCH($C$1,Database!$A$1:$AU$1,),))))-(((VLOOKUP(EDATE(B220,-12),Database!$A:$AU,MATCH($C$1,Database!$A$1:$AU$1,),)))))/(((VLOOKUP(EDATE(B220,-12),Database!$A:$AU,MATCH($C$1,Database!$A$1:$AU$1,),)))))</f>
        <v>2.0620399308404154E-2</v>
      </c>
      <c r="D220" s="13">
        <f>IF(VLOOKUP(B220,Database!$A:$AV,MATCH($D$1,Database!$A$1:$AV$1,),)=0,"#N/A",((((VLOOKUP(B220,Database!$A:$AS,MATCH($D$1,Database!$A$1:$AS$1,),))))-(((VLOOKUP(EDATE(B220,-12),Database!$A:$AS,MATCH($D$1,Database!$A$1:$AS$1,),)))))/(((VLOOKUP(EDATE(B220,-12),Database!$A:$AS,MATCH($D$1,Database!$A$1:$AS$1,),)))))</f>
        <v>5.8103975539563972E-2</v>
      </c>
      <c r="E220" s="13">
        <f>IF(VLOOKUP(B220,Database!$A:$AV,MATCH($E$1,Database!$A$1:$AV$1,),)=0,"#N/A",((((VLOOKUP(B220,Database!$A:$AS,MATCH($E$1,Database!$A$1:$AS$1,),))))-(((VLOOKUP(EDATE(B220,-12),Database!$A:$AS,MATCH($E$1,Database!$A$1:$AS$1,),)))))/(((VLOOKUP(EDATE(B220,-12),Database!$A:$AS,MATCH($E$1,Database!$A$1:$AS$1,),)))))</f>
        <v>3.2096288866988579E-2</v>
      </c>
      <c r="F220" s="13">
        <f>IF(VLOOKUP(B220,Database!$A:$AV,MATCH($F$1,Database!$A$1:$AV$1,),)=0,"#N/A",((((VLOOKUP(B220,Database!$A:$AS,MATCH($F$1,Database!$A$1:$AS$1,),))))-(((VLOOKUP(EDATE(B220,-12),Database!$A:$AS,MATCH($F$1,Database!$A$1:$AS$1,),)))))/(((VLOOKUP(EDATE(B220,-12),Database!$A:$AS,MATCH($F$1,Database!$A$1:$AS$1,),)))))</f>
        <v>8.3632019116803583E-2</v>
      </c>
      <c r="G220" s="13">
        <f>IF(VLOOKUP(B220,Database!$A:$AV,MATCH($G$1,Database!$A$1:$AV$1,),)=0,"#N/A",((((VLOOKUP(B220,Database!$A:$AS,MATCH($G$1,Database!$A$1:$AS$1,),))))-(((VLOOKUP(EDATE(B220,-12),Database!$A:$AS,MATCH($G$1,Database!$A$1:$AS$1,),)))))/(((VLOOKUP(EDATE(B220,-12),Database!$A:$AS,MATCH($G$1,Database!$A$1:$AS$1,),)))))</f>
        <v>2.9661403668887473E-2</v>
      </c>
      <c r="H220" s="13">
        <f>IF(VLOOKUP(B220,Database!$A:$AV,MATCH($H$1,Database!$A$1:$AV$1,),)=0,"#N/A",((((VLOOKUP(B220,Database!$A:$AS,MATCH($H$1,Database!$A$1:$AS$1,),))))-(((VLOOKUP(EDATE(B220,-12),Database!$A:$AS,MATCH($H$1,Database!$A$1:$AS$1,),)))))/(((VLOOKUP(EDATE(B220,-12),Database!$A:$AS,MATCH($H$1,Database!$A$1:$AS$1,),)))))</f>
        <v>3.248730964540817E-2</v>
      </c>
      <c r="I220" s="13">
        <f>IF(VLOOKUP(B220,Database!$A:$AV,MATCH($I$1,Database!$A$1:$AV$1,),)=0,"#N/A",((((VLOOKUP(B220,Database!$A:$AS,MATCH($I$1,Database!$A$1:$AS$1,),))))-(((VLOOKUP(EDATE(B220,-12),Database!$A:$AS,MATCH($I$1,Database!$A$1:$AS$1,),)))))/(((VLOOKUP(EDATE(B220,-12),Database!$A:$AS,MATCH($I$1,Database!$A$1:$AS$1,),)))))</f>
        <v>5.2195526099774327E-2</v>
      </c>
      <c r="J220" s="13">
        <f>IF(VLOOKUP(B220,Database!$A:$AV,MATCH($J$1,Database!$A$1:$AV$1,),)=0,"#N/A",((((VLOOKUP(B220,Database!$A:$AS,MATCH($J$1,Database!$A$1:$AS$1,),))))-(((VLOOKUP(EDATE(B220,-12),Database!$A:$AS,MATCH($J$1,Database!$A$1:$AS$1,),)))))/(((VLOOKUP(EDATE(B220,-12),Database!$A:$AS,MATCH($J$1,Database!$A$1:$AS$1,),)))))</f>
        <v>4.2487046633386601E-2</v>
      </c>
      <c r="K220" s="13">
        <f>IF(VLOOKUP(B220,Database!$A:$AV,MATCH($K$1,Database!$A$1:$AV$1,),)=0,"#N/A",((((VLOOKUP(B220,Database!$A:$AS,MATCH($K$1,Database!$A$1:$AS$1,),))))-(((VLOOKUP(EDATE(B220,-12),Database!$A:$AS,MATCH($K$1,Database!$A$1:$AS$1,),)))))/(((VLOOKUP(EDATE(B220,-12),Database!$A:$AS,MATCH($K$1,Database!$A$1:$AS$1,),)))))</f>
        <v>6.3314711354132594E-2</v>
      </c>
      <c r="L220" s="13">
        <f>((((VLOOKUP(B220,Database!$A:$AS,MATCH($L$1,Database!$A$1:$AS$1,),))))-(((VLOOKUP(EDATE(B220,-12),Database!$A:$AS,MATCH($L$1,Database!$A$1:$AS$1,),)))))/(((VLOOKUP(EDATE(B220,-12),Database!$A:$AS,MATCH($L$1,Database!$A$1:$AS$1,),))))</f>
        <v>4.0790473750435971E-2</v>
      </c>
      <c r="M220" s="13">
        <f>((((VLOOKUP(B220,Database!$A:$AS,MATCH($M$1,Database!$A$1:$AS$1,),))))-(((VLOOKUP(EDATE(B220,-12),Database!$A:$AS,MATCH($M$1,Database!$A$1:$AS$1,),)))))/(((VLOOKUP(EDATE(B220,-12),Database!$A:$AS,MATCH($M$1,Database!$A$1:$AS$1,),))))</f>
        <v>9.9980558591775348E-2</v>
      </c>
      <c r="N220" s="13">
        <f>((((VLOOKUP(B220,Database!$A:$AS,MATCH($N$1,Database!$A$1:$AS$1,),))))-(((VLOOKUP(EDATE(B220,-12),Database!$A:$AS,MATCH($N$1,Database!$A$1:$AS$1,),)))))/(((VLOOKUP(EDATE(B220,-12),Database!$A:$AS,MATCH($N$1,Database!$A$1:$AS$1,),))))</f>
        <v>0.10744618371901174</v>
      </c>
      <c r="O220" s="13">
        <f>IF(VLOOKUP(B220,Database!$A:$AV,MATCH($O$1,Database!$A$1:$AV$1,),)=0,"#N/A",((((VLOOKUP(B220,Database!$A:$AS,MATCH($O$1,Database!$A$1:$AS$1,),))))-(((VLOOKUP(EDATE(B220,-12),Database!$A:$AS,MATCH($O$1,Database!$A$1:$AS$1,),)))))/(((VLOOKUP(EDATE(B220,-12),Database!$A:$AS,MATCH($O$1,Database!$A$1:$AS$1,),)))))</f>
        <v>6.8159975192710054E-3</v>
      </c>
      <c r="P220" s="13">
        <f>IF(VLOOKUP(B220,Database!$A:$AV,MATCH($P$1,Database!$A$1:$AV$1,),)=0,"#N/A",((((VLOOKUP(B220,Database!$A:$AS,MATCH($P$1,Database!$A$1:$AS$1,),))))-(((VLOOKUP(EDATE(B220,-12),Database!$A:$AS,MATCH($P$1,Database!$A$1:$AS$1,),)))))/(((VLOOKUP(EDATE(B220,-12),Database!$A:$AS,MATCH($P$1,Database!$A$1:$AS$1,),)))))</f>
        <v>0.11570324862701292</v>
      </c>
      <c r="Q220" s="13">
        <f>IF(VLOOKUP(B220,Database!$A:$AV,MATCH($Q$1,Database!$A$1:$AV$1,),)=0,"#N/A",((((VLOOKUP(B220,Database!$A:$AS,MATCH($Q$1,Database!$A$1:$AS$1,),))))-(((VLOOKUP(EDATE(B220,-12),Database!$A:$AS,MATCH($Q$1,Database!$A$1:$AS$1,),)))))/(((VLOOKUP(EDATE(B220,-12),Database!$A:$AS,MATCH($Q$1,Database!$A$1:$AS$1,),)))))</f>
        <v>8.4057552425196979E-3</v>
      </c>
      <c r="R220" s="13">
        <f>IF(VLOOKUP(B220,Database!$A:$AV,MATCH($R$1,Database!$A$1:$AV$1,),)=0,"#N/A",((((VLOOKUP(B220,Database!$A:$AS,MATCH($R$1,Database!$A$1:$AS$1,),))))-(((VLOOKUP(EDATE(B220,-12),Database!$A:$AS,MATCH($R$1,Database!$A$1:$AS$1,),)))))/(((VLOOKUP(EDATE(B220,-12),Database!$A:$AS,MATCH($R$1,Database!$A$1:$AS$1,),)))))</f>
        <v>2.1861777151947436E-2</v>
      </c>
      <c r="S220" s="13">
        <f>IF(VLOOKUP(B220,Database!$A:$AV,MATCH($S$1,Database!$A$1:$AV$1,),)=0,"#N/A",((((VLOOKUP(B220,Database!$A:$AS,MATCH($S$1,Database!$A$1:$AS$1,),))))-(((VLOOKUP(EDATE(B220,-12),Database!$A:$AS,MATCH($S$1,Database!$A$1:$AS$1,),)))))/(((VLOOKUP(EDATE(B220,-12),Database!$A:$AS,MATCH($S$1,Database!$A$1:$AS$1,),)))))</f>
        <v>0.11111111111485458</v>
      </c>
      <c r="T220" s="13">
        <f>IF(VLOOKUP(B220,Database!$A:$AV,MATCH($T$1,Database!$A$1:$AV$1,),)=0,"#N/A",((((VLOOKUP(B220,Database!$A:$AS,MATCH($T$1,Database!$A$1:$AS$1,),))))-(((VLOOKUP(EDATE(B220,-12),Database!$A:$AS,MATCH($T$1,Database!$A$1:$AS$1,),)))))/(((VLOOKUP(EDATE(B220,-12),Database!$A:$AS,MATCH($T$1,Database!$A$1:$AS$1,),)))))</f>
        <v>0.10137457044177506</v>
      </c>
      <c r="U220" s="13">
        <f>IF(VLOOKUP(B220,Database!$A:$AV,MATCH($U$1,Database!$A$1:$AV$1,),)=0,"#N/A",((((VLOOKUP(B220,Database!$A:$AS,MATCH($U$1,Database!$A$1:$AS$1,),))))-(((VLOOKUP(EDATE(B220,-12),Database!$A:$AS,MATCH($U$1,Database!$A$1:$AS$1,),)))))/(((VLOOKUP(EDATE(B220,-12),Database!$A:$AS,MATCH($U$1,Database!$A$1:$AS$1,),)))))</f>
        <v>0.10769230770177673</v>
      </c>
      <c r="V220" s="13">
        <f>IF(VLOOKUP(B220,Database!$A:$AV,MATCH($V$1,Database!$A$1:$AV$1,),)=0,"#N/A",((((VLOOKUP(B220,Database!$A:$AS,MATCH($V$1,Database!$A$1:$AS$1,),))))-(((VLOOKUP(EDATE(B220,-12),Database!$A:$AS,MATCH($V$1,Database!$A$1:$AS$1,),)))))/(((VLOOKUP(EDATE(B220,-12),Database!$A:$AS,MATCH($V$1,Database!$A$1:$AS$1,),)))))</f>
        <v>0.16500000000000009</v>
      </c>
    </row>
    <row r="221" spans="1:22" s="80" customFormat="1" x14ac:dyDescent="0.35">
      <c r="A221" s="43"/>
      <c r="B221" s="75">
        <v>38869</v>
      </c>
      <c r="C221" s="13">
        <f>IF(VLOOKUP(B221,Database!$A:$AU,MATCH($C$1,Database!$A$1:$AU$1,),)=0,"#N/A",((((VLOOKUP(B221,Database!$A:$AU,MATCH($C$1,Database!$A$1:$AU$1,),))))-(((VLOOKUP(EDATE(B221,-12),Database!$A:$AU,MATCH($C$1,Database!$A$1:$AU$1,),)))))/(((VLOOKUP(EDATE(B221,-12),Database!$A:$AU,MATCH($C$1,Database!$A$1:$AU$1,),)))))</f>
        <v>1.972322255818976E-2</v>
      </c>
      <c r="D221" s="13">
        <f>IF(VLOOKUP(B221,Database!$A:$AV,MATCH($D$1,Database!$A$1:$AV$1,),)=0,"#N/A",((((VLOOKUP(B221,Database!$A:$AS,MATCH($D$1,Database!$A$1:$AS$1,),))))-(((VLOOKUP(EDATE(B221,-12),Database!$A:$AS,MATCH($D$1,Database!$A$1:$AS$1,),)))))/(((VLOOKUP(EDATE(B221,-12),Database!$A:$AS,MATCH($D$1,Database!$A$1:$AS$1,),)))))</f>
        <v>4.7474747475267795E-2</v>
      </c>
      <c r="E221" s="13">
        <f>IF(VLOOKUP(B221,Database!$A:$AV,MATCH($E$1,Database!$A$1:$AV$1,),)=0,"#N/A",((((VLOOKUP(B221,Database!$A:$AS,MATCH($E$1,Database!$A$1:$AS$1,),))))-(((VLOOKUP(EDATE(B221,-12),Database!$A:$AS,MATCH($E$1,Database!$A$1:$AS$1,),)))))/(((VLOOKUP(EDATE(B221,-12),Database!$A:$AS,MATCH($E$1,Database!$A$1:$AS$1,),)))))</f>
        <v>4.1958041962091304E-2</v>
      </c>
      <c r="F221" s="13">
        <f>IF(VLOOKUP(B221,Database!$A:$AV,MATCH($F$1,Database!$A$1:$AV$1,),)=0,"#N/A",((((VLOOKUP(B221,Database!$A:$AS,MATCH($F$1,Database!$A$1:$AS$1,),))))-(((VLOOKUP(EDATE(B221,-12),Database!$A:$AS,MATCH($F$1,Database!$A$1:$AS$1,),)))))/(((VLOOKUP(EDATE(B221,-12),Database!$A:$AS,MATCH($F$1,Database!$A$1:$AS$1,),)))))</f>
        <v>5.4970760230183879E-2</v>
      </c>
      <c r="G221" s="13">
        <f>IF(VLOOKUP(B221,Database!$A:$AV,MATCH($G$1,Database!$A$1:$AV$1,),)=0,"#N/A",((((VLOOKUP(B221,Database!$A:$AS,MATCH($G$1,Database!$A$1:$AS$1,),))))-(((VLOOKUP(EDATE(B221,-12),Database!$A:$AS,MATCH($G$1,Database!$A$1:$AS$1,),)))))/(((VLOOKUP(EDATE(B221,-12),Database!$A:$AS,MATCH($G$1,Database!$A$1:$AS$1,),)))))</f>
        <v>2.8122717311906485E-2</v>
      </c>
      <c r="H221" s="13">
        <f>IF(VLOOKUP(B221,Database!$A:$AV,MATCH($H$1,Database!$A$1:$AV$1,),)=0,"#N/A",((((VLOOKUP(B221,Database!$A:$AS,MATCH($H$1,Database!$A$1:$AS$1,),))))-(((VLOOKUP(EDATE(B221,-12),Database!$A:$AS,MATCH($H$1,Database!$A$1:$AS$1,),)))))/(((VLOOKUP(EDATE(B221,-12),Database!$A:$AS,MATCH($H$1,Database!$A$1:$AS$1,),)))))</f>
        <v>2.6052104201888655E-2</v>
      </c>
      <c r="I221" s="13">
        <f>IF(VLOOKUP(B221,Database!$A:$AV,MATCH($I$1,Database!$A$1:$AV$1,),)=0,"#N/A",((((VLOOKUP(B221,Database!$A:$AS,MATCH($I$1,Database!$A$1:$AS$1,),))))-(((VLOOKUP(EDATE(B221,-12),Database!$A:$AS,MATCH($I$1,Database!$A$1:$AS$1,),)))))/(((VLOOKUP(EDATE(B221,-12),Database!$A:$AS,MATCH($I$1,Database!$A$1:$AS$1,),)))))</f>
        <v>5.5509527753088879E-2</v>
      </c>
      <c r="J221" s="13">
        <f>IF(VLOOKUP(B221,Database!$A:$AV,MATCH($J$1,Database!$A$1:$AV$1,),)=0,"#N/A",((((VLOOKUP(B221,Database!$A:$AS,MATCH($J$1,Database!$A$1:$AS$1,),))))-(((VLOOKUP(EDATE(B221,-12),Database!$A:$AS,MATCH($J$1,Database!$A$1:$AS$1,),)))))/(((VLOOKUP(EDATE(B221,-12),Database!$A:$AS,MATCH($J$1,Database!$A$1:$AS$1,),)))))</f>
        <v>4.0847332208855322E-2</v>
      </c>
      <c r="K221" s="13">
        <f>IF(VLOOKUP(B221,Database!$A:$AV,MATCH($K$1,Database!$A$1:$AV$1,),)=0,"#N/A",((((VLOOKUP(B221,Database!$A:$AS,MATCH($K$1,Database!$A$1:$AS$1,),))))-(((VLOOKUP(EDATE(B221,-12),Database!$A:$AS,MATCH($K$1,Database!$A$1:$AS$1,),)))))/(((VLOOKUP(EDATE(B221,-12),Database!$A:$AS,MATCH($K$1,Database!$A$1:$AS$1,),)))))</f>
        <v>6.2949640330553355E-3</v>
      </c>
      <c r="L221" s="13">
        <f>((((VLOOKUP(B221,Database!$A:$AS,MATCH($L$1,Database!$A$1:$AS$1,),))))-(((VLOOKUP(EDATE(B221,-12),Database!$A:$AS,MATCH($L$1,Database!$A$1:$AS$1,),)))))/(((VLOOKUP(EDATE(B221,-12),Database!$A:$AS,MATCH($L$1,Database!$A$1:$AS$1,),))))</f>
        <v>5.8650894142056605E-2</v>
      </c>
      <c r="M221" s="13">
        <f>((((VLOOKUP(B221,Database!$A:$AS,MATCH($M$1,Database!$A$1:$AS$1,),))))-(((VLOOKUP(EDATE(B221,-12),Database!$A:$AS,MATCH($M$1,Database!$A$1:$AS$1,),)))))/(((VLOOKUP(EDATE(B221,-12),Database!$A:$AS,MATCH($M$1,Database!$A$1:$AS$1,),))))</f>
        <v>5.0273302680446059E-2</v>
      </c>
      <c r="N221" s="13">
        <f>((((VLOOKUP(B221,Database!$A:$AS,MATCH($N$1,Database!$A$1:$AS$1,),))))-(((VLOOKUP(EDATE(B221,-12),Database!$A:$AS,MATCH($N$1,Database!$A$1:$AS$1,),)))))/(((VLOOKUP(EDATE(B221,-12),Database!$A:$AS,MATCH($N$1,Database!$A$1:$AS$1,),))))</f>
        <v>9.0319730868627546E-2</v>
      </c>
      <c r="O221" s="13">
        <f>IF(VLOOKUP(B221,Database!$A:$AV,MATCH($O$1,Database!$A$1:$AV$1,),)=0,"#N/A",((((VLOOKUP(B221,Database!$A:$AS,MATCH($O$1,Database!$A$1:$AS$1,),))))-(((VLOOKUP(EDATE(B221,-12),Database!$A:$AS,MATCH($O$1,Database!$A$1:$AS$1,),)))))/(((VLOOKUP(EDATE(B221,-12),Database!$A:$AS,MATCH($O$1,Database!$A$1:$AS$1,),)))))</f>
        <v>8.1144812973732387E-3</v>
      </c>
      <c r="P221" s="13">
        <f>IF(VLOOKUP(B221,Database!$A:$AV,MATCH($P$1,Database!$A$1:$AV$1,),)=0,"#N/A",((((VLOOKUP(B221,Database!$A:$AS,MATCH($P$1,Database!$A$1:$AS$1,),))))-(((VLOOKUP(EDATE(B221,-12),Database!$A:$AS,MATCH($P$1,Database!$A$1:$AS$1,),)))))/(((VLOOKUP(EDATE(B221,-12),Database!$A:$AS,MATCH($P$1,Database!$A$1:$AS$1,),)))))</f>
        <v>8.9784181464996254E-2</v>
      </c>
      <c r="Q221" s="13">
        <f>IF(VLOOKUP(B221,Database!$A:$AV,MATCH($Q$1,Database!$A$1:$AV$1,),)=0,"#N/A",((((VLOOKUP(B221,Database!$A:$AS,MATCH($Q$1,Database!$A$1:$AS$1,),))))-(((VLOOKUP(EDATE(B221,-12),Database!$A:$AS,MATCH($Q$1,Database!$A$1:$AS$1,),)))))/(((VLOOKUP(EDATE(B221,-12),Database!$A:$AS,MATCH($Q$1,Database!$A$1:$AS$1,),)))))</f>
        <v>1.2312479838245046E-2</v>
      </c>
      <c r="R221" s="13">
        <f>IF(VLOOKUP(B221,Database!$A:$AV,MATCH($R$1,Database!$A$1:$AV$1,),)=0,"#N/A",((((VLOOKUP(B221,Database!$A:$AS,MATCH($R$1,Database!$A$1:$AS$1,),))))-(((VLOOKUP(EDATE(B221,-12),Database!$A:$AS,MATCH($R$1,Database!$A$1:$AS$1,),)))))/(((VLOOKUP(EDATE(B221,-12),Database!$A:$AS,MATCH($R$1,Database!$A$1:$AS$1,),)))))</f>
        <v>3.6205648078916845E-2</v>
      </c>
      <c r="S221" s="13">
        <f>IF(VLOOKUP(B221,Database!$A:$AV,MATCH($S$1,Database!$A$1:$AV$1,),)=0,"#N/A",((((VLOOKUP(B221,Database!$A:$AS,MATCH($S$1,Database!$A$1:$AS$1,),))))-(((VLOOKUP(EDATE(B221,-12),Database!$A:$AS,MATCH($S$1,Database!$A$1:$AS$1,),)))))/(((VLOOKUP(EDATE(B221,-12),Database!$A:$AS,MATCH($S$1,Database!$A$1:$AS$1,),)))))</f>
        <v>4.2616451922490417E-2</v>
      </c>
      <c r="T221" s="13">
        <f>IF(VLOOKUP(B221,Database!$A:$AV,MATCH($T$1,Database!$A$1:$AV$1,),)=0,"#N/A",((((VLOOKUP(B221,Database!$A:$AS,MATCH($T$1,Database!$A$1:$AS$1,),))))-(((VLOOKUP(EDATE(B221,-12),Database!$A:$AS,MATCH($T$1,Database!$A$1:$AS$1,),)))))/(((VLOOKUP(EDATE(B221,-12),Database!$A:$AS,MATCH($T$1,Database!$A$1:$AS$1,),)))))</f>
        <v>0.11206896552720054</v>
      </c>
      <c r="U221" s="13">
        <f>IF(VLOOKUP(B221,Database!$A:$AV,MATCH($U$1,Database!$A$1:$AV$1,),)=0,"#N/A",((((VLOOKUP(B221,Database!$A:$AS,MATCH($U$1,Database!$A$1:$AS$1,),))))-(((VLOOKUP(EDATE(B221,-12),Database!$A:$AS,MATCH($U$1,Database!$A$1:$AS$1,),)))))/(((VLOOKUP(EDATE(B221,-12),Database!$A:$AS,MATCH($U$1,Database!$A$1:$AS$1,),)))))</f>
        <v>8.5750315251625242E-2</v>
      </c>
      <c r="V221" s="13">
        <f>IF(VLOOKUP(B221,Database!$A:$AV,MATCH($V$1,Database!$A$1:$AV$1,),)=0,"#N/A",((((VLOOKUP(B221,Database!$A:$AS,MATCH($V$1,Database!$A$1:$AS$1,),))))-(((VLOOKUP(EDATE(B221,-12),Database!$A:$AS,MATCH($V$1,Database!$A$1:$AS$1,),)))))/(((VLOOKUP(EDATE(B221,-12),Database!$A:$AS,MATCH($V$1,Database!$A$1:$AS$1,),)))))</f>
        <v>0.14657980456026071</v>
      </c>
    </row>
    <row r="222" spans="1:22" s="80" customFormat="1" x14ac:dyDescent="0.35">
      <c r="A222" s="43"/>
      <c r="B222" s="75">
        <v>38899</v>
      </c>
      <c r="C222" s="13">
        <f>IF(VLOOKUP(B222,Database!$A:$AU,MATCH($C$1,Database!$A$1:$AU$1,),)=0,"#N/A",((((VLOOKUP(B222,Database!$A:$AU,MATCH($C$1,Database!$A$1:$AU$1,),))))-(((VLOOKUP(EDATE(B222,-12),Database!$A:$AU,MATCH($C$1,Database!$A$1:$AU$1,),)))))/(((VLOOKUP(EDATE(B222,-12),Database!$A:$AU,MATCH($C$1,Database!$A$1:$AU$1,),)))))</f>
        <v>2.2060288066294242E-2</v>
      </c>
      <c r="D222" s="13">
        <f>IF(VLOOKUP(B222,Database!$A:$AV,MATCH($D$1,Database!$A$1:$AV$1,),)=0,"#N/A",((((VLOOKUP(B222,Database!$A:$AS,MATCH($D$1,Database!$A$1:$AS$1,),))))-(((VLOOKUP(EDATE(B222,-12),Database!$A:$AS,MATCH($D$1,Database!$A$1:$AS$1,),)))))/(((VLOOKUP(EDATE(B222,-12),Database!$A:$AS,MATCH($D$1,Database!$A$1:$AS$1,),)))))</f>
        <v>4.0201005030833049E-2</v>
      </c>
      <c r="E222" s="13">
        <f>IF(VLOOKUP(B222,Database!$A:$AV,MATCH($E$1,Database!$A$1:$AV$1,),)=0,"#N/A",((((VLOOKUP(B222,Database!$A:$AS,MATCH($E$1,Database!$A$1:$AS$1,),))))-(((VLOOKUP(EDATE(B222,-12),Database!$A:$AS,MATCH($E$1,Database!$A$1:$AS$1,),)))))/(((VLOOKUP(EDATE(B222,-12),Database!$A:$AS,MATCH($E$1,Database!$A$1:$AS$1,),)))))</f>
        <v>5.2261306530925464E-2</v>
      </c>
      <c r="F222" s="13">
        <f>IF(VLOOKUP(B222,Database!$A:$AV,MATCH($F$1,Database!$A$1:$AV$1,),)=0,"#N/A",((((VLOOKUP(B222,Database!$A:$AS,MATCH($F$1,Database!$A$1:$AS$1,),))))-(((VLOOKUP(EDATE(B222,-12),Database!$A:$AS,MATCH($F$1,Database!$A$1:$AS$1,),)))))/(((VLOOKUP(EDATE(B222,-12),Database!$A:$AS,MATCH($F$1,Database!$A$1:$AS$1,),)))))</f>
        <v>5.760368664305824E-2</v>
      </c>
      <c r="G222" s="13">
        <f>IF(VLOOKUP(B222,Database!$A:$AV,MATCH($G$1,Database!$A$1:$AV$1,),)=0,"#N/A",((((VLOOKUP(B222,Database!$A:$AS,MATCH($G$1,Database!$A$1:$AS$1,),))))-(((VLOOKUP(EDATE(B222,-12),Database!$A:$AS,MATCH($G$1,Database!$A$1:$AS$1,),)))))/(((VLOOKUP(EDATE(B222,-12),Database!$A:$AS,MATCH($G$1,Database!$A$1:$AS$1,),)))))</f>
        <v>1.7494046528668223E-2</v>
      </c>
      <c r="H222" s="13">
        <f>IF(VLOOKUP(B222,Database!$A:$AV,MATCH($H$1,Database!$A$1:$AV$1,),)=0,"#N/A",((((VLOOKUP(B222,Database!$A:$AS,MATCH($H$1,Database!$A$1:$AS$1,),))))-(((VLOOKUP(EDATE(B222,-12),Database!$A:$AS,MATCH($H$1,Database!$A$1:$AS$1,),)))))/(((VLOOKUP(EDATE(B222,-12),Database!$A:$AS,MATCH($H$1,Database!$A$1:$AS$1,),)))))</f>
        <v>2.6236125129167363E-2</v>
      </c>
      <c r="I222" s="13">
        <f>IF(VLOOKUP(B222,Database!$A:$AV,MATCH($I$1,Database!$A$1:$AV$1,),)=0,"#N/A",((((VLOOKUP(B222,Database!$A:$AS,MATCH($I$1,Database!$A$1:$AS$1,),))))-(((VLOOKUP(EDATE(B222,-12),Database!$A:$AS,MATCH($I$1,Database!$A$1:$AS$1,),)))))/(((VLOOKUP(EDATE(B222,-12),Database!$A:$AS,MATCH($I$1,Database!$A$1:$AS$1,),)))))</f>
        <v>2.5326797384032141E-2</v>
      </c>
      <c r="J222" s="13">
        <f>IF(VLOOKUP(B222,Database!$A:$AV,MATCH($J$1,Database!$A$1:$AV$1,),)=0,"#N/A",((((VLOOKUP(B222,Database!$A:$AS,MATCH($J$1,Database!$A$1:$AS$1,),))))-(((VLOOKUP(EDATE(B222,-12),Database!$A:$AS,MATCH($J$1,Database!$A$1:$AS$1,),)))))/(((VLOOKUP(EDATE(B222,-12),Database!$A:$AS,MATCH($J$1,Database!$A$1:$AS$1,),)))))</f>
        <v>3.7197197830801804E-2</v>
      </c>
      <c r="K222" s="13">
        <f>IF(VLOOKUP(B222,Database!$A:$AV,MATCH($K$1,Database!$A$1:$AV$1,),)=0,"#N/A",((((VLOOKUP(B222,Database!$A:$AS,MATCH($K$1,Database!$A$1:$AS$1,),))))-(((VLOOKUP(EDATE(B222,-12),Database!$A:$AS,MATCH($K$1,Database!$A$1:$AS$1,),)))))/(((VLOOKUP(EDATE(B222,-12),Database!$A:$AS,MATCH($K$1,Database!$A$1:$AS$1,),)))))</f>
        <v>-2.2321428571269133E-2</v>
      </c>
      <c r="L222" s="13">
        <f>((((VLOOKUP(B222,Database!$A:$AS,MATCH($L$1,Database!$A$1:$AS$1,),))))-(((VLOOKUP(EDATE(B222,-12),Database!$A:$AS,MATCH($L$1,Database!$A$1:$AS$1,),)))))/(((VLOOKUP(EDATE(B222,-12),Database!$A:$AS,MATCH($L$1,Database!$A$1:$AS$1,),))))</f>
        <v>7.2701207441819335E-2</v>
      </c>
      <c r="M222" s="13">
        <f>((((VLOOKUP(B222,Database!$A:$AS,MATCH($M$1,Database!$A$1:$AS$1,),))))-(((VLOOKUP(EDATE(B222,-12),Database!$A:$AS,MATCH($M$1,Database!$A$1:$AS$1,),)))))/(((VLOOKUP(EDATE(B222,-12),Database!$A:$AS,MATCH($M$1,Database!$A$1:$AS$1,),))))</f>
        <v>6.2199167905516044E-2</v>
      </c>
      <c r="N222" s="13">
        <f>((((VLOOKUP(B222,Database!$A:$AS,MATCH($N$1,Database!$A$1:$AS$1,),))))-(((VLOOKUP(EDATE(B222,-12),Database!$A:$AS,MATCH($N$1,Database!$A$1:$AS$1,),)))))/(((VLOOKUP(EDATE(B222,-12),Database!$A:$AS,MATCH($N$1,Database!$A$1:$AS$1,),))))</f>
        <v>0.14859928998183058</v>
      </c>
      <c r="O222" s="13">
        <f>IF(VLOOKUP(B222,Database!$A:$AV,MATCH($O$1,Database!$A$1:$AV$1,),)=0,"#N/A",((((VLOOKUP(B222,Database!$A:$AS,MATCH($O$1,Database!$A$1:$AS$1,),))))-(((VLOOKUP(EDATE(B222,-12),Database!$A:$AS,MATCH($O$1,Database!$A$1:$AS$1,),)))))/(((VLOOKUP(EDATE(B222,-12),Database!$A:$AS,MATCH($O$1,Database!$A$1:$AS$1,),)))))</f>
        <v>5.6054323784642908E-3</v>
      </c>
      <c r="P222" s="13">
        <f>IF(VLOOKUP(B222,Database!$A:$AV,MATCH($P$1,Database!$A$1:$AV$1,),)=0,"#N/A",((((VLOOKUP(B222,Database!$A:$AS,MATCH($P$1,Database!$A$1:$AS$1,),))))-(((VLOOKUP(EDATE(B222,-12),Database!$A:$AS,MATCH($P$1,Database!$A$1:$AS$1,),)))))/(((VLOOKUP(EDATE(B222,-12),Database!$A:$AS,MATCH($P$1,Database!$A$1:$AS$1,),)))))</f>
        <v>2.8989041471704453E-2</v>
      </c>
      <c r="Q222" s="13">
        <f>IF(VLOOKUP(B222,Database!$A:$AV,MATCH($Q$1,Database!$A$1:$AV$1,),)=0,"#N/A",((((VLOOKUP(B222,Database!$A:$AS,MATCH($Q$1,Database!$A$1:$AS$1,),))))-(((VLOOKUP(EDATE(B222,-12),Database!$A:$AS,MATCH($Q$1,Database!$A$1:$AS$1,),)))))/(((VLOOKUP(EDATE(B222,-12),Database!$A:$AS,MATCH($Q$1,Database!$A$1:$AS$1,),)))))</f>
        <v>2.843508789127985E-2</v>
      </c>
      <c r="R222" s="13">
        <f>IF(VLOOKUP(B222,Database!$A:$AV,MATCH($R$1,Database!$A$1:$AV$1,),)=0,"#N/A",((((VLOOKUP(B222,Database!$A:$AS,MATCH($R$1,Database!$A$1:$AS$1,),))))-(((VLOOKUP(EDATE(B222,-12),Database!$A:$AS,MATCH($R$1,Database!$A$1:$AS$1,),)))))/(((VLOOKUP(EDATE(B222,-12),Database!$A:$AS,MATCH($R$1,Database!$A$1:$AS$1,),)))))</f>
        <v>1.4409221860754214E-3</v>
      </c>
      <c r="S222" s="13">
        <f>IF(VLOOKUP(B222,Database!$A:$AV,MATCH($S$1,Database!$A$1:$AV$1,),)=0,"#N/A",((((VLOOKUP(B222,Database!$A:$AS,MATCH($S$1,Database!$A$1:$AS$1,),))))-(((VLOOKUP(EDATE(B222,-12),Database!$A:$AS,MATCH($S$1,Database!$A$1:$AS$1,),)))))/(((VLOOKUP(EDATE(B222,-12),Database!$A:$AS,MATCH($S$1,Database!$A$1:$AS$1,),)))))</f>
        <v>6.9886947581767542E-2</v>
      </c>
      <c r="T222" s="13">
        <f>IF(VLOOKUP(B222,Database!$A:$AV,MATCH($T$1,Database!$A$1:$AV$1,),)=0,"#N/A",((((VLOOKUP(B222,Database!$A:$AS,MATCH($T$1,Database!$A$1:$AS$1,),))))-(((VLOOKUP(EDATE(B222,-12),Database!$A:$AS,MATCH($T$1,Database!$A$1:$AS$1,),)))))/(((VLOOKUP(EDATE(B222,-12),Database!$A:$AS,MATCH($T$1,Database!$A$1:$AS$1,),)))))</f>
        <v>8.6003372691320829E-2</v>
      </c>
      <c r="U222" s="13">
        <f>IF(VLOOKUP(B222,Database!$A:$AV,MATCH($U$1,Database!$A$1:$AV$1,),)=0,"#N/A",((((VLOOKUP(B222,Database!$A:$AS,MATCH($U$1,Database!$A$1:$AS$1,),))))-(((VLOOKUP(EDATE(B222,-12),Database!$A:$AS,MATCH($U$1,Database!$A$1:$AS$1,),)))))/(((VLOOKUP(EDATE(B222,-12),Database!$A:$AS,MATCH($U$1,Database!$A$1:$AS$1,),)))))</f>
        <v>8.3123425688729005E-2</v>
      </c>
      <c r="V222" s="13">
        <f>IF(VLOOKUP(B222,Database!$A:$AV,MATCH($V$1,Database!$A$1:$AV$1,),)=0,"#N/A",((((VLOOKUP(B222,Database!$A:$AS,MATCH($V$1,Database!$A$1:$AS$1,),))))-(((VLOOKUP(EDATE(B222,-12),Database!$A:$AS,MATCH($V$1,Database!$A$1:$AS$1,),)))))/(((VLOOKUP(EDATE(B222,-12),Database!$A:$AS,MATCH($V$1,Database!$A$1:$AS$1,),)))))</f>
        <v>0.15072933549432735</v>
      </c>
    </row>
    <row r="223" spans="1:22" s="80" customFormat="1" x14ac:dyDescent="0.35">
      <c r="A223" s="43"/>
      <c r="B223" s="75">
        <v>38930</v>
      </c>
      <c r="C223" s="13">
        <f>IF(VLOOKUP(B223,Database!$A:$AU,MATCH($C$1,Database!$A$1:$AU$1,),)=0,"#N/A",((((VLOOKUP(B223,Database!$A:$AU,MATCH($C$1,Database!$A$1:$AU$1,),))))-(((VLOOKUP(EDATE(B223,-12),Database!$A:$AU,MATCH($C$1,Database!$A$1:$AU$1,),)))))/(((VLOOKUP(EDATE(B223,-12),Database!$A:$AU,MATCH($C$1,Database!$A$1:$AU$1,),)))))</f>
        <v>2.2998838741056613E-2</v>
      </c>
      <c r="D223" s="13">
        <f>IF(VLOOKUP(B223,Database!$A:$AV,MATCH($D$1,Database!$A$1:$AV$1,),)=0,"#N/A",((((VLOOKUP(B223,Database!$A:$AS,MATCH($D$1,Database!$A$1:$AS$1,),))))-(((VLOOKUP(EDATE(B223,-12),Database!$A:$AS,MATCH($D$1,Database!$A$1:$AS$1,),)))))/(((VLOOKUP(EDATE(B223,-12),Database!$A:$AS,MATCH($D$1,Database!$A$1:$AS$1,),)))))</f>
        <v>5.4878048785755459E-2</v>
      </c>
      <c r="E223" s="13">
        <f>IF(VLOOKUP(B223,Database!$A:$AV,MATCH($E$1,Database!$A$1:$AV$1,),)=0,"#N/A",((((VLOOKUP(B223,Database!$A:$AS,MATCH($E$1,Database!$A$1:$AS$1,),))))-(((VLOOKUP(EDATE(B223,-12),Database!$A:$AS,MATCH($E$1,Database!$A$1:$AS$1,),)))))/(((VLOOKUP(EDATE(B223,-12),Database!$A:$AS,MATCH($E$1,Database!$A$1:$AS$1,),)))))</f>
        <v>5.5276381906109104E-2</v>
      </c>
      <c r="F223" s="13">
        <f>IF(VLOOKUP(B223,Database!$A:$AV,MATCH($F$1,Database!$A$1:$AV$1,),)=0,"#N/A",((((VLOOKUP(B223,Database!$A:$AS,MATCH($F$1,Database!$A$1:$AS$1,),))))-(((VLOOKUP(EDATE(B223,-12),Database!$A:$AS,MATCH($F$1,Database!$A$1:$AS$1,),)))))/(((VLOOKUP(EDATE(B223,-12),Database!$A:$AS,MATCH($F$1,Database!$A$1:$AS$1,),)))))</f>
        <v>9.6085409262039845E-2</v>
      </c>
      <c r="G223" s="13">
        <f>IF(VLOOKUP(B223,Database!$A:$AV,MATCH($G$1,Database!$A$1:$AV$1,),)=0,"#N/A",((((VLOOKUP(B223,Database!$A:$AS,MATCH($G$1,Database!$A$1:$AS$1,),))))-(((VLOOKUP(EDATE(B223,-12),Database!$A:$AS,MATCH($G$1,Database!$A$1:$AS$1,),)))))/(((VLOOKUP(EDATE(B223,-12),Database!$A:$AS,MATCH($G$1,Database!$A$1:$AS$1,),)))))</f>
        <v>1.6028002947678654E-2</v>
      </c>
      <c r="H223" s="13">
        <f>IF(VLOOKUP(B223,Database!$A:$AV,MATCH($H$1,Database!$A$1:$AV$1,),)=0,"#N/A",((((VLOOKUP(B223,Database!$A:$AS,MATCH($H$1,Database!$A$1:$AS$1,),))))-(((VLOOKUP(EDATE(B223,-12),Database!$A:$AS,MATCH($H$1,Database!$A$1:$AS$1,),)))))/(((VLOOKUP(EDATE(B223,-12),Database!$A:$AS,MATCH($H$1,Database!$A$1:$AS$1,),)))))</f>
        <v>4.4760935916397633E-2</v>
      </c>
      <c r="I223" s="13">
        <f>IF(VLOOKUP(B223,Database!$A:$AV,MATCH($I$1,Database!$A$1:$AV$1,),)=0,"#N/A",((((VLOOKUP(B223,Database!$A:$AS,MATCH($I$1,Database!$A$1:$AS$1,),))))-(((VLOOKUP(EDATE(B223,-12),Database!$A:$AS,MATCH($I$1,Database!$A$1:$AS$1,),)))))/(((VLOOKUP(EDATE(B223,-12),Database!$A:$AS,MATCH($I$1,Database!$A$1:$AS$1,),)))))</f>
        <v>4.6913580242015612E-2</v>
      </c>
      <c r="J223" s="13">
        <f>IF(VLOOKUP(B223,Database!$A:$AV,MATCH($J$1,Database!$A$1:$AV$1,),)=0,"#N/A",((((VLOOKUP(B223,Database!$A:$AS,MATCH($J$1,Database!$A$1:$AS$1,),))))-(((VLOOKUP(EDATE(B223,-12),Database!$A:$AS,MATCH($J$1,Database!$A$1:$AS$1,),)))))/(((VLOOKUP(EDATE(B223,-12),Database!$A:$AS,MATCH($J$1,Database!$A$1:$AS$1,),)))))</f>
        <v>2.7201273814413372E-2</v>
      </c>
      <c r="K223" s="13">
        <f>IF(VLOOKUP(B223,Database!$A:$AV,MATCH($K$1,Database!$A$1:$AV$1,),)=0,"#N/A",((((VLOOKUP(B223,Database!$A:$AS,MATCH($K$1,Database!$A$1:$AS$1,),))))-(((VLOOKUP(EDATE(B223,-12),Database!$A:$AS,MATCH($K$1,Database!$A$1:$AS$1,),)))))/(((VLOOKUP(EDATE(B223,-12),Database!$A:$AS,MATCH($K$1,Database!$A$1:$AS$1,),)))))</f>
        <v>4.2910447764866459E-2</v>
      </c>
      <c r="L223" s="13">
        <f>((((VLOOKUP(B223,Database!$A:$AS,MATCH($L$1,Database!$A$1:$AS$1,),))))-(((VLOOKUP(EDATE(B223,-12),Database!$A:$AS,MATCH($L$1,Database!$A$1:$AS$1,),)))))/(((VLOOKUP(EDATE(B223,-12),Database!$A:$AS,MATCH($L$1,Database!$A$1:$AS$1,),))))</f>
        <v>5.1507606139523557E-2</v>
      </c>
      <c r="M223" s="13">
        <f>((((VLOOKUP(B223,Database!$A:$AS,MATCH($M$1,Database!$A$1:$AS$1,),))))-(((VLOOKUP(EDATE(B223,-12),Database!$A:$AS,MATCH($M$1,Database!$A$1:$AS$1,),)))))/(((VLOOKUP(EDATE(B223,-12),Database!$A:$AS,MATCH($M$1,Database!$A$1:$AS$1,),))))</f>
        <v>7.6385726552696764E-2</v>
      </c>
      <c r="N223" s="13">
        <f>((((VLOOKUP(B223,Database!$A:$AS,MATCH($N$1,Database!$A$1:$AS$1,),))))-(((VLOOKUP(EDATE(B223,-12),Database!$A:$AS,MATCH($N$1,Database!$A$1:$AS$1,),)))))/(((VLOOKUP(EDATE(B223,-12),Database!$A:$AS,MATCH($N$1,Database!$A$1:$AS$1,),))))</f>
        <v>0.10063116272529445</v>
      </c>
      <c r="O223" s="13">
        <f>IF(VLOOKUP(B223,Database!$A:$AV,MATCH($O$1,Database!$A$1:$AV$1,),)=0,"#N/A",((((VLOOKUP(B223,Database!$A:$AS,MATCH($O$1,Database!$A$1:$AS$1,),))))-(((VLOOKUP(EDATE(B223,-12),Database!$A:$AS,MATCH($O$1,Database!$A$1:$AS$1,),)))))/(((VLOOKUP(EDATE(B223,-12),Database!$A:$AS,MATCH($O$1,Database!$A$1:$AS$1,),)))))</f>
        <v>-1.0081284356064747E-2</v>
      </c>
      <c r="P223" s="13">
        <f>IF(VLOOKUP(B223,Database!$A:$AV,MATCH($P$1,Database!$A$1:$AV$1,),)=0,"#N/A",((((VLOOKUP(B223,Database!$A:$AS,MATCH($P$1,Database!$A$1:$AS$1,),))))-(((VLOOKUP(EDATE(B223,-12),Database!$A:$AS,MATCH($P$1,Database!$A$1:$AS$1,),)))))/(((VLOOKUP(EDATE(B223,-12),Database!$A:$AS,MATCH($P$1,Database!$A$1:$AS$1,),)))))</f>
        <v>0.10057959580020642</v>
      </c>
      <c r="Q223" s="13">
        <f>IF(VLOOKUP(B223,Database!$A:$AV,MATCH($Q$1,Database!$A$1:$AV$1,),)=0,"#N/A",((((VLOOKUP(B223,Database!$A:$AS,MATCH($Q$1,Database!$A$1:$AS$1,),))))-(((VLOOKUP(EDATE(B223,-12),Database!$A:$AS,MATCH($Q$1,Database!$A$1:$AS$1,),)))))/(((VLOOKUP(EDATE(B223,-12),Database!$A:$AS,MATCH($Q$1,Database!$A$1:$AS$1,),)))))</f>
        <v>2.5773392881461351E-2</v>
      </c>
      <c r="R223" s="13">
        <f>IF(VLOOKUP(B223,Database!$A:$AV,MATCH($R$1,Database!$A$1:$AV$1,),)=0,"#N/A",((((VLOOKUP(B223,Database!$A:$AS,MATCH($R$1,Database!$A$1:$AS$1,),))))-(((VLOOKUP(EDATE(B223,-12),Database!$A:$AS,MATCH($R$1,Database!$A$1:$AS$1,),)))))/(((VLOOKUP(EDATE(B223,-12),Database!$A:$AS,MATCH($R$1,Database!$A$1:$AS$1,),)))))</f>
        <v>1.4234875439692042E-2</v>
      </c>
      <c r="S223" s="13">
        <f>IF(VLOOKUP(B223,Database!$A:$AV,MATCH($S$1,Database!$A$1:$AV$1,),)=0,"#N/A",((((VLOOKUP(B223,Database!$A:$AS,MATCH($S$1,Database!$A$1:$AS$1,),))))-(((VLOOKUP(EDATE(B223,-12),Database!$A:$AS,MATCH($S$1,Database!$A$1:$AS$1,),)))))/(((VLOOKUP(EDATE(B223,-12),Database!$A:$AS,MATCH($S$1,Database!$A$1:$AS$1,),)))))</f>
        <v>3.0784508431271691E-2</v>
      </c>
      <c r="T223" s="13">
        <f>IF(VLOOKUP(B223,Database!$A:$AV,MATCH($T$1,Database!$A$1:$AV$1,),)=0,"#N/A",((((VLOOKUP(B223,Database!$A:$AS,MATCH($T$1,Database!$A$1:$AS$1,),))))-(((VLOOKUP(EDATE(B223,-12),Database!$A:$AS,MATCH($T$1,Database!$A$1:$AS$1,),)))))/(((VLOOKUP(EDATE(B223,-12),Database!$A:$AS,MATCH($T$1,Database!$A$1:$AS$1,),)))))</f>
        <v>6.4676616913772633E-2</v>
      </c>
      <c r="U223" s="13">
        <f>IF(VLOOKUP(B223,Database!$A:$AV,MATCH($U$1,Database!$A$1:$AV$1,),)=0,"#N/A",((((VLOOKUP(B223,Database!$A:$AS,MATCH($U$1,Database!$A$1:$AS$1,),))))-(((VLOOKUP(EDATE(B223,-12),Database!$A:$AS,MATCH($U$1,Database!$A$1:$AS$1,),)))))/(((VLOOKUP(EDATE(B223,-12),Database!$A:$AS,MATCH($U$1,Database!$A$1:$AS$1,),)))))</f>
        <v>6.857855361466951E-2</v>
      </c>
      <c r="V223" s="13">
        <f>IF(VLOOKUP(B223,Database!$A:$AV,MATCH($V$1,Database!$A$1:$AV$1,),)=0,"#N/A",((((VLOOKUP(B223,Database!$A:$AS,MATCH($V$1,Database!$A$1:$AS$1,),))))-(((VLOOKUP(EDATE(B223,-12),Database!$A:$AS,MATCH($V$1,Database!$A$1:$AS$1,),)))))/(((VLOOKUP(EDATE(B223,-12),Database!$A:$AS,MATCH($V$1,Database!$A$1:$AS$1,),)))))</f>
        <v>0.1330128205128206</v>
      </c>
    </row>
    <row r="224" spans="1:22" s="80" customFormat="1" x14ac:dyDescent="0.35">
      <c r="A224" s="43"/>
      <c r="B224" s="75">
        <v>38961</v>
      </c>
      <c r="C224" s="13">
        <f>IF(VLOOKUP(B224,Database!$A:$AU,MATCH($C$1,Database!$A$1:$AU$1,),)=0,"#N/A",((((VLOOKUP(B224,Database!$A:$AU,MATCH($C$1,Database!$A$1:$AU$1,),))))-(((VLOOKUP(EDATE(B224,-12),Database!$A:$AU,MATCH($C$1,Database!$A$1:$AU$1,),)))))/(((VLOOKUP(EDATE(B224,-12),Database!$A:$AU,MATCH($C$1,Database!$A$1:$AU$1,),)))))</f>
        <v>4.0988480937549907E-2</v>
      </c>
      <c r="D224" s="13">
        <f>IF(VLOOKUP(B224,Database!$A:$AV,MATCH($D$1,Database!$A$1:$AV$1,),)=0,"#N/A",((((VLOOKUP(B224,Database!$A:$AS,MATCH($D$1,Database!$A$1:$AS$1,),))))-(((VLOOKUP(EDATE(B224,-12),Database!$A:$AS,MATCH($D$1,Database!$A$1:$AS$1,),)))))/(((VLOOKUP(EDATE(B224,-12),Database!$A:$AS,MATCH($D$1,Database!$A$1:$AS$1,),)))))</f>
        <v>4.2126379135752123E-2</v>
      </c>
      <c r="E224" s="13">
        <f>IF(VLOOKUP(B224,Database!$A:$AV,MATCH($E$1,Database!$A$1:$AV$1,),)=0,"#N/A",((((VLOOKUP(B224,Database!$A:$AS,MATCH($E$1,Database!$A$1:$AS$1,),))))-(((VLOOKUP(EDATE(B224,-12),Database!$A:$AS,MATCH($E$1,Database!$A$1:$AS$1,),)))))/(((VLOOKUP(EDATE(B224,-12),Database!$A:$AS,MATCH($E$1,Database!$A$1:$AS$1,),)))))</f>
        <v>4.5862412753977629E-2</v>
      </c>
      <c r="F224" s="13">
        <f>IF(VLOOKUP(B224,Database!$A:$AV,MATCH($F$1,Database!$A$1:$AV$1,),)=0,"#N/A",((((VLOOKUP(B224,Database!$A:$AS,MATCH($F$1,Database!$A$1:$AS$1,),))))-(((VLOOKUP(EDATE(B224,-12),Database!$A:$AS,MATCH($F$1,Database!$A$1:$AS$1,),)))))/(((VLOOKUP(EDATE(B224,-12),Database!$A:$AS,MATCH($F$1,Database!$A$1:$AS$1,),)))))</f>
        <v>6.4590542104380574E-2</v>
      </c>
      <c r="G224" s="13">
        <f>IF(VLOOKUP(B224,Database!$A:$AV,MATCH($G$1,Database!$A$1:$AV$1,),)=0,"#N/A",((((VLOOKUP(B224,Database!$A:$AS,MATCH($G$1,Database!$A$1:$AS$1,),))))-(((VLOOKUP(EDATE(B224,-12),Database!$A:$AS,MATCH($G$1,Database!$A$1:$AS$1,),)))))/(((VLOOKUP(EDATE(B224,-12),Database!$A:$AS,MATCH($G$1,Database!$A$1:$AS$1,),)))))</f>
        <v>6.7391499685506328E-3</v>
      </c>
      <c r="H224" s="13">
        <f>IF(VLOOKUP(B224,Database!$A:$AV,MATCH($H$1,Database!$A$1:$AV$1,),)=0,"#N/A",((((VLOOKUP(B224,Database!$A:$AS,MATCH($H$1,Database!$A$1:$AS$1,),))))-(((VLOOKUP(EDATE(B224,-12),Database!$A:$AS,MATCH($H$1,Database!$A$1:$AS$1,),)))))/(((VLOOKUP(EDATE(B224,-12),Database!$A:$AS,MATCH($H$1,Database!$A$1:$AS$1,),)))))</f>
        <v>4.7667342804025382E-2</v>
      </c>
      <c r="I224" s="13">
        <f>IF(VLOOKUP(B224,Database!$A:$AV,MATCH($I$1,Database!$A$1:$AV$1,),)=0,"#N/A",((((VLOOKUP(B224,Database!$A:$AS,MATCH($I$1,Database!$A$1:$AS$1,),))))-(((VLOOKUP(EDATE(B224,-12),Database!$A:$AS,MATCH($I$1,Database!$A$1:$AS$1,),)))))/(((VLOOKUP(EDATE(B224,-12),Database!$A:$AS,MATCH($I$1,Database!$A$1:$AS$1,),)))))</f>
        <v>3.9312039309282169E-2</v>
      </c>
      <c r="J224" s="13">
        <f>IF(VLOOKUP(B224,Database!$A:$AV,MATCH($J$1,Database!$A$1:$AV$1,),)=0,"#N/A",((((VLOOKUP(B224,Database!$A:$AS,MATCH($J$1,Database!$A$1:$AS$1,),))))-(((VLOOKUP(EDATE(B224,-12),Database!$A:$AS,MATCH($J$1,Database!$A$1:$AS$1,),)))))/(((VLOOKUP(EDATE(B224,-12),Database!$A:$AS,MATCH($J$1,Database!$A$1:$AS$1,),)))))</f>
        <v>3.8787631838870081E-2</v>
      </c>
      <c r="K224" s="13">
        <f>IF(VLOOKUP(B224,Database!$A:$AV,MATCH($K$1,Database!$A$1:$AV$1,),)=0,"#N/A",((((VLOOKUP(B224,Database!$A:$AS,MATCH($K$1,Database!$A$1:$AS$1,),))))-(((VLOOKUP(EDATE(B224,-12),Database!$A:$AS,MATCH($K$1,Database!$A$1:$AS$1,),)))))/(((VLOOKUP(EDATE(B224,-12),Database!$A:$AS,MATCH($K$1,Database!$A$1:$AS$1,),)))))</f>
        <v>2.6126126121832377E-2</v>
      </c>
      <c r="L224" s="13">
        <f>((((VLOOKUP(B224,Database!$A:$AS,MATCH($L$1,Database!$A$1:$AS$1,),))))-(((VLOOKUP(EDATE(B224,-12),Database!$A:$AS,MATCH($L$1,Database!$A$1:$AS$1,),)))))/(((VLOOKUP(EDATE(B224,-12),Database!$A:$AS,MATCH($L$1,Database!$A$1:$AS$1,),))))</f>
        <v>5.0106774348764829E-2</v>
      </c>
      <c r="M224" s="13">
        <f>((((VLOOKUP(B224,Database!$A:$AS,MATCH($M$1,Database!$A$1:$AS$1,),))))-(((VLOOKUP(EDATE(B224,-12),Database!$A:$AS,MATCH($M$1,Database!$A$1:$AS$1,),)))))/(((VLOOKUP(EDATE(B224,-12),Database!$A:$AS,MATCH($M$1,Database!$A$1:$AS$1,),))))</f>
        <v>6.8970045358595827E-2</v>
      </c>
      <c r="N224" s="13">
        <f>((((VLOOKUP(B224,Database!$A:$AS,MATCH($N$1,Database!$A$1:$AS$1,),))))-(((VLOOKUP(EDATE(B224,-12),Database!$A:$AS,MATCH($N$1,Database!$A$1:$AS$1,),)))))/(((VLOOKUP(EDATE(B224,-12),Database!$A:$AS,MATCH($N$1,Database!$A$1:$AS$1,),))))</f>
        <v>0.13421601403102451</v>
      </c>
      <c r="O224" s="13">
        <f>IF(VLOOKUP(B224,Database!$A:$AV,MATCH($O$1,Database!$A$1:$AV$1,),)=0,"#N/A",((((VLOOKUP(B224,Database!$A:$AS,MATCH($O$1,Database!$A$1:$AS$1,),))))-(((VLOOKUP(EDATE(B224,-12),Database!$A:$AS,MATCH($O$1,Database!$A$1:$AS$1,),)))))/(((VLOOKUP(EDATE(B224,-12),Database!$A:$AS,MATCH($O$1,Database!$A$1:$AS$1,),)))))</f>
        <v>-2.8031169388814354E-2</v>
      </c>
      <c r="P224" s="13">
        <f>IF(VLOOKUP(B224,Database!$A:$AV,MATCH($P$1,Database!$A$1:$AV$1,),)=0,"#N/A",((((VLOOKUP(B224,Database!$A:$AS,MATCH($P$1,Database!$A$1:$AS$1,),))))-(((VLOOKUP(EDATE(B224,-12),Database!$A:$AS,MATCH($P$1,Database!$A$1:$AS$1,),)))))/(((VLOOKUP(EDATE(B224,-12),Database!$A:$AS,MATCH($P$1,Database!$A$1:$AS$1,),)))))</f>
        <v>0.11343987823439883</v>
      </c>
      <c r="Q224" s="13">
        <f>IF(VLOOKUP(B224,Database!$A:$AV,MATCH($Q$1,Database!$A$1:$AV$1,),)=0,"#N/A",((((VLOOKUP(B224,Database!$A:$AS,MATCH($Q$1,Database!$A$1:$AS$1,),))))-(((VLOOKUP(EDATE(B224,-12),Database!$A:$AS,MATCH($Q$1,Database!$A$1:$AS$1,),)))))/(((VLOOKUP(EDATE(B224,-12),Database!$A:$AS,MATCH($Q$1,Database!$A$1:$AS$1,),)))))</f>
        <v>2.4164466127063099E-2</v>
      </c>
      <c r="R224" s="13">
        <f>IF(VLOOKUP(B224,Database!$A:$AV,MATCH($R$1,Database!$A$1:$AV$1,),)=0,"#N/A",((((VLOOKUP(B224,Database!$A:$AS,MATCH($R$1,Database!$A$1:$AS$1,),))))-(((VLOOKUP(EDATE(B224,-12),Database!$A:$AS,MATCH($R$1,Database!$A$1:$AS$1,),)))))/(((VLOOKUP(EDATE(B224,-12),Database!$A:$AS,MATCH($R$1,Database!$A$1:$AS$1,),)))))</f>
        <v>-2.5157232702378414E-2</v>
      </c>
      <c r="S224" s="13">
        <f>IF(VLOOKUP(B224,Database!$A:$AV,MATCH($S$1,Database!$A$1:$AV$1,),)=0,"#N/A",((((VLOOKUP(B224,Database!$A:$AS,MATCH($S$1,Database!$A$1:$AS$1,),))))-(((VLOOKUP(EDATE(B224,-12),Database!$A:$AS,MATCH($S$1,Database!$A$1:$AS$1,),)))))/(((VLOOKUP(EDATE(B224,-12),Database!$A:$AS,MATCH($S$1,Database!$A$1:$AS$1,),)))))</f>
        <v>5.0301810863487874E-2</v>
      </c>
      <c r="T224" s="13">
        <f>IF(VLOOKUP(B224,Database!$A:$AV,MATCH($T$1,Database!$A$1:$AV$1,),)=0,"#N/A",((((VLOOKUP(B224,Database!$A:$AS,MATCH($T$1,Database!$A$1:$AS$1,),))))-(((VLOOKUP(EDATE(B224,-12),Database!$A:$AS,MATCH($T$1,Database!$A$1:$AS$1,),)))))/(((VLOOKUP(EDATE(B224,-12),Database!$A:$AS,MATCH($T$1,Database!$A$1:$AS$1,),)))))</f>
        <v>5.2459016400968041E-2</v>
      </c>
      <c r="U224" s="13">
        <f>IF(VLOOKUP(B224,Database!$A:$AV,MATCH($U$1,Database!$A$1:$AV$1,),)=0,"#N/A",((((VLOOKUP(B224,Database!$A:$AS,MATCH($U$1,Database!$A$1:$AS$1,),))))-(((VLOOKUP(EDATE(B224,-12),Database!$A:$AS,MATCH($U$1,Database!$A$1:$AS$1,),)))))/(((VLOOKUP(EDATE(B224,-12),Database!$A:$AS,MATCH($U$1,Database!$A$1:$AS$1,),)))))</f>
        <v>8.9552238806341403E-2</v>
      </c>
      <c r="V224" s="13">
        <f>IF(VLOOKUP(B224,Database!$A:$AV,MATCH($V$1,Database!$A$1:$AV$1,),)=0,"#N/A",((((VLOOKUP(B224,Database!$A:$AS,MATCH($V$1,Database!$A$1:$AS$1,),))))-(((VLOOKUP(EDATE(B224,-12),Database!$A:$AS,MATCH($V$1,Database!$A$1:$AS$1,),)))))/(((VLOOKUP(EDATE(B224,-12),Database!$A:$AS,MATCH($V$1,Database!$A$1:$AS$1,),)))))</f>
        <v>0.14149443561208266</v>
      </c>
    </row>
    <row r="225" spans="1:22" s="80" customFormat="1" x14ac:dyDescent="0.35">
      <c r="A225" s="43"/>
      <c r="B225" s="75">
        <v>38991</v>
      </c>
      <c r="C225" s="13">
        <f>IF(VLOOKUP(B225,Database!$A:$AU,MATCH($C$1,Database!$A$1:$AU$1,),)=0,"#N/A",((((VLOOKUP(B225,Database!$A:$AU,MATCH($C$1,Database!$A$1:$AU$1,),))))-(((VLOOKUP(EDATE(B225,-12),Database!$A:$AU,MATCH($C$1,Database!$A$1:$AU$1,),)))))/(((VLOOKUP(EDATE(B225,-12),Database!$A:$AU,MATCH($C$1,Database!$A$1:$AU$1,),)))))</f>
        <v>2.7495878153392193E-2</v>
      </c>
      <c r="D225" s="13">
        <f>IF(VLOOKUP(B225,Database!$A:$AV,MATCH($D$1,Database!$A$1:$AV$1,),)=0,"#N/A",((((VLOOKUP(B225,Database!$A:$AS,MATCH($D$1,Database!$A$1:$AS$1,),))))-(((VLOOKUP(EDATE(B225,-12),Database!$A:$AS,MATCH($D$1,Database!$A$1:$AS$1,),)))))/(((VLOOKUP(EDATE(B225,-12),Database!$A:$AS,MATCH($D$1,Database!$A$1:$AS$1,),)))))</f>
        <v>3.7037037033329334E-2</v>
      </c>
      <c r="E225" s="13">
        <f>IF(VLOOKUP(B225,Database!$A:$AV,MATCH($E$1,Database!$A$1:$AV$1,),)=0,"#N/A",((((VLOOKUP(B225,Database!$A:$AS,MATCH($E$1,Database!$A$1:$AS$1,),))))-(((VLOOKUP(EDATE(B225,-12),Database!$A:$AS,MATCH($E$1,Database!$A$1:$AS$1,),)))))/(((VLOOKUP(EDATE(B225,-12),Database!$A:$AS,MATCH($E$1,Database!$A$1:$AS$1,),)))))</f>
        <v>5.9356136824436231E-2</v>
      </c>
      <c r="F225" s="13">
        <f>IF(VLOOKUP(B225,Database!$A:$AV,MATCH($F$1,Database!$A$1:$AV$1,),)=0,"#N/A",((((VLOOKUP(B225,Database!$A:$AS,MATCH($F$1,Database!$A$1:$AS$1,),))))-(((VLOOKUP(EDATE(B225,-12),Database!$A:$AS,MATCH($F$1,Database!$A$1:$AS$1,),)))))/(((VLOOKUP(EDATE(B225,-12),Database!$A:$AS,MATCH($F$1,Database!$A$1:$AS$1,),)))))</f>
        <v>4.1855203619384773E-2</v>
      </c>
      <c r="G225" s="13">
        <f>IF(VLOOKUP(B225,Database!$A:$AV,MATCH($G$1,Database!$A$1:$AV$1,),)=0,"#N/A",((((VLOOKUP(B225,Database!$A:$AS,MATCH($G$1,Database!$A$1:$AS$1,),))))-(((VLOOKUP(EDATE(B225,-12),Database!$A:$AS,MATCH($G$1,Database!$A$1:$AS$1,),)))))/(((VLOOKUP(EDATE(B225,-12),Database!$A:$AS,MATCH($G$1,Database!$A$1:$AS$1,),)))))</f>
        <v>2.8322843391336429E-2</v>
      </c>
      <c r="H225" s="13">
        <f>IF(VLOOKUP(B225,Database!$A:$AV,MATCH($H$1,Database!$A$1:$AV$1,),)=0,"#N/A",((((VLOOKUP(B225,Database!$A:$AS,MATCH($H$1,Database!$A$1:$AS$1,),))))-(((VLOOKUP(EDATE(B225,-12),Database!$A:$AS,MATCH($H$1,Database!$A$1:$AS$1,),)))))/(((VLOOKUP(EDATE(B225,-12),Database!$A:$AS,MATCH($H$1,Database!$A$1:$AS$1,),)))))</f>
        <v>4.9029622064332805E-2</v>
      </c>
      <c r="I225" s="13">
        <f>IF(VLOOKUP(B225,Database!$A:$AV,MATCH($I$1,Database!$A$1:$AV$1,),)=0,"#N/A",((((VLOOKUP(B225,Database!$A:$AS,MATCH($I$1,Database!$A$1:$AS$1,),))))-(((VLOOKUP(EDATE(B225,-12),Database!$A:$AS,MATCH($I$1,Database!$A$1:$AS$1,),)))))/(((VLOOKUP(EDATE(B225,-12),Database!$A:$AS,MATCH($I$1,Database!$A$1:$AS$1,),)))))</f>
        <v>4.009819967525962E-2</v>
      </c>
      <c r="J225" s="13">
        <f>IF(VLOOKUP(B225,Database!$A:$AV,MATCH($J$1,Database!$A$1:$AV$1,),)=0,"#N/A",((((VLOOKUP(B225,Database!$A:$AS,MATCH($J$1,Database!$A$1:$AS$1,),))))-(((VLOOKUP(EDATE(B225,-12),Database!$A:$AS,MATCH($J$1,Database!$A$1:$AS$1,),)))))/(((VLOOKUP(EDATE(B225,-12),Database!$A:$AS,MATCH($J$1,Database!$A$1:$AS$1,),)))))</f>
        <v>4.211877351994494E-2</v>
      </c>
      <c r="K225" s="13">
        <f>IF(VLOOKUP(B225,Database!$A:$AV,MATCH($K$1,Database!$A$1:$AV$1,),)=0,"#N/A",((((VLOOKUP(B225,Database!$A:$AS,MATCH($K$1,Database!$A$1:$AS$1,),))))-(((VLOOKUP(EDATE(B225,-12),Database!$A:$AS,MATCH($K$1,Database!$A$1:$AS$1,),)))))/(((VLOOKUP(EDATE(B225,-12),Database!$A:$AS,MATCH($K$1,Database!$A$1:$AS$1,),)))))</f>
        <v>2.7703306521964635E-2</v>
      </c>
      <c r="L225" s="13">
        <f>((((VLOOKUP(B225,Database!$A:$AS,MATCH($L$1,Database!$A$1:$AS$1,),))))-(((VLOOKUP(EDATE(B225,-12),Database!$A:$AS,MATCH($L$1,Database!$A$1:$AS$1,),)))))/(((VLOOKUP(EDATE(B225,-12),Database!$A:$AS,MATCH($L$1,Database!$A$1:$AS$1,),))))</f>
        <v>4.3944820038938362E-2</v>
      </c>
      <c r="M225" s="13">
        <f>((((VLOOKUP(B225,Database!$A:$AS,MATCH($M$1,Database!$A$1:$AS$1,),))))-(((VLOOKUP(EDATE(B225,-12),Database!$A:$AS,MATCH($M$1,Database!$A$1:$AS$1,),)))))/(((VLOOKUP(EDATE(B225,-12),Database!$A:$AS,MATCH($M$1,Database!$A$1:$AS$1,),))))</f>
        <v>7.8792714953224791E-2</v>
      </c>
      <c r="N225" s="13">
        <f>((((VLOOKUP(B225,Database!$A:$AS,MATCH($N$1,Database!$A$1:$AS$1,),))))-(((VLOOKUP(EDATE(B225,-12),Database!$A:$AS,MATCH($N$1,Database!$A$1:$AS$1,),)))))/(((VLOOKUP(EDATE(B225,-12),Database!$A:$AS,MATCH($N$1,Database!$A$1:$AS$1,),))))</f>
        <v>9.1798033205411814E-2</v>
      </c>
      <c r="O225" s="13">
        <f>IF(VLOOKUP(B225,Database!$A:$AV,MATCH($O$1,Database!$A$1:$AV$1,),)=0,"#N/A",((((VLOOKUP(B225,Database!$A:$AS,MATCH($O$1,Database!$A$1:$AS$1,),))))-(((VLOOKUP(EDATE(B225,-12),Database!$A:$AS,MATCH($O$1,Database!$A$1:$AS$1,),)))))/(((VLOOKUP(EDATE(B225,-12),Database!$A:$AS,MATCH($O$1,Database!$A$1:$AS$1,),)))))</f>
        <v>-3.0753000763875337E-2</v>
      </c>
      <c r="P225" s="13">
        <f>IF(VLOOKUP(B225,Database!$A:$AV,MATCH($P$1,Database!$A$1:$AV$1,),)=0,"#N/A",((((VLOOKUP(B225,Database!$A:$AS,MATCH($P$1,Database!$A$1:$AS$1,),))))-(((VLOOKUP(EDATE(B225,-12),Database!$A:$AS,MATCH($P$1,Database!$A$1:$AS$1,),)))))/(((VLOOKUP(EDATE(B225,-12),Database!$A:$AS,MATCH($P$1,Database!$A$1:$AS$1,),)))))</f>
        <v>0.1298239900522552</v>
      </c>
      <c r="Q225" s="13">
        <f>IF(VLOOKUP(B225,Database!$A:$AV,MATCH($Q$1,Database!$A$1:$AV$1,),)=0,"#N/A",((((VLOOKUP(B225,Database!$A:$AS,MATCH($Q$1,Database!$A$1:$AS$1,),))))-(((VLOOKUP(EDATE(B225,-12),Database!$A:$AS,MATCH($Q$1,Database!$A$1:$AS$1,),)))))/(((VLOOKUP(EDATE(B225,-12),Database!$A:$AS,MATCH($Q$1,Database!$A$1:$AS$1,),)))))</f>
        <v>3.4994347312487607E-2</v>
      </c>
      <c r="R225" s="13">
        <f>IF(VLOOKUP(B225,Database!$A:$AV,MATCH($R$1,Database!$A$1:$AV$1,),)=0,"#N/A",((((VLOOKUP(B225,Database!$A:$AS,MATCH($R$1,Database!$A$1:$AS$1,),))))-(((VLOOKUP(EDATE(B225,-12),Database!$A:$AS,MATCH($R$1,Database!$A$1:$AS$1,),)))))/(((VLOOKUP(EDATE(B225,-12),Database!$A:$AS,MATCH($R$1,Database!$A$1:$AS$1,),)))))</f>
        <v>4.946996466441104E-3</v>
      </c>
      <c r="S225" s="13">
        <f>IF(VLOOKUP(B225,Database!$A:$AV,MATCH($S$1,Database!$A$1:$AV$1,),)=0,"#N/A",((((VLOOKUP(B225,Database!$A:$AS,MATCH($S$1,Database!$A$1:$AS$1,),))))-(((VLOOKUP(EDATE(B225,-12),Database!$A:$AS,MATCH($S$1,Database!$A$1:$AS$1,),)))))/(((VLOOKUP(EDATE(B225,-12),Database!$A:$AS,MATCH($S$1,Database!$A$1:$AS$1,),)))))</f>
        <v>-2.9673590586444193E-3</v>
      </c>
      <c r="T225" s="13">
        <f>IF(VLOOKUP(B225,Database!$A:$AV,MATCH($T$1,Database!$A$1:$AV$1,),)=0,"#N/A",((((VLOOKUP(B225,Database!$A:$AS,MATCH($T$1,Database!$A$1:$AS$1,),))))-(((VLOOKUP(EDATE(B225,-12),Database!$A:$AS,MATCH($T$1,Database!$A$1:$AS$1,),)))))/(((VLOOKUP(EDATE(B225,-12),Database!$A:$AS,MATCH($T$1,Database!$A$1:$AS$1,),)))))</f>
        <v>4.193548386461976E-2</v>
      </c>
      <c r="U225" s="13">
        <f>IF(VLOOKUP(B225,Database!$A:$AV,MATCH($U$1,Database!$A$1:$AV$1,),)=0,"#N/A",((((VLOOKUP(B225,Database!$A:$AS,MATCH($U$1,Database!$A$1:$AS$1,),))))-(((VLOOKUP(EDATE(B225,-12),Database!$A:$AS,MATCH($U$1,Database!$A$1:$AS$1,),)))))/(((VLOOKUP(EDATE(B225,-12),Database!$A:$AS,MATCH($U$1,Database!$A$1:$AS$1,),)))))</f>
        <v>7.3891625607754266E-2</v>
      </c>
      <c r="V225" s="13">
        <f>IF(VLOOKUP(B225,Database!$A:$AV,MATCH($V$1,Database!$A$1:$AV$1,),)=0,"#N/A",((((VLOOKUP(B225,Database!$A:$AS,MATCH($V$1,Database!$A$1:$AS$1,),))))-(((VLOOKUP(EDATE(B225,-12),Database!$A:$AS,MATCH($V$1,Database!$A$1:$AS$1,),)))))/(((VLOOKUP(EDATE(B225,-12),Database!$A:$AS,MATCH($V$1,Database!$A$1:$AS$1,),)))))</f>
        <v>0.11609907120743035</v>
      </c>
    </row>
    <row r="226" spans="1:22" s="80" customFormat="1" x14ac:dyDescent="0.35">
      <c r="A226" s="43"/>
      <c r="B226" s="75">
        <v>39022</v>
      </c>
      <c r="C226" s="13">
        <f>IF(VLOOKUP(B226,Database!$A:$AU,MATCH($C$1,Database!$A$1:$AU$1,),)=0,"#N/A",((((VLOOKUP(B226,Database!$A:$AU,MATCH($C$1,Database!$A$1:$AU$1,),))))-(((VLOOKUP(EDATE(B226,-12),Database!$A:$AU,MATCH($C$1,Database!$A$1:$AU$1,),)))))/(((VLOOKUP(EDATE(B226,-12),Database!$A:$AU,MATCH($C$1,Database!$A$1:$AU$1,),)))))</f>
        <v>1.5710616342665115E-2</v>
      </c>
      <c r="D226" s="13">
        <f>IF(VLOOKUP(B226,Database!$A:$AV,MATCH($D$1,Database!$A$1:$AV$1,),)=0,"#N/A",((((VLOOKUP(B226,Database!$A:$AS,MATCH($D$1,Database!$A$1:$AS$1,),))))-(((VLOOKUP(EDATE(B226,-12),Database!$A:$AS,MATCH($D$1,Database!$A$1:$AS$1,),)))))/(((VLOOKUP(EDATE(B226,-12),Database!$A:$AS,MATCH($D$1,Database!$A$1:$AS$1,),)))))</f>
        <v>2.9527559056726483E-2</v>
      </c>
      <c r="E226" s="13">
        <f>IF(VLOOKUP(B226,Database!$A:$AV,MATCH($E$1,Database!$A$1:$AV$1,),)=0,"#N/A",((((VLOOKUP(B226,Database!$A:$AS,MATCH($E$1,Database!$A$1:$AS$1,),))))-(((VLOOKUP(EDATE(B226,-12),Database!$A:$AS,MATCH($E$1,Database!$A$1:$AS$1,),)))))/(((VLOOKUP(EDATE(B226,-12),Database!$A:$AS,MATCH($E$1,Database!$A$1:$AS$1,),)))))</f>
        <v>4.8323471400430369E-2</v>
      </c>
      <c r="F226" s="13">
        <f>IF(VLOOKUP(B226,Database!$A:$AV,MATCH($F$1,Database!$A$1:$AV$1,),)=0,"#N/A",((((VLOOKUP(B226,Database!$A:$AS,MATCH($F$1,Database!$A$1:$AS$1,),))))-(((VLOOKUP(EDATE(B226,-12),Database!$A:$AS,MATCH($F$1,Database!$A$1:$AS$1,),)))))/(((VLOOKUP(EDATE(B226,-12),Database!$A:$AS,MATCH($F$1,Database!$A$1:$AS$1,),)))))</f>
        <v>7.2082379865789442E-2</v>
      </c>
      <c r="G226" s="13">
        <f>IF(VLOOKUP(B226,Database!$A:$AV,MATCH($G$1,Database!$A$1:$AV$1,),)=0,"#N/A",((((VLOOKUP(B226,Database!$A:$AS,MATCH($G$1,Database!$A$1:$AS$1,),))))-(((VLOOKUP(EDATE(B226,-12),Database!$A:$AS,MATCH($G$1,Database!$A$1:$AS$1,),)))))/(((VLOOKUP(EDATE(B226,-12),Database!$A:$AS,MATCH($G$1,Database!$A$1:$AS$1,),)))))</f>
        <v>-1.6733422340898935E-2</v>
      </c>
      <c r="H226" s="13">
        <f>IF(VLOOKUP(B226,Database!$A:$AV,MATCH($H$1,Database!$A$1:$AV$1,),)=0,"#N/A",((((VLOOKUP(B226,Database!$A:$AS,MATCH($H$1,Database!$A$1:$AS$1,),))))-(((VLOOKUP(EDATE(B226,-12),Database!$A:$AS,MATCH($H$1,Database!$A$1:$AS$1,),)))))/(((VLOOKUP(EDATE(B226,-12),Database!$A:$AS,MATCH($H$1,Database!$A$1:$AS$1,),)))))</f>
        <v>4.6747967478176014E-2</v>
      </c>
      <c r="I226" s="13">
        <f>IF(VLOOKUP(B226,Database!$A:$AV,MATCH($I$1,Database!$A$1:$AV$1,),)=0,"#N/A",((((VLOOKUP(B226,Database!$A:$AS,MATCH($I$1,Database!$A$1:$AS$1,),))))-(((VLOOKUP(EDATE(B226,-12),Database!$A:$AS,MATCH($I$1,Database!$A$1:$AS$1,),)))))/(((VLOOKUP(EDATE(B226,-12),Database!$A:$AS,MATCH($I$1,Database!$A$1:$AS$1,),)))))</f>
        <v>3.0769230771473272E-2</v>
      </c>
      <c r="J226" s="13">
        <f>IF(VLOOKUP(B226,Database!$A:$AV,MATCH($J$1,Database!$A$1:$AV$1,),)=0,"#N/A",((((VLOOKUP(B226,Database!$A:$AS,MATCH($J$1,Database!$A$1:$AS$1,),))))-(((VLOOKUP(EDATE(B226,-12),Database!$A:$AS,MATCH($J$1,Database!$A$1:$AS$1,),)))))/(((VLOOKUP(EDATE(B226,-12),Database!$A:$AS,MATCH($J$1,Database!$A$1:$AS$1,),)))))</f>
        <v>4.2255930212332142E-2</v>
      </c>
      <c r="K226" s="13">
        <f>IF(VLOOKUP(B226,Database!$A:$AV,MATCH($K$1,Database!$A$1:$AV$1,),)=0,"#N/A",((((VLOOKUP(B226,Database!$A:$AS,MATCH($K$1,Database!$A$1:$AS$1,),))))-(((VLOOKUP(EDATE(B226,-12),Database!$A:$AS,MATCH($K$1,Database!$A$1:$AS$1,),)))))/(((VLOOKUP(EDATE(B226,-12),Database!$A:$AS,MATCH($K$1,Database!$A$1:$AS$1,),)))))</f>
        <v>5.1959890614621064E-2</v>
      </c>
      <c r="L226" s="13">
        <f>((((VLOOKUP(B226,Database!$A:$AS,MATCH($L$1,Database!$A$1:$AS$1,),))))-(((VLOOKUP(EDATE(B226,-12),Database!$A:$AS,MATCH($L$1,Database!$A$1:$AS$1,),)))))/(((VLOOKUP(EDATE(B226,-12),Database!$A:$AS,MATCH($L$1,Database!$A$1:$AS$1,),))))</f>
        <v>2.4488692371591316E-2</v>
      </c>
      <c r="M226" s="13">
        <f>((((VLOOKUP(B226,Database!$A:$AS,MATCH($M$1,Database!$A$1:$AS$1,),))))-(((VLOOKUP(EDATE(B226,-12),Database!$A:$AS,MATCH($M$1,Database!$A$1:$AS$1,),)))))/(((VLOOKUP(EDATE(B226,-12),Database!$A:$AS,MATCH($M$1,Database!$A$1:$AS$1,),))))</f>
        <v>6.9302950495444882E-2</v>
      </c>
      <c r="N226" s="13">
        <f>((((VLOOKUP(B226,Database!$A:$AS,MATCH($N$1,Database!$A$1:$AS$1,),))))-(((VLOOKUP(EDATE(B226,-12),Database!$A:$AS,MATCH($N$1,Database!$A$1:$AS$1,),)))))/(((VLOOKUP(EDATE(B226,-12),Database!$A:$AS,MATCH($N$1,Database!$A$1:$AS$1,),))))</f>
        <v>0.20445178735583383</v>
      </c>
      <c r="O226" s="13">
        <f>IF(VLOOKUP(B226,Database!$A:$AV,MATCH($O$1,Database!$A$1:$AV$1,),)=0,"#N/A",((((VLOOKUP(B226,Database!$A:$AS,MATCH($O$1,Database!$A$1:$AS$1,),))))-(((VLOOKUP(EDATE(B226,-12),Database!$A:$AS,MATCH($O$1,Database!$A$1:$AS$1,),)))))/(((VLOOKUP(EDATE(B226,-12),Database!$A:$AS,MATCH($O$1,Database!$A$1:$AS$1,),)))))</f>
        <v>-3.8879116874891158E-2</v>
      </c>
      <c r="P226" s="13">
        <f>IF(VLOOKUP(B226,Database!$A:$AV,MATCH($P$1,Database!$A$1:$AV$1,),)=0,"#N/A",((((VLOOKUP(B226,Database!$A:$AS,MATCH($P$1,Database!$A$1:$AS$1,),))))-(((VLOOKUP(EDATE(B226,-12),Database!$A:$AS,MATCH($P$1,Database!$A$1:$AS$1,),)))))/(((VLOOKUP(EDATE(B226,-12),Database!$A:$AS,MATCH($P$1,Database!$A$1:$AS$1,),)))))</f>
        <v>7.1354425879843586E-2</v>
      </c>
      <c r="Q226" s="13">
        <f>IF(VLOOKUP(B226,Database!$A:$AV,MATCH($Q$1,Database!$A$1:$AV$1,),)=0,"#N/A",((((VLOOKUP(B226,Database!$A:$AS,MATCH($Q$1,Database!$A$1:$AS$1,),))))-(((VLOOKUP(EDATE(B226,-12),Database!$A:$AS,MATCH($Q$1,Database!$A$1:$AS$1,),)))))/(((VLOOKUP(EDATE(B226,-12),Database!$A:$AS,MATCH($Q$1,Database!$A$1:$AS$1,),)))))</f>
        <v>3.8692449326429484E-2</v>
      </c>
      <c r="R226" s="13">
        <f>IF(VLOOKUP(B226,Database!$A:$AV,MATCH($R$1,Database!$A$1:$AV$1,),)=0,"#N/A",((((VLOOKUP(B226,Database!$A:$AS,MATCH($R$1,Database!$A$1:$AS$1,),))))-(((VLOOKUP(EDATE(B226,-12),Database!$A:$AS,MATCH($R$1,Database!$A$1:$AS$1,),)))))/(((VLOOKUP(EDATE(B226,-12),Database!$A:$AS,MATCH($R$1,Database!$A$1:$AS$1,),)))))</f>
        <v>-2.8208744707862981E-2</v>
      </c>
      <c r="S226" s="13">
        <f>IF(VLOOKUP(B226,Database!$A:$AV,MATCH($S$1,Database!$A$1:$AV$1,),)=0,"#N/A",((((VLOOKUP(B226,Database!$A:$AS,MATCH($S$1,Database!$A$1:$AS$1,),))))-(((VLOOKUP(EDATE(B226,-12),Database!$A:$AS,MATCH($S$1,Database!$A$1:$AS$1,),)))))/(((VLOOKUP(EDATE(B226,-12),Database!$A:$AS,MATCH($S$1,Database!$A$1:$AS$1,),)))))</f>
        <v>-0.12358572671436077</v>
      </c>
      <c r="T226" s="13">
        <f>IF(VLOOKUP(B226,Database!$A:$AV,MATCH($T$1,Database!$A$1:$AV$1,),)=0,"#N/A",((((VLOOKUP(B226,Database!$A:$AS,MATCH($T$1,Database!$A$1:$AS$1,),))))-(((VLOOKUP(EDATE(B226,-12),Database!$A:$AS,MATCH($T$1,Database!$A$1:$AS$1,),)))))/(((VLOOKUP(EDATE(B226,-12),Database!$A:$AS,MATCH($T$1,Database!$A$1:$AS$1,),)))))</f>
        <v>3.3762057868223221E-2</v>
      </c>
      <c r="U226" s="13">
        <f>IF(VLOOKUP(B226,Database!$A:$AV,MATCH($U$1,Database!$A$1:$AV$1,),)=0,"#N/A",((((VLOOKUP(B226,Database!$A:$AS,MATCH($U$1,Database!$A$1:$AS$1,),))))-(((VLOOKUP(EDATE(B226,-12),Database!$A:$AS,MATCH($U$1,Database!$A$1:$AS$1,),)))))/(((VLOOKUP(EDATE(B226,-12),Database!$A:$AS,MATCH($U$1,Database!$A$1:$AS$1,),)))))</f>
        <v>8.0097087375134879E-2</v>
      </c>
      <c r="V226" s="13">
        <f>IF(VLOOKUP(B226,Database!$A:$AV,MATCH($V$1,Database!$A$1:$AV$1,),)=0,"#N/A",((((VLOOKUP(B226,Database!$A:$AS,MATCH($V$1,Database!$A$1:$AS$1,),))))-(((VLOOKUP(EDATE(B226,-12),Database!$A:$AS,MATCH($V$1,Database!$A$1:$AS$1,),)))))/(((VLOOKUP(EDATE(B226,-12),Database!$A:$AS,MATCH($V$1,Database!$A$1:$AS$1,),)))))</f>
        <v>8.8145896656534911E-2</v>
      </c>
    </row>
    <row r="227" spans="1:22" s="80" customFormat="1" x14ac:dyDescent="0.35">
      <c r="A227" s="43"/>
      <c r="B227" s="75">
        <v>39052</v>
      </c>
      <c r="C227" s="13">
        <f>IF(VLOOKUP(B227,Database!$A:$AU,MATCH($C$1,Database!$A$1:$AU$1,),)=0,"#N/A",((((VLOOKUP(B227,Database!$A:$AU,MATCH($C$1,Database!$A$1:$AU$1,),))))-(((VLOOKUP(EDATE(B227,-12),Database!$A:$AU,MATCH($C$1,Database!$A$1:$AU$1,),)))))/(((VLOOKUP(EDATE(B227,-12),Database!$A:$AU,MATCH($C$1,Database!$A$1:$AU$1,),)))))</f>
        <v>2.1316599706120664E-2</v>
      </c>
      <c r="D227" s="13">
        <f>IF(VLOOKUP(B227,Database!$A:$AV,MATCH($D$1,Database!$A$1:$AV$1,),)=0,"#N/A",((((VLOOKUP(B227,Database!$A:$AS,MATCH($D$1,Database!$A$1:$AS$1,),))))-(((VLOOKUP(EDATE(B227,-12),Database!$A:$AS,MATCH($D$1,Database!$A$1:$AS$1,),)))))/(((VLOOKUP(EDATE(B227,-12),Database!$A:$AS,MATCH($D$1,Database!$A$1:$AS$1,),)))))</f>
        <v>5.5721393032568269E-2</v>
      </c>
      <c r="E227" s="13">
        <f>IF(VLOOKUP(B227,Database!$A:$AV,MATCH($E$1,Database!$A$1:$AV$1,),)=0,"#N/A",((((VLOOKUP(B227,Database!$A:$AS,MATCH($E$1,Database!$A$1:$AS$1,),))))-(((VLOOKUP(EDATE(B227,-12),Database!$A:$AS,MATCH($E$1,Database!$A$1:$AS$1,),)))))/(((VLOOKUP(EDATE(B227,-12),Database!$A:$AS,MATCH($E$1,Database!$A$1:$AS$1,),)))))</f>
        <v>4.5186640473306082E-2</v>
      </c>
      <c r="F227" s="13">
        <f>IF(VLOOKUP(B227,Database!$A:$AV,MATCH($F$1,Database!$A$1:$AV$1,),)=0,"#N/A",((((VLOOKUP(B227,Database!$A:$AS,MATCH($F$1,Database!$A$1:$AS$1,),))))-(((VLOOKUP(EDATE(B227,-12),Database!$A:$AS,MATCH($F$1,Database!$A$1:$AS$1,),)))))/(((VLOOKUP(EDATE(B227,-12),Database!$A:$AS,MATCH($F$1,Database!$A$1:$AS$1,),)))))</f>
        <v>8.4862385320680217E-2</v>
      </c>
      <c r="G227" s="13">
        <f>IF(VLOOKUP(B227,Database!$A:$AV,MATCH($G$1,Database!$A$1:$AV$1,),)=0,"#N/A",((((VLOOKUP(B227,Database!$A:$AS,MATCH($G$1,Database!$A$1:$AS$1,),))))-(((VLOOKUP(EDATE(B227,-12),Database!$A:$AS,MATCH($G$1,Database!$A$1:$AS$1,),)))))/(((VLOOKUP(EDATE(B227,-12),Database!$A:$AS,MATCH($G$1,Database!$A$1:$AS$1,),)))))</f>
        <v>1.1979823455233277E-2</v>
      </c>
      <c r="H227" s="13">
        <f>IF(VLOOKUP(B227,Database!$A:$AV,MATCH($H$1,Database!$A$1:$AV$1,),)=0,"#N/A",((((VLOOKUP(B227,Database!$A:$AS,MATCH($H$1,Database!$A$1:$AS$1,),))))-(((VLOOKUP(EDATE(B227,-12),Database!$A:$AS,MATCH($H$1,Database!$A$1:$AS$1,),)))))/(((VLOOKUP(EDATE(B227,-12),Database!$A:$AS,MATCH($H$1,Database!$A$1:$AS$1,),)))))</f>
        <v>8.8582677225787377E-3</v>
      </c>
      <c r="I227" s="13">
        <f>IF(VLOOKUP(B227,Database!$A:$AV,MATCH($I$1,Database!$A$1:$AV$1,),)=0,"#N/A",((((VLOOKUP(B227,Database!$A:$AS,MATCH($I$1,Database!$A$1:$AS$1,),))))-(((VLOOKUP(EDATE(B227,-12),Database!$A:$AS,MATCH($I$1,Database!$A$1:$AS$1,),)))))/(((VLOOKUP(EDATE(B227,-12),Database!$A:$AS,MATCH($I$1,Database!$A$1:$AS$1,),)))))</f>
        <v>6.327033689584495E-2</v>
      </c>
      <c r="J227" s="13">
        <f>IF(VLOOKUP(B227,Database!$A:$AV,MATCH($J$1,Database!$A$1:$AV$1,),)=0,"#N/A",((((VLOOKUP(B227,Database!$A:$AS,MATCH($J$1,Database!$A$1:$AS$1,),))))-(((VLOOKUP(EDATE(B227,-12),Database!$A:$AS,MATCH($J$1,Database!$A$1:$AS$1,),)))))/(((VLOOKUP(EDATE(B227,-12),Database!$A:$AS,MATCH($J$1,Database!$A$1:$AS$1,),)))))</f>
        <v>4.6715778920361814E-2</v>
      </c>
      <c r="K227" s="13">
        <f>IF(VLOOKUP(B227,Database!$A:$AV,MATCH($K$1,Database!$A$1:$AV$1,),)=0,"#N/A",((((VLOOKUP(B227,Database!$A:$AS,MATCH($K$1,Database!$A$1:$AS$1,),))))-(((VLOOKUP(EDATE(B227,-12),Database!$A:$AS,MATCH($K$1,Database!$A$1:$AS$1,),)))))/(((VLOOKUP(EDATE(B227,-12),Database!$A:$AS,MATCH($K$1,Database!$A$1:$AS$1,),)))))</f>
        <v>9.1911764704767085E-2</v>
      </c>
      <c r="L227" s="13">
        <f>((((VLOOKUP(B227,Database!$A:$AS,MATCH($L$1,Database!$A$1:$AS$1,),))))-(((VLOOKUP(EDATE(B227,-12),Database!$A:$AS,MATCH($L$1,Database!$A$1:$AS$1,),)))))/(((VLOOKUP(EDATE(B227,-12),Database!$A:$AS,MATCH($L$1,Database!$A$1:$AS$1,),))))</f>
        <v>8.8892606487162122E-3</v>
      </c>
      <c r="M227" s="13">
        <f>((((VLOOKUP(B227,Database!$A:$AS,MATCH($M$1,Database!$A$1:$AS$1,),))))-(((VLOOKUP(EDATE(B227,-12),Database!$A:$AS,MATCH($M$1,Database!$A$1:$AS$1,),)))))/(((VLOOKUP(EDATE(B227,-12),Database!$A:$AS,MATCH($M$1,Database!$A$1:$AS$1,),))))</f>
        <v>7.0004459070960742E-2</v>
      </c>
      <c r="N227" s="13">
        <f>((((VLOOKUP(B227,Database!$A:$AS,MATCH($N$1,Database!$A$1:$AS$1,),))))-(((VLOOKUP(EDATE(B227,-12),Database!$A:$AS,MATCH($N$1,Database!$A$1:$AS$1,),)))))/(((VLOOKUP(EDATE(B227,-12),Database!$A:$AS,MATCH($N$1,Database!$A$1:$AS$1,),))))</f>
        <v>0.14243989836531956</v>
      </c>
      <c r="O227" s="13">
        <f>IF(VLOOKUP(B227,Database!$A:$AV,MATCH($O$1,Database!$A$1:$AV$1,),)=0,"#N/A",((((VLOOKUP(B227,Database!$A:$AS,MATCH($O$1,Database!$A$1:$AS$1,),))))-(((VLOOKUP(EDATE(B227,-12),Database!$A:$AS,MATCH($O$1,Database!$A$1:$AS$1,),)))))/(((VLOOKUP(EDATE(B227,-12),Database!$A:$AS,MATCH($O$1,Database!$A$1:$AS$1,),)))))</f>
        <v>-3.5474220815771333E-2</v>
      </c>
      <c r="P227" s="13">
        <f>IF(VLOOKUP(B227,Database!$A:$AV,MATCH($P$1,Database!$A$1:$AV$1,),)=0,"#N/A",((((VLOOKUP(B227,Database!$A:$AS,MATCH($P$1,Database!$A$1:$AS$1,),))))-(((VLOOKUP(EDATE(B227,-12),Database!$A:$AS,MATCH($P$1,Database!$A$1:$AS$1,),)))))/(((VLOOKUP(EDATE(B227,-12),Database!$A:$AS,MATCH($P$1,Database!$A$1:$AS$1,),)))))</f>
        <v>5.9930832202425247E-2</v>
      </c>
      <c r="Q227" s="13">
        <f>IF(VLOOKUP(B227,Database!$A:$AV,MATCH($Q$1,Database!$A$1:$AV$1,),)=0,"#N/A",((((VLOOKUP(B227,Database!$A:$AS,MATCH($Q$1,Database!$A$1:$AS$1,),))))-(((VLOOKUP(EDATE(B227,-12),Database!$A:$AS,MATCH($Q$1,Database!$A$1:$AS$1,),)))))/(((VLOOKUP(EDATE(B227,-12),Database!$A:$AS,MATCH($Q$1,Database!$A$1:$AS$1,),)))))</f>
        <v>2.9582118446533023E-2</v>
      </c>
      <c r="R227" s="13">
        <f>IF(VLOOKUP(B227,Database!$A:$AV,MATCH($R$1,Database!$A$1:$AV$1,),)=0,"#N/A",((((VLOOKUP(B227,Database!$A:$AS,MATCH($R$1,Database!$A$1:$AS$1,),))))-(((VLOOKUP(EDATE(B227,-12),Database!$A:$AS,MATCH($R$1,Database!$A$1:$AS$1,),)))))/(((VLOOKUP(EDATE(B227,-12),Database!$A:$AS,MATCH($R$1,Database!$A$1:$AS$1,),)))))</f>
        <v>2.3005032349704028E-2</v>
      </c>
      <c r="S227" s="13">
        <f>IF(VLOOKUP(B227,Database!$A:$AV,MATCH($S$1,Database!$A$1:$AV$1,),)=0,"#N/A",((((VLOOKUP(B227,Database!$A:$AS,MATCH($S$1,Database!$A$1:$AS$1,),))))-(((VLOOKUP(EDATE(B227,-12),Database!$A:$AS,MATCH($S$1,Database!$A$1:$AS$1,),)))))/(((VLOOKUP(EDATE(B227,-12),Database!$A:$AS,MATCH($S$1,Database!$A$1:$AS$1,),)))))</f>
        <v>0.13559322033414858</v>
      </c>
      <c r="T227" s="13">
        <f>IF(VLOOKUP(B227,Database!$A:$AV,MATCH($T$1,Database!$A$1:$AV$1,),)=0,"#N/A",((((VLOOKUP(B227,Database!$A:$AS,MATCH($T$1,Database!$A$1:$AS$1,),))))-(((VLOOKUP(EDATE(B227,-12),Database!$A:$AS,MATCH($T$1,Database!$A$1:$AS$1,),)))))/(((VLOOKUP(EDATE(B227,-12),Database!$A:$AS,MATCH($T$1,Database!$A$1:$AS$1,),)))))</f>
        <v>8.2792207802275627E-2</v>
      </c>
      <c r="U227" s="13">
        <f>IF(VLOOKUP(B227,Database!$A:$AV,MATCH($U$1,Database!$A$1:$AV$1,),)=0,"#N/A",((((VLOOKUP(B227,Database!$A:$AS,MATCH($U$1,Database!$A$1:$AS$1,),))))-(((VLOOKUP(EDATE(B227,-12),Database!$A:$AS,MATCH($U$1,Database!$A$1:$AS$1,),)))))/(((VLOOKUP(EDATE(B227,-12),Database!$A:$AS,MATCH($U$1,Database!$A$1:$AS$1,),)))))</f>
        <v>9.4775212641257864E-2</v>
      </c>
      <c r="V227" s="13">
        <f>IF(VLOOKUP(B227,Database!$A:$AV,MATCH($V$1,Database!$A$1:$AV$1,),)=0,"#N/A",((((VLOOKUP(B227,Database!$A:$AS,MATCH($V$1,Database!$A$1:$AS$1,),))))-(((VLOOKUP(EDATE(B227,-12),Database!$A:$AS,MATCH($V$1,Database!$A$1:$AS$1,),)))))/(((VLOOKUP(EDATE(B227,-12),Database!$A:$AS,MATCH($V$1,Database!$A$1:$AS$1,),)))))</f>
        <v>0.11958146487294469</v>
      </c>
    </row>
    <row r="228" spans="1:22" s="80" customFormat="1" x14ac:dyDescent="0.35">
      <c r="A228" s="43"/>
      <c r="B228" s="75">
        <v>39083</v>
      </c>
      <c r="C228" s="13">
        <f>IF(VLOOKUP(B228,Database!$A:$AU,MATCH($C$1,Database!$A$1:$AU$1,),)=0,"#N/A",((((VLOOKUP(B228,Database!$A:$AU,MATCH($C$1,Database!$A$1:$AU$1,),))))-(((VLOOKUP(EDATE(B228,-12),Database!$A:$AU,MATCH($C$1,Database!$A$1:$AU$1,),)))))/(((VLOOKUP(EDATE(B228,-12),Database!$A:$AU,MATCH($C$1,Database!$A$1:$AU$1,),)))))</f>
        <v>1.5459592444054718E-2</v>
      </c>
      <c r="D228" s="13">
        <f>IF(VLOOKUP(B228,Database!$A:$AV,MATCH($D$1,Database!$A$1:$AV$1,),)=0,"#N/A",((((VLOOKUP(B228,Database!$A:$AS,MATCH($D$1,Database!$A$1:$AS$1,),))))-(((VLOOKUP(EDATE(B228,-12),Database!$A:$AS,MATCH($D$1,Database!$A$1:$AS$1,),)))))/(((VLOOKUP(EDATE(B228,-12),Database!$A:$AS,MATCH($D$1,Database!$A$1:$AS$1,),)))))</f>
        <v>4.3478260870854171E-2</v>
      </c>
      <c r="E228" s="13">
        <f>IF(VLOOKUP(B228,Database!$A:$AV,MATCH($E$1,Database!$A$1:$AV$1,),)=0,"#N/A",((((VLOOKUP(B228,Database!$A:$AS,MATCH($E$1,Database!$A$1:$AS$1,),))))-(((VLOOKUP(EDATE(B228,-12),Database!$A:$AS,MATCH($E$1,Database!$A$1:$AS$1,),)))))/(((VLOOKUP(EDATE(B228,-12),Database!$A:$AS,MATCH($E$1,Database!$A$1:$AS$1,),)))))</f>
        <v>3.1341821743618339E-2</v>
      </c>
      <c r="F228" s="13">
        <f>IF(VLOOKUP(B228,Database!$A:$AV,MATCH($F$1,Database!$A$1:$AV$1,),)=0,"#N/A",((((VLOOKUP(B228,Database!$A:$AS,MATCH($F$1,Database!$A$1:$AS$1,),))))-(((VLOOKUP(EDATE(B228,-12),Database!$A:$AS,MATCH($F$1,Database!$A$1:$AS$1,),)))))/(((VLOOKUP(EDATE(B228,-12),Database!$A:$AS,MATCH($F$1,Database!$A$1:$AS$1,),)))))</f>
        <v>8.4378563283636548E-2</v>
      </c>
      <c r="G228" s="13">
        <f>IF(VLOOKUP(B228,Database!$A:$AV,MATCH($G$1,Database!$A$1:$AV$1,),)=0,"#N/A",((((VLOOKUP(B228,Database!$A:$AS,MATCH($G$1,Database!$A$1:$AS$1,),))))-(((VLOOKUP(EDATE(B228,-12),Database!$A:$AS,MATCH($G$1,Database!$A$1:$AS$1,),)))))/(((VLOOKUP(EDATE(B228,-12),Database!$A:$AS,MATCH($G$1,Database!$A$1:$AS$1,),)))))</f>
        <v>6.7095838244627332E-3</v>
      </c>
      <c r="H228" s="13">
        <f>IF(VLOOKUP(B228,Database!$A:$AV,MATCH($H$1,Database!$A$1:$AV$1,),)=0,"#N/A",((((VLOOKUP(B228,Database!$A:$AS,MATCH($H$1,Database!$A$1:$AS$1,),))))-(((VLOOKUP(EDATE(B228,-12),Database!$A:$AS,MATCH($H$1,Database!$A$1:$AS$1,),)))))/(((VLOOKUP(EDATE(B228,-12),Database!$A:$AS,MATCH($H$1,Database!$A$1:$AS$1,),)))))</f>
        <v>2.4975024972053159E-2</v>
      </c>
      <c r="I228" s="13">
        <f>IF(VLOOKUP(B228,Database!$A:$AV,MATCH($I$1,Database!$A$1:$AV$1,),)=0,"#N/A",((((VLOOKUP(B228,Database!$A:$AS,MATCH($I$1,Database!$A$1:$AS$1,),))))-(((VLOOKUP(EDATE(B228,-12),Database!$A:$AS,MATCH($I$1,Database!$A$1:$AS$1,),)))))/(((VLOOKUP(EDATE(B228,-12),Database!$A:$AS,MATCH($I$1,Database!$A$1:$AS$1,),)))))</f>
        <v>4.8281505734107291E-2</v>
      </c>
      <c r="J228" s="13">
        <f>IF(VLOOKUP(B228,Database!$A:$AV,MATCH($J$1,Database!$A$1:$AV$1,),)=0,"#N/A",((((VLOOKUP(B228,Database!$A:$AS,MATCH($J$1,Database!$A$1:$AS$1,),))))-(((VLOOKUP(EDATE(B228,-12),Database!$A:$AS,MATCH($J$1,Database!$A$1:$AS$1,),)))))/(((VLOOKUP(EDATE(B228,-12),Database!$A:$AS,MATCH($J$1,Database!$A$1:$AS$1,),)))))</f>
        <v>3.2686148612325897E-2</v>
      </c>
      <c r="K228" s="13">
        <f>IF(VLOOKUP(B228,Database!$A:$AV,MATCH($K$1,Database!$A$1:$AV$1,),)=0,"#N/A",((((VLOOKUP(B228,Database!$A:$AS,MATCH($K$1,Database!$A$1:$AS$1,),))))-(((VLOOKUP(EDATE(B228,-12),Database!$A:$AS,MATCH($K$1,Database!$A$1:$AS$1,),)))))/(((VLOOKUP(EDATE(B228,-12),Database!$A:$AS,MATCH($K$1,Database!$A$1:$AS$1,),)))))</f>
        <v>3.3687943264973708E-2</v>
      </c>
      <c r="L228" s="13">
        <f>((((VLOOKUP(B228,Database!$A:$AS,MATCH($L$1,Database!$A$1:$AS$1,),))))-(((VLOOKUP(EDATE(B228,-12),Database!$A:$AS,MATCH($L$1,Database!$A$1:$AS$1,),)))))/(((VLOOKUP(EDATE(B228,-12),Database!$A:$AS,MATCH($L$1,Database!$A$1:$AS$1,),))))</f>
        <v>1.0724776422930713E-2</v>
      </c>
      <c r="M228" s="13">
        <f>((((VLOOKUP(B228,Database!$A:$AS,MATCH($M$1,Database!$A$1:$AS$1,),))))-(((VLOOKUP(EDATE(B228,-12),Database!$A:$AS,MATCH($M$1,Database!$A$1:$AS$1,),)))))/(((VLOOKUP(EDATE(B228,-12),Database!$A:$AS,MATCH($M$1,Database!$A$1:$AS$1,),))))</f>
        <v>9.5663265306122444E-2</v>
      </c>
      <c r="N228" s="13">
        <f>((((VLOOKUP(B228,Database!$A:$AS,MATCH($N$1,Database!$A$1:$AS$1,),))))-(((VLOOKUP(EDATE(B228,-12),Database!$A:$AS,MATCH($N$1,Database!$A$1:$AS$1,),)))))/(((VLOOKUP(EDATE(B228,-12),Database!$A:$AS,MATCH($N$1,Database!$A$1:$AS$1,),))))</f>
        <v>0.1396981735181079</v>
      </c>
      <c r="O228" s="13">
        <f>IF(VLOOKUP(B228,Database!$A:$AV,MATCH($O$1,Database!$A$1:$AV$1,),)=0,"#N/A",((((VLOOKUP(B228,Database!$A:$AS,MATCH($O$1,Database!$A$1:$AS$1,),))))-(((VLOOKUP(EDATE(B228,-12),Database!$A:$AS,MATCH($O$1,Database!$A$1:$AS$1,),)))))/(((VLOOKUP(EDATE(B228,-12),Database!$A:$AS,MATCH($O$1,Database!$A$1:$AS$1,),)))))</f>
        <v>-3.5595342689687781E-2</v>
      </c>
      <c r="P228" s="13">
        <f>IF(VLOOKUP(B228,Database!$A:$AV,MATCH($P$1,Database!$A$1:$AV$1,),)=0,"#N/A",((((VLOOKUP(B228,Database!$A:$AS,MATCH($P$1,Database!$A$1:$AS$1,),))))-(((VLOOKUP(EDATE(B228,-12),Database!$A:$AS,MATCH($P$1,Database!$A$1:$AS$1,),)))))/(((VLOOKUP(EDATE(B228,-12),Database!$A:$AS,MATCH($P$1,Database!$A$1:$AS$1,),)))))</f>
        <v>3.3318312397904573E-2</v>
      </c>
      <c r="Q228" s="13">
        <f>IF(VLOOKUP(B228,Database!$A:$AV,MATCH($Q$1,Database!$A$1:$AV$1,),)=0,"#N/A",((((VLOOKUP(B228,Database!$A:$AS,MATCH($Q$1,Database!$A$1:$AS$1,),))))-(((VLOOKUP(EDATE(B228,-12),Database!$A:$AS,MATCH($Q$1,Database!$A$1:$AS$1,),)))))/(((VLOOKUP(EDATE(B228,-12),Database!$A:$AS,MATCH($Q$1,Database!$A$1:$AS$1,),)))))</f>
        <v>2.2602844016911948E-2</v>
      </c>
      <c r="R228" s="13">
        <f>IF(VLOOKUP(B228,Database!$A:$AV,MATCH($R$1,Database!$A$1:$AV$1,),)=0,"#N/A",((((VLOOKUP(B228,Database!$A:$AS,MATCH($R$1,Database!$A$1:$AS$1,),))))-(((VLOOKUP(EDATE(B228,-12),Database!$A:$AS,MATCH($R$1,Database!$A$1:$AS$1,),)))))/(((VLOOKUP(EDATE(B228,-12),Database!$A:$AS,MATCH($R$1,Database!$A$1:$AS$1,),)))))</f>
        <v>8.7808417992763357E-2</v>
      </c>
      <c r="S228" s="13">
        <f>IF(VLOOKUP(B228,Database!$A:$AV,MATCH($S$1,Database!$A$1:$AV$1,),)=0,"#N/A",((((VLOOKUP(B228,Database!$A:$AS,MATCH($S$1,Database!$A$1:$AS$1,),))))-(((VLOOKUP(EDATE(B228,-12),Database!$A:$AS,MATCH($S$1,Database!$A$1:$AS$1,),)))))/(((VLOOKUP(EDATE(B228,-12),Database!$A:$AS,MATCH($S$1,Database!$A$1:$AS$1,),)))))</f>
        <v>8.4905660454041628E-3</v>
      </c>
      <c r="T228" s="13">
        <f>IF(VLOOKUP(B228,Database!$A:$AV,MATCH($T$1,Database!$A$1:$AV$1,),)=0,"#N/A",((((VLOOKUP(B228,Database!$A:$AS,MATCH($T$1,Database!$A$1:$AS$1,),))))-(((VLOOKUP(EDATE(B228,-12),Database!$A:$AS,MATCH($T$1,Database!$A$1:$AS$1,),)))))/(((VLOOKUP(EDATE(B228,-12),Database!$A:$AS,MATCH($T$1,Database!$A$1:$AS$1,),)))))</f>
        <v>0.11755233495440154</v>
      </c>
      <c r="U228" s="13">
        <f>IF(VLOOKUP(B228,Database!$A:$AV,MATCH($U$1,Database!$A$1:$AV$1,),)=0,"#N/A",((((VLOOKUP(B228,Database!$A:$AS,MATCH($U$1,Database!$A$1:$AS$1,),))))-(((VLOOKUP(EDATE(B228,-12),Database!$A:$AS,MATCH($U$1,Database!$A$1:$AS$1,),)))))/(((VLOOKUP(EDATE(B228,-12),Database!$A:$AS,MATCH($U$1,Database!$A$1:$AS$1,),)))))</f>
        <v>0.12038140643390344</v>
      </c>
      <c r="V228" s="13">
        <f>IF(VLOOKUP(B228,Database!$A:$AV,MATCH($V$1,Database!$A$1:$AV$1,),)=0,"#N/A",((((VLOOKUP(B228,Database!$A:$AS,MATCH($V$1,Database!$A$1:$AS$1,),))))-(((VLOOKUP(EDATE(B228,-12),Database!$A:$AS,MATCH($V$1,Database!$A$1:$AS$1,),)))))/(((VLOOKUP(EDATE(B228,-12),Database!$A:$AS,MATCH($V$1,Database!$A$1:$AS$1,),)))))</f>
        <v>0.14110429447852765</v>
      </c>
    </row>
    <row r="229" spans="1:22" s="80" customFormat="1" x14ac:dyDescent="0.35">
      <c r="A229" s="43"/>
      <c r="B229" s="75">
        <v>39114</v>
      </c>
      <c r="C229" s="13">
        <f>IF(VLOOKUP(B229,Database!$A:$AU,MATCH($C$1,Database!$A$1:$AU$1,),)=0,"#N/A",((((VLOOKUP(B229,Database!$A:$AU,MATCH($C$1,Database!$A$1:$AU$1,),))))-(((VLOOKUP(EDATE(B229,-12),Database!$A:$AU,MATCH($C$1,Database!$A$1:$AU$1,),)))))/(((VLOOKUP(EDATE(B229,-12),Database!$A:$AU,MATCH($C$1,Database!$A$1:$AU$1,),)))))</f>
        <v>2.4954092209409022E-2</v>
      </c>
      <c r="D229" s="13">
        <f>IF(VLOOKUP(B229,Database!$A:$AV,MATCH($D$1,Database!$A$1:$AV$1,),)=0,"#N/A",((((VLOOKUP(B229,Database!$A:$AS,MATCH($D$1,Database!$A$1:$AS$1,),))))-(((VLOOKUP(EDATE(B229,-12),Database!$A:$AS,MATCH($D$1,Database!$A$1:$AS$1,),)))))/(((VLOOKUP(EDATE(B229,-12),Database!$A:$AS,MATCH($D$1,Database!$A$1:$AS$1,),)))))</f>
        <v>5.0395256922982079E-2</v>
      </c>
      <c r="E229" s="13">
        <f>IF(VLOOKUP(B229,Database!$A:$AV,MATCH($E$1,Database!$A$1:$AV$1,),)=0,"#N/A",((((VLOOKUP(B229,Database!$A:$AS,MATCH($E$1,Database!$A$1:$AS$1,),))))-(((VLOOKUP(EDATE(B229,-12),Database!$A:$AS,MATCH($E$1,Database!$A$1:$AS$1,),)))))/(((VLOOKUP(EDATE(B229,-12),Database!$A:$AS,MATCH($E$1,Database!$A$1:$AS$1,),)))))</f>
        <v>3.9254170760755415E-2</v>
      </c>
      <c r="F229" s="13">
        <f>IF(VLOOKUP(B229,Database!$A:$AV,MATCH($F$1,Database!$A$1:$AV$1,),)=0,"#N/A",((((VLOOKUP(B229,Database!$A:$AS,MATCH($F$1,Database!$A$1:$AS$1,),))))-(((VLOOKUP(EDATE(B229,-12),Database!$A:$AS,MATCH($F$1,Database!$A$1:$AS$1,),)))))/(((VLOOKUP(EDATE(B229,-12),Database!$A:$AS,MATCH($F$1,Database!$A$1:$AS$1,),)))))</f>
        <v>8.2766439908512984E-2</v>
      </c>
      <c r="G229" s="13">
        <f>IF(VLOOKUP(B229,Database!$A:$AV,MATCH($G$1,Database!$A$1:$AV$1,),)=0,"#N/A",((((VLOOKUP(B229,Database!$A:$AS,MATCH($G$1,Database!$A$1:$AS$1,),))))-(((VLOOKUP(EDATE(B229,-12),Database!$A:$AS,MATCH($G$1,Database!$A$1:$AS$1,),)))))/(((VLOOKUP(EDATE(B229,-12),Database!$A:$AS,MATCH($G$1,Database!$A$1:$AS$1,),)))))</f>
        <v>2.2911912368781425E-2</v>
      </c>
      <c r="H229" s="13">
        <f>IF(VLOOKUP(B229,Database!$A:$AV,MATCH($H$1,Database!$A$1:$AV$1,),)=0,"#N/A",((((VLOOKUP(B229,Database!$A:$AS,MATCH($H$1,Database!$A$1:$AS$1,),))))-(((VLOOKUP(EDATE(B229,-12),Database!$A:$AS,MATCH($H$1,Database!$A$1:$AS$1,),)))))/(((VLOOKUP(EDATE(B229,-12),Database!$A:$AS,MATCH($H$1,Database!$A$1:$AS$1,),)))))</f>
        <v>1.3916500991987326E-2</v>
      </c>
      <c r="I229" s="13">
        <f>IF(VLOOKUP(B229,Database!$A:$AV,MATCH($I$1,Database!$A$1:$AV$1,),)=0,"#N/A",((((VLOOKUP(B229,Database!$A:$AS,MATCH($I$1,Database!$A$1:$AS$1,),))))-(((VLOOKUP(EDATE(B229,-12),Database!$A:$AS,MATCH($I$1,Database!$A$1:$AS$1,),)))))/(((VLOOKUP(EDATE(B229,-12),Database!$A:$AS,MATCH($I$1,Database!$A$1:$AS$1,),)))))</f>
        <v>3.5341365454588776E-2</v>
      </c>
      <c r="J229" s="13">
        <f>IF(VLOOKUP(B229,Database!$A:$AV,MATCH($J$1,Database!$A$1:$AV$1,),)=0,"#N/A",((((VLOOKUP(B229,Database!$A:$AS,MATCH($J$1,Database!$A$1:$AS$1,),))))-(((VLOOKUP(EDATE(B229,-12),Database!$A:$AS,MATCH($J$1,Database!$A$1:$AS$1,),)))))/(((VLOOKUP(EDATE(B229,-12),Database!$A:$AS,MATCH($J$1,Database!$A$1:$AS$1,),)))))</f>
        <v>2.8881503712166318E-2</v>
      </c>
      <c r="K229" s="13">
        <f>IF(VLOOKUP(B229,Database!$A:$AV,MATCH($K$1,Database!$A$1:$AV$1,),)=0,"#N/A",((((VLOOKUP(B229,Database!$A:$AS,MATCH($K$1,Database!$A$1:$AS$1,),))))-(((VLOOKUP(EDATE(B229,-12),Database!$A:$AS,MATCH($K$1,Database!$A$1:$AS$1,),)))))/(((VLOOKUP(EDATE(B229,-12),Database!$A:$AS,MATCH($K$1,Database!$A$1:$AS$1,),)))))</f>
        <v>6.5884476531102756E-2</v>
      </c>
      <c r="L229" s="13">
        <f>((((VLOOKUP(B229,Database!$A:$AS,MATCH($L$1,Database!$A$1:$AS$1,),))))-(((VLOOKUP(EDATE(B229,-12),Database!$A:$AS,MATCH($L$1,Database!$A$1:$AS$1,),)))))/(((VLOOKUP(EDATE(B229,-12),Database!$A:$AS,MATCH($L$1,Database!$A$1:$AS$1,),))))</f>
        <v>2.534237293867319E-2</v>
      </c>
      <c r="M229" s="13">
        <f>((((VLOOKUP(B229,Database!$A:$AS,MATCH($M$1,Database!$A$1:$AS$1,),))))-(((VLOOKUP(EDATE(B229,-12),Database!$A:$AS,MATCH($M$1,Database!$A$1:$AS$1,),)))))/(((VLOOKUP(EDATE(B229,-12),Database!$A:$AS,MATCH($M$1,Database!$A$1:$AS$1,),))))</f>
        <v>7.7020202020201947E-2</v>
      </c>
      <c r="N229" s="13">
        <f>((((VLOOKUP(B229,Database!$A:$AS,MATCH($N$1,Database!$A$1:$AS$1,),))))-(((VLOOKUP(EDATE(B229,-12),Database!$A:$AS,MATCH($N$1,Database!$A$1:$AS$1,),)))))/(((VLOOKUP(EDATE(B229,-12),Database!$A:$AS,MATCH($N$1,Database!$A$1:$AS$1,),))))</f>
        <v>0.14056116654583511</v>
      </c>
      <c r="O229" s="13">
        <f>IF(VLOOKUP(B229,Database!$A:$AV,MATCH($O$1,Database!$A$1:$AV$1,),)=0,"#N/A",((((VLOOKUP(B229,Database!$A:$AS,MATCH($O$1,Database!$A$1:$AS$1,),))))-(((VLOOKUP(EDATE(B229,-12),Database!$A:$AS,MATCH($O$1,Database!$A$1:$AS$1,),)))))/(((VLOOKUP(EDATE(B229,-12),Database!$A:$AS,MATCH($O$1,Database!$A$1:$AS$1,),)))))</f>
        <v>-2.2940497096354415E-2</v>
      </c>
      <c r="P229" s="13">
        <f>IF(VLOOKUP(B229,Database!$A:$AV,MATCH($P$1,Database!$A$1:$AV$1,),)=0,"#N/A",((((VLOOKUP(B229,Database!$A:$AS,MATCH($P$1,Database!$A$1:$AS$1,),))))-(((VLOOKUP(EDATE(B229,-12),Database!$A:$AS,MATCH($P$1,Database!$A$1:$AS$1,),)))))/(((VLOOKUP(EDATE(B229,-12),Database!$A:$AS,MATCH($P$1,Database!$A$1:$AS$1,),)))))</f>
        <v>5.4345509569072123E-2</v>
      </c>
      <c r="Q229" s="13">
        <f>IF(VLOOKUP(B229,Database!$A:$AV,MATCH($Q$1,Database!$A$1:$AV$1,),)=0,"#N/A",((((VLOOKUP(B229,Database!$A:$AS,MATCH($Q$1,Database!$A$1:$AS$1,),))))-(((VLOOKUP(EDATE(B229,-12),Database!$A:$AS,MATCH($Q$1,Database!$A$1:$AS$1,),)))))/(((VLOOKUP(EDATE(B229,-12),Database!$A:$AS,MATCH($Q$1,Database!$A$1:$AS$1,),)))))</f>
        <v>2.7404193433648846E-2</v>
      </c>
      <c r="R229" s="13">
        <f>IF(VLOOKUP(B229,Database!$A:$AV,MATCH($R$1,Database!$A$1:$AV$1,),)=0,"#N/A",((((VLOOKUP(B229,Database!$A:$AS,MATCH($R$1,Database!$A$1:$AS$1,),))))-(((VLOOKUP(EDATE(B229,-12),Database!$A:$AS,MATCH($R$1,Database!$A$1:$AS$1,),)))))/(((VLOOKUP(EDATE(B229,-12),Database!$A:$AS,MATCH($R$1,Database!$A$1:$AS$1,),)))))</f>
        <v>4.6511627900741592E-2</v>
      </c>
      <c r="S229" s="13">
        <f>IF(VLOOKUP(B229,Database!$A:$AV,MATCH($S$1,Database!$A$1:$AV$1,),)=0,"#N/A",((((VLOOKUP(B229,Database!$A:$AS,MATCH($S$1,Database!$A$1:$AS$1,),))))-(((VLOOKUP(EDATE(B229,-12),Database!$A:$AS,MATCH($S$1,Database!$A$1:$AS$1,),)))))/(((VLOOKUP(EDATE(B229,-12),Database!$A:$AS,MATCH($S$1,Database!$A$1:$AS$1,),)))))</f>
        <v>0.20264317179865607</v>
      </c>
      <c r="T229" s="13">
        <f>IF(VLOOKUP(B229,Database!$A:$AV,MATCH($T$1,Database!$A$1:$AV$1,),)=0,"#N/A",((((VLOOKUP(B229,Database!$A:$AS,MATCH($T$1,Database!$A$1:$AS$1,),))))-(((VLOOKUP(EDATE(B229,-12),Database!$A:$AS,MATCH($T$1,Database!$A$1:$AS$1,),)))))/(((VLOOKUP(EDATE(B229,-12),Database!$A:$AS,MATCH($T$1,Database!$A$1:$AS$1,),)))))</f>
        <v>8.4799999997362971E-2</v>
      </c>
      <c r="U229" s="13">
        <f>IF(VLOOKUP(B229,Database!$A:$AV,MATCH($U$1,Database!$A$1:$AV$1,),)=0,"#N/A",((((VLOOKUP(B229,Database!$A:$AS,MATCH($U$1,Database!$A$1:$AS$1,),))))-(((VLOOKUP(EDATE(B229,-12),Database!$A:$AS,MATCH($U$1,Database!$A$1:$AS$1,),)))))/(((VLOOKUP(EDATE(B229,-12),Database!$A:$AS,MATCH($U$1,Database!$A$1:$AS$1,),)))))</f>
        <v>0.13454545455462416</v>
      </c>
      <c r="V229" s="13">
        <f>IF(VLOOKUP(B229,Database!$A:$AV,MATCH($V$1,Database!$A$1:$AV$1,),)=0,"#N/A",((((VLOOKUP(B229,Database!$A:$AS,MATCH($V$1,Database!$A$1:$AS$1,),))))-(((VLOOKUP(EDATE(B229,-12),Database!$A:$AS,MATCH($V$1,Database!$A$1:$AS$1,),)))))/(((VLOOKUP(EDATE(B229,-12),Database!$A:$AS,MATCH($V$1,Database!$A$1:$AS$1,),)))))</f>
        <v>0.11897590361445769</v>
      </c>
    </row>
    <row r="230" spans="1:22" s="80" customFormat="1" x14ac:dyDescent="0.35">
      <c r="A230" s="43"/>
      <c r="B230" s="75">
        <v>39142</v>
      </c>
      <c r="C230" s="13">
        <f>IF(VLOOKUP(B230,Database!$A:$AU,MATCH($C$1,Database!$A$1:$AU$1,),)=0,"#N/A",((((VLOOKUP(B230,Database!$A:$AU,MATCH($C$1,Database!$A$1:$AU$1,),))))-(((VLOOKUP(EDATE(B230,-12),Database!$A:$AU,MATCH($C$1,Database!$A$1:$AU$1,),)))))/(((VLOOKUP(EDATE(B230,-12),Database!$A:$AU,MATCH($C$1,Database!$A$1:$AU$1,),)))))</f>
        <v>2.4488647785359228E-2</v>
      </c>
      <c r="D230" s="13">
        <f>IF(VLOOKUP(B230,Database!$A:$AV,MATCH($D$1,Database!$A$1:$AV$1,),)=0,"#N/A",((((VLOOKUP(B230,Database!$A:$AS,MATCH($D$1,Database!$A$1:$AS$1,),))))-(((VLOOKUP(EDATE(B230,-12),Database!$A:$AS,MATCH($D$1,Database!$A$1:$AS$1,),)))))/(((VLOOKUP(EDATE(B230,-12),Database!$A:$AS,MATCH($D$1,Database!$A$1:$AS$1,),)))))</f>
        <v>4.7058823536101996E-2</v>
      </c>
      <c r="E230" s="13">
        <f>IF(VLOOKUP(B230,Database!$A:$AV,MATCH($E$1,Database!$A$1:$AV$1,),)=0,"#N/A",((((VLOOKUP(B230,Database!$A:$AS,MATCH($E$1,Database!$A$1:$AS$1,),))))-(((VLOOKUP(EDATE(B230,-12),Database!$A:$AS,MATCH($E$1,Database!$A$1:$AS$1,),)))))/(((VLOOKUP(EDATE(B230,-12),Database!$A:$AS,MATCH($E$1,Database!$A$1:$AS$1,),)))))</f>
        <v>3.2163742689822444E-2</v>
      </c>
      <c r="F230" s="13">
        <f>IF(VLOOKUP(B230,Database!$A:$AV,MATCH($F$1,Database!$A$1:$AV$1,),)=0,"#N/A",((((VLOOKUP(B230,Database!$A:$AS,MATCH($F$1,Database!$A$1:$AS$1,),))))-(((VLOOKUP(EDATE(B230,-12),Database!$A:$AS,MATCH($F$1,Database!$A$1:$AS$1,),)))))/(((VLOOKUP(EDATE(B230,-12),Database!$A:$AS,MATCH($F$1,Database!$A$1:$AS$1,),)))))</f>
        <v>9.8398169343688738E-2</v>
      </c>
      <c r="G230" s="13">
        <f>IF(VLOOKUP(B230,Database!$A:$AV,MATCH($G$1,Database!$A$1:$AV$1,),)=0,"#N/A",((((VLOOKUP(B230,Database!$A:$AS,MATCH($G$1,Database!$A$1:$AS$1,),))))-(((VLOOKUP(EDATE(B230,-12),Database!$A:$AS,MATCH($G$1,Database!$A$1:$AS$1,),)))))/(((VLOOKUP(EDATE(B230,-12),Database!$A:$AS,MATCH($G$1,Database!$A$1:$AS$1,),)))))</f>
        <v>1.2101111509501562E-2</v>
      </c>
      <c r="H230" s="13">
        <f>IF(VLOOKUP(B230,Database!$A:$AV,MATCH($H$1,Database!$A$1:$AV$1,),)=0,"#N/A",((((VLOOKUP(B230,Database!$A:$AS,MATCH($H$1,Database!$A$1:$AS$1,),))))-(((VLOOKUP(EDATE(B230,-12),Database!$A:$AS,MATCH($H$1,Database!$A$1:$AS$1,),)))))/(((VLOOKUP(EDATE(B230,-12),Database!$A:$AS,MATCH($H$1,Database!$A$1:$AS$1,),)))))</f>
        <v>9.8522167141932952E-4</v>
      </c>
      <c r="I230" s="13">
        <f>IF(VLOOKUP(B230,Database!$A:$AV,MATCH($I$1,Database!$A$1:$AV$1,),)=0,"#N/A",((((VLOOKUP(B230,Database!$A:$AS,MATCH($I$1,Database!$A$1:$AS$1,),))))-(((VLOOKUP(EDATE(B230,-12),Database!$A:$AS,MATCH($I$1,Database!$A$1:$AS$1,),)))))/(((VLOOKUP(EDATE(B230,-12),Database!$A:$AS,MATCH($I$1,Database!$A$1:$AS$1,),)))))</f>
        <v>3.7569944044911104E-2</v>
      </c>
      <c r="J230" s="13">
        <f>IF(VLOOKUP(B230,Database!$A:$AV,MATCH($J$1,Database!$A$1:$AV$1,),)=0,"#N/A",((((VLOOKUP(B230,Database!$A:$AS,MATCH($J$1,Database!$A$1:$AS$1,),))))-(((VLOOKUP(EDATE(B230,-12),Database!$A:$AS,MATCH($J$1,Database!$A$1:$AS$1,),)))))/(((VLOOKUP(EDATE(B230,-12),Database!$A:$AS,MATCH($J$1,Database!$A$1:$AS$1,),)))))</f>
        <v>3.59825927660712E-2</v>
      </c>
      <c r="K230" s="13">
        <f>IF(VLOOKUP(B230,Database!$A:$AV,MATCH($K$1,Database!$A$1:$AV$1,),)=0,"#N/A",((((VLOOKUP(B230,Database!$A:$AS,MATCH($K$1,Database!$A$1:$AS$1,),))))-(((VLOOKUP(EDATE(B230,-12),Database!$A:$AS,MATCH($K$1,Database!$A$1:$AS$1,),)))))/(((VLOOKUP(EDATE(B230,-12),Database!$A:$AS,MATCH($K$1,Database!$A$1:$AS$1,),)))))</f>
        <v>7.1043165472227832E-2</v>
      </c>
      <c r="L230" s="13">
        <f>((((VLOOKUP(B230,Database!$A:$AS,MATCH($L$1,Database!$A$1:$AS$1,),))))-(((VLOOKUP(EDATE(B230,-12),Database!$A:$AS,MATCH($L$1,Database!$A$1:$AS$1,),)))))/(((VLOOKUP(EDATE(B230,-12),Database!$A:$AS,MATCH($L$1,Database!$A$1:$AS$1,),))))</f>
        <v>2.4163082146278683E-2</v>
      </c>
      <c r="M230" s="13">
        <f>((((VLOOKUP(B230,Database!$A:$AS,MATCH($M$1,Database!$A$1:$AS$1,),))))-(((VLOOKUP(EDATE(B230,-12),Database!$A:$AS,MATCH($M$1,Database!$A$1:$AS$1,),)))))/(((VLOOKUP(EDATE(B230,-12),Database!$A:$AS,MATCH($M$1,Database!$A$1:$AS$1,),))))</f>
        <v>7.8651685393258577E-2</v>
      </c>
      <c r="N230" s="13">
        <f>((((VLOOKUP(B230,Database!$A:$AS,MATCH($N$1,Database!$A$1:$AS$1,),))))-(((VLOOKUP(EDATE(B230,-12),Database!$A:$AS,MATCH($N$1,Database!$A$1:$AS$1,),)))))/(((VLOOKUP(EDATE(B230,-12),Database!$A:$AS,MATCH($N$1,Database!$A$1:$AS$1,),))))</f>
        <v>0.14316891144676716</v>
      </c>
      <c r="O230" s="13">
        <f>IF(VLOOKUP(B230,Database!$A:$AV,MATCH($O$1,Database!$A$1:$AV$1,),)=0,"#N/A",((((VLOOKUP(B230,Database!$A:$AS,MATCH($O$1,Database!$A$1:$AS$1,),))))-(((VLOOKUP(EDATE(B230,-12),Database!$A:$AS,MATCH($O$1,Database!$A$1:$AS$1,),)))))/(((VLOOKUP(EDATE(B230,-12),Database!$A:$AS,MATCH($O$1,Database!$A$1:$AS$1,),)))))</f>
        <v>-2.2600655060565553E-2</v>
      </c>
      <c r="P230" s="13">
        <f>IF(VLOOKUP(B230,Database!$A:$AV,MATCH($P$1,Database!$A$1:$AV$1,),)=0,"#N/A",((((VLOOKUP(B230,Database!$A:$AS,MATCH($P$1,Database!$A$1:$AS$1,),))))-(((VLOOKUP(EDATE(B230,-12),Database!$A:$AS,MATCH($P$1,Database!$A$1:$AS$1,),)))))/(((VLOOKUP(EDATE(B230,-12),Database!$A:$AS,MATCH($P$1,Database!$A$1:$AS$1,),)))))</f>
        <v>3.6201321523970237E-2</v>
      </c>
      <c r="Q230" s="13">
        <f>IF(VLOOKUP(B230,Database!$A:$AV,MATCH($Q$1,Database!$A$1:$AV$1,),)=0,"#N/A",((((VLOOKUP(B230,Database!$A:$AS,MATCH($Q$1,Database!$A$1:$AS$1,),))))-(((VLOOKUP(EDATE(B230,-12),Database!$A:$AS,MATCH($Q$1,Database!$A$1:$AS$1,),)))))/(((VLOOKUP(EDATE(B230,-12),Database!$A:$AS,MATCH($Q$1,Database!$A$1:$AS$1,),)))))</f>
        <v>4.7356385921901056E-2</v>
      </c>
      <c r="R230" s="13">
        <f>IF(VLOOKUP(B230,Database!$A:$AV,MATCH($R$1,Database!$A$1:$AV$1,),)=0,"#N/A",((((VLOOKUP(B230,Database!$A:$AS,MATCH($R$1,Database!$A$1:$AS$1,),))))-(((VLOOKUP(EDATE(B230,-12),Database!$A:$AS,MATCH($R$1,Database!$A$1:$AS$1,),)))))/(((VLOOKUP(EDATE(B230,-12),Database!$A:$AS,MATCH($R$1,Database!$A$1:$AS$1,),)))))</f>
        <v>-2.4742268039222488E-2</v>
      </c>
      <c r="S230" s="13">
        <f>IF(VLOOKUP(B230,Database!$A:$AV,MATCH($S$1,Database!$A$1:$AV$1,),)=0,"#N/A",((((VLOOKUP(B230,Database!$A:$AS,MATCH($S$1,Database!$A$1:$AS$1,),))))-(((VLOOKUP(EDATE(B230,-12),Database!$A:$AS,MATCH($S$1,Database!$A$1:$AS$1,),)))))/(((VLOOKUP(EDATE(B230,-12),Database!$A:$AS,MATCH($S$1,Database!$A$1:$AS$1,),)))))</f>
        <v>8.1429990066111291E-2</v>
      </c>
      <c r="T230" s="13">
        <f>IF(VLOOKUP(B230,Database!$A:$AV,MATCH($T$1,Database!$A$1:$AV$1,),)=0,"#N/A",((((VLOOKUP(B230,Database!$A:$AS,MATCH($T$1,Database!$A$1:$AS$1,),))))-(((VLOOKUP(EDATE(B230,-12),Database!$A:$AS,MATCH($T$1,Database!$A$1:$AS$1,),)))))/(((VLOOKUP(EDATE(B230,-12),Database!$A:$AS,MATCH($T$1,Database!$A$1:$AS$1,),)))))</f>
        <v>7.4882995330765909E-2</v>
      </c>
      <c r="U230" s="13">
        <f>IF(VLOOKUP(B230,Database!$A:$AV,MATCH($U$1,Database!$A$1:$AV$1,),)=0,"#N/A",((((VLOOKUP(B230,Database!$A:$AS,MATCH($U$1,Database!$A$1:$AS$1,),))))-(((VLOOKUP(EDATE(B230,-12),Database!$A:$AS,MATCH($U$1,Database!$A$1:$AS$1,),)))))/(((VLOOKUP(EDATE(B230,-12),Database!$A:$AS,MATCH($U$1,Database!$A$1:$AS$1,),)))))</f>
        <v>0.126190476193623</v>
      </c>
      <c r="V230" s="13">
        <f>IF(VLOOKUP(B230,Database!$A:$AV,MATCH($V$1,Database!$A$1:$AV$1,),)=0,"#N/A",((((VLOOKUP(B230,Database!$A:$AS,MATCH($V$1,Database!$A$1:$AS$1,),))))-(((VLOOKUP(EDATE(B230,-12),Database!$A:$AS,MATCH($V$1,Database!$A$1:$AS$1,),)))))/(((VLOOKUP(EDATE(B230,-12),Database!$A:$AS,MATCH($V$1,Database!$A$1:$AS$1,),)))))</f>
        <v>0.13153961136023912</v>
      </c>
    </row>
    <row r="231" spans="1:22" s="80" customFormat="1" x14ac:dyDescent="0.35">
      <c r="A231" s="43"/>
      <c r="B231" s="75">
        <v>39173</v>
      </c>
      <c r="C231" s="13">
        <f>IF(VLOOKUP(B231,Database!$A:$AU,MATCH($C$1,Database!$A$1:$AU$1,),)=0,"#N/A",((((VLOOKUP(B231,Database!$A:$AU,MATCH($C$1,Database!$A$1:$AU$1,),))))-(((VLOOKUP(EDATE(B231,-12),Database!$A:$AU,MATCH($C$1,Database!$A$1:$AU$1,),)))))/(((VLOOKUP(EDATE(B231,-12),Database!$A:$AU,MATCH($C$1,Database!$A$1:$AU$1,),)))))</f>
        <v>2.8358972025339414E-2</v>
      </c>
      <c r="D231" s="13">
        <f>IF(VLOOKUP(B231,Database!$A:$AV,MATCH($D$1,Database!$A$1:$AV$1,),)=0,"#N/A",((((VLOOKUP(B231,Database!$A:$AS,MATCH($D$1,Database!$A$1:$AS$1,),))))-(((VLOOKUP(EDATE(B231,-12),Database!$A:$AS,MATCH($D$1,Database!$A$1:$AS$1,),)))))/(((VLOOKUP(EDATE(B231,-12),Database!$A:$AS,MATCH($D$1,Database!$A$1:$AS$1,),)))))</f>
        <v>3.0303030311028819E-2</v>
      </c>
      <c r="E231" s="13">
        <f>IF(VLOOKUP(B231,Database!$A:$AV,MATCH($E$1,Database!$A$1:$AV$1,),)=0,"#N/A",((((VLOOKUP(B231,Database!$A:$AS,MATCH($E$1,Database!$A$1:$AS$1,),))))-(((VLOOKUP(EDATE(B231,-12),Database!$A:$AS,MATCH($E$1,Database!$A$1:$AS$1,),)))))/(((VLOOKUP(EDATE(B231,-12),Database!$A:$AS,MATCH($E$1,Database!$A$1:$AS$1,),)))))</f>
        <v>1.0526315792346707E-2</v>
      </c>
      <c r="F231" s="13">
        <f>IF(VLOOKUP(B231,Database!$A:$AV,MATCH($F$1,Database!$A$1:$AV$1,),)=0,"#N/A",((((VLOOKUP(B231,Database!$A:$AS,MATCH($F$1,Database!$A$1:$AS$1,),))))-(((VLOOKUP(EDATE(B231,-12),Database!$A:$AS,MATCH($F$1,Database!$A$1:$AS$1,),)))))/(((VLOOKUP(EDATE(B231,-12),Database!$A:$AS,MATCH($F$1,Database!$A$1:$AS$1,),)))))</f>
        <v>6.3758389255101799E-2</v>
      </c>
      <c r="G231" s="13">
        <f>IF(VLOOKUP(B231,Database!$A:$AV,MATCH($G$1,Database!$A$1:$AV$1,),)=0,"#N/A",((((VLOOKUP(B231,Database!$A:$AS,MATCH($G$1,Database!$A$1:$AS$1,),))))-(((VLOOKUP(EDATE(B231,-12),Database!$A:$AS,MATCH($G$1,Database!$A$1:$AS$1,),)))))/(((VLOOKUP(EDATE(B231,-12),Database!$A:$AS,MATCH($G$1,Database!$A$1:$AS$1,),)))))</f>
        <v>0</v>
      </c>
      <c r="H231" s="13">
        <f>IF(VLOOKUP(B231,Database!$A:$AV,MATCH($H$1,Database!$A$1:$AV$1,),)=0,"#N/A",((((VLOOKUP(B231,Database!$A:$AS,MATCH($H$1,Database!$A$1:$AS$1,),))))-(((VLOOKUP(EDATE(B231,-12),Database!$A:$AS,MATCH($H$1,Database!$A$1:$AS$1,),)))))/(((VLOOKUP(EDATE(B231,-12),Database!$A:$AS,MATCH($H$1,Database!$A$1:$AS$1,),)))))</f>
        <v>-7.8895463512497401E-3</v>
      </c>
      <c r="I231" s="13">
        <f>IF(VLOOKUP(B231,Database!$A:$AV,MATCH($I$1,Database!$A$1:$AV$1,),)=0,"#N/A",((((VLOOKUP(B231,Database!$A:$AS,MATCH($I$1,Database!$A$1:$AS$1,),))))-(((VLOOKUP(EDATE(B231,-12),Database!$A:$AS,MATCH($I$1,Database!$A$1:$AS$1,),)))))/(((VLOOKUP(EDATE(B231,-12),Database!$A:$AS,MATCH($I$1,Database!$A$1:$AS$1,),)))))</f>
        <v>2.6591458501910085E-2</v>
      </c>
      <c r="J231" s="13">
        <f>IF(VLOOKUP(B231,Database!$A:$AV,MATCH($J$1,Database!$A$1:$AV$1,),)=0,"#N/A",((((VLOOKUP(B231,Database!$A:$AS,MATCH($J$1,Database!$A$1:$AS$1,),))))-(((VLOOKUP(EDATE(B231,-12),Database!$A:$AS,MATCH($J$1,Database!$A$1:$AS$1,),)))))/(((VLOOKUP(EDATE(B231,-12),Database!$A:$AS,MATCH($J$1,Database!$A$1:$AS$1,),)))))</f>
        <v>2.3164332310239517E-2</v>
      </c>
      <c r="K231" s="13">
        <f>IF(VLOOKUP(B231,Database!$A:$AV,MATCH($K$1,Database!$A$1:$AV$1,),)=0,"#N/A",((((VLOOKUP(B231,Database!$A:$AS,MATCH($K$1,Database!$A$1:$AS$1,),))))-(((VLOOKUP(EDATE(B231,-12),Database!$A:$AS,MATCH($K$1,Database!$A$1:$AS$1,),)))))/(((VLOOKUP(EDATE(B231,-12),Database!$A:$AS,MATCH($K$1,Database!$A$1:$AS$1,),)))))</f>
        <v>4.9063336308022822E-2</v>
      </c>
      <c r="L231" s="13">
        <f>((((VLOOKUP(B231,Database!$A:$AS,MATCH($L$1,Database!$A$1:$AS$1,),))))-(((VLOOKUP(EDATE(B231,-12),Database!$A:$AS,MATCH($L$1,Database!$A$1:$AS$1,),)))))/(((VLOOKUP(EDATE(B231,-12),Database!$A:$AS,MATCH($L$1,Database!$A$1:$AS$1,),))))</f>
        <v>1.7924020366719522E-2</v>
      </c>
      <c r="M231" s="13">
        <f>((((VLOOKUP(B231,Database!$A:$AS,MATCH($M$1,Database!$A$1:$AS$1,),))))-(((VLOOKUP(EDATE(B231,-12),Database!$A:$AS,MATCH($M$1,Database!$A$1:$AS$1,),)))))/(((VLOOKUP(EDATE(B231,-12),Database!$A:$AS,MATCH($M$1,Database!$A$1:$AS$1,),))))</f>
        <v>6.7080745341614983E-2</v>
      </c>
      <c r="N231" s="13">
        <f>((((VLOOKUP(B231,Database!$A:$AS,MATCH($N$1,Database!$A$1:$AS$1,),))))-(((VLOOKUP(EDATE(B231,-12),Database!$A:$AS,MATCH($N$1,Database!$A$1:$AS$1,),)))))/(((VLOOKUP(EDATE(B231,-12),Database!$A:$AS,MATCH($N$1,Database!$A$1:$AS$1,),))))</f>
        <v>0.16996786464022892</v>
      </c>
      <c r="O231" s="13">
        <f>IF(VLOOKUP(B231,Database!$A:$AV,MATCH($O$1,Database!$A$1:$AV$1,),)=0,"#N/A",((((VLOOKUP(B231,Database!$A:$AS,MATCH($O$1,Database!$A$1:$AS$1,),))))-(((VLOOKUP(EDATE(B231,-12),Database!$A:$AS,MATCH($O$1,Database!$A$1:$AS$1,),)))))/(((VLOOKUP(EDATE(B231,-12),Database!$A:$AS,MATCH($O$1,Database!$A$1:$AS$1,),)))))</f>
        <v>-2.0647896652735195E-2</v>
      </c>
      <c r="P231" s="13">
        <f>IF(VLOOKUP(B231,Database!$A:$AV,MATCH($P$1,Database!$A$1:$AV$1,),)=0,"#N/A",((((VLOOKUP(B231,Database!$A:$AS,MATCH($P$1,Database!$A$1:$AS$1,),))))-(((VLOOKUP(EDATE(B231,-12),Database!$A:$AS,MATCH($P$1,Database!$A$1:$AS$1,),)))))/(((VLOOKUP(EDATE(B231,-12),Database!$A:$AS,MATCH($P$1,Database!$A$1:$AS$1,),)))))</f>
        <v>6.2410107448038404E-2</v>
      </c>
      <c r="Q231" s="13">
        <f>IF(VLOOKUP(B231,Database!$A:$AV,MATCH($Q$1,Database!$A$1:$AV$1,),)=0,"#N/A",((((VLOOKUP(B231,Database!$A:$AS,MATCH($Q$1,Database!$A$1:$AS$1,),))))-(((VLOOKUP(EDATE(B231,-12),Database!$A:$AS,MATCH($Q$1,Database!$A$1:$AS$1,),)))))/(((VLOOKUP(EDATE(B231,-12),Database!$A:$AS,MATCH($Q$1,Database!$A$1:$AS$1,),)))))</f>
        <v>5.1509104871082727E-2</v>
      </c>
      <c r="R231" s="13">
        <f>IF(VLOOKUP(B231,Database!$A:$AV,MATCH($R$1,Database!$A$1:$AV$1,),)=0,"#N/A",((((VLOOKUP(B231,Database!$A:$AS,MATCH($R$1,Database!$A$1:$AS$1,),))))-(((VLOOKUP(EDATE(B231,-12),Database!$A:$AS,MATCH($R$1,Database!$A$1:$AS$1,),)))))/(((VLOOKUP(EDATE(B231,-12),Database!$A:$AS,MATCH($R$1,Database!$A$1:$AS$1,),)))))</f>
        <v>0</v>
      </c>
      <c r="S231" s="13">
        <f>IF(VLOOKUP(B231,Database!$A:$AV,MATCH($S$1,Database!$A$1:$AV$1,),)=0,"#N/A",((((VLOOKUP(B231,Database!$A:$AS,MATCH($S$1,Database!$A$1:$AS$1,),))))-(((VLOOKUP(EDATE(B231,-12),Database!$A:$AS,MATCH($S$1,Database!$A$1:$AS$1,),)))))/(((VLOOKUP(EDATE(B231,-12),Database!$A:$AS,MATCH($S$1,Database!$A$1:$AS$1,),)))))</f>
        <v>3.2535885166154313E-2</v>
      </c>
      <c r="T231" s="13">
        <f>IF(VLOOKUP(B231,Database!$A:$AV,MATCH($T$1,Database!$A$1:$AV$1,),)=0,"#N/A",((((VLOOKUP(B231,Database!$A:$AS,MATCH($T$1,Database!$A$1:$AS$1,),))))-(((VLOOKUP(EDATE(B231,-12),Database!$A:$AS,MATCH($T$1,Database!$A$1:$AS$1,),)))))/(((VLOOKUP(EDATE(B231,-12),Database!$A:$AS,MATCH($T$1,Database!$A$1:$AS$1,),)))))</f>
        <v>8.9622641499791544E-2</v>
      </c>
      <c r="U231" s="13">
        <f>IF(VLOOKUP(B231,Database!$A:$AV,MATCH($U$1,Database!$A$1:$AV$1,),)=0,"#N/A",((((VLOOKUP(B231,Database!$A:$AS,MATCH($U$1,Database!$A$1:$AS$1,),))))-(((VLOOKUP(EDATE(B231,-12),Database!$A:$AS,MATCH($U$1,Database!$A$1:$AS$1,),)))))/(((VLOOKUP(EDATE(B231,-12),Database!$A:$AS,MATCH($U$1,Database!$A$1:$AS$1,),)))))</f>
        <v>0.12545235222507004</v>
      </c>
      <c r="V231" s="13">
        <f>IF(VLOOKUP(B231,Database!$A:$AV,MATCH($V$1,Database!$A$1:$AV$1,),)=0,"#N/A",((((VLOOKUP(B231,Database!$A:$AS,MATCH($V$1,Database!$A$1:$AS$1,),))))-(((VLOOKUP(EDATE(B231,-12),Database!$A:$AS,MATCH($V$1,Database!$A$1:$AS$1,),)))))/(((VLOOKUP(EDATE(B231,-12),Database!$A:$AS,MATCH($V$1,Database!$A$1:$AS$1,),)))))</f>
        <v>0.10029498525073742</v>
      </c>
    </row>
    <row r="232" spans="1:22" s="80" customFormat="1" x14ac:dyDescent="0.35">
      <c r="A232" s="43"/>
      <c r="B232" s="75">
        <v>39203</v>
      </c>
      <c r="C232" s="13">
        <f>IF(VLOOKUP(B232,Database!$A:$AU,MATCH($C$1,Database!$A$1:$AU$1,),)=0,"#N/A",((((VLOOKUP(B232,Database!$A:$AU,MATCH($C$1,Database!$A$1:$AU$1,),))))-(((VLOOKUP(EDATE(B232,-12),Database!$A:$AU,MATCH($C$1,Database!$A$1:$AU$1,),)))))/(((VLOOKUP(EDATE(B232,-12),Database!$A:$AU,MATCH($C$1,Database!$A$1:$AU$1,),)))))</f>
        <v>2.8947730704354618E-2</v>
      </c>
      <c r="D232" s="13">
        <f>IF(VLOOKUP(B232,Database!$A:$AV,MATCH($D$1,Database!$A$1:$AV$1,),)=0,"#N/A",((((VLOOKUP(B232,Database!$A:$AS,MATCH($D$1,Database!$A$1:$AS$1,),))))-(((VLOOKUP(EDATE(B232,-12),Database!$A:$AS,MATCH($D$1,Database!$A$1:$AS$1,),)))))/(((VLOOKUP(EDATE(B232,-12),Database!$A:$AS,MATCH($D$1,Database!$A$1:$AS$1,),)))))</f>
        <v>3.3718689781844322E-2</v>
      </c>
      <c r="E232" s="13">
        <f>IF(VLOOKUP(B232,Database!$A:$AV,MATCH($E$1,Database!$A$1:$AV$1,),)=0,"#N/A",((((VLOOKUP(B232,Database!$A:$AS,MATCH($E$1,Database!$A$1:$AS$1,),))))-(((VLOOKUP(EDATE(B232,-12),Database!$A:$AS,MATCH($E$1,Database!$A$1:$AS$1,),)))))/(((VLOOKUP(EDATE(B232,-12),Database!$A:$AS,MATCH($E$1,Database!$A$1:$AS$1,),)))))</f>
        <v>3.7900874632101358E-2</v>
      </c>
      <c r="F232" s="13">
        <f>IF(VLOOKUP(B232,Database!$A:$AV,MATCH($F$1,Database!$A$1:$AV$1,),)=0,"#N/A",((((VLOOKUP(B232,Database!$A:$AS,MATCH($F$1,Database!$A$1:$AS$1,),))))-(((VLOOKUP(EDATE(B232,-12),Database!$A:$AS,MATCH($F$1,Database!$A$1:$AS$1,),)))))/(((VLOOKUP(EDATE(B232,-12),Database!$A:$AS,MATCH($F$1,Database!$A$1:$AS$1,),)))))</f>
        <v>6.7254685780800599E-2</v>
      </c>
      <c r="G232" s="13">
        <f>IF(VLOOKUP(B232,Database!$A:$AV,MATCH($G$1,Database!$A$1:$AV$1,),)=0,"#N/A",((((VLOOKUP(B232,Database!$A:$AS,MATCH($G$1,Database!$A$1:$AS$1,),))))-(((VLOOKUP(EDATE(B232,-12),Database!$A:$AS,MATCH($G$1,Database!$A$1:$AS$1,),)))))/(((VLOOKUP(EDATE(B232,-12),Database!$A:$AS,MATCH($G$1,Database!$A$1:$AS$1,),)))))</f>
        <v>7.8000354547066988E-3</v>
      </c>
      <c r="H232" s="13">
        <f>IF(VLOOKUP(B232,Database!$A:$AV,MATCH($H$1,Database!$A$1:$AV$1,),)=0,"#N/A",((((VLOOKUP(B232,Database!$A:$AS,MATCH($H$1,Database!$A$1:$AS$1,),))))-(((VLOOKUP(EDATE(B232,-12),Database!$A:$AS,MATCH($H$1,Database!$A$1:$AS$1,),)))))/(((VLOOKUP(EDATE(B232,-12),Database!$A:$AS,MATCH($H$1,Database!$A$1:$AS$1,),)))))</f>
        <v>4.9164208468907341E-3</v>
      </c>
      <c r="I232" s="13">
        <f>IF(VLOOKUP(B232,Database!$A:$AV,MATCH($I$1,Database!$A$1:$AV$1,),)=0,"#N/A",((((VLOOKUP(B232,Database!$A:$AS,MATCH($I$1,Database!$A$1:$AS$1,),))))-(((VLOOKUP(EDATE(B232,-12),Database!$A:$AS,MATCH($I$1,Database!$A$1:$AS$1,),)))))/(((VLOOKUP(EDATE(B232,-12),Database!$A:$AS,MATCH($I$1,Database!$A$1:$AS$1,),)))))</f>
        <v>2.4409448817291658E-2</v>
      </c>
      <c r="J232" s="13">
        <f>IF(VLOOKUP(B232,Database!$A:$AV,MATCH($J$1,Database!$A$1:$AV$1,),)=0,"#N/A",((((VLOOKUP(B232,Database!$A:$AS,MATCH($J$1,Database!$A$1:$AS$1,),))))-(((VLOOKUP(EDATE(B232,-12),Database!$A:$AS,MATCH($J$1,Database!$A$1:$AS$1,),)))))/(((VLOOKUP(EDATE(B232,-12),Database!$A:$AS,MATCH($J$1,Database!$A$1:$AS$1,),)))))</f>
        <v>3.4176619668669521E-2</v>
      </c>
      <c r="K232" s="13">
        <f>IF(VLOOKUP(B232,Database!$A:$AV,MATCH($K$1,Database!$A$1:$AV$1,),)=0,"#N/A",((((VLOOKUP(B232,Database!$A:$AS,MATCH($K$1,Database!$A$1:$AS$1,),))))-(((VLOOKUP(EDATE(B232,-12),Database!$A:$AS,MATCH($K$1,Database!$A$1:$AS$1,),)))))/(((VLOOKUP(EDATE(B232,-12),Database!$A:$AS,MATCH($K$1,Database!$A$1:$AS$1,),)))))</f>
        <v>3.152364273215643E-2</v>
      </c>
      <c r="L232" s="13">
        <f>((((VLOOKUP(B232,Database!$A:$AS,MATCH($L$1,Database!$A$1:$AS$1,),))))-(((VLOOKUP(EDATE(B232,-12),Database!$A:$AS,MATCH($L$1,Database!$A$1:$AS$1,),)))))/(((VLOOKUP(EDATE(B232,-12),Database!$A:$AS,MATCH($L$1,Database!$A$1:$AS$1,),))))</f>
        <v>5.7352823459972547E-3</v>
      </c>
      <c r="M232" s="13">
        <f>((((VLOOKUP(B232,Database!$A:$AS,MATCH($M$1,Database!$A$1:$AS$1,),))))-(((VLOOKUP(EDATE(B232,-12),Database!$A:$AS,MATCH($M$1,Database!$A$1:$AS$1,),)))))/(((VLOOKUP(EDATE(B232,-12),Database!$A:$AS,MATCH($M$1,Database!$A$1:$AS$1,),))))</f>
        <v>6.3725490196078469E-2</v>
      </c>
      <c r="N232" s="13">
        <f>((((VLOOKUP(B232,Database!$A:$AS,MATCH($N$1,Database!$A$1:$AS$1,),))))-(((VLOOKUP(EDATE(B232,-12),Database!$A:$AS,MATCH($N$1,Database!$A$1:$AS$1,),)))))/(((VLOOKUP(EDATE(B232,-12),Database!$A:$AS,MATCH($N$1,Database!$A$1:$AS$1,),))))</f>
        <v>0.18973188711552738</v>
      </c>
      <c r="O232" s="13">
        <f>IF(VLOOKUP(B232,Database!$A:$AV,MATCH($O$1,Database!$A$1:$AV$1,),)=0,"#N/A",((((VLOOKUP(B232,Database!$A:$AS,MATCH($O$1,Database!$A$1:$AS$1,),))))-(((VLOOKUP(EDATE(B232,-12),Database!$A:$AS,MATCH($O$1,Database!$A$1:$AS$1,),)))))/(((VLOOKUP(EDATE(B232,-12),Database!$A:$AS,MATCH($O$1,Database!$A$1:$AS$1,),)))))</f>
        <v>-1.5081937568201779E-2</v>
      </c>
      <c r="P232" s="13">
        <f>IF(VLOOKUP(B232,Database!$A:$AV,MATCH($P$1,Database!$A$1:$AV$1,),)=0,"#N/A",((((VLOOKUP(B232,Database!$A:$AS,MATCH($P$1,Database!$A$1:$AS$1,),))))-(((VLOOKUP(EDATE(B232,-12),Database!$A:$AS,MATCH($P$1,Database!$A$1:$AS$1,),)))))/(((VLOOKUP(EDATE(B232,-12),Database!$A:$AS,MATCH($P$1,Database!$A$1:$AS$1,),)))))</f>
        <v>5.6093219867623424E-2</v>
      </c>
      <c r="Q232" s="13">
        <f>IF(VLOOKUP(B232,Database!$A:$AV,MATCH($Q$1,Database!$A$1:$AV$1,),)=0,"#N/A",((((VLOOKUP(B232,Database!$A:$AS,MATCH($Q$1,Database!$A$1:$AS$1,),))))-(((VLOOKUP(EDATE(B232,-12),Database!$A:$AS,MATCH($Q$1,Database!$A$1:$AS$1,),)))))/(((VLOOKUP(EDATE(B232,-12),Database!$A:$AS,MATCH($Q$1,Database!$A$1:$AS$1,),)))))</f>
        <v>4.7553356013635077E-2</v>
      </c>
      <c r="R232" s="13">
        <f>IF(VLOOKUP(B232,Database!$A:$AV,MATCH($R$1,Database!$A$1:$AV$1,),)=0,"#N/A",((((VLOOKUP(B232,Database!$A:$AS,MATCH($R$1,Database!$A$1:$AS$1,),))))-(((VLOOKUP(EDATE(B232,-12),Database!$A:$AS,MATCH($R$1,Database!$A$1:$AS$1,),)))))/(((VLOOKUP(EDATE(B232,-12),Database!$A:$AS,MATCH($R$1,Database!$A$1:$AS$1,),)))))</f>
        <v>1.3802622500248864E-2</v>
      </c>
      <c r="S232" s="13">
        <f>IF(VLOOKUP(B232,Database!$A:$AV,MATCH($S$1,Database!$A$1:$AV$1,),)=0,"#N/A",((((VLOOKUP(B232,Database!$A:$AS,MATCH($S$1,Database!$A$1:$AS$1,),))))-(((VLOOKUP(EDATE(B232,-12),Database!$A:$AS,MATCH($S$1,Database!$A$1:$AS$1,),)))))/(((VLOOKUP(EDATE(B232,-12),Database!$A:$AS,MATCH($S$1,Database!$A$1:$AS$1,),)))))</f>
        <v>-7.3873873885674873E-2</v>
      </c>
      <c r="T232" s="13">
        <f>IF(VLOOKUP(B232,Database!$A:$AV,MATCH($T$1,Database!$A$1:$AV$1,),)=0,"#N/A",((((VLOOKUP(B232,Database!$A:$AS,MATCH($T$1,Database!$A$1:$AS$1,),))))-(((VLOOKUP(EDATE(B232,-12),Database!$A:$AS,MATCH($T$1,Database!$A$1:$AS$1,),)))))/(((VLOOKUP(EDATE(B232,-12),Database!$A:$AS,MATCH($T$1,Database!$A$1:$AS$1,),)))))</f>
        <v>9.8283931361878962E-2</v>
      </c>
      <c r="U232" s="13">
        <f>IF(VLOOKUP(B232,Database!$A:$AV,MATCH($U$1,Database!$A$1:$AV$1,),)=0,"#N/A",((((VLOOKUP(B232,Database!$A:$AS,MATCH($U$1,Database!$A$1:$AS$1,),))))-(((VLOOKUP(EDATE(B232,-12),Database!$A:$AS,MATCH($U$1,Database!$A$1:$AS$1,),)))))/(((VLOOKUP(EDATE(B232,-12),Database!$A:$AS,MATCH($U$1,Database!$A$1:$AS$1,),)))))</f>
        <v>8.5648148145575823E-2</v>
      </c>
      <c r="V232" s="13">
        <f>IF(VLOOKUP(B232,Database!$A:$AV,MATCH($V$1,Database!$A$1:$AV$1,),)=0,"#N/A",((((VLOOKUP(B232,Database!$A:$AS,MATCH($V$1,Database!$A$1:$AS$1,),))))-(((VLOOKUP(EDATE(B232,-12),Database!$A:$AS,MATCH($V$1,Database!$A$1:$AS$1,),)))))/(((VLOOKUP(EDATE(B232,-12),Database!$A:$AS,MATCH($V$1,Database!$A$1:$AS$1,),)))))</f>
        <v>8.1545064377682233E-2</v>
      </c>
    </row>
    <row r="233" spans="1:22" s="80" customFormat="1" x14ac:dyDescent="0.35">
      <c r="A233" s="43"/>
      <c r="B233" s="75">
        <v>39234</v>
      </c>
      <c r="C233" s="13">
        <f>IF(VLOOKUP(B233,Database!$A:$AU,MATCH($C$1,Database!$A$1:$AU$1,),)=0,"#N/A",((((VLOOKUP(B233,Database!$A:$AU,MATCH($C$1,Database!$A$1:$AU$1,),))))-(((VLOOKUP(EDATE(B233,-12),Database!$A:$AU,MATCH($C$1,Database!$A$1:$AU$1,),)))))/(((VLOOKUP(EDATE(B233,-12),Database!$A:$AU,MATCH($C$1,Database!$A$1:$AU$1,),)))))</f>
        <v>2.5903342749797342E-2</v>
      </c>
      <c r="D233" s="13">
        <f>IF(VLOOKUP(B233,Database!$A:$AV,MATCH($D$1,Database!$A$1:$AV$1,),)=0,"#N/A",((((VLOOKUP(B233,Database!$A:$AS,MATCH($D$1,Database!$A$1:$AS$1,),))))-(((VLOOKUP(EDATE(B233,-12),Database!$A:$AS,MATCH($D$1,Database!$A$1:$AS$1,),)))))/(((VLOOKUP(EDATE(B233,-12),Database!$A:$AS,MATCH($D$1,Database!$A$1:$AS$1,),)))))</f>
        <v>3.5679845715099301E-2</v>
      </c>
      <c r="E233" s="13">
        <f>IF(VLOOKUP(B233,Database!$A:$AV,MATCH($E$1,Database!$A$1:$AV$1,),)=0,"#N/A",((((VLOOKUP(B233,Database!$A:$AS,MATCH($E$1,Database!$A$1:$AS$1,),))))-(((VLOOKUP(EDATE(B233,-12),Database!$A:$AS,MATCH($E$1,Database!$A$1:$AS$1,),)))))/(((VLOOKUP(EDATE(B233,-12),Database!$A:$AS,MATCH($E$1,Database!$A$1:$AS$1,),)))))</f>
        <v>2.396931926662178E-2</v>
      </c>
      <c r="F233" s="13">
        <f>IF(VLOOKUP(B233,Database!$A:$AV,MATCH($F$1,Database!$A$1:$AV$1,),)=0,"#N/A",((((VLOOKUP(B233,Database!$A:$AS,MATCH($F$1,Database!$A$1:$AS$1,),))))-(((VLOOKUP(EDATE(B233,-12),Database!$A:$AS,MATCH($F$1,Database!$A$1:$AS$1,),)))))/(((VLOOKUP(EDATE(B233,-12),Database!$A:$AS,MATCH($F$1,Database!$A$1:$AS$1,),)))))</f>
        <v>7.206208425940612E-2</v>
      </c>
      <c r="G233" s="13">
        <f>IF(VLOOKUP(B233,Database!$A:$AV,MATCH($G$1,Database!$A$1:$AV$1,),)=0,"#N/A",((((VLOOKUP(B233,Database!$A:$AS,MATCH($G$1,Database!$A$1:$AS$1,),))))-(((VLOOKUP(EDATE(B233,-12),Database!$A:$AS,MATCH($G$1,Database!$A$1:$AS$1,),)))))/(((VLOOKUP(EDATE(B233,-12),Database!$A:$AS,MATCH($G$1,Database!$A$1:$AS$1,),)))))</f>
        <v>5.9502664298401575E-3</v>
      </c>
      <c r="H233" s="13">
        <f>IF(VLOOKUP(B233,Database!$A:$AV,MATCH($H$1,Database!$A$1:$AV$1,),)=0,"#N/A",((((VLOOKUP(B233,Database!$A:$AS,MATCH($H$1,Database!$A$1:$AS$1,),))))-(((VLOOKUP(EDATE(B233,-12),Database!$A:$AS,MATCH($H$1,Database!$A$1:$AS$1,),)))))/(((VLOOKUP(EDATE(B233,-12),Database!$A:$AS,MATCH($H$1,Database!$A$1:$AS$1,),)))))</f>
        <v>-2.050781249251395E-2</v>
      </c>
      <c r="I233" s="13">
        <f>IF(VLOOKUP(B233,Database!$A:$AV,MATCH($I$1,Database!$A$1:$AV$1,),)=0,"#N/A",((((VLOOKUP(B233,Database!$A:$AS,MATCH($I$1,Database!$A$1:$AS$1,),))))-(((VLOOKUP(EDATE(B233,-12),Database!$A:$AS,MATCH($I$1,Database!$A$1:$AS$1,),)))))/(((VLOOKUP(EDATE(B233,-12),Database!$A:$AS,MATCH($I$1,Database!$A$1:$AS$1,),)))))</f>
        <v>1.491365777189747E-2</v>
      </c>
      <c r="J233" s="13">
        <f>IF(VLOOKUP(B233,Database!$A:$AV,MATCH($J$1,Database!$A$1:$AV$1,),)=0,"#N/A",((((VLOOKUP(B233,Database!$A:$AS,MATCH($J$1,Database!$A$1:$AS$1,),))))-(((VLOOKUP(EDATE(B233,-12),Database!$A:$AS,MATCH($J$1,Database!$A$1:$AS$1,),)))))/(((VLOOKUP(EDATE(B233,-12),Database!$A:$AS,MATCH($J$1,Database!$A$1:$AS$1,),)))))</f>
        <v>2.9677136352941919E-2</v>
      </c>
      <c r="K233" s="13">
        <f>IF(VLOOKUP(B233,Database!$A:$AV,MATCH($K$1,Database!$A$1:$AV$1,),)=0,"#N/A",((((VLOOKUP(B233,Database!$A:$AS,MATCH($K$1,Database!$A$1:$AS$1,),))))-(((VLOOKUP(EDATE(B233,-12),Database!$A:$AS,MATCH($K$1,Database!$A$1:$AS$1,),)))))/(((VLOOKUP(EDATE(B233,-12),Database!$A:$AS,MATCH($K$1,Database!$A$1:$AS$1,),)))))</f>
        <v>5.0938337805370368E-2</v>
      </c>
      <c r="L233" s="13">
        <f>((((VLOOKUP(B233,Database!$A:$AS,MATCH($L$1,Database!$A$1:$AS$1,),))))-(((VLOOKUP(EDATE(B233,-12),Database!$A:$AS,MATCH($L$1,Database!$A$1:$AS$1,),)))))/(((VLOOKUP(EDATE(B233,-12),Database!$A:$AS,MATCH($L$1,Database!$A$1:$AS$1,),))))</f>
        <v>9.7325025585266681E-3</v>
      </c>
      <c r="M233" s="13">
        <f>((((VLOOKUP(B233,Database!$A:$AS,MATCH($M$1,Database!$A$1:$AS$1,),))))-(((VLOOKUP(EDATE(B233,-12),Database!$A:$AS,MATCH($M$1,Database!$A$1:$AS$1,),)))))/(((VLOOKUP(EDATE(B233,-12),Database!$A:$AS,MATCH($M$1,Database!$A$1:$AS$1,),))))</f>
        <v>8.1885856079404573E-2</v>
      </c>
      <c r="N233" s="13">
        <f>((((VLOOKUP(B233,Database!$A:$AS,MATCH($N$1,Database!$A$1:$AS$1,),))))-(((VLOOKUP(EDATE(B233,-12),Database!$A:$AS,MATCH($N$1,Database!$A$1:$AS$1,),)))))/(((VLOOKUP(EDATE(B233,-12),Database!$A:$AS,MATCH($N$1,Database!$A$1:$AS$1,),))))</f>
        <v>0.19491968433506723</v>
      </c>
      <c r="O233" s="13">
        <f>IF(VLOOKUP(B233,Database!$A:$AV,MATCH($O$1,Database!$A$1:$AV$1,),)=0,"#N/A",((((VLOOKUP(B233,Database!$A:$AS,MATCH($O$1,Database!$A$1:$AS$1,),))))-(((VLOOKUP(EDATE(B233,-12),Database!$A:$AS,MATCH($O$1,Database!$A$1:$AS$1,),)))))/(((VLOOKUP(EDATE(B233,-12),Database!$A:$AS,MATCH($O$1,Database!$A$1:$AS$1,),)))))</f>
        <v>-7.0734289303030374E-3</v>
      </c>
      <c r="P233" s="13">
        <f>IF(VLOOKUP(B233,Database!$A:$AV,MATCH($P$1,Database!$A$1:$AV$1,),)=0,"#N/A",((((VLOOKUP(B233,Database!$A:$AS,MATCH($P$1,Database!$A$1:$AS$1,),))))-(((VLOOKUP(EDATE(B233,-12),Database!$A:$AS,MATCH($P$1,Database!$A$1:$AS$1,),)))))/(((VLOOKUP(EDATE(B233,-12),Database!$A:$AS,MATCH($P$1,Database!$A$1:$AS$1,),)))))</f>
        <v>6.2948251905289895E-2</v>
      </c>
      <c r="Q233" s="13">
        <f>IF(VLOOKUP(B233,Database!$A:$AV,MATCH($Q$1,Database!$A$1:$AV$1,),)=0,"#N/A",((((VLOOKUP(B233,Database!$A:$AS,MATCH($Q$1,Database!$A$1:$AS$1,),))))-(((VLOOKUP(EDATE(B233,-12),Database!$A:$AS,MATCH($Q$1,Database!$A$1:$AS$1,),)))))/(((VLOOKUP(EDATE(B233,-12),Database!$A:$AS,MATCH($Q$1,Database!$A$1:$AS$1,),)))))</f>
        <v>6.9391514829195311E-2</v>
      </c>
      <c r="R233" s="13">
        <f>IF(VLOOKUP(B233,Database!$A:$AV,MATCH($R$1,Database!$A$1:$AV$1,),)=0,"#N/A",((((VLOOKUP(B233,Database!$A:$AS,MATCH($R$1,Database!$A$1:$AS$1,),))))-(((VLOOKUP(EDATE(B233,-12),Database!$A:$AS,MATCH($R$1,Database!$A$1:$AS$1,),)))))/(((VLOOKUP(EDATE(B233,-12),Database!$A:$AS,MATCH($R$1,Database!$A$1:$AS$1,),)))))</f>
        <v>1.4675052410886824E-2</v>
      </c>
      <c r="S233" s="13">
        <f>IF(VLOOKUP(B233,Database!$A:$AV,MATCH($S$1,Database!$A$1:$AV$1,),)=0,"#N/A",((((VLOOKUP(B233,Database!$A:$AS,MATCH($S$1,Database!$A$1:$AS$1,),))))-(((VLOOKUP(EDATE(B233,-12),Database!$A:$AS,MATCH($S$1,Database!$A$1:$AS$1,),)))))/(((VLOOKUP(EDATE(B233,-12),Database!$A:$AS,MATCH($S$1,Database!$A$1:$AS$1,),)))))</f>
        <v>-2.4714828896547719E-2</v>
      </c>
      <c r="T233" s="13">
        <f>IF(VLOOKUP(B233,Database!$A:$AV,MATCH($T$1,Database!$A$1:$AV$1,),)=0,"#N/A",((((VLOOKUP(B233,Database!$A:$AS,MATCH($T$1,Database!$A$1:$AS$1,),))))-(((VLOOKUP(EDATE(B233,-12),Database!$A:$AS,MATCH($T$1,Database!$A$1:$AS$1,),)))))/(((VLOOKUP(EDATE(B233,-12),Database!$A:$AS,MATCH($T$1,Database!$A$1:$AS$1,),)))))</f>
        <v>6.8217054265200708E-2</v>
      </c>
      <c r="U233" s="13">
        <f>IF(VLOOKUP(B233,Database!$A:$AV,MATCH($U$1,Database!$A$1:$AV$1,),)=0,"#N/A",((((VLOOKUP(B233,Database!$A:$AS,MATCH($U$1,Database!$A$1:$AS$1,),))))-(((VLOOKUP(EDATE(B233,-12),Database!$A:$AS,MATCH($U$1,Database!$A$1:$AS$1,),)))))/(((VLOOKUP(EDATE(B233,-12),Database!$A:$AS,MATCH($U$1,Database!$A$1:$AS$1,),)))))</f>
        <v>8.9430894314798601E-2</v>
      </c>
      <c r="V233" s="13">
        <f>IF(VLOOKUP(B233,Database!$A:$AV,MATCH($V$1,Database!$A$1:$AV$1,),)=0,"#N/A",((((VLOOKUP(B233,Database!$A:$AS,MATCH($V$1,Database!$A$1:$AS$1,),))))-(((VLOOKUP(EDATE(B233,-12),Database!$A:$AS,MATCH($V$1,Database!$A$1:$AS$1,),)))))/(((VLOOKUP(EDATE(B233,-12),Database!$A:$AS,MATCH($V$1,Database!$A$1:$AS$1,),)))))</f>
        <v>7.9545454545454461E-2</v>
      </c>
    </row>
    <row r="234" spans="1:22" s="80" customFormat="1" x14ac:dyDescent="0.35">
      <c r="A234" s="43"/>
      <c r="B234" s="75">
        <v>39264</v>
      </c>
      <c r="C234" s="13">
        <f>IF(VLOOKUP(B234,Database!$A:$AU,MATCH($C$1,Database!$A$1:$AU$1,),)=0,"#N/A",((((VLOOKUP(B234,Database!$A:$AU,MATCH($C$1,Database!$A$1:$AU$1,),))))-(((VLOOKUP(EDATE(B234,-12),Database!$A:$AU,MATCH($C$1,Database!$A$1:$AU$1,),)))))/(((VLOOKUP(EDATE(B234,-12),Database!$A:$AU,MATCH($C$1,Database!$A$1:$AU$1,),)))))</f>
        <v>2.5516051282277883E-2</v>
      </c>
      <c r="D234" s="13">
        <f>IF(VLOOKUP(B234,Database!$A:$AV,MATCH($D$1,Database!$A$1:$AV$1,),)=0,"#N/A",((((VLOOKUP(B234,Database!$A:$AS,MATCH($D$1,Database!$A$1:$AS$1,),))))-(((VLOOKUP(EDATE(B234,-12),Database!$A:$AS,MATCH($D$1,Database!$A$1:$AS$1,),)))))/(((VLOOKUP(EDATE(B234,-12),Database!$A:$AS,MATCH($D$1,Database!$A$1:$AS$1,),)))))</f>
        <v>3.961352656216878E-2</v>
      </c>
      <c r="E234" s="13">
        <f>IF(VLOOKUP(B234,Database!$A:$AV,MATCH($E$1,Database!$A$1:$AV$1,),)=0,"#N/A",((((VLOOKUP(B234,Database!$A:$AS,MATCH($E$1,Database!$A$1:$AS$1,),))))-(((VLOOKUP(EDATE(B234,-12),Database!$A:$AS,MATCH($E$1,Database!$A$1:$AS$1,),)))))/(((VLOOKUP(EDATE(B234,-12),Database!$A:$AS,MATCH($E$1,Database!$A$1:$AS$1,),)))))</f>
        <v>2.1012416433646895E-2</v>
      </c>
      <c r="F234" s="13">
        <f>IF(VLOOKUP(B234,Database!$A:$AV,MATCH($F$1,Database!$A$1:$AV$1,),)=0,"#N/A",((((VLOOKUP(B234,Database!$A:$AS,MATCH($F$1,Database!$A$1:$AS$1,),))))-(((VLOOKUP(EDATE(B234,-12),Database!$A:$AS,MATCH($F$1,Database!$A$1:$AS$1,),)))))/(((VLOOKUP(EDATE(B234,-12),Database!$A:$AS,MATCH($F$1,Database!$A$1:$AS$1,),)))))</f>
        <v>6.1002178642853969E-2</v>
      </c>
      <c r="G234" s="13">
        <f>IF(VLOOKUP(B234,Database!$A:$AV,MATCH($G$1,Database!$A$1:$AV$1,),)=0,"#N/A",((((VLOOKUP(B234,Database!$A:$AS,MATCH($G$1,Database!$A$1:$AS$1,),))))-(((VLOOKUP(EDATE(B234,-12),Database!$A:$AS,MATCH($G$1,Database!$A$1:$AS$1,),)))))/(((VLOOKUP(EDATE(B234,-12),Database!$A:$AS,MATCH($G$1,Database!$A$1:$AS$1,),)))))</f>
        <v>2.106400216041051E-2</v>
      </c>
      <c r="H234" s="13">
        <f>IF(VLOOKUP(B234,Database!$A:$AV,MATCH($H$1,Database!$A$1:$AV$1,),)=0,"#N/A",((((VLOOKUP(B234,Database!$A:$AS,MATCH($H$1,Database!$A$1:$AS$1,),))))-(((VLOOKUP(EDATE(B234,-12),Database!$A:$AS,MATCH($H$1,Database!$A$1:$AS$1,),)))))/(((VLOOKUP(EDATE(B234,-12),Database!$A:$AS,MATCH($H$1,Database!$A$1:$AS$1,),)))))</f>
        <v>-2.654867256579773E-2</v>
      </c>
      <c r="I234" s="13">
        <f>IF(VLOOKUP(B234,Database!$A:$AV,MATCH($I$1,Database!$A$1:$AV$1,),)=0,"#N/A",((((VLOOKUP(B234,Database!$A:$AS,MATCH($I$1,Database!$A$1:$AS$1,),))))-(((VLOOKUP(EDATE(B234,-12),Database!$A:$AS,MATCH($I$1,Database!$A$1:$AS$1,),)))))/(((VLOOKUP(EDATE(B234,-12),Database!$A:$AS,MATCH($I$1,Database!$A$1:$AS$1,),)))))</f>
        <v>2.3904382471484784E-2</v>
      </c>
      <c r="J234" s="13">
        <f>IF(VLOOKUP(B234,Database!$A:$AV,MATCH($J$1,Database!$A$1:$AV$1,),)=0,"#N/A",((((VLOOKUP(B234,Database!$A:$AS,MATCH($J$1,Database!$A$1:$AS$1,),))))-(((VLOOKUP(EDATE(B234,-12),Database!$A:$AS,MATCH($J$1,Database!$A$1:$AS$1,),)))))/(((VLOOKUP(EDATE(B234,-12),Database!$A:$AS,MATCH($J$1,Database!$A$1:$AS$1,),)))))</f>
        <v>1.3644839976314525E-2</v>
      </c>
      <c r="K234" s="13">
        <f>IF(VLOOKUP(B234,Database!$A:$AV,MATCH($K$1,Database!$A$1:$AV$1,),)=0,"#N/A",((((VLOOKUP(B234,Database!$A:$AS,MATCH($K$1,Database!$A$1:$AS$1,),))))-(((VLOOKUP(EDATE(B234,-12),Database!$A:$AS,MATCH($K$1,Database!$A$1:$AS$1,),)))))/(((VLOOKUP(EDATE(B234,-12),Database!$A:$AS,MATCH($K$1,Database!$A$1:$AS$1,),)))))</f>
        <v>5.7534246577844755E-2</v>
      </c>
      <c r="L234" s="13">
        <f>((((VLOOKUP(B234,Database!$A:$AS,MATCH($L$1,Database!$A$1:$AS$1,),))))-(((VLOOKUP(EDATE(B234,-12),Database!$A:$AS,MATCH($L$1,Database!$A$1:$AS$1,),)))))/(((VLOOKUP(EDATE(B234,-12),Database!$A:$AS,MATCH($L$1,Database!$A$1:$AS$1,),))))</f>
        <v>1.8923663385137249E-2</v>
      </c>
      <c r="M234" s="13">
        <f>((((VLOOKUP(B234,Database!$A:$AS,MATCH($M$1,Database!$A$1:$AS$1,),))))-(((VLOOKUP(EDATE(B234,-12),Database!$A:$AS,MATCH($M$1,Database!$A$1:$AS$1,),)))))/(((VLOOKUP(EDATE(B234,-12),Database!$A:$AS,MATCH($M$1,Database!$A$1:$AS$1,),))))</f>
        <v>8.3640836408364047E-2</v>
      </c>
      <c r="N234" s="13">
        <f>((((VLOOKUP(B234,Database!$A:$AS,MATCH($N$1,Database!$A$1:$AS$1,),))))-(((VLOOKUP(EDATE(B234,-12),Database!$A:$AS,MATCH($N$1,Database!$A$1:$AS$1,),)))))/(((VLOOKUP(EDATE(B234,-12),Database!$A:$AS,MATCH($N$1,Database!$A$1:$AS$1,),))))</f>
        <v>0.15799493073336146</v>
      </c>
      <c r="O234" s="13">
        <f>IF(VLOOKUP(B234,Database!$A:$AV,MATCH($O$1,Database!$A$1:$AV$1,),)=0,"#N/A",((((VLOOKUP(B234,Database!$A:$AS,MATCH($O$1,Database!$A$1:$AS$1,),))))-(((VLOOKUP(EDATE(B234,-12),Database!$A:$AS,MATCH($O$1,Database!$A$1:$AS$1,),)))))/(((VLOOKUP(EDATE(B234,-12),Database!$A:$AS,MATCH($O$1,Database!$A$1:$AS$1,),)))))</f>
        <v>-1.7909011959036339E-2</v>
      </c>
      <c r="P234" s="13">
        <f>IF(VLOOKUP(B234,Database!$A:$AV,MATCH($P$1,Database!$A$1:$AV$1,),)=0,"#N/A",((((VLOOKUP(B234,Database!$A:$AS,MATCH($P$1,Database!$A$1:$AS$1,),))))-(((VLOOKUP(EDATE(B234,-12),Database!$A:$AS,MATCH($P$1,Database!$A$1:$AS$1,),)))))/(((VLOOKUP(EDATE(B234,-12),Database!$A:$AS,MATCH($P$1,Database!$A$1:$AS$1,),)))))</f>
        <v>0.13087849747456043</v>
      </c>
      <c r="Q234" s="13">
        <f>IF(VLOOKUP(B234,Database!$A:$AV,MATCH($Q$1,Database!$A$1:$AV$1,),)=0,"#N/A",((((VLOOKUP(B234,Database!$A:$AS,MATCH($Q$1,Database!$A$1:$AS$1,),))))-(((VLOOKUP(EDATE(B234,-12),Database!$A:$AS,MATCH($Q$1,Database!$A$1:$AS$1,),)))))/(((VLOOKUP(EDATE(B234,-12),Database!$A:$AS,MATCH($Q$1,Database!$A$1:$AS$1,),)))))</f>
        <v>5.5418821684884302E-2</v>
      </c>
      <c r="R234" s="13">
        <f>IF(VLOOKUP(B234,Database!$A:$AV,MATCH($R$1,Database!$A$1:$AV$1,),)=0,"#N/A",((((VLOOKUP(B234,Database!$A:$AS,MATCH($R$1,Database!$A$1:$AS$1,),))))-(((VLOOKUP(EDATE(B234,-12),Database!$A:$AS,MATCH($R$1,Database!$A$1:$AS$1,),)))))/(((VLOOKUP(EDATE(B234,-12),Database!$A:$AS,MATCH($R$1,Database!$A$1:$AS$1,),)))))</f>
        <v>4.6762589931192595E-2</v>
      </c>
      <c r="S234" s="13">
        <f>IF(VLOOKUP(B234,Database!$A:$AV,MATCH($S$1,Database!$A$1:$AV$1,),)=0,"#N/A",((((VLOOKUP(B234,Database!$A:$AS,MATCH($S$1,Database!$A$1:$AS$1,),))))-(((VLOOKUP(EDATE(B234,-12),Database!$A:$AS,MATCH($S$1,Database!$A$1:$AS$1,),)))))/(((VLOOKUP(EDATE(B234,-12),Database!$A:$AS,MATCH($S$1,Database!$A$1:$AS$1,),)))))</f>
        <v>9.2219020169183638E-2</v>
      </c>
      <c r="T234" s="13">
        <f>IF(VLOOKUP(B234,Database!$A:$AV,MATCH($T$1,Database!$A$1:$AV$1,),)=0,"#N/A",((((VLOOKUP(B234,Database!$A:$AS,MATCH($T$1,Database!$A$1:$AS$1,),))))-(((VLOOKUP(EDATE(B234,-12),Database!$A:$AS,MATCH($T$1,Database!$A$1:$AS$1,),)))))/(((VLOOKUP(EDATE(B234,-12),Database!$A:$AS,MATCH($T$1,Database!$A$1:$AS$1,),)))))</f>
        <v>6.5217391301309449E-2</v>
      </c>
      <c r="U234" s="13">
        <f>IF(VLOOKUP(B234,Database!$A:$AV,MATCH($U$1,Database!$A$1:$AV$1,),)=0,"#N/A",((((VLOOKUP(B234,Database!$A:$AS,MATCH($U$1,Database!$A$1:$AS$1,),))))-(((VLOOKUP(EDATE(B234,-12),Database!$A:$AS,MATCH($U$1,Database!$A$1:$AS$1,),)))))/(((VLOOKUP(EDATE(B234,-12),Database!$A:$AS,MATCH($U$1,Database!$A$1:$AS$1,),)))))</f>
        <v>0.10581395348776355</v>
      </c>
      <c r="V234" s="13">
        <f>IF(VLOOKUP(B234,Database!$A:$AV,MATCH($V$1,Database!$A$1:$AV$1,),)=0,"#N/A",((((VLOOKUP(B234,Database!$A:$AS,MATCH($V$1,Database!$A$1:$AS$1,),))))-(((VLOOKUP(EDATE(B234,-12),Database!$A:$AS,MATCH($V$1,Database!$A$1:$AS$1,),)))))/(((VLOOKUP(EDATE(B234,-12),Database!$A:$AS,MATCH($V$1,Database!$A$1:$AS$1,),)))))</f>
        <v>8.1690140845070383E-2</v>
      </c>
    </row>
    <row r="235" spans="1:22" s="80" customFormat="1" x14ac:dyDescent="0.35">
      <c r="A235" s="43"/>
      <c r="B235" s="75">
        <v>39295</v>
      </c>
      <c r="C235" s="13">
        <f>IF(VLOOKUP(B235,Database!$A:$AU,MATCH($C$1,Database!$A$1:$AU$1,),)=0,"#N/A",((((VLOOKUP(B235,Database!$A:$AU,MATCH($C$1,Database!$A$1:$AU$1,),))))-(((VLOOKUP(EDATE(B235,-12),Database!$A:$AU,MATCH($C$1,Database!$A$1:$AU$1,),)))))/(((VLOOKUP(EDATE(B235,-12),Database!$A:$AU,MATCH($C$1,Database!$A$1:$AU$1,),)))))</f>
        <v>2.3294184599215392E-2</v>
      </c>
      <c r="D235" s="13">
        <f>IF(VLOOKUP(B235,Database!$A:$AV,MATCH($D$1,Database!$A$1:$AV$1,),)=0,"#N/A",((((VLOOKUP(B235,Database!$A:$AS,MATCH($D$1,Database!$A$1:$AS$1,),))))-(((VLOOKUP(EDATE(B235,-12),Database!$A:$AS,MATCH($D$1,Database!$A$1:$AS$1,),)))))/(((VLOOKUP(EDATE(B235,-12),Database!$A:$AS,MATCH($D$1,Database!$A$1:$AS$1,),)))))</f>
        <v>4.4315992286911916E-2</v>
      </c>
      <c r="E235" s="13">
        <f>IF(VLOOKUP(B235,Database!$A:$AV,MATCH($E$1,Database!$A$1:$AV$1,),)=0,"#N/A",((((VLOOKUP(B235,Database!$A:$AS,MATCH($E$1,Database!$A$1:$AS$1,),))))-(((VLOOKUP(EDATE(B235,-12),Database!$A:$AS,MATCH($E$1,Database!$A$1:$AS$1,),)))))/(((VLOOKUP(EDATE(B235,-12),Database!$A:$AS,MATCH($E$1,Database!$A$1:$AS$1,),)))))</f>
        <v>4.3809523811242992E-2</v>
      </c>
      <c r="F235" s="13">
        <f>IF(VLOOKUP(B235,Database!$A:$AV,MATCH($F$1,Database!$A$1:$AV$1,),)=0,"#N/A",((((VLOOKUP(B235,Database!$A:$AS,MATCH($F$1,Database!$A$1:$AS$1,),))))-(((VLOOKUP(EDATE(B235,-12),Database!$A:$AS,MATCH($F$1,Database!$A$1:$AS$1,),)))))/(((VLOOKUP(EDATE(B235,-12),Database!$A:$AS,MATCH($F$1,Database!$A$1:$AS$1,),)))))</f>
        <v>5.7359307353990294E-2</v>
      </c>
      <c r="G235" s="13">
        <f>IF(VLOOKUP(B235,Database!$A:$AV,MATCH($G$1,Database!$A$1:$AV$1,),)=0,"#N/A",((((VLOOKUP(B235,Database!$A:$AS,MATCH($G$1,Database!$A$1:$AS$1,),))))-(((VLOOKUP(EDATE(B235,-12),Database!$A:$AS,MATCH($G$1,Database!$A$1:$AS$1,),)))))/(((VLOOKUP(EDATE(B235,-12),Database!$A:$AS,MATCH($G$1,Database!$A$1:$AS$1,),)))))</f>
        <v>3.4542157751586602E-2</v>
      </c>
      <c r="H235" s="13">
        <f>IF(VLOOKUP(B235,Database!$A:$AV,MATCH($H$1,Database!$A$1:$AV$1,),)=0,"#N/A",((((VLOOKUP(B235,Database!$A:$AS,MATCH($H$1,Database!$A$1:$AS$1,),))))-(((VLOOKUP(EDATE(B235,-12),Database!$A:$AS,MATCH($H$1,Database!$A$1:$AS$1,),)))))/(((VLOOKUP(EDATE(B235,-12),Database!$A:$AS,MATCH($H$1,Database!$A$1:$AS$1,),)))))</f>
        <v>-2.2395326196672071E-2</v>
      </c>
      <c r="I235" s="13">
        <f>IF(VLOOKUP(B235,Database!$A:$AV,MATCH($I$1,Database!$A$1:$AV$1,),)=0,"#N/A",((((VLOOKUP(B235,Database!$A:$AS,MATCH($I$1,Database!$A$1:$AS$1,),))))-(((VLOOKUP(EDATE(B235,-12),Database!$A:$AS,MATCH($I$1,Database!$A$1:$AS$1,),)))))/(((VLOOKUP(EDATE(B235,-12),Database!$A:$AS,MATCH($I$1,Database!$A$1:$AS$1,),)))))</f>
        <v>4.7955974842674512E-2</v>
      </c>
      <c r="J235" s="13">
        <f>IF(VLOOKUP(B235,Database!$A:$AV,MATCH($J$1,Database!$A$1:$AV$1,),)=0,"#N/A",((((VLOOKUP(B235,Database!$A:$AS,MATCH($J$1,Database!$A$1:$AS$1,),))))-(((VLOOKUP(EDATE(B235,-12),Database!$A:$AS,MATCH($J$1,Database!$A$1:$AS$1,),)))))/(((VLOOKUP(EDATE(B235,-12),Database!$A:$AS,MATCH($J$1,Database!$A$1:$AS$1,),)))))</f>
        <v>1.7127138990202909E-2</v>
      </c>
      <c r="K235" s="13">
        <f>IF(VLOOKUP(B235,Database!$A:$AV,MATCH($K$1,Database!$A$1:$AV$1,),)=0,"#N/A",((((VLOOKUP(B235,Database!$A:$AS,MATCH($K$1,Database!$A$1:$AS$1,),))))-(((VLOOKUP(EDATE(B235,-12),Database!$A:$AS,MATCH($K$1,Database!$A$1:$AS$1,),)))))/(((VLOOKUP(EDATE(B235,-12),Database!$A:$AS,MATCH($K$1,Database!$A$1:$AS$1,),)))))</f>
        <v>5.0983899815764296E-2</v>
      </c>
      <c r="L235" s="13">
        <f>((((VLOOKUP(B235,Database!$A:$AS,MATCH($L$1,Database!$A$1:$AS$1,),))))-(((VLOOKUP(EDATE(B235,-12),Database!$A:$AS,MATCH($L$1,Database!$A$1:$AS$1,),)))))/(((VLOOKUP(EDATE(B235,-12),Database!$A:$AS,MATCH($L$1,Database!$A$1:$AS$1,),))))</f>
        <v>-5.467151631260897E-4</v>
      </c>
      <c r="M235" s="13">
        <f>((((VLOOKUP(B235,Database!$A:$AS,MATCH($M$1,Database!$A$1:$AS$1,),))))-(((VLOOKUP(EDATE(B235,-12),Database!$A:$AS,MATCH($M$1,Database!$A$1:$AS$1,),)))))/(((VLOOKUP(EDATE(B235,-12),Database!$A:$AS,MATCH($M$1,Database!$A$1:$AS$1,),))))</f>
        <v>6.3106796116504715E-2</v>
      </c>
      <c r="N235" s="13">
        <f>((((VLOOKUP(B235,Database!$A:$AS,MATCH($N$1,Database!$A$1:$AS$1,),))))-(((VLOOKUP(EDATE(B235,-12),Database!$A:$AS,MATCH($N$1,Database!$A$1:$AS$1,),)))))/(((VLOOKUP(EDATE(B235,-12),Database!$A:$AS,MATCH($N$1,Database!$A$1:$AS$1,),))))</f>
        <v>0.1811549661682702</v>
      </c>
      <c r="O235" s="13">
        <f>IF(VLOOKUP(B235,Database!$A:$AV,MATCH($O$1,Database!$A$1:$AV$1,),)=0,"#N/A",((((VLOOKUP(B235,Database!$A:$AS,MATCH($O$1,Database!$A$1:$AS$1,),))))-(((VLOOKUP(EDATE(B235,-12),Database!$A:$AS,MATCH($O$1,Database!$A$1:$AS$1,),)))))/(((VLOOKUP(EDATE(B235,-12),Database!$A:$AS,MATCH($O$1,Database!$A$1:$AS$1,),)))))</f>
        <v>-4.6963519141781651E-3</v>
      </c>
      <c r="P235" s="13">
        <f>IF(VLOOKUP(B235,Database!$A:$AV,MATCH($P$1,Database!$A$1:$AV$1,),)=0,"#N/A",((((VLOOKUP(B235,Database!$A:$AS,MATCH($P$1,Database!$A$1:$AS$1,),))))-(((VLOOKUP(EDATE(B235,-12),Database!$A:$AS,MATCH($P$1,Database!$A$1:$AS$1,),)))))/(((VLOOKUP(EDATE(B235,-12),Database!$A:$AS,MATCH($P$1,Database!$A$1:$AS$1,),)))))</f>
        <v>8.9526724292430054E-2</v>
      </c>
      <c r="Q235" s="13">
        <f>IF(VLOOKUP(B235,Database!$A:$AV,MATCH($Q$1,Database!$A$1:$AV$1,),)=0,"#N/A",((((VLOOKUP(B235,Database!$A:$AS,MATCH($Q$1,Database!$A$1:$AS$1,),))))-(((VLOOKUP(EDATE(B235,-12),Database!$A:$AS,MATCH($Q$1,Database!$A$1:$AS$1,),)))))/(((VLOOKUP(EDATE(B235,-12),Database!$A:$AS,MATCH($Q$1,Database!$A$1:$AS$1,),)))))</f>
        <v>7.2294732422561195E-2</v>
      </c>
      <c r="R235" s="13">
        <f>IF(VLOOKUP(B235,Database!$A:$AV,MATCH($R$1,Database!$A$1:$AV$1,),)=0,"#N/A",((((VLOOKUP(B235,Database!$A:$AS,MATCH($R$1,Database!$A$1:$AS$1,),))))-(((VLOOKUP(EDATE(B235,-12),Database!$A:$AS,MATCH($R$1,Database!$A$1:$AS$1,),)))))/(((VLOOKUP(EDATE(B235,-12),Database!$A:$AS,MATCH($R$1,Database!$A$1:$AS$1,),)))))</f>
        <v>3.5087719338429213E-3</v>
      </c>
      <c r="S235" s="13">
        <f>IF(VLOOKUP(B235,Database!$A:$AV,MATCH($S$1,Database!$A$1:$AV$1,),)=0,"#N/A",((((VLOOKUP(B235,Database!$A:$AS,MATCH($S$1,Database!$A$1:$AS$1,),))))-(((VLOOKUP(EDATE(B235,-12),Database!$A:$AS,MATCH($S$1,Database!$A$1:$AS$1,),)))))/(((VLOOKUP(EDATE(B235,-12),Database!$A:$AS,MATCH($S$1,Database!$A$1:$AS$1,),)))))</f>
        <v>2.6011560700904435E-2</v>
      </c>
      <c r="T235" s="13">
        <f>IF(VLOOKUP(B235,Database!$A:$AV,MATCH($T$1,Database!$A$1:$AV$1,),)=0,"#N/A",((((VLOOKUP(B235,Database!$A:$AS,MATCH($T$1,Database!$A$1:$AS$1,),))))-(((VLOOKUP(EDATE(B235,-12),Database!$A:$AS,MATCH($T$1,Database!$A$1:$AS$1,),)))))/(((VLOOKUP(EDATE(B235,-12),Database!$A:$AS,MATCH($T$1,Database!$A$1:$AS$1,),)))))</f>
        <v>8.5669781933405298E-2</v>
      </c>
      <c r="U235" s="13">
        <f>IF(VLOOKUP(B235,Database!$A:$AV,MATCH($U$1,Database!$A$1:$AV$1,),)=0,"#N/A",((((VLOOKUP(B235,Database!$A:$AS,MATCH($U$1,Database!$A$1:$AS$1,),))))-(((VLOOKUP(EDATE(B235,-12),Database!$A:$AS,MATCH($U$1,Database!$A$1:$AS$1,),)))))/(((VLOOKUP(EDATE(B235,-12),Database!$A:$AS,MATCH($U$1,Database!$A$1:$AS$1,),)))))</f>
        <v>9.2182030341222229E-2</v>
      </c>
      <c r="V235" s="13">
        <f>IF(VLOOKUP(B235,Database!$A:$AV,MATCH($V$1,Database!$A$1:$AV$1,),)=0,"#N/A",((((VLOOKUP(B235,Database!$A:$AS,MATCH($V$1,Database!$A$1:$AS$1,),))))-(((VLOOKUP(EDATE(B235,-12),Database!$A:$AS,MATCH($V$1,Database!$A$1:$AS$1,),)))))/(((VLOOKUP(EDATE(B235,-12),Database!$A:$AS,MATCH($V$1,Database!$A$1:$AS$1,),)))))</f>
        <v>9.0523338048090402E-2</v>
      </c>
    </row>
    <row r="236" spans="1:22" s="80" customFormat="1" x14ac:dyDescent="0.35">
      <c r="A236" s="43"/>
      <c r="B236" s="75">
        <v>39326</v>
      </c>
      <c r="C236" s="13">
        <f>IF(VLOOKUP(B236,Database!$A:$AU,MATCH($C$1,Database!$A$1:$AU$1,),)=0,"#N/A",((((VLOOKUP(B236,Database!$A:$AU,MATCH($C$1,Database!$A$1:$AU$1,),))))-(((VLOOKUP(EDATE(B236,-12),Database!$A:$AU,MATCH($C$1,Database!$A$1:$AU$1,),)))))/(((VLOOKUP(EDATE(B236,-12),Database!$A:$AU,MATCH($C$1,Database!$A$1:$AU$1,),)))))</f>
        <v>2.7943345577454499E-2</v>
      </c>
      <c r="D236" s="13">
        <f>IF(VLOOKUP(B236,Database!$A:$AV,MATCH($D$1,Database!$A$1:$AV$1,),)=0,"#N/A",((((VLOOKUP(B236,Database!$A:$AS,MATCH($D$1,Database!$A$1:$AS$1,),))))-(((VLOOKUP(EDATE(B236,-12),Database!$A:$AS,MATCH($D$1,Database!$A$1:$AS$1,),)))))/(((VLOOKUP(EDATE(B236,-12),Database!$A:$AS,MATCH($D$1,Database!$A$1:$AS$1,),)))))</f>
        <v>3.8498556309558139E-2</v>
      </c>
      <c r="E236" s="13">
        <f>IF(VLOOKUP(B236,Database!$A:$AV,MATCH($E$1,Database!$A$1:$AV$1,),)=0,"#N/A",((((VLOOKUP(B236,Database!$A:$AS,MATCH($E$1,Database!$A$1:$AS$1,),))))-(((VLOOKUP(EDATE(B236,-12),Database!$A:$AS,MATCH($E$1,Database!$A$1:$AS$1,),)))))/(((VLOOKUP(EDATE(B236,-12),Database!$A:$AS,MATCH($E$1,Database!$A$1:$AS$1,),)))))</f>
        <v>2.9551954243088513E-2</v>
      </c>
      <c r="F236" s="13">
        <f>IF(VLOOKUP(B236,Database!$A:$AV,MATCH($F$1,Database!$A$1:$AV$1,),)=0,"#N/A",((((VLOOKUP(B236,Database!$A:$AS,MATCH($F$1,Database!$A$1:$AS$1,),))))-(((VLOOKUP(EDATE(B236,-12),Database!$A:$AS,MATCH($F$1,Database!$A$1:$AS$1,),)))))/(((VLOOKUP(EDATE(B236,-12),Database!$A:$AS,MATCH($F$1,Database!$A$1:$AS$1,),)))))</f>
        <v>6.9339111583935562E-2</v>
      </c>
      <c r="G236" s="13">
        <f>IF(VLOOKUP(B236,Database!$A:$AV,MATCH($G$1,Database!$A$1:$AV$1,),)=0,"#N/A",((((VLOOKUP(B236,Database!$A:$AS,MATCH($G$1,Database!$A$1:$AS$1,),))))-(((VLOOKUP(EDATE(B236,-12),Database!$A:$AS,MATCH($G$1,Database!$A$1:$AS$1,),)))))/(((VLOOKUP(EDATE(B236,-12),Database!$A:$AS,MATCH($G$1,Database!$A$1:$AS$1,),)))))</f>
        <v>-5.0874687611567951E-3</v>
      </c>
      <c r="H236" s="13">
        <f>IF(VLOOKUP(B236,Database!$A:$AV,MATCH($H$1,Database!$A$1:$AV$1,),)=0,"#N/A",((((VLOOKUP(B236,Database!$A:$AS,MATCH($H$1,Database!$A$1:$AS$1,),))))-(((VLOOKUP(EDATE(B236,-12),Database!$A:$AS,MATCH($H$1,Database!$A$1:$AS$1,),)))))/(((VLOOKUP(EDATE(B236,-12),Database!$A:$AS,MATCH($H$1,Database!$A$1:$AS$1,),)))))</f>
        <v>-3.9690222649907639E-2</v>
      </c>
      <c r="I236" s="13">
        <f>IF(VLOOKUP(B236,Database!$A:$AV,MATCH($I$1,Database!$A$1:$AV$1,),)=0,"#N/A",((((VLOOKUP(B236,Database!$A:$AS,MATCH($I$1,Database!$A$1:$AS$1,),))))-(((VLOOKUP(EDATE(B236,-12),Database!$A:$AS,MATCH($I$1,Database!$A$1:$AS$1,),)))))/(((VLOOKUP(EDATE(B236,-12),Database!$A:$AS,MATCH($I$1,Database!$A$1:$AS$1,),)))))</f>
        <v>2.3640661939894426E-2</v>
      </c>
      <c r="J236" s="13">
        <f>IF(VLOOKUP(B236,Database!$A:$AV,MATCH($J$1,Database!$A$1:$AV$1,),)=0,"#N/A",((((VLOOKUP(B236,Database!$A:$AS,MATCH($J$1,Database!$A$1:$AS$1,),))))-(((VLOOKUP(EDATE(B236,-12),Database!$A:$AS,MATCH($J$1,Database!$A$1:$AS$1,),)))))/(((VLOOKUP(EDATE(B236,-12),Database!$A:$AS,MATCH($J$1,Database!$A$1:$AS$1,),)))))</f>
        <v>1.3555307468654068E-2</v>
      </c>
      <c r="K236" s="13">
        <f>IF(VLOOKUP(B236,Database!$A:$AV,MATCH($K$1,Database!$A$1:$AV$1,),)=0,"#N/A",((((VLOOKUP(B236,Database!$A:$AS,MATCH($K$1,Database!$A$1:$AS$1,),))))-(((VLOOKUP(EDATE(B236,-12),Database!$A:$AS,MATCH($K$1,Database!$A$1:$AS$1,),)))))/(((VLOOKUP(EDATE(B236,-12),Database!$A:$AS,MATCH($K$1,Database!$A$1:$AS$1,),)))))</f>
        <v>1.1413520634846972E-2</v>
      </c>
      <c r="L236" s="13">
        <f>((((VLOOKUP(B236,Database!$A:$AS,MATCH($L$1,Database!$A$1:$AS$1,),))))-(((VLOOKUP(EDATE(B236,-12),Database!$A:$AS,MATCH($L$1,Database!$A$1:$AS$1,),)))))/(((VLOOKUP(EDATE(B236,-12),Database!$A:$AS,MATCH($L$1,Database!$A$1:$AS$1,),))))</f>
        <v>1.1758053654267112E-2</v>
      </c>
      <c r="M236" s="13">
        <f>((((VLOOKUP(B236,Database!$A:$AS,MATCH($M$1,Database!$A$1:$AS$1,),))))-(((VLOOKUP(EDATE(B236,-12),Database!$A:$AS,MATCH($M$1,Database!$A$1:$AS$1,),)))))/(((VLOOKUP(EDATE(B236,-12),Database!$A:$AS,MATCH($M$1,Database!$A$1:$AS$1,),))))</f>
        <v>5.5690072639225291E-2</v>
      </c>
      <c r="N236" s="13">
        <f>((((VLOOKUP(B236,Database!$A:$AS,MATCH($N$1,Database!$A$1:$AS$1,),))))-(((VLOOKUP(EDATE(B236,-12),Database!$A:$AS,MATCH($N$1,Database!$A$1:$AS$1,),)))))/(((VLOOKUP(EDATE(B236,-12),Database!$A:$AS,MATCH($N$1,Database!$A$1:$AS$1,),))))</f>
        <v>0.13563554647463041</v>
      </c>
      <c r="O236" s="13">
        <f>IF(VLOOKUP(B236,Database!$A:$AV,MATCH($O$1,Database!$A$1:$AV$1,),)=0,"#N/A",((((VLOOKUP(B236,Database!$A:$AS,MATCH($O$1,Database!$A$1:$AS$1,),))))-(((VLOOKUP(EDATE(B236,-12),Database!$A:$AS,MATCH($O$1,Database!$A$1:$AS$1,),)))))/(((VLOOKUP(EDATE(B236,-12),Database!$A:$AS,MATCH($O$1,Database!$A$1:$AS$1,),)))))</f>
        <v>6.4820641884761783E-3</v>
      </c>
      <c r="P236" s="13">
        <f>IF(VLOOKUP(B236,Database!$A:$AV,MATCH($P$1,Database!$A$1:$AV$1,),)=0,"#N/A",((((VLOOKUP(B236,Database!$A:$AS,MATCH($P$1,Database!$A$1:$AS$1,),))))-(((VLOOKUP(EDATE(B236,-12),Database!$A:$AS,MATCH($P$1,Database!$A$1:$AS$1,),)))))/(((VLOOKUP(EDATE(B236,-12),Database!$A:$AS,MATCH($P$1,Database!$A$1:$AS$1,),)))))</f>
        <v>6.2745205254739908E-2</v>
      </c>
      <c r="Q236" s="13">
        <f>IF(VLOOKUP(B236,Database!$A:$AV,MATCH($Q$1,Database!$A$1:$AV$1,),)=0,"#N/A",((((VLOOKUP(B236,Database!$A:$AS,MATCH($Q$1,Database!$A$1:$AS$1,),))))-(((VLOOKUP(EDATE(B236,-12),Database!$A:$AS,MATCH($Q$1,Database!$A$1:$AS$1,),)))))/(((VLOOKUP(EDATE(B236,-12),Database!$A:$AS,MATCH($Q$1,Database!$A$1:$AS$1,),)))))</f>
        <v>7.3223894757116118E-2</v>
      </c>
      <c r="R236" s="13">
        <f>IF(VLOOKUP(B236,Database!$A:$AV,MATCH($R$1,Database!$A$1:$AV$1,),)=0,"#N/A",((((VLOOKUP(B236,Database!$A:$AS,MATCH($R$1,Database!$A$1:$AS$1,),))))-(((VLOOKUP(EDATE(B236,-12),Database!$A:$AS,MATCH($R$1,Database!$A$1:$AS$1,),)))))/(((VLOOKUP(EDATE(B236,-12),Database!$A:$AS,MATCH($R$1,Database!$A$1:$AS$1,),)))))</f>
        <v>2.86738351222839E-2</v>
      </c>
      <c r="S236" s="13">
        <f>IF(VLOOKUP(B236,Database!$A:$AV,MATCH($S$1,Database!$A$1:$AV$1,),)=0,"#N/A",((((VLOOKUP(B236,Database!$A:$AS,MATCH($S$1,Database!$A$1:$AS$1,),))))-(((VLOOKUP(EDATE(B236,-12),Database!$A:$AS,MATCH($S$1,Database!$A$1:$AS$1,),)))))/(((VLOOKUP(EDATE(B236,-12),Database!$A:$AS,MATCH($S$1,Database!$A$1:$AS$1,),)))))</f>
        <v>9.5785440609939213E-3</v>
      </c>
      <c r="T236" s="13">
        <f>IF(VLOOKUP(B236,Database!$A:$AV,MATCH($T$1,Database!$A$1:$AV$1,),)=0,"#N/A",((((VLOOKUP(B236,Database!$A:$AS,MATCH($T$1,Database!$A$1:$AS$1,),))))-(((VLOOKUP(EDATE(B236,-12),Database!$A:$AS,MATCH($T$1,Database!$A$1:$AS$1,),)))))/(((VLOOKUP(EDATE(B236,-12),Database!$A:$AS,MATCH($T$1,Database!$A$1:$AS$1,),)))))</f>
        <v>9.345794391460599E-2</v>
      </c>
      <c r="U236" s="13">
        <f>IF(VLOOKUP(B236,Database!$A:$AV,MATCH($U$1,Database!$A$1:$AV$1,),)=0,"#N/A",((((VLOOKUP(B236,Database!$A:$AS,MATCH($U$1,Database!$A$1:$AS$1,),))))-(((VLOOKUP(EDATE(B236,-12),Database!$A:$AS,MATCH($U$1,Database!$A$1:$AS$1,),)))))/(((VLOOKUP(EDATE(B236,-12),Database!$A:$AS,MATCH($U$1,Database!$A$1:$AS$1,),)))))</f>
        <v>7.1917808219451804E-2</v>
      </c>
      <c r="V236" s="13">
        <f>IF(VLOOKUP(B236,Database!$A:$AV,MATCH($V$1,Database!$A$1:$AV$1,),)=0,"#N/A",((((VLOOKUP(B236,Database!$A:$AS,MATCH($V$1,Database!$A$1:$AS$1,),))))-(((VLOOKUP(EDATE(B236,-12),Database!$A:$AS,MATCH($V$1,Database!$A$1:$AS$1,),)))))/(((VLOOKUP(EDATE(B236,-12),Database!$A:$AS,MATCH($V$1,Database!$A$1:$AS$1,),)))))</f>
        <v>7.7994428969359458E-2</v>
      </c>
    </row>
    <row r="237" spans="1:22" s="80" customFormat="1" x14ac:dyDescent="0.35">
      <c r="A237" s="43"/>
      <c r="B237" s="75">
        <v>39356</v>
      </c>
      <c r="C237" s="13">
        <f>IF(VLOOKUP(B237,Database!$A:$AU,MATCH($C$1,Database!$A$1:$AU$1,),)=0,"#N/A",((((VLOOKUP(B237,Database!$A:$AU,MATCH($C$1,Database!$A$1:$AU$1,),))))-(((VLOOKUP(EDATE(B237,-12),Database!$A:$AU,MATCH($C$1,Database!$A$1:$AU$1,),)))))/(((VLOOKUP(EDATE(B237,-12),Database!$A:$AU,MATCH($C$1,Database!$A$1:$AU$1,),)))))</f>
        <v>2.5995598653518973E-2</v>
      </c>
      <c r="D237" s="13">
        <f>IF(VLOOKUP(B237,Database!$A:$AV,MATCH($D$1,Database!$A$1:$AV$1,),)=0,"#N/A",((((VLOOKUP(B237,Database!$A:$AS,MATCH($D$1,Database!$A$1:$AS$1,),))))-(((VLOOKUP(EDATE(B237,-12),Database!$A:$AS,MATCH($D$1,Database!$A$1:$AS$1,),)))))/(((VLOOKUP(EDATE(B237,-12),Database!$A:$AS,MATCH($D$1,Database!$A$1:$AS$1,),)))))</f>
        <v>4.9227799223829825E-2</v>
      </c>
      <c r="E237" s="13">
        <f>IF(VLOOKUP(B237,Database!$A:$AV,MATCH($E$1,Database!$A$1:$AV$1,),)=0,"#N/A",((((VLOOKUP(B237,Database!$A:$AS,MATCH($E$1,Database!$A$1:$AS$1,),))))-(((VLOOKUP(EDATE(B237,-12),Database!$A:$AS,MATCH($E$1,Database!$A$1:$AS$1,),)))))/(((VLOOKUP(EDATE(B237,-12),Database!$A:$AS,MATCH($E$1,Database!$A$1:$AS$1,),)))))</f>
        <v>3.8936372265067153E-2</v>
      </c>
      <c r="F237" s="13">
        <f>IF(VLOOKUP(B237,Database!$A:$AV,MATCH($F$1,Database!$A$1:$AV$1,),)=0,"#N/A",((((VLOOKUP(B237,Database!$A:$AS,MATCH($F$1,Database!$A$1:$AS$1,),))))-(((VLOOKUP(EDATE(B237,-12),Database!$A:$AS,MATCH($F$1,Database!$A$1:$AS$1,),)))))/(((VLOOKUP(EDATE(B237,-12),Database!$A:$AS,MATCH($F$1,Database!$A$1:$AS$1,),)))))</f>
        <v>7.2747014116271144E-2</v>
      </c>
      <c r="G237" s="13">
        <f>IF(VLOOKUP(B237,Database!$A:$AV,MATCH($G$1,Database!$A$1:$AV$1,),)=0,"#N/A",((((VLOOKUP(B237,Database!$A:$AS,MATCH($G$1,Database!$A$1:$AS$1,),))))-(((VLOOKUP(EDATE(B237,-12),Database!$A:$AS,MATCH($G$1,Database!$A$1:$AS$1,),)))))/(((VLOOKUP(EDATE(B237,-12),Database!$A:$AS,MATCH($G$1,Database!$A$1:$AS$1,),)))))</f>
        <v>2.6102610261026154E-2</v>
      </c>
      <c r="H237" s="13">
        <f>IF(VLOOKUP(B237,Database!$A:$AV,MATCH($H$1,Database!$A$1:$AV$1,),)=0,"#N/A",((((VLOOKUP(B237,Database!$A:$AS,MATCH($H$1,Database!$A$1:$AS$1,),))))-(((VLOOKUP(EDATE(B237,-12),Database!$A:$AS,MATCH($H$1,Database!$A$1:$AS$1,),)))))/(((VLOOKUP(EDATE(B237,-12),Database!$A:$AS,MATCH($H$1,Database!$A$1:$AS$1,),)))))</f>
        <v>-3.6027263877214583E-2</v>
      </c>
      <c r="I237" s="13">
        <f>IF(VLOOKUP(B237,Database!$A:$AV,MATCH($I$1,Database!$A$1:$AV$1,),)=0,"#N/A",((((VLOOKUP(B237,Database!$A:$AS,MATCH($I$1,Database!$A$1:$AS$1,),))))-(((VLOOKUP(EDATE(B237,-12),Database!$A:$AS,MATCH($I$1,Database!$A$1:$AS$1,),)))))/(((VLOOKUP(EDATE(B237,-12),Database!$A:$AS,MATCH($I$1,Database!$A$1:$AS$1,),)))))</f>
        <v>1.1014948858726458E-2</v>
      </c>
      <c r="J237" s="13">
        <f>IF(VLOOKUP(B237,Database!$A:$AV,MATCH($J$1,Database!$A$1:$AV$1,),)=0,"#N/A",((((VLOOKUP(B237,Database!$A:$AS,MATCH($J$1,Database!$A$1:$AS$1,),))))-(((VLOOKUP(EDATE(B237,-12),Database!$A:$AS,MATCH($J$1,Database!$A$1:$AS$1,),)))))/(((VLOOKUP(EDATE(B237,-12),Database!$A:$AS,MATCH($J$1,Database!$A$1:$AS$1,),)))))</f>
        <v>1.7250107675299688E-2</v>
      </c>
      <c r="K237" s="13">
        <f>IF(VLOOKUP(B237,Database!$A:$AV,MATCH($K$1,Database!$A$1:$AV$1,),)=0,"#N/A",((((VLOOKUP(B237,Database!$A:$AS,MATCH($K$1,Database!$A$1:$AS$1,),))))-(((VLOOKUP(EDATE(B237,-12),Database!$A:$AS,MATCH($K$1,Database!$A$1:$AS$1,),)))))/(((VLOOKUP(EDATE(B237,-12),Database!$A:$AS,MATCH($K$1,Database!$A$1:$AS$1,),)))))</f>
        <v>1.4782608694480139E-2</v>
      </c>
      <c r="L237" s="13">
        <f>((((VLOOKUP(B237,Database!$A:$AS,MATCH($L$1,Database!$A$1:$AS$1,),))))-(((VLOOKUP(EDATE(B237,-12),Database!$A:$AS,MATCH($L$1,Database!$A$1:$AS$1,),)))))/(((VLOOKUP(EDATE(B237,-12),Database!$A:$AS,MATCH($L$1,Database!$A$1:$AS$1,),))))</f>
        <v>1.5055169028701671E-2</v>
      </c>
      <c r="M237" s="13">
        <f>((((VLOOKUP(B237,Database!$A:$AS,MATCH($M$1,Database!$A$1:$AS$1,),))))-(((VLOOKUP(EDATE(B237,-12),Database!$A:$AS,MATCH($M$1,Database!$A$1:$AS$1,),)))))/(((VLOOKUP(EDATE(B237,-12),Database!$A:$AS,MATCH($M$1,Database!$A$1:$AS$1,),))))</f>
        <v>4.8076923076923073E-2</v>
      </c>
      <c r="N237" s="13">
        <f>((((VLOOKUP(B237,Database!$A:$AS,MATCH($N$1,Database!$A$1:$AS$1,),))))-(((VLOOKUP(EDATE(B237,-12),Database!$A:$AS,MATCH($N$1,Database!$A$1:$AS$1,),)))))/(((VLOOKUP(EDATE(B237,-12),Database!$A:$AS,MATCH($N$1,Database!$A$1:$AS$1,),))))</f>
        <v>0.19052613716968866</v>
      </c>
      <c r="O237" s="13">
        <f>IF(VLOOKUP(B237,Database!$A:$AV,MATCH($O$1,Database!$A$1:$AV$1,),)=0,"#N/A",((((VLOOKUP(B237,Database!$A:$AS,MATCH($O$1,Database!$A$1:$AS$1,),))))-(((VLOOKUP(EDATE(B237,-12),Database!$A:$AS,MATCH($O$1,Database!$A$1:$AS$1,),)))))/(((VLOOKUP(EDATE(B237,-12),Database!$A:$AS,MATCH($O$1,Database!$A$1:$AS$1,),)))))</f>
        <v>1.3817759157166067E-3</v>
      </c>
      <c r="P237" s="13">
        <f>IF(VLOOKUP(B237,Database!$A:$AV,MATCH($P$1,Database!$A$1:$AV$1,),)=0,"#N/A",((((VLOOKUP(B237,Database!$A:$AS,MATCH($P$1,Database!$A$1:$AS$1,),))))-(((VLOOKUP(EDATE(B237,-12),Database!$A:$AS,MATCH($P$1,Database!$A$1:$AS$1,),)))))/(((VLOOKUP(EDATE(B237,-12),Database!$A:$AS,MATCH($P$1,Database!$A$1:$AS$1,),)))))</f>
        <v>6.5013167721394649E-2</v>
      </c>
      <c r="Q237" s="13">
        <f>IF(VLOOKUP(B237,Database!$A:$AV,MATCH($Q$1,Database!$A$1:$AV$1,),)=0,"#N/A",((((VLOOKUP(B237,Database!$A:$AS,MATCH($Q$1,Database!$A$1:$AS$1,),))))-(((VLOOKUP(EDATE(B237,-12),Database!$A:$AS,MATCH($Q$1,Database!$A$1:$AS$1,),)))))/(((VLOOKUP(EDATE(B237,-12),Database!$A:$AS,MATCH($Q$1,Database!$A$1:$AS$1,),)))))</f>
        <v>9.3068533848886706E-2</v>
      </c>
      <c r="R237" s="13">
        <f>IF(VLOOKUP(B237,Database!$A:$AV,MATCH($R$1,Database!$A$1:$AV$1,),)=0,"#N/A",((((VLOOKUP(B237,Database!$A:$AS,MATCH($R$1,Database!$A$1:$AS$1,),))))-(((VLOOKUP(EDATE(B237,-12),Database!$A:$AS,MATCH($R$1,Database!$A$1:$AS$1,),)))))/(((VLOOKUP(EDATE(B237,-12),Database!$A:$AS,MATCH($R$1,Database!$A$1:$AS$1,),)))))</f>
        <v>2.8129395278406978E-3</v>
      </c>
      <c r="S237" s="13">
        <f>IF(VLOOKUP(B237,Database!$A:$AV,MATCH($S$1,Database!$A$1:$AV$1,),)=0,"#N/A",((((VLOOKUP(B237,Database!$A:$AS,MATCH($S$1,Database!$A$1:$AS$1,),))))-(((VLOOKUP(EDATE(B237,-12),Database!$A:$AS,MATCH($S$1,Database!$A$1:$AS$1,),)))))/(((VLOOKUP(EDATE(B237,-12),Database!$A:$AS,MATCH($S$1,Database!$A$1:$AS$1,),)))))</f>
        <v>0.13492063493282486</v>
      </c>
      <c r="T237" s="13">
        <f>IF(VLOOKUP(B237,Database!$A:$AV,MATCH($T$1,Database!$A$1:$AV$1,),)=0,"#N/A",((((VLOOKUP(B237,Database!$A:$AS,MATCH($T$1,Database!$A$1:$AS$1,),))))-(((VLOOKUP(EDATE(B237,-12),Database!$A:$AS,MATCH($T$1,Database!$A$1:$AS$1,),)))))/(((VLOOKUP(EDATE(B237,-12),Database!$A:$AS,MATCH($T$1,Database!$A$1:$AS$1,),)))))</f>
        <v>7.894736843042266E-2</v>
      </c>
      <c r="U237" s="13">
        <f>IF(VLOOKUP(B237,Database!$A:$AV,MATCH($U$1,Database!$A$1:$AV$1,),)=0,"#N/A",((((VLOOKUP(B237,Database!$A:$AS,MATCH($U$1,Database!$A$1:$AS$1,),))))-(((VLOOKUP(EDATE(B237,-12),Database!$A:$AS,MATCH($U$1,Database!$A$1:$AS$1,),)))))/(((VLOOKUP(EDATE(B237,-12),Database!$A:$AS,MATCH($U$1,Database!$A$1:$AS$1,),)))))</f>
        <v>9.0596330278701842E-2</v>
      </c>
      <c r="V237" s="13">
        <f>IF(VLOOKUP(B237,Database!$A:$AV,MATCH($V$1,Database!$A$1:$AV$1,),)=0,"#N/A",((((VLOOKUP(B237,Database!$A:$AS,MATCH($V$1,Database!$A$1:$AS$1,),))))-(((VLOOKUP(EDATE(B237,-12),Database!$A:$AS,MATCH($V$1,Database!$A$1:$AS$1,),)))))/(((VLOOKUP(EDATE(B237,-12),Database!$A:$AS,MATCH($V$1,Database!$A$1:$AS$1,),)))))</f>
        <v>8.7378640776699198E-2</v>
      </c>
    </row>
    <row r="238" spans="1:22" s="80" customFormat="1" x14ac:dyDescent="0.35">
      <c r="A238" s="43"/>
      <c r="B238" s="75">
        <v>39387</v>
      </c>
      <c r="C238" s="13">
        <f>IF(VLOOKUP(B238,Database!$A:$AU,MATCH($C$1,Database!$A$1:$AU$1,),)=0,"#N/A",((((VLOOKUP(B238,Database!$A:$AU,MATCH($C$1,Database!$A$1:$AU$1,),))))-(((VLOOKUP(EDATE(B238,-12),Database!$A:$AU,MATCH($C$1,Database!$A$1:$AU$1,),)))))/(((VLOOKUP(EDATE(B238,-12),Database!$A:$AU,MATCH($C$1,Database!$A$1:$AU$1,),)))))</f>
        <v>3.2504384577511189E-2</v>
      </c>
      <c r="D238" s="13">
        <f>IF(VLOOKUP(B238,Database!$A:$AV,MATCH($D$1,Database!$A$1:$AV$1,),)=0,"#N/A",((((VLOOKUP(B238,Database!$A:$AS,MATCH($D$1,Database!$A$1:$AS$1,),))))-(((VLOOKUP(EDATE(B238,-12),Database!$A:$AS,MATCH($D$1,Database!$A$1:$AS$1,),)))))/(((VLOOKUP(EDATE(B238,-12),Database!$A:$AS,MATCH($D$1,Database!$A$1:$AS$1,),)))))</f>
        <v>3.3460803053076013E-2</v>
      </c>
      <c r="E238" s="13">
        <f>IF(VLOOKUP(B238,Database!$A:$AV,MATCH($E$1,Database!$A$1:$AV$1,),)=0,"#N/A",((((VLOOKUP(B238,Database!$A:$AS,MATCH($E$1,Database!$A$1:$AS$1,),))))-(((VLOOKUP(EDATE(B238,-12),Database!$A:$AS,MATCH($E$1,Database!$A$1:$AS$1,),)))))/(((VLOOKUP(EDATE(B238,-12),Database!$A:$AS,MATCH($E$1,Database!$A$1:$AS$1,),)))))</f>
        <v>1.8814675444918771E-2</v>
      </c>
      <c r="F238" s="13">
        <f>IF(VLOOKUP(B238,Database!$A:$AV,MATCH($F$1,Database!$A$1:$AV$1,),)=0,"#N/A",((((VLOOKUP(B238,Database!$A:$AS,MATCH($F$1,Database!$A$1:$AS$1,),))))-(((VLOOKUP(EDATE(B238,-12),Database!$A:$AS,MATCH($F$1,Database!$A$1:$AS$1,),)))))/(((VLOOKUP(EDATE(B238,-12),Database!$A:$AS,MATCH($F$1,Database!$A$1:$AS$1,),)))))</f>
        <v>5.2294557093280347E-2</v>
      </c>
      <c r="G238" s="13">
        <f>IF(VLOOKUP(B238,Database!$A:$AV,MATCH($G$1,Database!$A$1:$AV$1,),)=0,"#N/A",((((VLOOKUP(B238,Database!$A:$AS,MATCH($G$1,Database!$A$1:$AS$1,),))))-(((VLOOKUP(EDATE(B238,-12),Database!$A:$AS,MATCH($G$1,Database!$A$1:$AS$1,),)))))/(((VLOOKUP(EDATE(B238,-12),Database!$A:$AS,MATCH($G$1,Database!$A$1:$AS$1,),)))))</f>
        <v>1.403095863130259E-2</v>
      </c>
      <c r="H238" s="13">
        <f>IF(VLOOKUP(B238,Database!$A:$AV,MATCH($H$1,Database!$A$1:$AV$1,),)=0,"#N/A",((((VLOOKUP(B238,Database!$A:$AS,MATCH($H$1,Database!$A$1:$AS$1,),))))-(((VLOOKUP(EDATE(B238,-12),Database!$A:$AS,MATCH($H$1,Database!$A$1:$AS$1,),)))))/(((VLOOKUP(EDATE(B238,-12),Database!$A:$AS,MATCH($H$1,Database!$A$1:$AS$1,),)))))</f>
        <v>-3.8834951457110155E-2</v>
      </c>
      <c r="I238" s="13">
        <f>IF(VLOOKUP(B238,Database!$A:$AV,MATCH($I$1,Database!$A$1:$AV$1,),)=0,"#N/A",((((VLOOKUP(B238,Database!$A:$AS,MATCH($I$1,Database!$A$1:$AS$1,),))))-(((VLOOKUP(EDATE(B238,-12),Database!$A:$AS,MATCH($I$1,Database!$A$1:$AS$1,),)))))/(((VLOOKUP(EDATE(B238,-12),Database!$A:$AS,MATCH($I$1,Database!$A$1:$AS$1,),)))))</f>
        <v>-1.5710919110551429E-3</v>
      </c>
      <c r="J238" s="13">
        <f>IF(VLOOKUP(B238,Database!$A:$AV,MATCH($J$1,Database!$A$1:$AV$1,),)=0,"#N/A",((((VLOOKUP(B238,Database!$A:$AS,MATCH($J$1,Database!$A$1:$AS$1,),))))-(((VLOOKUP(EDATE(B238,-12),Database!$A:$AS,MATCH($J$1,Database!$A$1:$AS$1,),)))))/(((VLOOKUP(EDATE(B238,-12),Database!$A:$AS,MATCH($J$1,Database!$A$1:$AS$1,),)))))</f>
        <v>-3.1852360145591947E-3</v>
      </c>
      <c r="K238" s="13">
        <f>IF(VLOOKUP(B238,Database!$A:$AV,MATCH($K$1,Database!$A$1:$AV$1,),)=0,"#N/A",((((VLOOKUP(B238,Database!$A:$AS,MATCH($K$1,Database!$A$1:$AS$1,),))))-(((VLOOKUP(EDATE(B238,-12),Database!$A:$AS,MATCH($K$1,Database!$A$1:$AS$1,),)))))/(((VLOOKUP(EDATE(B238,-12),Database!$A:$AS,MATCH($K$1,Database!$A$1:$AS$1,),)))))</f>
        <v>3.9861351814365301E-2</v>
      </c>
      <c r="L238" s="13">
        <f>((((VLOOKUP(B238,Database!$A:$AS,MATCH($L$1,Database!$A$1:$AS$1,),))))-(((VLOOKUP(EDATE(B238,-12),Database!$A:$AS,MATCH($L$1,Database!$A$1:$AS$1,),)))))/(((VLOOKUP(EDATE(B238,-12),Database!$A:$AS,MATCH($L$1,Database!$A$1:$AS$1,),))))</f>
        <v>3.5569720758633684E-3</v>
      </c>
      <c r="M238" s="13">
        <f>((((VLOOKUP(B238,Database!$A:$AS,MATCH($M$1,Database!$A$1:$AS$1,),))))-(((VLOOKUP(EDATE(B238,-12),Database!$A:$AS,MATCH($M$1,Database!$A$1:$AS$1,),)))))/(((VLOOKUP(EDATE(B238,-12),Database!$A:$AS,MATCH($M$1,Database!$A$1:$AS$1,),))))</f>
        <v>6.3321385902031027E-2</v>
      </c>
      <c r="N238" s="13">
        <f>((((VLOOKUP(B238,Database!$A:$AS,MATCH($N$1,Database!$A$1:$AS$1,),))))-(((VLOOKUP(EDATE(B238,-12),Database!$A:$AS,MATCH($N$1,Database!$A$1:$AS$1,),)))))/(((VLOOKUP(EDATE(B238,-12),Database!$A:$AS,MATCH($N$1,Database!$A$1:$AS$1,),))))</f>
        <v>0.10330029681061123</v>
      </c>
      <c r="O238" s="13">
        <f>IF(VLOOKUP(B238,Database!$A:$AV,MATCH($O$1,Database!$A$1:$AV$1,),)=0,"#N/A",((((VLOOKUP(B238,Database!$A:$AS,MATCH($O$1,Database!$A$1:$AS$1,),))))-(((VLOOKUP(EDATE(B238,-12),Database!$A:$AS,MATCH($O$1,Database!$A$1:$AS$1,),)))))/(((VLOOKUP(EDATE(B238,-12),Database!$A:$AS,MATCH($O$1,Database!$A$1:$AS$1,),)))))</f>
        <v>-1.2539167773912743E-3</v>
      </c>
      <c r="P238" s="13">
        <f>IF(VLOOKUP(B238,Database!$A:$AV,MATCH($P$1,Database!$A$1:$AV$1,),)=0,"#N/A",((((VLOOKUP(B238,Database!$A:$AS,MATCH($P$1,Database!$A$1:$AS$1,),))))-(((VLOOKUP(EDATE(B238,-12),Database!$A:$AS,MATCH($P$1,Database!$A$1:$AS$1,),)))))/(((VLOOKUP(EDATE(B238,-12),Database!$A:$AS,MATCH($P$1,Database!$A$1:$AS$1,),)))))</f>
        <v>7.8467807228275913E-2</v>
      </c>
      <c r="Q238" s="13">
        <f>IF(VLOOKUP(B238,Database!$A:$AV,MATCH($Q$1,Database!$A$1:$AV$1,),)=0,"#N/A",((((VLOOKUP(B238,Database!$A:$AS,MATCH($Q$1,Database!$A$1:$AS$1,),))))-(((VLOOKUP(EDATE(B238,-12),Database!$A:$AS,MATCH($Q$1,Database!$A$1:$AS$1,),)))))/(((VLOOKUP(EDATE(B238,-12),Database!$A:$AS,MATCH($Q$1,Database!$A$1:$AS$1,),)))))</f>
        <v>6.8402126979392477E-2</v>
      </c>
      <c r="R238" s="13">
        <f>IF(VLOOKUP(B238,Database!$A:$AV,MATCH($R$1,Database!$A$1:$AV$1,),)=0,"#N/A",((((VLOOKUP(B238,Database!$A:$AS,MATCH($R$1,Database!$A$1:$AS$1,),))))-(((VLOOKUP(EDATE(B238,-12),Database!$A:$AS,MATCH($R$1,Database!$A$1:$AS$1,),)))))/(((VLOOKUP(EDATE(B238,-12),Database!$A:$AS,MATCH($R$1,Database!$A$1:$AS$1,),)))))</f>
        <v>4.499274310793322E-2</v>
      </c>
      <c r="S238" s="13">
        <f>IF(VLOOKUP(B238,Database!$A:$AV,MATCH($S$1,Database!$A$1:$AV$1,),)=0,"#N/A",((((VLOOKUP(B238,Database!$A:$AS,MATCH($S$1,Database!$A$1:$AS$1,),))))-(((VLOOKUP(EDATE(B238,-12),Database!$A:$AS,MATCH($S$1,Database!$A$1:$AS$1,),)))))/(((VLOOKUP(EDATE(B238,-12),Database!$A:$AS,MATCH($S$1,Database!$A$1:$AS$1,),)))))</f>
        <v>0.1241310824262085</v>
      </c>
      <c r="T238" s="13">
        <f>IF(VLOOKUP(B238,Database!$A:$AV,MATCH($T$1,Database!$A$1:$AV$1,),)=0,"#N/A",((((VLOOKUP(B238,Database!$A:$AS,MATCH($T$1,Database!$A$1:$AS$1,),))))-(((VLOOKUP(EDATE(B238,-12),Database!$A:$AS,MATCH($T$1,Database!$A$1:$AS$1,),)))))/(((VLOOKUP(EDATE(B238,-12),Database!$A:$AS,MATCH($T$1,Database!$A$1:$AS$1,),)))))</f>
        <v>8.709175738405453E-2</v>
      </c>
      <c r="U238" s="13">
        <f>IF(VLOOKUP(B238,Database!$A:$AV,MATCH($U$1,Database!$A$1:$AV$1,),)=0,"#N/A",((((VLOOKUP(B238,Database!$A:$AS,MATCH($U$1,Database!$A$1:$AS$1,),))))-(((VLOOKUP(EDATE(B238,-12),Database!$A:$AS,MATCH($U$1,Database!$A$1:$AS$1,),)))))/(((VLOOKUP(EDATE(B238,-12),Database!$A:$AS,MATCH($U$1,Database!$A$1:$AS$1,),)))))</f>
        <v>7.5280898883399672E-2</v>
      </c>
      <c r="V238" s="13">
        <f>IF(VLOOKUP(B238,Database!$A:$AV,MATCH($V$1,Database!$A$1:$AV$1,),)=0,"#N/A",((((VLOOKUP(B238,Database!$A:$AS,MATCH($V$1,Database!$A$1:$AS$1,),))))-(((VLOOKUP(EDATE(B238,-12),Database!$A:$AS,MATCH($V$1,Database!$A$1:$AS$1,),)))))/(((VLOOKUP(EDATE(B238,-12),Database!$A:$AS,MATCH($V$1,Database!$A$1:$AS$1,),)))))</f>
        <v>8.6592178770949768E-2</v>
      </c>
    </row>
    <row r="239" spans="1:22" s="80" customFormat="1" x14ac:dyDescent="0.35">
      <c r="A239" s="43"/>
      <c r="B239" s="75">
        <v>39417</v>
      </c>
      <c r="C239" s="13">
        <f>IF(VLOOKUP(B239,Database!$A:$AU,MATCH($C$1,Database!$A$1:$AU$1,),)=0,"#N/A",((((VLOOKUP(B239,Database!$A:$AU,MATCH($C$1,Database!$A$1:$AU$1,),))))-(((VLOOKUP(EDATE(B239,-12),Database!$A:$AU,MATCH($C$1,Database!$A$1:$AU$1,),)))))/(((VLOOKUP(EDATE(B239,-12),Database!$A:$AU,MATCH($C$1,Database!$A$1:$AU$1,),)))))</f>
        <v>2.193250139186452E-2</v>
      </c>
      <c r="D239" s="13">
        <f>IF(VLOOKUP(B239,Database!$A:$AV,MATCH($D$1,Database!$A$1:$AV$1,),)=0,"#N/A",((((VLOOKUP(B239,Database!$A:$AS,MATCH($D$1,Database!$A$1:$AS$1,),))))-(((VLOOKUP(EDATE(B239,-12),Database!$A:$AS,MATCH($D$1,Database!$A$1:$AS$1,),)))))/(((VLOOKUP(EDATE(B239,-12),Database!$A:$AS,MATCH($D$1,Database!$A$1:$AS$1,),)))))</f>
        <v>2.2620169654443852E-2</v>
      </c>
      <c r="E239" s="13">
        <f>IF(VLOOKUP(B239,Database!$A:$AV,MATCH($E$1,Database!$A$1:$AV$1,),)=0,"#N/A",((((VLOOKUP(B239,Database!$A:$AS,MATCH($E$1,Database!$A$1:$AS$1,),))))-(((VLOOKUP(EDATE(B239,-12),Database!$A:$AS,MATCH($E$1,Database!$A$1:$AS$1,),)))))/(((VLOOKUP(EDATE(B239,-12),Database!$A:$AS,MATCH($E$1,Database!$A$1:$AS$1,),)))))</f>
        <v>2.349624060559171E-2</v>
      </c>
      <c r="F239" s="13">
        <f>IF(VLOOKUP(B239,Database!$A:$AV,MATCH($F$1,Database!$A$1:$AV$1,),)=0,"#N/A",((((VLOOKUP(B239,Database!$A:$AS,MATCH($F$1,Database!$A$1:$AS$1,),))))-(((VLOOKUP(EDATE(B239,-12),Database!$A:$AS,MATCH($F$1,Database!$A$1:$AS$1,),)))))/(((VLOOKUP(EDATE(B239,-12),Database!$A:$AS,MATCH($F$1,Database!$A$1:$AS$1,),)))))</f>
        <v>5.2854122628179026E-2</v>
      </c>
      <c r="G239" s="13">
        <f>IF(VLOOKUP(B239,Database!$A:$AV,MATCH($G$1,Database!$A$1:$AV$1,),)=0,"#N/A",((((VLOOKUP(B239,Database!$A:$AS,MATCH($G$1,Database!$A$1:$AS$1,),))))-(((VLOOKUP(EDATE(B239,-12),Database!$A:$AS,MATCH($G$1,Database!$A$1:$AS$1,),)))))/(((VLOOKUP(EDATE(B239,-12),Database!$A:$AS,MATCH($G$1,Database!$A$1:$AS$1,),)))))</f>
        <v>-1.335113484646119E-3</v>
      </c>
      <c r="H239" s="13">
        <f>IF(VLOOKUP(B239,Database!$A:$AV,MATCH($H$1,Database!$A$1:$AV$1,),)=0,"#N/A",((((VLOOKUP(B239,Database!$A:$AS,MATCH($H$1,Database!$A$1:$AS$1,),))))-(((VLOOKUP(EDATE(B239,-12),Database!$A:$AS,MATCH($H$1,Database!$A$1:$AS$1,),)))))/(((VLOOKUP(EDATE(B239,-12),Database!$A:$AS,MATCH($H$1,Database!$A$1:$AS$1,),)))))</f>
        <v>-3.2195121948474882E-2</v>
      </c>
      <c r="I239" s="13">
        <f>IF(VLOOKUP(B239,Database!$A:$AV,MATCH($I$1,Database!$A$1:$AV$1,),)=0,"#N/A",((((VLOOKUP(B239,Database!$A:$AS,MATCH($I$1,Database!$A$1:$AS$1,),))))-(((VLOOKUP(EDATE(B239,-12),Database!$A:$AS,MATCH($I$1,Database!$A$1:$AS$1,),)))))/(((VLOOKUP(EDATE(B239,-12),Database!$A:$AS,MATCH($I$1,Database!$A$1:$AS$1,),)))))</f>
        <v>-1.081916537826464E-2</v>
      </c>
      <c r="J239" s="13">
        <f>IF(VLOOKUP(B239,Database!$A:$AV,MATCH($J$1,Database!$A$1:$AV$1,),)=0,"#N/A",((((VLOOKUP(B239,Database!$A:$AS,MATCH($J$1,Database!$A$1:$AS$1,),))))-(((VLOOKUP(EDATE(B239,-12),Database!$A:$AS,MATCH($J$1,Database!$A$1:$AS$1,),)))))/(((VLOOKUP(EDATE(B239,-12),Database!$A:$AS,MATCH($J$1,Database!$A$1:$AS$1,),)))))</f>
        <v>-1.7031343273789839E-2</v>
      </c>
      <c r="K239" s="13">
        <f>IF(VLOOKUP(B239,Database!$A:$AV,MATCH($K$1,Database!$A$1:$AV$1,),)=0,"#N/A",((((VLOOKUP(B239,Database!$A:$AS,MATCH($K$1,Database!$A$1:$AS$1,),))))-(((VLOOKUP(EDATE(B239,-12),Database!$A:$AS,MATCH($K$1,Database!$A$1:$AS$1,),)))))/(((VLOOKUP(EDATE(B239,-12),Database!$A:$AS,MATCH($K$1,Database!$A$1:$AS$1,),)))))</f>
        <v>8.4175084207822083E-3</v>
      </c>
      <c r="L239" s="13">
        <f>((((VLOOKUP(B239,Database!$A:$AS,MATCH($L$1,Database!$A$1:$AS$1,),))))-(((VLOOKUP(EDATE(B239,-12),Database!$A:$AS,MATCH($L$1,Database!$A$1:$AS$1,),)))))/(((VLOOKUP(EDATE(B239,-12),Database!$A:$AS,MATCH($L$1,Database!$A$1:$AS$1,),))))</f>
        <v>2.5260307206750477E-2</v>
      </c>
      <c r="M239" s="13">
        <f>((((VLOOKUP(B239,Database!$A:$AS,MATCH($M$1,Database!$A$1:$AS$1,),))))-(((VLOOKUP(EDATE(B239,-12),Database!$A:$AS,MATCH($M$1,Database!$A$1:$AS$1,),)))))/(((VLOOKUP(EDATE(B239,-12),Database!$A:$AS,MATCH($M$1,Database!$A$1:$AS$1,),))))</f>
        <v>5.5753262158956145E-2</v>
      </c>
      <c r="N239" s="13">
        <f>((((VLOOKUP(B239,Database!$A:$AS,MATCH($N$1,Database!$A$1:$AS$1,),))))-(((VLOOKUP(EDATE(B239,-12),Database!$A:$AS,MATCH($N$1,Database!$A$1:$AS$1,),)))))/(((VLOOKUP(EDATE(B239,-12),Database!$A:$AS,MATCH($N$1,Database!$A$1:$AS$1,),))))</f>
        <v>0.13879377078579619</v>
      </c>
      <c r="O239" s="13">
        <f>IF(VLOOKUP(B239,Database!$A:$AV,MATCH($O$1,Database!$A$1:$AV$1,),)=0,"#N/A",((((VLOOKUP(B239,Database!$A:$AS,MATCH($O$1,Database!$A$1:$AS$1,),))))-(((VLOOKUP(EDATE(B239,-12),Database!$A:$AS,MATCH($O$1,Database!$A$1:$AS$1,),)))))/(((VLOOKUP(EDATE(B239,-12),Database!$A:$AS,MATCH($O$1,Database!$A$1:$AS$1,),)))))</f>
        <v>-2.9307441606483818E-2</v>
      </c>
      <c r="P239" s="13">
        <f>IF(VLOOKUP(B239,Database!$A:$AV,MATCH($P$1,Database!$A$1:$AV$1,),)=0,"#N/A",((((VLOOKUP(B239,Database!$A:$AS,MATCH($P$1,Database!$A$1:$AS$1,),))))-(((VLOOKUP(EDATE(B239,-12),Database!$A:$AS,MATCH($P$1,Database!$A$1:$AS$1,),)))))/(((VLOOKUP(EDATE(B239,-12),Database!$A:$AS,MATCH($P$1,Database!$A$1:$AS$1,),)))))</f>
        <v>0.11397929401398771</v>
      </c>
      <c r="Q239" s="13">
        <f>IF(VLOOKUP(B239,Database!$A:$AV,MATCH($Q$1,Database!$A$1:$AV$1,),)=0,"#N/A",((((VLOOKUP(B239,Database!$A:$AS,MATCH($Q$1,Database!$A$1:$AS$1,),))))-(((VLOOKUP(EDATE(B239,-12),Database!$A:$AS,MATCH($Q$1,Database!$A$1:$AS$1,),)))))/(((VLOOKUP(EDATE(B239,-12),Database!$A:$AS,MATCH($Q$1,Database!$A$1:$AS$1,),)))))</f>
        <v>6.4462334573425581E-2</v>
      </c>
      <c r="R239" s="13">
        <f>IF(VLOOKUP(B239,Database!$A:$AV,MATCH($R$1,Database!$A$1:$AV$1,),)=0,"#N/A",((((VLOOKUP(B239,Database!$A:$AS,MATCH($R$1,Database!$A$1:$AS$1,),))))-(((VLOOKUP(EDATE(B239,-12),Database!$A:$AS,MATCH($R$1,Database!$A$1:$AS$1,),)))))/(((VLOOKUP(EDATE(B239,-12),Database!$A:$AS,MATCH($R$1,Database!$A$1:$AS$1,),)))))</f>
        <v>7.7301475745161097E-3</v>
      </c>
      <c r="S239" s="13">
        <f>IF(VLOOKUP(B239,Database!$A:$AV,MATCH($S$1,Database!$A$1:$AV$1,),)=0,"#N/A",((((VLOOKUP(B239,Database!$A:$AS,MATCH($S$1,Database!$A$1:$AS$1,),))))-(((VLOOKUP(EDATE(B239,-12),Database!$A:$AS,MATCH($S$1,Database!$A$1:$AS$1,),)))))/(((VLOOKUP(EDATE(B239,-12),Database!$A:$AS,MATCH($S$1,Database!$A$1:$AS$1,),)))))</f>
        <v>5.9701492551137332E-2</v>
      </c>
      <c r="T239" s="13">
        <f>IF(VLOOKUP(B239,Database!$A:$AV,MATCH($T$1,Database!$A$1:$AV$1,),)=0,"#N/A",((((VLOOKUP(B239,Database!$A:$AS,MATCH($T$1,Database!$A$1:$AS$1,),))))-(((VLOOKUP(EDATE(B239,-12),Database!$A:$AS,MATCH($T$1,Database!$A$1:$AS$1,),)))))/(((VLOOKUP(EDATE(B239,-12),Database!$A:$AS,MATCH($T$1,Database!$A$1:$AS$1,),)))))</f>
        <v>7.6461769109035668E-2</v>
      </c>
      <c r="U239" s="13">
        <f>IF(VLOOKUP(B239,Database!$A:$AV,MATCH($U$1,Database!$A$1:$AV$1,),)=0,"#N/A",((((VLOOKUP(B239,Database!$A:$AS,MATCH($U$1,Database!$A$1:$AS$1,),))))-(((VLOOKUP(EDATE(B239,-12),Database!$A:$AS,MATCH($U$1,Database!$A$1:$AS$1,),)))))/(((VLOOKUP(EDATE(B239,-12),Database!$A:$AS,MATCH($U$1,Database!$A$1:$AS$1,),)))))</f>
        <v>7.8801331854826712E-2</v>
      </c>
      <c r="V239" s="13">
        <f>IF(VLOOKUP(B239,Database!$A:$AV,MATCH($V$1,Database!$A$1:$AV$1,),)=0,"#N/A",((((VLOOKUP(B239,Database!$A:$AS,MATCH($V$1,Database!$A$1:$AS$1,),))))-(((VLOOKUP(EDATE(B239,-12),Database!$A:$AS,MATCH($V$1,Database!$A$1:$AS$1,),)))))/(((VLOOKUP(EDATE(B239,-12),Database!$A:$AS,MATCH($V$1,Database!$A$1:$AS$1,),)))))</f>
        <v>6.5420560747663434E-2</v>
      </c>
    </row>
    <row r="240" spans="1:22" s="80" customFormat="1" x14ac:dyDescent="0.35">
      <c r="A240" s="43"/>
      <c r="B240" s="75">
        <v>39448</v>
      </c>
      <c r="C240" s="13">
        <f>IF(VLOOKUP(B240,Database!$A:$AU,MATCH($C$1,Database!$A$1:$AU$1,),)=0,"#N/A",((((VLOOKUP(B240,Database!$A:$AU,MATCH($C$1,Database!$A$1:$AU$1,),))))-(((VLOOKUP(EDATE(B240,-12),Database!$A:$AU,MATCH($C$1,Database!$A$1:$AU$1,),)))))/(((VLOOKUP(EDATE(B240,-12),Database!$A:$AU,MATCH($C$1,Database!$A$1:$AU$1,),)))))</f>
        <v>2.4528040790257277E-2</v>
      </c>
      <c r="D240" s="13">
        <f>IF(VLOOKUP(B240,Database!$A:$AV,MATCH($D$1,Database!$A$1:$AV$1,),)=0,"#N/A",((((VLOOKUP(B240,Database!$A:$AS,MATCH($D$1,Database!$A$1:$AS$1,),))))-(((VLOOKUP(EDATE(B240,-12),Database!$A:$AS,MATCH($D$1,Database!$A$1:$AS$1,),)))))/(((VLOOKUP(EDATE(B240,-12),Database!$A:$AS,MATCH($D$1,Database!$A$1:$AS$1,),)))))</f>
        <v>3.6931818181145569E-2</v>
      </c>
      <c r="E240" s="13">
        <f>IF(VLOOKUP(B240,Database!$A:$AV,MATCH($E$1,Database!$A$1:$AV$1,),)=0,"#N/A",((((VLOOKUP(B240,Database!$A:$AS,MATCH($E$1,Database!$A$1:$AS$1,),))))-(((VLOOKUP(EDATE(B240,-12),Database!$A:$AS,MATCH($E$1,Database!$A$1:$AS$1,),)))))/(((VLOOKUP(EDATE(B240,-12),Database!$A:$AS,MATCH($E$1,Database!$A$1:$AS$1,),)))))</f>
        <v>4.1213025968552197E-2</v>
      </c>
      <c r="F240" s="13">
        <f>IF(VLOOKUP(B240,Database!$A:$AV,MATCH($F$1,Database!$A$1:$AV$1,),)=0,"#N/A",((((VLOOKUP(B240,Database!$A:$AS,MATCH($F$1,Database!$A$1:$AS$1,),))))-(((VLOOKUP(EDATE(B240,-12),Database!$A:$AS,MATCH($F$1,Database!$A$1:$AS$1,),)))))/(((VLOOKUP(EDATE(B240,-12),Database!$A:$AS,MATCH($F$1,Database!$A$1:$AS$1,),)))))</f>
        <v>6.3091482653623451E-2</v>
      </c>
      <c r="G240" s="13">
        <f>IF(VLOOKUP(B240,Database!$A:$AV,MATCH($G$1,Database!$A$1:$AV$1,),)=0,"#N/A",((((VLOOKUP(B240,Database!$A:$AS,MATCH($G$1,Database!$A$1:$AS$1,),))))-(((VLOOKUP(EDATE(B240,-12),Database!$A:$AS,MATCH($G$1,Database!$A$1:$AS$1,),)))))/(((VLOOKUP(EDATE(B240,-12),Database!$A:$AS,MATCH($G$1,Database!$A$1:$AS$1,),)))))</f>
        <v>1.9544267315140067E-2</v>
      </c>
      <c r="H240" s="13">
        <f>IF(VLOOKUP(B240,Database!$A:$AV,MATCH($H$1,Database!$A$1:$AV$1,),)=0,"#N/A",((((VLOOKUP(B240,Database!$A:$AS,MATCH($H$1,Database!$A$1:$AS$1,),))))-(((VLOOKUP(EDATE(B240,-12),Database!$A:$AS,MATCH($H$1,Database!$A$1:$AS$1,),)))))/(((VLOOKUP(EDATE(B240,-12),Database!$A:$AS,MATCH($H$1,Database!$A$1:$AS$1,),)))))</f>
        <v>-3.02144249462898E-2</v>
      </c>
      <c r="I240" s="13">
        <f>IF(VLOOKUP(B240,Database!$A:$AV,MATCH($I$1,Database!$A$1:$AV$1,),)=0,"#N/A",((((VLOOKUP(B240,Database!$A:$AS,MATCH($I$1,Database!$A$1:$AS$1,),))))-(((VLOOKUP(EDATE(B240,-12),Database!$A:$AS,MATCH($I$1,Database!$A$1:$AS$1,),)))))/(((VLOOKUP(EDATE(B240,-12),Database!$A:$AS,MATCH($I$1,Database!$A$1:$AS$1,),)))))</f>
        <v>2.0296643244360927E-2</v>
      </c>
      <c r="J240" s="13">
        <f>IF(VLOOKUP(B240,Database!$A:$AV,MATCH($J$1,Database!$A$1:$AV$1,),)=0,"#N/A",((((VLOOKUP(B240,Database!$A:$AS,MATCH($J$1,Database!$A$1:$AS$1,),))))-(((VLOOKUP(EDATE(B240,-12),Database!$A:$AS,MATCH($J$1,Database!$A$1:$AS$1,),)))))/(((VLOOKUP(EDATE(B240,-12),Database!$A:$AS,MATCH($J$1,Database!$A$1:$AS$1,),)))))</f>
        <v>-7.3304644655307425E-3</v>
      </c>
      <c r="K240" s="13">
        <f>IF(VLOOKUP(B240,Database!$A:$AV,MATCH($K$1,Database!$A$1:$AV$1,),)=0,"#N/A",((((VLOOKUP(B240,Database!$A:$AS,MATCH($K$1,Database!$A$1:$AS$1,),))))-(((VLOOKUP(EDATE(B240,-12),Database!$A:$AS,MATCH($K$1,Database!$A$1:$AS$1,),)))))/(((VLOOKUP(EDATE(B240,-12),Database!$A:$AS,MATCH($K$1,Database!$A$1:$AS$1,),)))))</f>
        <v>3.3447684390381809E-2</v>
      </c>
      <c r="L240" s="13">
        <f>((((VLOOKUP(B240,Database!$A:$AS,MATCH($L$1,Database!$A$1:$AS$1,),))))-(((VLOOKUP(EDATE(B240,-12),Database!$A:$AS,MATCH($L$1,Database!$A$1:$AS$1,),)))))/(((VLOOKUP(EDATE(B240,-12),Database!$A:$AS,MATCH($L$1,Database!$A$1:$AS$1,),))))</f>
        <v>2.112590520529262E-2</v>
      </c>
      <c r="M240" s="13">
        <f>((((VLOOKUP(B240,Database!$A:$AS,MATCH($M$1,Database!$A$1:$AS$1,),))))-(((VLOOKUP(EDATE(B240,-12),Database!$A:$AS,MATCH($M$1,Database!$A$1:$AS$1,),)))))/(((VLOOKUP(EDATE(B240,-12),Database!$A:$AS,MATCH($M$1,Database!$A$1:$AS$1,),))))</f>
        <v>6.9848661233993012E-2</v>
      </c>
      <c r="N240" s="13">
        <f>((((VLOOKUP(B240,Database!$A:$AS,MATCH($N$1,Database!$A$1:$AS$1,),))))-(((VLOOKUP(EDATE(B240,-12),Database!$A:$AS,MATCH($N$1,Database!$A$1:$AS$1,),)))))/(((VLOOKUP(EDATE(B240,-12),Database!$A:$AS,MATCH($N$1,Database!$A$1:$AS$1,),))))</f>
        <v>0.13568340293530068</v>
      </c>
      <c r="O240" s="13">
        <f>IF(VLOOKUP(B240,Database!$A:$AV,MATCH($O$1,Database!$A$1:$AV$1,),)=0,"#N/A",((((VLOOKUP(B240,Database!$A:$AS,MATCH($O$1,Database!$A$1:$AS$1,),))))-(((VLOOKUP(EDATE(B240,-12),Database!$A:$AS,MATCH($O$1,Database!$A$1:$AS$1,),)))))/(((VLOOKUP(EDATE(B240,-12),Database!$A:$AS,MATCH($O$1,Database!$A$1:$AS$1,),)))))</f>
        <v>-2.750386658332192E-2</v>
      </c>
      <c r="P240" s="13">
        <f>IF(VLOOKUP(B240,Database!$A:$AV,MATCH($P$1,Database!$A$1:$AV$1,),)=0,"#N/A",((((VLOOKUP(B240,Database!$A:$AS,MATCH($P$1,Database!$A$1:$AS$1,),))))-(((VLOOKUP(EDATE(B240,-12),Database!$A:$AS,MATCH($P$1,Database!$A$1:$AS$1,),)))))/(((VLOOKUP(EDATE(B240,-12),Database!$A:$AS,MATCH($P$1,Database!$A$1:$AS$1,),)))))</f>
        <v>0.12371555507100225</v>
      </c>
      <c r="Q240" s="13">
        <f>IF(VLOOKUP(B240,Database!$A:$AV,MATCH($Q$1,Database!$A$1:$AV$1,),)=0,"#N/A",((((VLOOKUP(B240,Database!$A:$AS,MATCH($Q$1,Database!$A$1:$AS$1,),))))-(((VLOOKUP(EDATE(B240,-12),Database!$A:$AS,MATCH($Q$1,Database!$A$1:$AS$1,),)))))/(((VLOOKUP(EDATE(B240,-12),Database!$A:$AS,MATCH($Q$1,Database!$A$1:$AS$1,),)))))</f>
        <v>8.436901003605482E-2</v>
      </c>
      <c r="R240" s="13">
        <f>IF(VLOOKUP(B240,Database!$A:$AV,MATCH($R$1,Database!$A$1:$AV$1,),)=0,"#N/A",((((VLOOKUP(B240,Database!$A:$AS,MATCH($R$1,Database!$A$1:$AS$1,),))))-(((VLOOKUP(EDATE(B240,-12),Database!$A:$AS,MATCH($R$1,Database!$A$1:$AS$1,),)))))/(((VLOOKUP(EDATE(B240,-12),Database!$A:$AS,MATCH($R$1,Database!$A$1:$AS$1,),)))))</f>
        <v>-1.3342228147356186E-2</v>
      </c>
      <c r="S240" s="13">
        <f>IF(VLOOKUP(B240,Database!$A:$AV,MATCH($S$1,Database!$A$1:$AV$1,),)=0,"#N/A",((((VLOOKUP(B240,Database!$A:$AS,MATCH($S$1,Database!$A$1:$AS$1,),))))-(((VLOOKUP(EDATE(B240,-12),Database!$A:$AS,MATCH($S$1,Database!$A$1:$AS$1,),)))))/(((VLOOKUP(EDATE(B240,-12),Database!$A:$AS,MATCH($S$1,Database!$A$1:$AS$1,),)))))</f>
        <v>-1.8709073900105449E-3</v>
      </c>
      <c r="T240" s="13">
        <f>IF(VLOOKUP(B240,Database!$A:$AV,MATCH($T$1,Database!$A$1:$AV$1,),)=0,"#N/A",((((VLOOKUP(B240,Database!$A:$AS,MATCH($T$1,Database!$A$1:$AS$1,),))))-(((VLOOKUP(EDATE(B240,-12),Database!$A:$AS,MATCH($T$1,Database!$A$1:$AS$1,),)))))/(((VLOOKUP(EDATE(B240,-12),Database!$A:$AS,MATCH($T$1,Database!$A$1:$AS$1,),)))))</f>
        <v>2.0172910661910563E-2</v>
      </c>
      <c r="U240" s="13">
        <f>IF(VLOOKUP(B240,Database!$A:$AV,MATCH($U$1,Database!$A$1:$AV$1,),)=0,"#N/A",((((VLOOKUP(B240,Database!$A:$AS,MATCH($U$1,Database!$A$1:$AS$1,),))))-(((VLOOKUP(EDATE(B240,-12),Database!$A:$AS,MATCH($U$1,Database!$A$1:$AS$1,),)))))/(((VLOOKUP(EDATE(B240,-12),Database!$A:$AS,MATCH($U$1,Database!$A$1:$AS$1,),)))))</f>
        <v>3.404255319637934E-2</v>
      </c>
      <c r="V240" s="13">
        <f>IF(VLOOKUP(B240,Database!$A:$AV,MATCH($V$1,Database!$A$1:$AV$1,),)=0,"#N/A",((((VLOOKUP(B240,Database!$A:$AS,MATCH($V$1,Database!$A$1:$AS$1,),))))-(((VLOOKUP(EDATE(B240,-12),Database!$A:$AS,MATCH($V$1,Database!$A$1:$AS$1,),)))))/(((VLOOKUP(EDATE(B240,-12),Database!$A:$AS,MATCH($V$1,Database!$A$1:$AS$1,),)))))</f>
        <v>0.10618279569892461</v>
      </c>
    </row>
    <row r="241" spans="1:22" s="80" customFormat="1" x14ac:dyDescent="0.35">
      <c r="A241" s="43"/>
      <c r="B241" s="75">
        <v>39479</v>
      </c>
      <c r="C241" s="13">
        <f>IF(VLOOKUP(B241,Database!$A:$AU,MATCH($C$1,Database!$A$1:$AU$1,),)=0,"#N/A",((((VLOOKUP(B241,Database!$A:$AU,MATCH($C$1,Database!$A$1:$AU$1,),))))-(((VLOOKUP(EDATE(B241,-12),Database!$A:$AU,MATCH($C$1,Database!$A$1:$AU$1,),)))))/(((VLOOKUP(EDATE(B241,-12),Database!$A:$AU,MATCH($C$1,Database!$A$1:$AU$1,),)))))</f>
        <v>1.0680104360714822E-2</v>
      </c>
      <c r="D241" s="13">
        <f>IF(VLOOKUP(B241,Database!$A:$AV,MATCH($D$1,Database!$A$1:$AV$1,),)=0,"#N/A",((((VLOOKUP(B241,Database!$A:$AS,MATCH($D$1,Database!$A$1:$AS$1,),))))-(((VLOOKUP(EDATE(B241,-12),Database!$A:$AS,MATCH($D$1,Database!$A$1:$AS$1,),)))))/(((VLOOKUP(EDATE(B241,-12),Database!$A:$AS,MATCH($D$1,Database!$A$1:$AS$1,),)))))</f>
        <v>2.8222013171803926E-2</v>
      </c>
      <c r="E241" s="13">
        <f>IF(VLOOKUP(B241,Database!$A:$AV,MATCH($E$1,Database!$A$1:$AV$1,),)=0,"#N/A",((((VLOOKUP(B241,Database!$A:$AS,MATCH($E$1,Database!$A$1:$AS$1,),))))-(((VLOOKUP(EDATE(B241,-12),Database!$A:$AS,MATCH($E$1,Database!$A$1:$AS$1,),)))))/(((VLOOKUP(EDATE(B241,-12),Database!$A:$AS,MATCH($E$1,Database!$A$1:$AS$1,),)))))</f>
        <v>3.7989031496780859E-2</v>
      </c>
      <c r="F241" s="13">
        <f>IF(VLOOKUP(B241,Database!$A:$AV,MATCH($F$1,Database!$A$1:$AV$1,),)=0,"#N/A",((((VLOOKUP(B241,Database!$A:$AS,MATCH($F$1,Database!$A$1:$AS$1,),))))-(((VLOOKUP(EDATE(B241,-12),Database!$A:$AS,MATCH($F$1,Database!$A$1:$AS$1,),)))))/(((VLOOKUP(EDATE(B241,-12),Database!$A:$AS,MATCH($F$1,Database!$A$1:$AS$1,),)))))</f>
        <v>5.54973821937342E-2</v>
      </c>
      <c r="G241" s="13">
        <f>IF(VLOOKUP(B241,Database!$A:$AV,MATCH($G$1,Database!$A$1:$AV$1,),)=0,"#N/A",((((VLOOKUP(B241,Database!$A:$AS,MATCH($G$1,Database!$A$1:$AS$1,),))))-(((VLOOKUP(EDATE(B241,-12),Database!$A:$AS,MATCH($G$1,Database!$A$1:$AS$1,),)))))/(((VLOOKUP(EDATE(B241,-12),Database!$A:$AS,MATCH($G$1,Database!$A$1:$AS$1,),)))))</f>
        <v>1.9275388184900915E-2</v>
      </c>
      <c r="H241" s="13">
        <f>IF(VLOOKUP(B241,Database!$A:$AV,MATCH($H$1,Database!$A$1:$AV$1,),)=0,"#N/A",((((VLOOKUP(B241,Database!$A:$AS,MATCH($H$1,Database!$A$1:$AS$1,),))))-(((VLOOKUP(EDATE(B241,-12),Database!$A:$AS,MATCH($H$1,Database!$A$1:$AS$1,),)))))/(((VLOOKUP(EDATE(B241,-12),Database!$A:$AS,MATCH($H$1,Database!$A$1:$AS$1,),)))))</f>
        <v>-1.9607843142327032E-2</v>
      </c>
      <c r="I241" s="13">
        <f>IF(VLOOKUP(B241,Database!$A:$AV,MATCH($I$1,Database!$A$1:$AV$1,),)=0,"#N/A",((((VLOOKUP(B241,Database!$A:$AS,MATCH($I$1,Database!$A$1:$AS$1,),))))-(((VLOOKUP(EDATE(B241,-12),Database!$A:$AS,MATCH($I$1,Database!$A$1:$AS$1,),)))))/(((VLOOKUP(EDATE(B241,-12),Database!$A:$AS,MATCH($I$1,Database!$A$1:$AS$1,),)))))</f>
        <v>6.2063615214434254E-3</v>
      </c>
      <c r="J241" s="13">
        <f>IF(VLOOKUP(B241,Database!$A:$AV,MATCH($J$1,Database!$A$1:$AV$1,),)=0,"#N/A",((((VLOOKUP(B241,Database!$A:$AS,MATCH($J$1,Database!$A$1:$AS$1,),))))-(((VLOOKUP(EDATE(B241,-12),Database!$A:$AS,MATCH($J$1,Database!$A$1:$AS$1,),)))))/(((VLOOKUP(EDATE(B241,-12),Database!$A:$AS,MATCH($J$1,Database!$A$1:$AS$1,),)))))</f>
        <v>-2.7600817630637751E-3</v>
      </c>
      <c r="K241" s="13">
        <f>IF(VLOOKUP(B241,Database!$A:$AV,MATCH($K$1,Database!$A$1:$AV$1,),)=0,"#N/A",((((VLOOKUP(B241,Database!$A:$AS,MATCH($K$1,Database!$A$1:$AS$1,),))))-(((VLOOKUP(EDATE(B241,-12),Database!$A:$AS,MATCH($K$1,Database!$A$1:$AS$1,),)))))/(((VLOOKUP(EDATE(B241,-12),Database!$A:$AS,MATCH($K$1,Database!$A$1:$AS$1,),)))))</f>
        <v>1.862828111824185E-2</v>
      </c>
      <c r="L241" s="13">
        <f>((((VLOOKUP(B241,Database!$A:$AS,MATCH($L$1,Database!$A$1:$AS$1,),))))-(((VLOOKUP(EDATE(B241,-12),Database!$A:$AS,MATCH($L$1,Database!$A$1:$AS$1,),)))))/(((VLOOKUP(EDATE(B241,-12),Database!$A:$AS,MATCH($L$1,Database!$A$1:$AS$1,),))))</f>
        <v>2.0953423251384027E-2</v>
      </c>
      <c r="M241" s="13">
        <f>((((VLOOKUP(B241,Database!$A:$AS,MATCH($M$1,Database!$A$1:$AS$1,),))))-(((VLOOKUP(EDATE(B241,-12),Database!$A:$AS,MATCH($M$1,Database!$A$1:$AS$1,),)))))/(((VLOOKUP(EDATE(B241,-12),Database!$A:$AS,MATCH($M$1,Database!$A$1:$AS$1,),))))</f>
        <v>5.392731535756165E-2</v>
      </c>
      <c r="N241" s="13">
        <f>((((VLOOKUP(B241,Database!$A:$AS,MATCH($N$1,Database!$A$1:$AS$1,),))))-(((VLOOKUP(EDATE(B241,-12),Database!$A:$AS,MATCH($N$1,Database!$A$1:$AS$1,),)))))/(((VLOOKUP(EDATE(B241,-12),Database!$A:$AS,MATCH($N$1,Database!$A$1:$AS$1,),))))</f>
        <v>0.12910051877926182</v>
      </c>
      <c r="O241" s="13">
        <f>IF(VLOOKUP(B241,Database!$A:$AV,MATCH($O$1,Database!$A$1:$AV$1,),)=0,"#N/A",((((VLOOKUP(B241,Database!$A:$AS,MATCH($O$1,Database!$A$1:$AS$1,),))))-(((VLOOKUP(EDATE(B241,-12),Database!$A:$AS,MATCH($O$1,Database!$A$1:$AS$1,),)))))/(((VLOOKUP(EDATE(B241,-12),Database!$A:$AS,MATCH($O$1,Database!$A$1:$AS$1,),)))))</f>
        <v>-3.6306275673990342E-2</v>
      </c>
      <c r="P241" s="13">
        <f>IF(VLOOKUP(B241,Database!$A:$AV,MATCH($P$1,Database!$A$1:$AV$1,),)=0,"#N/A",((((VLOOKUP(B241,Database!$A:$AS,MATCH($P$1,Database!$A$1:$AS$1,),))))-(((VLOOKUP(EDATE(B241,-12),Database!$A:$AS,MATCH($P$1,Database!$A$1:$AS$1,),)))))/(((VLOOKUP(EDATE(B241,-12),Database!$A:$AS,MATCH($P$1,Database!$A$1:$AS$1,),)))))</f>
        <v>0.10915265200517477</v>
      </c>
      <c r="Q241" s="13">
        <f>IF(VLOOKUP(B241,Database!$A:$AV,MATCH($Q$1,Database!$A$1:$AV$1,),)=0,"#N/A",((((VLOOKUP(B241,Database!$A:$AS,MATCH($Q$1,Database!$A$1:$AS$1,),))))-(((VLOOKUP(EDATE(B241,-12),Database!$A:$AS,MATCH($Q$1,Database!$A$1:$AS$1,),)))))/(((VLOOKUP(EDATE(B241,-12),Database!$A:$AS,MATCH($Q$1,Database!$A$1:$AS$1,),)))))</f>
        <v>6.734852560086213E-2</v>
      </c>
      <c r="R241" s="13">
        <f>IF(VLOOKUP(B241,Database!$A:$AV,MATCH($R$1,Database!$A$1:$AV$1,),)=0,"#N/A",((((VLOOKUP(B241,Database!$A:$AS,MATCH($R$1,Database!$A$1:$AS$1,),))))-(((VLOOKUP(EDATE(B241,-12),Database!$A:$AS,MATCH($R$1,Database!$A$1:$AS$1,),)))))/(((VLOOKUP(EDATE(B241,-12),Database!$A:$AS,MATCH($R$1,Database!$A$1:$AS$1,),)))))</f>
        <v>-6.1952861951054899E-2</v>
      </c>
      <c r="S241" s="13">
        <f>IF(VLOOKUP(B241,Database!$A:$AV,MATCH($S$1,Database!$A$1:$AV$1,),)=0,"#N/A",((((VLOOKUP(B241,Database!$A:$AS,MATCH($S$1,Database!$A$1:$AS$1,),))))-(((VLOOKUP(EDATE(B241,-12),Database!$A:$AS,MATCH($S$1,Database!$A$1:$AS$1,),)))))/(((VLOOKUP(EDATE(B241,-12),Database!$A:$AS,MATCH($S$1,Database!$A$1:$AS$1,),)))))</f>
        <v>-1.9230769222471213E-2</v>
      </c>
      <c r="T241" s="13">
        <f>IF(VLOOKUP(B241,Database!$A:$AV,MATCH($T$1,Database!$A$1:$AV$1,),)=0,"#N/A",((((VLOOKUP(B241,Database!$A:$AS,MATCH($T$1,Database!$A$1:$AS$1,),))))-(((VLOOKUP(EDATE(B241,-12),Database!$A:$AS,MATCH($T$1,Database!$A$1:$AS$1,),)))))/(((VLOOKUP(EDATE(B241,-12),Database!$A:$AS,MATCH($T$1,Database!$A$1:$AS$1,),)))))</f>
        <v>6.4896755163721231E-2</v>
      </c>
      <c r="U241" s="13">
        <f>IF(VLOOKUP(B241,Database!$A:$AV,MATCH($U$1,Database!$A$1:$AV$1,),)=0,"#N/A",((((VLOOKUP(B241,Database!$A:$AS,MATCH($U$1,Database!$A$1:$AS$1,),))))-(((VLOOKUP(EDATE(B241,-12),Database!$A:$AS,MATCH($U$1,Database!$A$1:$AS$1,),)))))/(((VLOOKUP(EDATE(B241,-12),Database!$A:$AS,MATCH($U$1,Database!$A$1:$AS$1,),)))))</f>
        <v>5.1282051278489428E-2</v>
      </c>
      <c r="V241" s="13">
        <f>IF(VLOOKUP(B241,Database!$A:$AV,MATCH($V$1,Database!$A$1:$AV$1,),)=0,"#N/A",((((VLOOKUP(B241,Database!$A:$AS,MATCH($V$1,Database!$A$1:$AS$1,),))))-(((VLOOKUP(EDATE(B241,-12),Database!$A:$AS,MATCH($V$1,Database!$A$1:$AS$1,),)))))/(((VLOOKUP(EDATE(B241,-12),Database!$A:$AS,MATCH($V$1,Database!$A$1:$AS$1,),)))))</f>
        <v>0.10228802153432044</v>
      </c>
    </row>
    <row r="242" spans="1:22" s="80" customFormat="1" x14ac:dyDescent="0.35">
      <c r="A242" s="43"/>
      <c r="B242" s="75">
        <v>39508</v>
      </c>
      <c r="C242" s="13">
        <f>IF(VLOOKUP(B242,Database!$A:$AU,MATCH($C$1,Database!$A$1:$AU$1,),)=0,"#N/A",((((VLOOKUP(B242,Database!$A:$AU,MATCH($C$1,Database!$A$1:$AU$1,),))))-(((VLOOKUP(EDATE(B242,-12),Database!$A:$AU,MATCH($C$1,Database!$A$1:$AU$1,),)))))/(((VLOOKUP(EDATE(B242,-12),Database!$A:$AU,MATCH($C$1,Database!$A$1:$AU$1,),)))))</f>
        <v>5.0839712704142193E-3</v>
      </c>
      <c r="D242" s="13">
        <f>IF(VLOOKUP(B242,Database!$A:$AV,MATCH($D$1,Database!$A$1:$AV$1,),)=0,"#N/A",((((VLOOKUP(B242,Database!$A:$AS,MATCH($D$1,Database!$A$1:$AS$1,),))))-(((VLOOKUP(EDATE(B242,-12),Database!$A:$AS,MATCH($D$1,Database!$A$1:$AS$1,),)))))/(((VLOOKUP(EDATE(B242,-12),Database!$A:$AS,MATCH($D$1,Database!$A$1:$AS$1,),)))))</f>
        <v>1.8726591758160327E-2</v>
      </c>
      <c r="E242" s="13">
        <f>IF(VLOOKUP(B242,Database!$A:$AV,MATCH($E$1,Database!$A$1:$AV$1,),)=0,"#N/A",((((VLOOKUP(B242,Database!$A:$AS,MATCH($E$1,Database!$A$1:$AS$1,),))))-(((VLOOKUP(EDATE(B242,-12),Database!$A:$AS,MATCH($E$1,Database!$A$1:$AS$1,),)))))/(((VLOOKUP(EDATE(B242,-12),Database!$A:$AS,MATCH($E$1,Database!$A$1:$AS$1,),)))))</f>
        <v>2.7288113641909768E-2</v>
      </c>
      <c r="F242" s="13">
        <f>IF(VLOOKUP(B242,Database!$A:$AV,MATCH($F$1,Database!$A$1:$AV$1,),)=0,"#N/A",((((VLOOKUP(B242,Database!$A:$AS,MATCH($F$1,Database!$A$1:$AS$1,),))))-(((VLOOKUP(EDATE(B242,-12),Database!$A:$AS,MATCH($F$1,Database!$A$1:$AS$1,),)))))/(((VLOOKUP(EDATE(B242,-12),Database!$A:$AS,MATCH($F$1,Database!$A$1:$AS$1,),)))))</f>
        <v>4.2708333331738388E-2</v>
      </c>
      <c r="G242" s="13">
        <f>IF(VLOOKUP(B242,Database!$A:$AV,MATCH($G$1,Database!$A$1:$AV$1,),)=0,"#N/A",((((VLOOKUP(B242,Database!$A:$AS,MATCH($G$1,Database!$A$1:$AS$1,),))))-(((VLOOKUP(EDATE(B242,-12),Database!$A:$AS,MATCH($G$1,Database!$A$1:$AS$1,),)))))/(((VLOOKUP(EDATE(B242,-12),Database!$A:$AS,MATCH($G$1,Database!$A$1:$AS$1,),)))))</f>
        <v>4.4283057302273632E-4</v>
      </c>
      <c r="H242" s="13">
        <f>IF(VLOOKUP(B242,Database!$A:$AV,MATCH($H$1,Database!$A$1:$AV$1,),)=0,"#N/A",((((VLOOKUP(B242,Database!$A:$AS,MATCH($H$1,Database!$A$1:$AS$1,),))))-(((VLOOKUP(EDATE(B242,-12),Database!$A:$AS,MATCH($H$1,Database!$A$1:$AS$1,),)))))/(((VLOOKUP(EDATE(B242,-12),Database!$A:$AS,MATCH($H$1,Database!$A$1:$AS$1,),)))))</f>
        <v>-3.1496062983727355E-2</v>
      </c>
      <c r="I242" s="13">
        <f>IF(VLOOKUP(B242,Database!$A:$AV,MATCH($I$1,Database!$A$1:$AV$1,),)=0,"#N/A",((((VLOOKUP(B242,Database!$A:$AS,MATCH($I$1,Database!$A$1:$AS$1,),))))-(((VLOOKUP(EDATE(B242,-12),Database!$A:$AS,MATCH($I$1,Database!$A$1:$AS$1,),)))))/(((VLOOKUP(EDATE(B242,-12),Database!$A:$AS,MATCH($I$1,Database!$A$1:$AS$1,),)))))</f>
        <v>4.6224961466257959E-3</v>
      </c>
      <c r="J242" s="13">
        <f>IF(VLOOKUP(B242,Database!$A:$AV,MATCH($J$1,Database!$A$1:$AV$1,),)=0,"#N/A",((((VLOOKUP(B242,Database!$A:$AS,MATCH($J$1,Database!$A$1:$AS$1,),))))-(((VLOOKUP(EDATE(B242,-12),Database!$A:$AS,MATCH($J$1,Database!$A$1:$AS$1,),)))))/(((VLOOKUP(EDATE(B242,-12),Database!$A:$AS,MATCH($J$1,Database!$A$1:$AS$1,),)))))</f>
        <v>-3.283883472729076E-2</v>
      </c>
      <c r="K242" s="13">
        <f>IF(VLOOKUP(B242,Database!$A:$AV,MATCH($K$1,Database!$A$1:$AV$1,),)=0,"#N/A",((((VLOOKUP(B242,Database!$A:$AS,MATCH($K$1,Database!$A$1:$AS$1,),))))-(((VLOOKUP(EDATE(B242,-12),Database!$A:$AS,MATCH($K$1,Database!$A$1:$AS$1,),)))))/(((VLOOKUP(EDATE(B242,-12),Database!$A:$AS,MATCH($K$1,Database!$A$1:$AS$1,),)))))</f>
        <v>-8.3963055952091176E-4</v>
      </c>
      <c r="L242" s="13">
        <f>((((VLOOKUP(B242,Database!$A:$AS,MATCH($L$1,Database!$A$1:$AS$1,),))))-(((VLOOKUP(EDATE(B242,-12),Database!$A:$AS,MATCH($L$1,Database!$A$1:$AS$1,),)))))/(((VLOOKUP(EDATE(B242,-12),Database!$A:$AS,MATCH($L$1,Database!$A$1:$AS$1,),))))</f>
        <v>-4.9244648556260862E-6</v>
      </c>
      <c r="M242" s="13">
        <f>((((VLOOKUP(B242,Database!$A:$AS,MATCH($M$1,Database!$A$1:$AS$1,),))))-(((VLOOKUP(EDATE(B242,-12),Database!$A:$AS,MATCH($M$1,Database!$A$1:$AS$1,),)))))/(((VLOOKUP(EDATE(B242,-12),Database!$A:$AS,MATCH($M$1,Database!$A$1:$AS$1,),))))</f>
        <v>4.0509259259259259E-2</v>
      </c>
      <c r="N242" s="13">
        <f>((((VLOOKUP(B242,Database!$A:$AS,MATCH($N$1,Database!$A$1:$AS$1,),))))-(((VLOOKUP(EDATE(B242,-12),Database!$A:$AS,MATCH($N$1,Database!$A$1:$AS$1,),)))))/(((VLOOKUP(EDATE(B242,-12),Database!$A:$AS,MATCH($N$1,Database!$A$1:$AS$1,),))))</f>
        <v>0.1178881865982903</v>
      </c>
      <c r="O242" s="13">
        <f>IF(VLOOKUP(B242,Database!$A:$AV,MATCH($O$1,Database!$A$1:$AV$1,),)=0,"#N/A",((((VLOOKUP(B242,Database!$A:$AS,MATCH($O$1,Database!$A$1:$AS$1,),))))-(((VLOOKUP(EDATE(B242,-12),Database!$A:$AS,MATCH($O$1,Database!$A$1:$AS$1,),)))))/(((VLOOKUP(EDATE(B242,-12),Database!$A:$AS,MATCH($O$1,Database!$A$1:$AS$1,),)))))</f>
        <v>-4.6793345326038363E-2</v>
      </c>
      <c r="P242" s="13">
        <f>IF(VLOOKUP(B242,Database!$A:$AV,MATCH($P$1,Database!$A$1:$AV$1,),)=0,"#N/A",((((VLOOKUP(B242,Database!$A:$AS,MATCH($P$1,Database!$A$1:$AS$1,),))))-(((VLOOKUP(EDATE(B242,-12),Database!$A:$AS,MATCH($P$1,Database!$A$1:$AS$1,),)))))/(((VLOOKUP(EDATE(B242,-12),Database!$A:$AS,MATCH($P$1,Database!$A$1:$AS$1,),)))))</f>
        <v>0.12745403975306974</v>
      </c>
      <c r="Q242" s="13">
        <f>IF(VLOOKUP(B242,Database!$A:$AV,MATCH($Q$1,Database!$A$1:$AV$1,),)=0,"#N/A",((((VLOOKUP(B242,Database!$A:$AS,MATCH($Q$1,Database!$A$1:$AS$1,),))))-(((VLOOKUP(EDATE(B242,-12),Database!$A:$AS,MATCH($Q$1,Database!$A$1:$AS$1,),)))))/(((VLOOKUP(EDATE(B242,-12),Database!$A:$AS,MATCH($Q$1,Database!$A$1:$AS$1,),)))))</f>
        <v>5.8388914744602061E-2</v>
      </c>
      <c r="R242" s="13">
        <f>IF(VLOOKUP(B242,Database!$A:$AV,MATCH($R$1,Database!$A$1:$AV$1,),)=0,"#N/A",((((VLOOKUP(B242,Database!$A:$AS,MATCH($R$1,Database!$A$1:$AS$1,),))))-(((VLOOKUP(EDATE(B242,-12),Database!$A:$AS,MATCH($R$1,Database!$A$1:$AS$1,),)))))/(((VLOOKUP(EDATE(B242,-12),Database!$A:$AS,MATCH($R$1,Database!$A$1:$AS$1,),)))))</f>
        <v>-3.5236081752607111E-2</v>
      </c>
      <c r="S242" s="13">
        <f>IF(VLOOKUP(B242,Database!$A:$AV,MATCH($S$1,Database!$A$1:$AV$1,),)=0,"#N/A",((((VLOOKUP(B242,Database!$A:$AS,MATCH($S$1,Database!$A$1:$AS$1,),))))-(((VLOOKUP(EDATE(B242,-12),Database!$A:$AS,MATCH($S$1,Database!$A$1:$AS$1,),)))))/(((VLOOKUP(EDATE(B242,-12),Database!$A:$AS,MATCH($S$1,Database!$A$1:$AS$1,),)))))</f>
        <v>-2.2956841145498945E-2</v>
      </c>
      <c r="T242" s="13">
        <f>IF(VLOOKUP(B242,Database!$A:$AV,MATCH($T$1,Database!$A$1:$AV$1,),)=0,"#N/A",((((VLOOKUP(B242,Database!$A:$AS,MATCH($T$1,Database!$A$1:$AS$1,),))))-(((VLOOKUP(EDATE(B242,-12),Database!$A:$AS,MATCH($T$1,Database!$A$1:$AS$1,),)))))/(((VLOOKUP(EDATE(B242,-12),Database!$A:$AS,MATCH($T$1,Database!$A$1:$AS$1,),)))))</f>
        <v>4.7895500726763712E-2</v>
      </c>
      <c r="U242" s="13">
        <f>IF(VLOOKUP(B242,Database!$A:$AV,MATCH($U$1,Database!$A$1:$AV$1,),)=0,"#N/A",((((VLOOKUP(B242,Database!$A:$AS,MATCH($U$1,Database!$A$1:$AS$1,),))))-(((VLOOKUP(EDATE(B242,-12),Database!$A:$AS,MATCH($U$1,Database!$A$1:$AS$1,),)))))/(((VLOOKUP(EDATE(B242,-12),Database!$A:$AS,MATCH($U$1,Database!$A$1:$AS$1,),)))))</f>
        <v>1.057082451257736E-3</v>
      </c>
      <c r="V242" s="13">
        <f>IF(VLOOKUP(B242,Database!$A:$AV,MATCH($V$1,Database!$A$1:$AV$1,),)=0,"#N/A",((((VLOOKUP(B242,Database!$A:$AS,MATCH($V$1,Database!$A$1:$AS$1,),))))-(((VLOOKUP(EDATE(B242,-12),Database!$A:$AS,MATCH($V$1,Database!$A$1:$AS$1,),)))))/(((VLOOKUP(EDATE(B242,-12),Database!$A:$AS,MATCH($V$1,Database!$A$1:$AS$1,),)))))</f>
        <v>5.1519154557463559E-2</v>
      </c>
    </row>
    <row r="243" spans="1:22" s="80" customFormat="1" x14ac:dyDescent="0.35">
      <c r="A243" s="43"/>
      <c r="B243" s="75">
        <v>39539</v>
      </c>
      <c r="C243" s="13">
        <f>IF(VLOOKUP(B243,Database!$A:$AU,MATCH($C$1,Database!$A$1:$AU$1,),)=0,"#N/A",((((VLOOKUP(B243,Database!$A:$AU,MATCH($C$1,Database!$A$1:$AU$1,),))))-(((VLOOKUP(EDATE(B243,-12),Database!$A:$AU,MATCH($C$1,Database!$A$1:$AU$1,),)))))/(((VLOOKUP(EDATE(B243,-12),Database!$A:$AU,MATCH($C$1,Database!$A$1:$AU$1,),)))))</f>
        <v>-8.4063726513104193E-3</v>
      </c>
      <c r="D243" s="13">
        <f>IF(VLOOKUP(B243,Database!$A:$AV,MATCH($D$1,Database!$A$1:$AV$1,),)=0,"#N/A",((((VLOOKUP(B243,Database!$A:$AS,MATCH($D$1,Database!$A$1:$AS$1,),))))-(((VLOOKUP(EDATE(B243,-12),Database!$A:$AS,MATCH($D$1,Database!$A$1:$AS$1,),)))))/(((VLOOKUP(EDATE(B243,-12),Database!$A:$AS,MATCH($D$1,Database!$A$1:$AS$1,),)))))</f>
        <v>4.4592030360630398E-2</v>
      </c>
      <c r="E243" s="13">
        <f>IF(VLOOKUP(B243,Database!$A:$AV,MATCH($E$1,Database!$A$1:$AV$1,),)=0,"#N/A",((((VLOOKUP(B243,Database!$A:$AS,MATCH($E$1,Database!$A$1:$AS$1,),))))-(((VLOOKUP(EDATE(B243,-12),Database!$A:$AS,MATCH($E$1,Database!$A$1:$AS$1,),)))))/(((VLOOKUP(EDATE(B243,-12),Database!$A:$AS,MATCH($E$1,Database!$A$1:$AS$1,),)))))</f>
        <v>2.5735163206612701E-2</v>
      </c>
      <c r="F243" s="13">
        <f>IF(VLOOKUP(B243,Database!$A:$AV,MATCH($F$1,Database!$A$1:$AV$1,),)=0,"#N/A",((((VLOOKUP(B243,Database!$A:$AS,MATCH($F$1,Database!$A$1:$AS$1,),))))-(((VLOOKUP(EDATE(B243,-12),Database!$A:$AS,MATCH($F$1,Database!$A$1:$AS$1,),)))))/(((VLOOKUP(EDATE(B243,-12),Database!$A:$AS,MATCH($F$1,Database!$A$1:$AS$1,),)))))</f>
        <v>5.4679284969277486E-2</v>
      </c>
      <c r="G243" s="13">
        <f>IF(VLOOKUP(B243,Database!$A:$AV,MATCH($G$1,Database!$A$1:$AV$1,),)=0,"#N/A",((((VLOOKUP(B243,Database!$A:$AS,MATCH($G$1,Database!$A$1:$AS$1,),))))-(((VLOOKUP(EDATE(B243,-12),Database!$A:$AS,MATCH($G$1,Database!$A$1:$AS$1,),)))))/(((VLOOKUP(EDATE(B243,-12),Database!$A:$AS,MATCH($G$1,Database!$A$1:$AS$1,),)))))</f>
        <v>3.8364553314120954E-2</v>
      </c>
      <c r="H243" s="13">
        <f>IF(VLOOKUP(B243,Database!$A:$AV,MATCH($H$1,Database!$A$1:$AV$1,),)=0,"#N/A",((((VLOOKUP(B243,Database!$A:$AS,MATCH($H$1,Database!$A$1:$AS$1,),))))-(((VLOOKUP(EDATE(B243,-12),Database!$A:$AS,MATCH($H$1,Database!$A$1:$AS$1,),)))))/(((VLOOKUP(EDATE(B243,-12),Database!$A:$AS,MATCH($H$1,Database!$A$1:$AS$1,),)))))</f>
        <v>9.9403578179654535E-4</v>
      </c>
      <c r="I243" s="13">
        <f>IF(VLOOKUP(B243,Database!$A:$AV,MATCH($I$1,Database!$A$1:$AV$1,),)=0,"#N/A",((((VLOOKUP(B243,Database!$A:$AS,MATCH($I$1,Database!$A$1:$AS$1,),))))-(((VLOOKUP(EDATE(B243,-12),Database!$A:$AS,MATCH($I$1,Database!$A$1:$AS$1,),)))))/(((VLOOKUP(EDATE(B243,-12),Database!$A:$AS,MATCH($I$1,Database!$A$1:$AS$1,),)))))</f>
        <v>3.3751962327112521E-2</v>
      </c>
      <c r="J243" s="13">
        <f>IF(VLOOKUP(B243,Database!$A:$AV,MATCH($J$1,Database!$A$1:$AV$1,),)=0,"#N/A",((((VLOOKUP(B243,Database!$A:$AS,MATCH($J$1,Database!$A$1:$AS$1,),))))-(((VLOOKUP(EDATE(B243,-12),Database!$A:$AS,MATCH($J$1,Database!$A$1:$AS$1,),)))))/(((VLOOKUP(EDATE(B243,-12),Database!$A:$AS,MATCH($J$1,Database!$A$1:$AS$1,),)))))</f>
        <v>-8.4927762630068182E-3</v>
      </c>
      <c r="K243" s="13">
        <f>IF(VLOOKUP(B243,Database!$A:$AV,MATCH($K$1,Database!$A$1:$AV$1,),)=0,"#N/A",((((VLOOKUP(B243,Database!$A:$AS,MATCH($K$1,Database!$A$1:$AS$1,),))))-(((VLOOKUP(EDATE(B243,-12),Database!$A:$AS,MATCH($K$1,Database!$A$1:$AS$1,),)))))/(((VLOOKUP(EDATE(B243,-12),Database!$A:$AS,MATCH($K$1,Database!$A$1:$AS$1,),)))))</f>
        <v>7.6530612223421057E-3</v>
      </c>
      <c r="L243" s="13">
        <f>((((VLOOKUP(B243,Database!$A:$AS,MATCH($L$1,Database!$A$1:$AS$1,),))))-(((VLOOKUP(EDATE(B243,-12),Database!$A:$AS,MATCH($L$1,Database!$A$1:$AS$1,),)))))/(((VLOOKUP(EDATE(B243,-12),Database!$A:$AS,MATCH($L$1,Database!$A$1:$AS$1,),))))</f>
        <v>-1.8397948207905317E-3</v>
      </c>
      <c r="M243" s="13">
        <f>((((VLOOKUP(B243,Database!$A:$AS,MATCH($M$1,Database!$A$1:$AS$1,),))))-(((VLOOKUP(EDATE(B243,-12),Database!$A:$AS,MATCH($M$1,Database!$A$1:$AS$1,),)))))/(((VLOOKUP(EDATE(B243,-12),Database!$A:$AS,MATCH($M$1,Database!$A$1:$AS$1,),))))</f>
        <v>5.005820721769496E-2</v>
      </c>
      <c r="N243" s="13">
        <f>((((VLOOKUP(B243,Database!$A:$AS,MATCH($N$1,Database!$A$1:$AS$1,),))))-(((VLOOKUP(EDATE(B243,-12),Database!$A:$AS,MATCH($N$1,Database!$A$1:$AS$1,),)))))/(((VLOOKUP(EDATE(B243,-12),Database!$A:$AS,MATCH($N$1,Database!$A$1:$AS$1,),))))</f>
        <v>0.10151360165972999</v>
      </c>
      <c r="O243" s="13">
        <f>IF(VLOOKUP(B243,Database!$A:$AV,MATCH($O$1,Database!$A$1:$AV$1,),)=0,"#N/A",((((VLOOKUP(B243,Database!$A:$AS,MATCH($O$1,Database!$A$1:$AS$1,),))))-(((VLOOKUP(EDATE(B243,-12),Database!$A:$AS,MATCH($O$1,Database!$A$1:$AS$1,),)))))/(((VLOOKUP(EDATE(B243,-12),Database!$A:$AS,MATCH($O$1,Database!$A$1:$AS$1,),)))))</f>
        <v>-3.2390559084249176E-2</v>
      </c>
      <c r="P243" s="13">
        <f>IF(VLOOKUP(B243,Database!$A:$AV,MATCH($P$1,Database!$A$1:$AV$1,),)=0,"#N/A",((((VLOOKUP(B243,Database!$A:$AS,MATCH($P$1,Database!$A$1:$AS$1,),))))-(((VLOOKUP(EDATE(B243,-12),Database!$A:$AS,MATCH($P$1,Database!$A$1:$AS$1,),)))))/(((VLOOKUP(EDATE(B243,-12),Database!$A:$AS,MATCH($P$1,Database!$A$1:$AS$1,),)))))</f>
        <v>0.1103870248460396</v>
      </c>
      <c r="Q243" s="13">
        <f>IF(VLOOKUP(B243,Database!$A:$AV,MATCH($Q$1,Database!$A$1:$AV$1,),)=0,"#N/A",((((VLOOKUP(B243,Database!$A:$AS,MATCH($Q$1,Database!$A$1:$AS$1,),))))-(((VLOOKUP(EDATE(B243,-12),Database!$A:$AS,MATCH($Q$1,Database!$A$1:$AS$1,),)))))/(((VLOOKUP(EDATE(B243,-12),Database!$A:$AS,MATCH($Q$1,Database!$A$1:$AS$1,),)))))</f>
        <v>4.7503863346854816E-2</v>
      </c>
      <c r="R243" s="13">
        <f>IF(VLOOKUP(B243,Database!$A:$AV,MATCH($R$1,Database!$A$1:$AV$1,),)=0,"#N/A",((((VLOOKUP(B243,Database!$A:$AS,MATCH($R$1,Database!$A$1:$AS$1,),))))-(((VLOOKUP(EDATE(B243,-12),Database!$A:$AS,MATCH($R$1,Database!$A$1:$AS$1,),)))))/(((VLOOKUP(EDATE(B243,-12),Database!$A:$AS,MATCH($R$1,Database!$A$1:$AS$1,),)))))</f>
        <v>1.1196641010722718E-2</v>
      </c>
      <c r="S243" s="13">
        <f>IF(VLOOKUP(B243,Database!$A:$AV,MATCH($S$1,Database!$A$1:$AV$1,),)=0,"#N/A",((((VLOOKUP(B243,Database!$A:$AS,MATCH($S$1,Database!$A$1:$AS$1,),))))-(((VLOOKUP(EDATE(B243,-12),Database!$A:$AS,MATCH($S$1,Database!$A$1:$AS$1,),)))))/(((VLOOKUP(EDATE(B243,-12),Database!$A:$AS,MATCH($S$1,Database!$A$1:$AS$1,),)))))</f>
        <v>-5.0973123268090732E-2</v>
      </c>
      <c r="T243" s="13">
        <f>IF(VLOOKUP(B243,Database!$A:$AV,MATCH($T$1,Database!$A$1:$AV$1,),)=0,"#N/A",((((VLOOKUP(B243,Database!$A:$AS,MATCH($T$1,Database!$A$1:$AS$1,),))))-(((VLOOKUP(EDATE(B243,-12),Database!$A:$AS,MATCH($T$1,Database!$A$1:$AS$1,),)))))/(((VLOOKUP(EDATE(B243,-12),Database!$A:$AS,MATCH($T$1,Database!$A$1:$AS$1,),)))))</f>
        <v>2.8860028856926137E-2</v>
      </c>
      <c r="U243" s="13">
        <f>IF(VLOOKUP(B243,Database!$A:$AV,MATCH($U$1,Database!$A$1:$AV$1,),)=0,"#N/A",((((VLOOKUP(B243,Database!$A:$AS,MATCH($U$1,Database!$A$1:$AS$1,),))))-(((VLOOKUP(EDATE(B243,-12),Database!$A:$AS,MATCH($U$1,Database!$A$1:$AS$1,),)))))/(((VLOOKUP(EDATE(B243,-12),Database!$A:$AS,MATCH($U$1,Database!$A$1:$AS$1,),)))))</f>
        <v>3.6441586283457152E-2</v>
      </c>
      <c r="V243" s="13">
        <f>IF(VLOOKUP(B243,Database!$A:$AV,MATCH($V$1,Database!$A$1:$AV$1,),)=0,"#N/A",((((VLOOKUP(B243,Database!$A:$AS,MATCH($V$1,Database!$A$1:$AS$1,),))))-(((VLOOKUP(EDATE(B243,-12),Database!$A:$AS,MATCH($V$1,Database!$A$1:$AS$1,),)))))/(((VLOOKUP(EDATE(B243,-12),Database!$A:$AS,MATCH($V$1,Database!$A$1:$AS$1,),)))))</f>
        <v>9.3833780160857916E-2</v>
      </c>
    </row>
    <row r="244" spans="1:22" s="80" customFormat="1" x14ac:dyDescent="0.35">
      <c r="A244" s="43"/>
      <c r="B244" s="75">
        <v>39569</v>
      </c>
      <c r="C244" s="13">
        <f>IF(VLOOKUP(B244,Database!$A:$AU,MATCH($C$1,Database!$A$1:$AU$1,),)=0,"#N/A",((((VLOOKUP(B244,Database!$A:$AU,MATCH($C$1,Database!$A$1:$AU$1,),))))-(((VLOOKUP(EDATE(B244,-12),Database!$A:$AU,MATCH($C$1,Database!$A$1:$AU$1,),)))))/(((VLOOKUP(EDATE(B244,-12),Database!$A:$AU,MATCH($C$1,Database!$A$1:$AU$1,),)))))</f>
        <v>-1.4837463760539548E-2</v>
      </c>
      <c r="D244" s="13">
        <f>IF(VLOOKUP(B244,Database!$A:$AV,MATCH($D$1,Database!$A$1:$AV$1,),)=0,"#N/A",((((VLOOKUP(B244,Database!$A:$AS,MATCH($D$1,Database!$A$1:$AS$1,),))))-(((VLOOKUP(EDATE(B244,-12),Database!$A:$AS,MATCH($D$1,Database!$A$1:$AS$1,),)))))/(((VLOOKUP(EDATE(B244,-12),Database!$A:$AS,MATCH($D$1,Database!$A$1:$AS$1,),)))))</f>
        <v>-3.7278657927053808E-3</v>
      </c>
      <c r="E244" s="13">
        <f>IF(VLOOKUP(B244,Database!$A:$AV,MATCH($E$1,Database!$A$1:$AV$1,),)=0,"#N/A",((((VLOOKUP(B244,Database!$A:$AS,MATCH($E$1,Database!$A$1:$AS$1,),))))-(((VLOOKUP(EDATE(B244,-12),Database!$A:$AS,MATCH($E$1,Database!$A$1:$AS$1,),)))))/(((VLOOKUP(EDATE(B244,-12),Database!$A:$AS,MATCH($E$1,Database!$A$1:$AS$1,),)))))</f>
        <v>1.9515419810165517E-2</v>
      </c>
      <c r="F244" s="13">
        <f>IF(VLOOKUP(B244,Database!$A:$AV,MATCH($F$1,Database!$A$1:$AV$1,),)=0,"#N/A",((((VLOOKUP(B244,Database!$A:$AS,MATCH($F$1,Database!$A$1:$AS$1,),))))-(((VLOOKUP(EDATE(B244,-12),Database!$A:$AS,MATCH($F$1,Database!$A$1:$AS$1,),)))))/(((VLOOKUP(EDATE(B244,-12),Database!$A:$AS,MATCH($F$1,Database!$A$1:$AS$1,),)))))</f>
        <v>1.549586776427311E-2</v>
      </c>
      <c r="G244" s="13">
        <f>IF(VLOOKUP(B244,Database!$A:$AV,MATCH($G$1,Database!$A$1:$AV$1,),)=0,"#N/A",((((VLOOKUP(B244,Database!$A:$AS,MATCH($G$1,Database!$A$1:$AS$1,),))))-(((VLOOKUP(EDATE(B244,-12),Database!$A:$AS,MATCH($G$1,Database!$A$1:$AS$1,),)))))/(((VLOOKUP(EDATE(B244,-12),Database!$A:$AS,MATCH($G$1,Database!$A$1:$AS$1,),)))))</f>
        <v>-3.3333333333333388E-2</v>
      </c>
      <c r="H244" s="13">
        <f>IF(VLOOKUP(B244,Database!$A:$AV,MATCH($H$1,Database!$A$1:$AV$1,),)=0,"#N/A",((((VLOOKUP(B244,Database!$A:$AS,MATCH($H$1,Database!$A$1:$AS$1,),))))-(((VLOOKUP(EDATE(B244,-12),Database!$A:$AS,MATCH($H$1,Database!$A$1:$AS$1,),)))))/(((VLOOKUP(EDATE(B244,-12),Database!$A:$AS,MATCH($H$1,Database!$A$1:$AS$1,),)))))</f>
        <v>-2.3483365949606573E-2</v>
      </c>
      <c r="I244" s="13">
        <f>IF(VLOOKUP(B244,Database!$A:$AV,MATCH($I$1,Database!$A$1:$AV$1,),)=0,"#N/A",((((VLOOKUP(B244,Database!$A:$AS,MATCH($I$1,Database!$A$1:$AS$1,),))))-(((VLOOKUP(EDATE(B244,-12),Database!$A:$AS,MATCH($I$1,Database!$A$1:$AS$1,),)))))/(((VLOOKUP(EDATE(B244,-12),Database!$A:$AS,MATCH($I$1,Database!$A$1:$AS$1,),)))))</f>
        <v>-2.305918524336802E-2</v>
      </c>
      <c r="J244" s="13">
        <f>IF(VLOOKUP(B244,Database!$A:$AV,MATCH($J$1,Database!$A$1:$AV$1,),)=0,"#N/A",((((VLOOKUP(B244,Database!$A:$AS,MATCH($J$1,Database!$A$1:$AS$1,),))))-(((VLOOKUP(EDATE(B244,-12),Database!$A:$AS,MATCH($J$1,Database!$A$1:$AS$1,),)))))/(((VLOOKUP(EDATE(B244,-12),Database!$A:$AS,MATCH($J$1,Database!$A$1:$AS$1,),)))))</f>
        <v>-5.5968889869640749E-2</v>
      </c>
      <c r="K244" s="13">
        <f>IF(VLOOKUP(B244,Database!$A:$AV,MATCH($K$1,Database!$A$1:$AV$1,),)=0,"#N/A",((((VLOOKUP(B244,Database!$A:$AS,MATCH($K$1,Database!$A$1:$AS$1,),))))-(((VLOOKUP(EDATE(B244,-12),Database!$A:$AS,MATCH($K$1,Database!$A$1:$AS$1,),)))))/(((VLOOKUP(EDATE(B244,-12),Database!$A:$AS,MATCH($K$1,Database!$A$1:$AS$1,),)))))</f>
        <v>-1.697792863144205E-3</v>
      </c>
      <c r="L244" s="13">
        <f>((((VLOOKUP(B244,Database!$A:$AS,MATCH($L$1,Database!$A$1:$AS$1,),))))-(((VLOOKUP(EDATE(B244,-12),Database!$A:$AS,MATCH($L$1,Database!$A$1:$AS$1,),)))))/(((VLOOKUP(EDATE(B244,-12),Database!$A:$AS,MATCH($L$1,Database!$A$1:$AS$1,),))))</f>
        <v>2.5981830752502752E-3</v>
      </c>
      <c r="M244" s="13">
        <f>((((VLOOKUP(B244,Database!$A:$AS,MATCH($M$1,Database!$A$1:$AS$1,),))))-(((VLOOKUP(EDATE(B244,-12),Database!$A:$AS,MATCH($M$1,Database!$A$1:$AS$1,),)))))/(((VLOOKUP(EDATE(B244,-12),Database!$A:$AS,MATCH($M$1,Database!$A$1:$AS$1,),))))</f>
        <v>5.1843317972350235E-2</v>
      </c>
      <c r="N244" s="13">
        <f>((((VLOOKUP(B244,Database!$A:$AS,MATCH($N$1,Database!$A$1:$AS$1,),))))-(((VLOOKUP(EDATE(B244,-12),Database!$A:$AS,MATCH($N$1,Database!$A$1:$AS$1,),)))))/(((VLOOKUP(EDATE(B244,-12),Database!$A:$AS,MATCH($N$1,Database!$A$1:$AS$1,),))))</f>
        <v>7.3414608869198567E-2</v>
      </c>
      <c r="O244" s="13">
        <f>IF(VLOOKUP(B244,Database!$A:$AV,MATCH($O$1,Database!$A$1:$AV$1,),)=0,"#N/A",((((VLOOKUP(B244,Database!$A:$AS,MATCH($O$1,Database!$A$1:$AS$1,),))))-(((VLOOKUP(EDATE(B244,-12),Database!$A:$AS,MATCH($O$1,Database!$A$1:$AS$1,),)))))/(((VLOOKUP(EDATE(B244,-12),Database!$A:$AS,MATCH($O$1,Database!$A$1:$AS$1,),)))))</f>
        <v>-3.7331907880533199E-2</v>
      </c>
      <c r="P244" s="13">
        <f>IF(VLOOKUP(B244,Database!$A:$AV,MATCH($P$1,Database!$A$1:$AV$1,),)=0,"#N/A",((((VLOOKUP(B244,Database!$A:$AS,MATCH($P$1,Database!$A$1:$AS$1,),))))-(((VLOOKUP(EDATE(B244,-12),Database!$A:$AS,MATCH($P$1,Database!$A$1:$AS$1,),)))))/(((VLOOKUP(EDATE(B244,-12),Database!$A:$AS,MATCH($P$1,Database!$A$1:$AS$1,),)))))</f>
        <v>9.1296905859117802E-2</v>
      </c>
      <c r="Q244" s="13">
        <f>IF(VLOOKUP(B244,Database!$A:$AV,MATCH($Q$1,Database!$A$1:$AV$1,),)=0,"#N/A",((((VLOOKUP(B244,Database!$A:$AS,MATCH($Q$1,Database!$A$1:$AS$1,),))))-(((VLOOKUP(EDATE(B244,-12),Database!$A:$AS,MATCH($Q$1,Database!$A$1:$AS$1,),)))))/(((VLOOKUP(EDATE(B244,-12),Database!$A:$AS,MATCH($Q$1,Database!$A$1:$AS$1,),)))))</f>
        <v>5.1370446105847074E-2</v>
      </c>
      <c r="R244" s="13">
        <f>IF(VLOOKUP(B244,Database!$A:$AV,MATCH($R$1,Database!$A$1:$AV$1,),)=0,"#N/A",((((VLOOKUP(B244,Database!$A:$AS,MATCH($R$1,Database!$A$1:$AS$1,),))))-(((VLOOKUP(EDATE(B244,-12),Database!$A:$AS,MATCH($R$1,Database!$A$1:$AS$1,),)))))/(((VLOOKUP(EDATE(B244,-12),Database!$A:$AS,MATCH($R$1,Database!$A$1:$AS$1,),)))))</f>
        <v>-6.8754254595802339E-2</v>
      </c>
      <c r="S244" s="13">
        <f>IF(VLOOKUP(B244,Database!$A:$AV,MATCH($S$1,Database!$A$1:$AV$1,),)=0,"#N/A",((((VLOOKUP(B244,Database!$A:$AS,MATCH($S$1,Database!$A$1:$AS$1,),))))-(((VLOOKUP(EDATE(B244,-12),Database!$A:$AS,MATCH($S$1,Database!$A$1:$AS$1,),)))))/(((VLOOKUP(EDATE(B244,-12),Database!$A:$AS,MATCH($S$1,Database!$A$1:$AS$1,),)))))</f>
        <v>5.5447470823490351E-2</v>
      </c>
      <c r="T244" s="13">
        <f>IF(VLOOKUP(B244,Database!$A:$AV,MATCH($T$1,Database!$A$1:$AV$1,),)=0,"#N/A",((((VLOOKUP(B244,Database!$A:$AS,MATCH($T$1,Database!$A$1:$AS$1,),))))-(((VLOOKUP(EDATE(B244,-12),Database!$A:$AS,MATCH($T$1,Database!$A$1:$AS$1,),)))))/(((VLOOKUP(EDATE(B244,-12),Database!$A:$AS,MATCH($T$1,Database!$A$1:$AS$1,),)))))</f>
        <v>9.943181824921387E-3</v>
      </c>
      <c r="U244" s="13">
        <f>IF(VLOOKUP(B244,Database!$A:$AV,MATCH($U$1,Database!$A$1:$AV$1,),)=0,"#N/A",((((VLOOKUP(B244,Database!$A:$AS,MATCH($U$1,Database!$A$1:$AS$1,),))))-(((VLOOKUP(EDATE(B244,-12),Database!$A:$AS,MATCH($U$1,Database!$A$1:$AS$1,),)))))/(((VLOOKUP(EDATE(B244,-12),Database!$A:$AS,MATCH($U$1,Database!$A$1:$AS$1,),)))))</f>
        <v>1.812366737862631E-2</v>
      </c>
      <c r="V244" s="13">
        <f>IF(VLOOKUP(B244,Database!$A:$AV,MATCH($V$1,Database!$A$1:$AV$1,),)=0,"#N/A",((((VLOOKUP(B244,Database!$A:$AS,MATCH($V$1,Database!$A$1:$AS$1,),))))-(((VLOOKUP(EDATE(B244,-12),Database!$A:$AS,MATCH($V$1,Database!$A$1:$AS$1,),)))))/(((VLOOKUP(EDATE(B244,-12),Database!$A:$AS,MATCH($V$1,Database!$A$1:$AS$1,),)))))</f>
        <v>3.4391534391534508E-2</v>
      </c>
    </row>
    <row r="245" spans="1:22" s="80" customFormat="1" x14ac:dyDescent="0.35">
      <c r="A245" s="43"/>
      <c r="B245" s="75">
        <v>39600</v>
      </c>
      <c r="C245" s="13">
        <f>IF(VLOOKUP(B245,Database!$A:$AU,MATCH($C$1,Database!$A$1:$AU$1,),)=0,"#N/A",((((VLOOKUP(B245,Database!$A:$AU,MATCH($C$1,Database!$A$1:$AU$1,),))))-(((VLOOKUP(EDATE(B245,-12),Database!$A:$AU,MATCH($C$1,Database!$A$1:$AU$1,),)))))/(((VLOOKUP(EDATE(B245,-12),Database!$A:$AU,MATCH($C$1,Database!$A$1:$AU$1,),)))))</f>
        <v>-1.7310209769244335E-2</v>
      </c>
      <c r="D245" s="13">
        <f>IF(VLOOKUP(B245,Database!$A:$AV,MATCH($D$1,Database!$A$1:$AV$1,),)=0,"#N/A",((((VLOOKUP(B245,Database!$A:$AS,MATCH($D$1,Database!$A$1:$AS$1,),))))-(((VLOOKUP(EDATE(B245,-12),Database!$A:$AS,MATCH($D$1,Database!$A$1:$AS$1,),)))))/(((VLOOKUP(EDATE(B245,-12),Database!$A:$AS,MATCH($D$1,Database!$A$1:$AS$1,),)))))</f>
        <v>-3.7243947910147002E-3</v>
      </c>
      <c r="E245" s="13">
        <f>IF(VLOOKUP(B245,Database!$A:$AV,MATCH($E$1,Database!$A$1:$AV$1,),)=0,"#N/A",((((VLOOKUP(B245,Database!$A:$AS,MATCH($E$1,Database!$A$1:$AS$1,),))))-(((VLOOKUP(EDATE(B245,-12),Database!$A:$AS,MATCH($E$1,Database!$A$1:$AS$1,),)))))/(((VLOOKUP(EDATE(B245,-12),Database!$A:$AS,MATCH($E$1,Database!$A$1:$AS$1,),)))))</f>
        <v>-7.8956626027582074E-3</v>
      </c>
      <c r="F245" s="13">
        <f>IF(VLOOKUP(B245,Database!$A:$AV,MATCH($F$1,Database!$A$1:$AV$1,),)=0,"#N/A",((((VLOOKUP(B245,Database!$A:$AS,MATCH($F$1,Database!$A$1:$AS$1,),))))-(((VLOOKUP(EDATE(B245,-12),Database!$A:$AS,MATCH($F$1,Database!$A$1:$AS$1,),)))))/(((VLOOKUP(EDATE(B245,-12),Database!$A:$AS,MATCH($F$1,Database!$A$1:$AS$1,),)))))</f>
        <v>2.7921406414127228E-2</v>
      </c>
      <c r="G245" s="13">
        <f>IF(VLOOKUP(B245,Database!$A:$AV,MATCH($G$1,Database!$A$1:$AV$1,),)=0,"#N/A",((((VLOOKUP(B245,Database!$A:$AS,MATCH($G$1,Database!$A$1:$AS$1,),))))-(((VLOOKUP(EDATE(B245,-12),Database!$A:$AS,MATCH($G$1,Database!$A$1:$AS$1,),)))))/(((VLOOKUP(EDATE(B245,-12),Database!$A:$AS,MATCH($G$1,Database!$A$1:$AS$1,),)))))</f>
        <v>-3.2488743709720075E-2</v>
      </c>
      <c r="H245" s="13">
        <f>IF(VLOOKUP(B245,Database!$A:$AV,MATCH($H$1,Database!$A$1:$AV$1,),)=0,"#N/A",((((VLOOKUP(B245,Database!$A:$AS,MATCH($H$1,Database!$A$1:$AS$1,),))))-(((VLOOKUP(EDATE(B245,-12),Database!$A:$AS,MATCH($H$1,Database!$A$1:$AS$1,),)))))/(((VLOOKUP(EDATE(B245,-12),Database!$A:$AS,MATCH($H$1,Database!$A$1:$AS$1,),)))))</f>
        <v>-5.9820538456502982E-3</v>
      </c>
      <c r="I245" s="13">
        <f>IF(VLOOKUP(B245,Database!$A:$AV,MATCH($I$1,Database!$A$1:$AV$1,),)=0,"#N/A",((((VLOOKUP(B245,Database!$A:$AS,MATCH($I$1,Database!$A$1:$AS$1,),))))-(((VLOOKUP(EDATE(B245,-12),Database!$A:$AS,MATCH($I$1,Database!$A$1:$AS$1,),)))))/(((VLOOKUP(EDATE(B245,-12),Database!$A:$AS,MATCH($I$1,Database!$A$1:$AS$1,),)))))</f>
        <v>-6.1871616404532929E-3</v>
      </c>
      <c r="J245" s="13">
        <f>IF(VLOOKUP(B245,Database!$A:$AV,MATCH($J$1,Database!$A$1:$AV$1,),)=0,"#N/A",((((VLOOKUP(B245,Database!$A:$AS,MATCH($J$1,Database!$A$1:$AS$1,),))))-(((VLOOKUP(EDATE(B245,-12),Database!$A:$AS,MATCH($J$1,Database!$A$1:$AS$1,),)))))/(((VLOOKUP(EDATE(B245,-12),Database!$A:$AS,MATCH($J$1,Database!$A$1:$AS$1,),)))))</f>
        <v>-8.475397915600448E-2</v>
      </c>
      <c r="K245" s="13">
        <f>IF(VLOOKUP(B245,Database!$A:$AV,MATCH($K$1,Database!$A$1:$AV$1,),)=0,"#N/A",((((VLOOKUP(B245,Database!$A:$AS,MATCH($K$1,Database!$A$1:$AS$1,),))))-(((VLOOKUP(EDATE(B245,-12),Database!$A:$AS,MATCH($K$1,Database!$A$1:$AS$1,),)))))/(((VLOOKUP(EDATE(B245,-12),Database!$A:$AS,MATCH($K$1,Database!$A$1:$AS$1,),)))))</f>
        <v>-1.19047619042557E-2</v>
      </c>
      <c r="L245" s="13">
        <f>((((VLOOKUP(B245,Database!$A:$AS,MATCH($L$1,Database!$A$1:$AS$1,),))))-(((VLOOKUP(EDATE(B245,-12),Database!$A:$AS,MATCH($L$1,Database!$A$1:$AS$1,),)))))/(((VLOOKUP(EDATE(B245,-12),Database!$A:$AS,MATCH($L$1,Database!$A$1:$AS$1,),))))</f>
        <v>4.1326479818392025E-3</v>
      </c>
      <c r="M245" s="13">
        <f>((((VLOOKUP(B245,Database!$A:$AS,MATCH($M$1,Database!$A$1:$AS$1,),))))-(((VLOOKUP(EDATE(B245,-12),Database!$A:$AS,MATCH($M$1,Database!$A$1:$AS$1,),)))))/(((VLOOKUP(EDATE(B245,-12),Database!$A:$AS,MATCH($M$1,Database!$A$1:$AS$1,),))))</f>
        <v>2.7522935779816415E-2</v>
      </c>
      <c r="N245" s="13">
        <f>((((VLOOKUP(B245,Database!$A:$AS,MATCH($N$1,Database!$A$1:$AS$1,),))))-(((VLOOKUP(EDATE(B245,-12),Database!$A:$AS,MATCH($N$1,Database!$A$1:$AS$1,),)))))/(((VLOOKUP(EDATE(B245,-12),Database!$A:$AS,MATCH($N$1,Database!$A$1:$AS$1,),))))</f>
        <v>8.1375240734169796E-2</v>
      </c>
      <c r="O245" s="13">
        <f>IF(VLOOKUP(B245,Database!$A:$AV,MATCH($O$1,Database!$A$1:$AV$1,),)=0,"#N/A",((((VLOOKUP(B245,Database!$A:$AS,MATCH($O$1,Database!$A$1:$AS$1,),))))-(((VLOOKUP(EDATE(B245,-12),Database!$A:$AS,MATCH($O$1,Database!$A$1:$AS$1,),)))))/(((VLOOKUP(EDATE(B245,-12),Database!$A:$AS,MATCH($O$1,Database!$A$1:$AS$1,),)))))</f>
        <v>-3.309910346224193E-2</v>
      </c>
      <c r="P245" s="13">
        <f>IF(VLOOKUP(B245,Database!$A:$AV,MATCH($P$1,Database!$A$1:$AV$1,),)=0,"#N/A",((((VLOOKUP(B245,Database!$A:$AS,MATCH($P$1,Database!$A$1:$AS$1,),))))-(((VLOOKUP(EDATE(B245,-12),Database!$A:$AS,MATCH($P$1,Database!$A$1:$AS$1,),)))))/(((VLOOKUP(EDATE(B245,-12),Database!$A:$AS,MATCH($P$1,Database!$A$1:$AS$1,),)))))</f>
        <v>8.7411202366176416E-2</v>
      </c>
      <c r="Q245" s="13">
        <f>IF(VLOOKUP(B245,Database!$A:$AV,MATCH($Q$1,Database!$A$1:$AV$1,),)=0,"#N/A",((((VLOOKUP(B245,Database!$A:$AS,MATCH($Q$1,Database!$A$1:$AS$1,),))))-(((VLOOKUP(EDATE(B245,-12),Database!$A:$AS,MATCH($Q$1,Database!$A$1:$AS$1,),)))))/(((VLOOKUP(EDATE(B245,-12),Database!$A:$AS,MATCH($Q$1,Database!$A$1:$AS$1,),)))))</f>
        <v>6.0713699504827724E-2</v>
      </c>
      <c r="R245" s="13">
        <f>IF(VLOOKUP(B245,Database!$A:$AV,MATCH($R$1,Database!$A$1:$AV$1,),)=0,"#N/A",((((VLOOKUP(B245,Database!$A:$AS,MATCH($R$1,Database!$A$1:$AS$1,),))))-(((VLOOKUP(EDATE(B245,-12),Database!$A:$AS,MATCH($R$1,Database!$A$1:$AS$1,),)))))/(((VLOOKUP(EDATE(B245,-12),Database!$A:$AS,MATCH($R$1,Database!$A$1:$AS$1,),)))))</f>
        <v>-8.9531680460384188E-3</v>
      </c>
      <c r="S245" s="13">
        <f>IF(VLOOKUP(B245,Database!$A:$AV,MATCH($S$1,Database!$A$1:$AV$1,),)=0,"#N/A",((((VLOOKUP(B245,Database!$A:$AS,MATCH($S$1,Database!$A$1:$AS$1,),))))-(((VLOOKUP(EDATE(B245,-12),Database!$A:$AS,MATCH($S$1,Database!$A$1:$AS$1,),)))))/(((VLOOKUP(EDATE(B245,-12),Database!$A:$AS,MATCH($S$1,Database!$A$1:$AS$1,),)))))</f>
        <v>1.8518518526112145E-2</v>
      </c>
      <c r="T245" s="13">
        <f>IF(VLOOKUP(B245,Database!$A:$AV,MATCH($T$1,Database!$A$1:$AV$1,),)=0,"#N/A",((((VLOOKUP(B245,Database!$A:$AS,MATCH($T$1,Database!$A$1:$AS$1,),))))-(((VLOOKUP(EDATE(B245,-12),Database!$A:$AS,MATCH($T$1,Database!$A$1:$AS$1,),)))))/(((VLOOKUP(EDATE(B245,-12),Database!$A:$AS,MATCH($T$1,Database!$A$1:$AS$1,),)))))</f>
        <v>3.6284470246228814E-2</v>
      </c>
      <c r="U245" s="13">
        <f>IF(VLOOKUP(B245,Database!$A:$AV,MATCH($U$1,Database!$A$1:$AV$1,),)=0,"#N/A",((((VLOOKUP(B245,Database!$A:$AS,MATCH($U$1,Database!$A$1:$AS$1,),))))-(((VLOOKUP(EDATE(B245,-12),Database!$A:$AS,MATCH($U$1,Database!$A$1:$AS$1,),)))))/(((VLOOKUP(EDATE(B245,-12),Database!$A:$AS,MATCH($U$1,Database!$A$1:$AS$1,),)))))</f>
        <v>7.4626865695512556E-3</v>
      </c>
      <c r="V245" s="13">
        <f>IF(VLOOKUP(B245,Database!$A:$AV,MATCH($V$1,Database!$A$1:$AV$1,),)=0,"#N/A",((((VLOOKUP(B245,Database!$A:$AS,MATCH($V$1,Database!$A$1:$AS$1,),))))-(((VLOOKUP(EDATE(B245,-12),Database!$A:$AS,MATCH($V$1,Database!$A$1:$AS$1,),)))))/(((VLOOKUP(EDATE(B245,-12),Database!$A:$AS,MATCH($V$1,Database!$A$1:$AS$1,),)))))</f>
        <v>3.6842105263157857E-2</v>
      </c>
    </row>
    <row r="246" spans="1:22" s="80" customFormat="1" x14ac:dyDescent="0.35">
      <c r="A246" s="43"/>
      <c r="B246" s="75">
        <v>39630</v>
      </c>
      <c r="C246" s="13">
        <f>IF(VLOOKUP(B246,Database!$A:$AU,MATCH($C$1,Database!$A$1:$AU$1,),)=0,"#N/A",((((VLOOKUP(B246,Database!$A:$AU,MATCH($C$1,Database!$A$1:$AU$1,),))))-(((VLOOKUP(EDATE(B246,-12),Database!$A:$AU,MATCH($C$1,Database!$A$1:$AU$1,),)))))/(((VLOOKUP(EDATE(B246,-12),Database!$A:$AU,MATCH($C$1,Database!$A$1:$AU$1,),)))))</f>
        <v>-2.036574450572887E-2</v>
      </c>
      <c r="D246" s="13">
        <f>IF(VLOOKUP(B246,Database!$A:$AV,MATCH($D$1,Database!$A$1:$AV$1,),)=0,"#N/A",((((VLOOKUP(B246,Database!$A:$AS,MATCH($D$1,Database!$A$1:$AS$1,),))))-(((VLOOKUP(EDATE(B246,-12),Database!$A:$AS,MATCH($D$1,Database!$A$1:$AS$1,),)))))/(((VLOOKUP(EDATE(B246,-12),Database!$A:$AS,MATCH($D$1,Database!$A$1:$AS$1,),)))))</f>
        <v>-1.486988846868414E-2</v>
      </c>
      <c r="E246" s="13">
        <f>IF(VLOOKUP(B246,Database!$A:$AV,MATCH($E$1,Database!$A$1:$AV$1,),)=0,"#N/A",((((VLOOKUP(B246,Database!$A:$AS,MATCH($E$1,Database!$A$1:$AS$1,),))))-(((VLOOKUP(EDATE(B246,-12),Database!$A:$AS,MATCH($E$1,Database!$A$1:$AS$1,),)))))/(((VLOOKUP(EDATE(B246,-12),Database!$A:$AS,MATCH($E$1,Database!$A$1:$AS$1,),)))))</f>
        <v>-8.8237302790554611E-3</v>
      </c>
      <c r="F246" s="13">
        <f>IF(VLOOKUP(B246,Database!$A:$AV,MATCH($F$1,Database!$A$1:$AV$1,),)=0,"#N/A",((((VLOOKUP(B246,Database!$A:$AS,MATCH($F$1,Database!$A$1:$AS$1,),))))-(((VLOOKUP(EDATE(B246,-12),Database!$A:$AS,MATCH($F$1,Database!$A$1:$AS$1,),)))))/(((VLOOKUP(EDATE(B246,-12),Database!$A:$AS,MATCH($F$1,Database!$A$1:$AS$1,),)))))</f>
        <v>3.0800821346698448E-3</v>
      </c>
      <c r="G246" s="13">
        <f>IF(VLOOKUP(B246,Database!$A:$AV,MATCH($G$1,Database!$A$1:$AV$1,),)=0,"#N/A",((((VLOOKUP(B246,Database!$A:$AS,MATCH($G$1,Database!$A$1:$AS$1,),))))-(((VLOOKUP(EDATE(B246,-12),Database!$A:$AS,MATCH($G$1,Database!$A$1:$AS$1,),)))))/(((VLOOKUP(EDATE(B246,-12),Database!$A:$AS,MATCH($G$1,Database!$A$1:$AS$1,),)))))</f>
        <v>-2.6536189720532531E-2</v>
      </c>
      <c r="H246" s="13">
        <f>IF(VLOOKUP(B246,Database!$A:$AV,MATCH($H$1,Database!$A$1:$AV$1,),)=0,"#N/A",((((VLOOKUP(B246,Database!$A:$AS,MATCH($H$1,Database!$A$1:$AS$1,),))))-(((VLOOKUP(EDATE(B246,-12),Database!$A:$AS,MATCH($H$1,Database!$A$1:$AS$1,),)))))/(((VLOOKUP(EDATE(B246,-12),Database!$A:$AS,MATCH($H$1,Database!$A$1:$AS$1,),)))))</f>
        <v>1.0101010094087632E-2</v>
      </c>
      <c r="I246" s="13">
        <f>IF(VLOOKUP(B246,Database!$A:$AV,MATCH($I$1,Database!$A$1:$AV$1,),)=0,"#N/A",((((VLOOKUP(B246,Database!$A:$AS,MATCH($I$1,Database!$A$1:$AS$1,),))))-(((VLOOKUP(EDATE(B246,-12),Database!$A:$AS,MATCH($I$1,Database!$A$1:$AS$1,),)))))/(((VLOOKUP(EDATE(B246,-12),Database!$A:$AS,MATCH($I$1,Database!$A$1:$AS$1,),)))))</f>
        <v>-3.1906614787512423E-2</v>
      </c>
      <c r="J246" s="13">
        <f>IF(VLOOKUP(B246,Database!$A:$AV,MATCH($J$1,Database!$A$1:$AV$1,),)=0,"#N/A",((((VLOOKUP(B246,Database!$A:$AS,MATCH($J$1,Database!$A$1:$AS$1,),))))-(((VLOOKUP(EDATE(B246,-12),Database!$A:$AS,MATCH($J$1,Database!$A$1:$AS$1,),)))))/(((VLOOKUP(EDATE(B246,-12),Database!$A:$AS,MATCH($J$1,Database!$A$1:$AS$1,),)))))</f>
        <v>-5.423353625277514E-2</v>
      </c>
      <c r="K246" s="13">
        <f>IF(VLOOKUP(B246,Database!$A:$AV,MATCH($K$1,Database!$A$1:$AV$1,),)=0,"#N/A",((((VLOOKUP(B246,Database!$A:$AS,MATCH($K$1,Database!$A$1:$AS$1,),))))-(((VLOOKUP(EDATE(B246,-12),Database!$A:$AS,MATCH($K$1,Database!$A$1:$AS$1,),)))))/(((VLOOKUP(EDATE(B246,-12),Database!$A:$AS,MATCH($K$1,Database!$A$1:$AS$1,),)))))</f>
        <v>-8.6355785525907042E-4</v>
      </c>
      <c r="L246" s="13">
        <f>((((VLOOKUP(B246,Database!$A:$AS,MATCH($L$1,Database!$A$1:$AS$1,),))))-(((VLOOKUP(EDATE(B246,-12),Database!$A:$AS,MATCH($L$1,Database!$A$1:$AS$1,),)))))/(((VLOOKUP(EDATE(B246,-12),Database!$A:$AS,MATCH($L$1,Database!$A$1:$AS$1,),))))</f>
        <v>-7.2041580645519354E-3</v>
      </c>
      <c r="M246" s="13">
        <f>((((VLOOKUP(B246,Database!$A:$AS,MATCH($M$1,Database!$A$1:$AS$1,),))))-(((VLOOKUP(EDATE(B246,-12),Database!$A:$AS,MATCH($M$1,Database!$A$1:$AS$1,),)))))/(((VLOOKUP(EDATE(B246,-12),Database!$A:$AS,MATCH($M$1,Database!$A$1:$AS$1,),))))</f>
        <v>1.0215664018161246E-2</v>
      </c>
      <c r="N246" s="13">
        <f>((((VLOOKUP(B246,Database!$A:$AS,MATCH($N$1,Database!$A$1:$AS$1,),))))-(((VLOOKUP(EDATE(B246,-12),Database!$A:$AS,MATCH($N$1,Database!$A$1:$AS$1,),)))))/(((VLOOKUP(EDATE(B246,-12),Database!$A:$AS,MATCH($N$1,Database!$A$1:$AS$1,),))))</f>
        <v>5.2348884591424283E-2</v>
      </c>
      <c r="O246" s="13">
        <f>IF(VLOOKUP(B246,Database!$A:$AV,MATCH($O$1,Database!$A$1:$AV$1,),)=0,"#N/A",((((VLOOKUP(B246,Database!$A:$AS,MATCH($O$1,Database!$A$1:$AS$1,),))))-(((VLOOKUP(EDATE(B246,-12),Database!$A:$AS,MATCH($O$1,Database!$A$1:$AS$1,),)))))/(((VLOOKUP(EDATE(B246,-12),Database!$A:$AS,MATCH($O$1,Database!$A$1:$AS$1,),)))))</f>
        <v>-7.3410371627388223E-3</v>
      </c>
      <c r="P246" s="13">
        <f>IF(VLOOKUP(B246,Database!$A:$AV,MATCH($P$1,Database!$A$1:$AV$1,),)=0,"#N/A",((((VLOOKUP(B246,Database!$A:$AS,MATCH($P$1,Database!$A$1:$AS$1,),))))-(((VLOOKUP(EDATE(B246,-12),Database!$A:$AS,MATCH($P$1,Database!$A$1:$AS$1,),)))))/(((VLOOKUP(EDATE(B246,-12),Database!$A:$AS,MATCH($P$1,Database!$A$1:$AS$1,),)))))</f>
        <v>6.8867961597401342E-2</v>
      </c>
      <c r="Q246" s="13">
        <f>IF(VLOOKUP(B246,Database!$A:$AV,MATCH($Q$1,Database!$A$1:$AV$1,),)=0,"#N/A",((((VLOOKUP(B246,Database!$A:$AS,MATCH($Q$1,Database!$A$1:$AS$1,),))))-(((VLOOKUP(EDATE(B246,-12),Database!$A:$AS,MATCH($Q$1,Database!$A$1:$AS$1,),)))))/(((VLOOKUP(EDATE(B246,-12),Database!$A:$AS,MATCH($Q$1,Database!$A$1:$AS$1,),)))))</f>
        <v>6.7990691578930409E-2</v>
      </c>
      <c r="R246" s="13">
        <f>IF(VLOOKUP(B246,Database!$A:$AV,MATCH($R$1,Database!$A$1:$AV$1,),)=0,"#N/A",((((VLOOKUP(B246,Database!$A:$AS,MATCH($R$1,Database!$A$1:$AS$1,),))))-(((VLOOKUP(EDATE(B246,-12),Database!$A:$AS,MATCH($R$1,Database!$A$1:$AS$1,),)))))/(((VLOOKUP(EDATE(B246,-12),Database!$A:$AS,MATCH($R$1,Database!$A$1:$AS$1,),)))))</f>
        <v>-3.5738831616032987E-2</v>
      </c>
      <c r="S246" s="13">
        <f>IF(VLOOKUP(B246,Database!$A:$AV,MATCH($S$1,Database!$A$1:$AV$1,),)=0,"#N/A",((((VLOOKUP(B246,Database!$A:$AS,MATCH($S$1,Database!$A$1:$AS$1,),))))-(((VLOOKUP(EDATE(B246,-12),Database!$A:$AS,MATCH($S$1,Database!$A$1:$AS$1,),)))))/(((VLOOKUP(EDATE(B246,-12),Database!$A:$AS,MATCH($S$1,Database!$A$1:$AS$1,),)))))</f>
        <v>-9.1468777481224089E-2</v>
      </c>
      <c r="T246" s="13">
        <f>IF(VLOOKUP(B246,Database!$A:$AV,MATCH($T$1,Database!$A$1:$AV$1,),)=0,"#N/A",((((VLOOKUP(B246,Database!$A:$AS,MATCH($T$1,Database!$A$1:$AS$1,),))))-(((VLOOKUP(EDATE(B246,-12),Database!$A:$AS,MATCH($T$1,Database!$A$1:$AS$1,),)))))/(((VLOOKUP(EDATE(B246,-12),Database!$A:$AS,MATCH($T$1,Database!$A$1:$AS$1,),)))))</f>
        <v>1.8950437307583751E-2</v>
      </c>
      <c r="U246" s="13">
        <f>IF(VLOOKUP(B246,Database!$A:$AV,MATCH($U$1,Database!$A$1:$AV$1,),)=0,"#N/A",((((VLOOKUP(B246,Database!$A:$AS,MATCH($U$1,Database!$A$1:$AS$1,),))))-(((VLOOKUP(EDATE(B246,-12),Database!$A:$AS,MATCH($U$1,Database!$A$1:$AS$1,),)))))/(((VLOOKUP(EDATE(B246,-12),Database!$A:$AS,MATCH($U$1,Database!$A$1:$AS$1,),)))))</f>
        <v>-3.4700315450645183E-2</v>
      </c>
      <c r="V246" s="13">
        <f>IF(VLOOKUP(B246,Database!$A:$AV,MATCH($V$1,Database!$A$1:$AV$1,),)=0,"#N/A",((((VLOOKUP(B246,Database!$A:$AS,MATCH($V$1,Database!$A$1:$AS$1,),))))-(((VLOOKUP(EDATE(B246,-12),Database!$A:$AS,MATCH($V$1,Database!$A$1:$AS$1,),)))))/(((VLOOKUP(EDATE(B246,-12),Database!$A:$AS,MATCH($V$1,Database!$A$1:$AS$1,),)))))</f>
        <v>2.2135416666666706E-2</v>
      </c>
    </row>
    <row r="247" spans="1:22" s="80" customFormat="1" x14ac:dyDescent="0.35">
      <c r="A247" s="43"/>
      <c r="B247" s="75">
        <v>39661</v>
      </c>
      <c r="C247" s="13">
        <f>IF(VLOOKUP(B247,Database!$A:$AU,MATCH($C$1,Database!$A$1:$AU$1,),)=0,"#N/A",((((VLOOKUP(B247,Database!$A:$AU,MATCH($C$1,Database!$A$1:$AU$1,),))))-(((VLOOKUP(EDATE(B247,-12),Database!$A:$AU,MATCH($C$1,Database!$A$1:$AU$1,),)))))/(((VLOOKUP(EDATE(B247,-12),Database!$A:$AU,MATCH($C$1,Database!$A$1:$AU$1,),)))))</f>
        <v>-3.7714529396015391E-2</v>
      </c>
      <c r="D247" s="13">
        <f>IF(VLOOKUP(B247,Database!$A:$AV,MATCH($D$1,Database!$A$1:$AV$1,),)=0,"#N/A",((((VLOOKUP(B247,Database!$A:$AS,MATCH($D$1,Database!$A$1:$AS$1,),))))-(((VLOOKUP(EDATE(B247,-12),Database!$A:$AS,MATCH($D$1,Database!$A$1:$AS$1,),)))))/(((VLOOKUP(EDATE(B247,-12),Database!$A:$AS,MATCH($D$1,Database!$A$1:$AS$1,),)))))</f>
        <v>-2.5830258301663956E-2</v>
      </c>
      <c r="E247" s="13">
        <f>IF(VLOOKUP(B247,Database!$A:$AV,MATCH($E$1,Database!$A$1:$AV$1,),)=0,"#N/A",((((VLOOKUP(B247,Database!$A:$AS,MATCH($E$1,Database!$A$1:$AS$1,),))))-(((VLOOKUP(EDATE(B247,-12),Database!$A:$AS,MATCH($E$1,Database!$A$1:$AS$1,),)))))/(((VLOOKUP(EDATE(B247,-12),Database!$A:$AS,MATCH($E$1,Database!$A$1:$AS$1,),)))))</f>
        <v>-6.8568579988915496E-2</v>
      </c>
      <c r="F247" s="13">
        <f>IF(VLOOKUP(B247,Database!$A:$AV,MATCH($F$1,Database!$A$1:$AV$1,),)=0,"#N/A",((((VLOOKUP(B247,Database!$A:$AS,MATCH($F$1,Database!$A$1:$AS$1,),))))-(((VLOOKUP(EDATE(B247,-12),Database!$A:$AS,MATCH($F$1,Database!$A$1:$AS$1,),)))))/(((VLOOKUP(EDATE(B247,-12),Database!$A:$AS,MATCH($F$1,Database!$A$1:$AS$1,),)))))</f>
        <v>2.047082907315503E-2</v>
      </c>
      <c r="G247" s="13">
        <f>IF(VLOOKUP(B247,Database!$A:$AV,MATCH($G$1,Database!$A$1:$AV$1,),)=0,"#N/A",((((VLOOKUP(B247,Database!$A:$AS,MATCH($G$1,Database!$A$1:$AS$1,),))))-(((VLOOKUP(EDATE(B247,-12),Database!$A:$AS,MATCH($G$1,Database!$A$1:$AS$1,),)))))/(((VLOOKUP(EDATE(B247,-12),Database!$A:$AS,MATCH($G$1,Database!$A$1:$AS$1,),)))))</f>
        <v>-4.5307159758128136E-2</v>
      </c>
      <c r="H247" s="13">
        <f>IF(VLOOKUP(B247,Database!$A:$AV,MATCH($H$1,Database!$A$1:$AV$1,),)=0,"#N/A",((((VLOOKUP(B247,Database!$A:$AS,MATCH($H$1,Database!$A$1:$AS$1,),))))-(((VLOOKUP(EDATE(B247,-12),Database!$A:$AS,MATCH($H$1,Database!$A$1:$AS$1,),)))))/(((VLOOKUP(EDATE(B247,-12),Database!$A:$AS,MATCH($H$1,Database!$A$1:$AS$1,),)))))</f>
        <v>-9.9601593275867851E-4</v>
      </c>
      <c r="I247" s="13">
        <f>IF(VLOOKUP(B247,Database!$A:$AV,MATCH($I$1,Database!$A$1:$AV$1,),)=0,"#N/A",((((VLOOKUP(B247,Database!$A:$AS,MATCH($I$1,Database!$A$1:$AS$1,),))))-(((VLOOKUP(EDATE(B247,-12),Database!$A:$AS,MATCH($I$1,Database!$A$1:$AS$1,),)))))/(((VLOOKUP(EDATE(B247,-12),Database!$A:$AS,MATCH($I$1,Database!$A$1:$AS$1,),)))))</f>
        <v>-9.0772693168329158E-2</v>
      </c>
      <c r="J247" s="13">
        <f>IF(VLOOKUP(B247,Database!$A:$AV,MATCH($J$1,Database!$A$1:$AV$1,),)=0,"#N/A",((((VLOOKUP(B247,Database!$A:$AS,MATCH($J$1,Database!$A$1:$AS$1,),))))-(((VLOOKUP(EDATE(B247,-12),Database!$A:$AS,MATCH($J$1,Database!$A$1:$AS$1,),)))))/(((VLOOKUP(EDATE(B247,-12),Database!$A:$AS,MATCH($J$1,Database!$A$1:$AS$1,),)))))</f>
        <v>-8.0159572079069319E-2</v>
      </c>
      <c r="K247" s="13">
        <f>IF(VLOOKUP(B247,Database!$A:$AV,MATCH($K$1,Database!$A$1:$AV$1,),)=0,"#N/A",((((VLOOKUP(B247,Database!$A:$AS,MATCH($K$1,Database!$A$1:$AS$1,),))))-(((VLOOKUP(EDATE(B247,-12),Database!$A:$AS,MATCH($K$1,Database!$A$1:$AS$1,),)))))/(((VLOOKUP(EDATE(B247,-12),Database!$A:$AS,MATCH($K$1,Database!$A$1:$AS$1,),)))))</f>
        <v>-8.5106382926931068E-3</v>
      </c>
      <c r="L247" s="13">
        <f>((((VLOOKUP(B247,Database!$A:$AS,MATCH($L$1,Database!$A$1:$AS$1,),))))-(((VLOOKUP(EDATE(B247,-12),Database!$A:$AS,MATCH($L$1,Database!$A$1:$AS$1,),)))))/(((VLOOKUP(EDATE(B247,-12),Database!$A:$AS,MATCH($L$1,Database!$A$1:$AS$1,),))))</f>
        <v>1.993036411126802E-3</v>
      </c>
      <c r="M247" s="13">
        <f>((((VLOOKUP(B247,Database!$A:$AS,MATCH($M$1,Database!$A$1:$AS$1,),))))-(((VLOOKUP(EDATE(B247,-12),Database!$A:$AS,MATCH($M$1,Database!$A$1:$AS$1,),)))))/(((VLOOKUP(EDATE(B247,-12),Database!$A:$AS,MATCH($M$1,Database!$A$1:$AS$1,),))))</f>
        <v>2.1689497716895042E-2</v>
      </c>
      <c r="N247" s="13">
        <f>((((VLOOKUP(B247,Database!$A:$AS,MATCH($N$1,Database!$A$1:$AS$1,),))))-(((VLOOKUP(EDATE(B247,-12),Database!$A:$AS,MATCH($N$1,Database!$A$1:$AS$1,),)))))/(((VLOOKUP(EDATE(B247,-12),Database!$A:$AS,MATCH($N$1,Database!$A$1:$AS$1,),))))</f>
        <v>6.1465863006785706E-2</v>
      </c>
      <c r="O247" s="13">
        <f>IF(VLOOKUP(B247,Database!$A:$AV,MATCH($O$1,Database!$A$1:$AV$1,),)=0,"#N/A",((((VLOOKUP(B247,Database!$A:$AS,MATCH($O$1,Database!$A$1:$AS$1,),))))-(((VLOOKUP(EDATE(B247,-12),Database!$A:$AS,MATCH($O$1,Database!$A$1:$AS$1,),)))))/(((VLOOKUP(EDATE(B247,-12),Database!$A:$AS,MATCH($O$1,Database!$A$1:$AS$1,),)))))</f>
        <v>-2.5033800220543839E-2</v>
      </c>
      <c r="P247" s="13">
        <f>IF(VLOOKUP(B247,Database!$A:$AV,MATCH($P$1,Database!$A$1:$AV$1,),)=0,"#N/A",((((VLOOKUP(B247,Database!$A:$AS,MATCH($P$1,Database!$A$1:$AS$1,),))))-(((VLOOKUP(EDATE(B247,-12),Database!$A:$AS,MATCH($P$1,Database!$A$1:$AS$1,),)))))/(((VLOOKUP(EDATE(B247,-12),Database!$A:$AS,MATCH($P$1,Database!$A$1:$AS$1,),)))))</f>
        <v>3.8415305386493744E-2</v>
      </c>
      <c r="Q247" s="13">
        <f>IF(VLOOKUP(B247,Database!$A:$AV,MATCH($Q$1,Database!$A$1:$AV$1,),)=0,"#N/A",((((VLOOKUP(B247,Database!$A:$AS,MATCH($Q$1,Database!$A$1:$AS$1,),))))-(((VLOOKUP(EDATE(B247,-12),Database!$A:$AS,MATCH($Q$1,Database!$A$1:$AS$1,),)))))/(((VLOOKUP(EDATE(B247,-12),Database!$A:$AS,MATCH($Q$1,Database!$A$1:$AS$1,),)))))</f>
        <v>4.2427355488197718E-2</v>
      </c>
      <c r="R247" s="13">
        <f>IF(VLOOKUP(B247,Database!$A:$AV,MATCH($R$1,Database!$A$1:$AV$1,),)=0,"#N/A",((((VLOOKUP(B247,Database!$A:$AS,MATCH($R$1,Database!$A$1:$AS$1,),))))-(((VLOOKUP(EDATE(B247,-12),Database!$A:$AS,MATCH($R$1,Database!$A$1:$AS$1,),)))))/(((VLOOKUP(EDATE(B247,-12),Database!$A:$AS,MATCH($R$1,Database!$A$1:$AS$1,),)))))</f>
        <v>-4.5454545457409637E-2</v>
      </c>
      <c r="S247" s="13">
        <f>IF(VLOOKUP(B247,Database!$A:$AV,MATCH($S$1,Database!$A$1:$AV$1,),)=0,"#N/A",((((VLOOKUP(B247,Database!$A:$AS,MATCH($S$1,Database!$A$1:$AS$1,),))))-(((VLOOKUP(EDATE(B247,-12),Database!$A:$AS,MATCH($S$1,Database!$A$1:$AS$1,),)))))/(((VLOOKUP(EDATE(B247,-12),Database!$A:$AS,MATCH($S$1,Database!$A$1:$AS$1,),)))))</f>
        <v>3.3802816900073182E-2</v>
      </c>
      <c r="T247" s="13">
        <f>IF(VLOOKUP(B247,Database!$A:$AV,MATCH($T$1,Database!$A$1:$AV$1,),)=0,"#N/A",((((VLOOKUP(B247,Database!$A:$AS,MATCH($T$1,Database!$A$1:$AS$1,),))))-(((VLOOKUP(EDATE(B247,-12),Database!$A:$AS,MATCH($T$1,Database!$A$1:$AS$1,),)))))/(((VLOOKUP(EDATE(B247,-12),Database!$A:$AS,MATCH($T$1,Database!$A$1:$AS$1,),)))))</f>
        <v>-1.0043041613618176E-2</v>
      </c>
      <c r="U247" s="13">
        <f>IF(VLOOKUP(B247,Database!$A:$AV,MATCH($U$1,Database!$A$1:$AV$1,),)=0,"#N/A",((((VLOOKUP(B247,Database!$A:$AS,MATCH($U$1,Database!$A$1:$AS$1,),))))-(((VLOOKUP(EDATE(B247,-12),Database!$A:$AS,MATCH($U$1,Database!$A$1:$AS$1,),)))))/(((VLOOKUP(EDATE(B247,-12),Database!$A:$AS,MATCH($U$1,Database!$A$1:$AS$1,),)))))</f>
        <v>-4.0598290606601604E-2</v>
      </c>
      <c r="V247" s="13">
        <f>IF(VLOOKUP(B247,Database!$A:$AV,MATCH($V$1,Database!$A$1:$AV$1,),)=0,"#N/A",((((VLOOKUP(B247,Database!$A:$AS,MATCH($V$1,Database!$A$1:$AS$1,),))))-(((VLOOKUP(EDATE(B247,-12),Database!$A:$AS,MATCH($V$1,Database!$A$1:$AS$1,),)))))/(((VLOOKUP(EDATE(B247,-12),Database!$A:$AS,MATCH($V$1,Database!$A$1:$AS$1,),)))))</f>
        <v>1.2970168612193066E-3</v>
      </c>
    </row>
    <row r="248" spans="1:22" s="80" customFormat="1" x14ac:dyDescent="0.35">
      <c r="A248" s="43"/>
      <c r="B248" s="75">
        <v>39692</v>
      </c>
      <c r="C248" s="13">
        <f>IF(VLOOKUP(B248,Database!$A:$AU,MATCH($C$1,Database!$A$1:$AU$1,),)=0,"#N/A",((((VLOOKUP(B248,Database!$A:$AU,MATCH($C$1,Database!$A$1:$AU$1,),))))-(((VLOOKUP(EDATE(B248,-12),Database!$A:$AU,MATCH($C$1,Database!$A$1:$AU$1,),)))))/(((VLOOKUP(EDATE(B248,-12),Database!$A:$AU,MATCH($C$1,Database!$A$1:$AU$1,),)))))</f>
        <v>-8.2030503417433481E-2</v>
      </c>
      <c r="D248" s="13">
        <f>IF(VLOOKUP(B248,Database!$A:$AV,MATCH($D$1,Database!$A$1:$AV$1,),)=0,"#N/A",((((VLOOKUP(B248,Database!$A:$AS,MATCH($D$1,Database!$A$1:$AS$1,),))))-(((VLOOKUP(EDATE(B248,-12),Database!$A:$AS,MATCH($D$1,Database!$A$1:$AS$1,),)))))/(((VLOOKUP(EDATE(B248,-12),Database!$A:$AS,MATCH($D$1,Database!$A$1:$AS$1,),)))))</f>
        <v>-2.8730305846109781E-2</v>
      </c>
      <c r="E248" s="13">
        <f>IF(VLOOKUP(B248,Database!$A:$AV,MATCH($E$1,Database!$A$1:$AV$1,),)=0,"#N/A",((((VLOOKUP(B248,Database!$A:$AS,MATCH($E$1,Database!$A$1:$AS$1,),))))-(((VLOOKUP(EDATE(B248,-12),Database!$A:$AS,MATCH($E$1,Database!$A$1:$AS$1,),)))))/(((VLOOKUP(EDATE(B248,-12),Database!$A:$AS,MATCH($E$1,Database!$A$1:$AS$1,),)))))</f>
        <v>-4.2527944136236812E-2</v>
      </c>
      <c r="F248" s="13">
        <f>IF(VLOOKUP(B248,Database!$A:$AV,MATCH($F$1,Database!$A$1:$AV$1,),)=0,"#N/A",((((VLOOKUP(B248,Database!$A:$AS,MATCH($F$1,Database!$A$1:$AS$1,),))))-(((VLOOKUP(EDATE(B248,-12),Database!$A:$AS,MATCH($F$1,Database!$A$1:$AS$1,),)))))/(((VLOOKUP(EDATE(B248,-12),Database!$A:$AS,MATCH($F$1,Database!$A$1:$AS$1,),)))))</f>
        <v>-1.3171225933580628E-2</v>
      </c>
      <c r="G248" s="13">
        <f>IF(VLOOKUP(B248,Database!$A:$AV,MATCH($G$1,Database!$A$1:$AV$1,),)=0,"#N/A",((((VLOOKUP(B248,Database!$A:$AS,MATCH($G$1,Database!$A$1:$AS$1,),))))-(((VLOOKUP(EDATE(B248,-12),Database!$A:$AS,MATCH($G$1,Database!$A$1:$AS$1,),)))))/(((VLOOKUP(EDATE(B248,-12),Database!$A:$AS,MATCH($G$1,Database!$A$1:$AS$1,),)))))</f>
        <v>-2.7182201489189928E-2</v>
      </c>
      <c r="H248" s="13">
        <f>IF(VLOOKUP(B248,Database!$A:$AV,MATCH($H$1,Database!$A$1:$AV$1,),)=0,"#N/A",((((VLOOKUP(B248,Database!$A:$AS,MATCH($H$1,Database!$A$1:$AS$1,),))))-(((VLOOKUP(EDATE(B248,-12),Database!$A:$AS,MATCH($H$1,Database!$A$1:$AS$1,),)))))/(((VLOOKUP(EDATE(B248,-12),Database!$A:$AS,MATCH($H$1,Database!$A$1:$AS$1,),)))))</f>
        <v>8.0645161196862044E-3</v>
      </c>
      <c r="I248" s="13">
        <f>IF(VLOOKUP(B248,Database!$A:$AV,MATCH($I$1,Database!$A$1:$AV$1,),)=0,"#N/A",((((VLOOKUP(B248,Database!$A:$AS,MATCH($I$1,Database!$A$1:$AS$1,),))))-(((VLOOKUP(EDATE(B248,-12),Database!$A:$AS,MATCH($I$1,Database!$A$1:$AS$1,),)))))/(((VLOOKUP(EDATE(B248,-12),Database!$A:$AS,MATCH($I$1,Database!$A$1:$AS$1,),)))))</f>
        <v>-7.313317936643976E-2</v>
      </c>
      <c r="J248" s="13">
        <f>IF(VLOOKUP(B248,Database!$A:$AV,MATCH($J$1,Database!$A$1:$AV$1,),)=0,"#N/A",((((VLOOKUP(B248,Database!$A:$AS,MATCH($J$1,Database!$A$1:$AS$1,),))))-(((VLOOKUP(EDATE(B248,-12),Database!$A:$AS,MATCH($J$1,Database!$A$1:$AS$1,),)))))/(((VLOOKUP(EDATE(B248,-12),Database!$A:$AS,MATCH($J$1,Database!$A$1:$AS$1,),)))))</f>
        <v>-8.8103300710641305E-2</v>
      </c>
      <c r="K248" s="13">
        <f>IF(VLOOKUP(B248,Database!$A:$AV,MATCH($K$1,Database!$A$1:$AV$1,),)=0,"#N/A",((((VLOOKUP(B248,Database!$A:$AS,MATCH($K$1,Database!$A$1:$AS$1,),))))-(((VLOOKUP(EDATE(B248,-12),Database!$A:$AS,MATCH($K$1,Database!$A$1:$AS$1,),)))))/(((VLOOKUP(EDATE(B248,-12),Database!$A:$AS,MATCH($K$1,Database!$A$1:$AS$1,),)))))</f>
        <v>-1.9965277775125186E-2</v>
      </c>
      <c r="L248" s="13">
        <f>((((VLOOKUP(B248,Database!$A:$AS,MATCH($L$1,Database!$A$1:$AS$1,),))))-(((VLOOKUP(EDATE(B248,-12),Database!$A:$AS,MATCH($L$1,Database!$A$1:$AS$1,),)))))/(((VLOOKUP(EDATE(B248,-12),Database!$A:$AS,MATCH($L$1,Database!$A$1:$AS$1,),))))</f>
        <v>-2.2740380992689071E-2</v>
      </c>
      <c r="M248" s="13">
        <f>((((VLOOKUP(B248,Database!$A:$AS,MATCH($M$1,Database!$A$1:$AS$1,),))))-(((VLOOKUP(EDATE(B248,-12),Database!$A:$AS,MATCH($M$1,Database!$A$1:$AS$1,),)))))/(((VLOOKUP(EDATE(B248,-12),Database!$A:$AS,MATCH($M$1,Database!$A$1:$AS$1,),))))</f>
        <v>1.0321100917431094E-2</v>
      </c>
      <c r="N248" s="13">
        <f>((((VLOOKUP(B248,Database!$A:$AS,MATCH($N$1,Database!$A$1:$AS$1,),))))-(((VLOOKUP(EDATE(B248,-12),Database!$A:$AS,MATCH($N$1,Database!$A$1:$AS$1,),)))))/(((VLOOKUP(EDATE(B248,-12),Database!$A:$AS,MATCH($N$1,Database!$A$1:$AS$1,),))))</f>
        <v>0.10390245395633527</v>
      </c>
      <c r="O248" s="13">
        <f>IF(VLOOKUP(B248,Database!$A:$AV,MATCH($O$1,Database!$A$1:$AV$1,),)=0,"#N/A",((((VLOOKUP(B248,Database!$A:$AS,MATCH($O$1,Database!$A$1:$AS$1,),))))-(((VLOOKUP(EDATE(B248,-12),Database!$A:$AS,MATCH($O$1,Database!$A$1:$AS$1,),)))))/(((VLOOKUP(EDATE(B248,-12),Database!$A:$AS,MATCH($O$1,Database!$A$1:$AS$1,),)))))</f>
        <v>-2.9493881827681059E-2</v>
      </c>
      <c r="P248" s="13">
        <f>IF(VLOOKUP(B248,Database!$A:$AV,MATCH($P$1,Database!$A$1:$AV$1,),)=0,"#N/A",((((VLOOKUP(B248,Database!$A:$AS,MATCH($P$1,Database!$A$1:$AS$1,),))))-(((VLOOKUP(EDATE(B248,-12),Database!$A:$AS,MATCH($P$1,Database!$A$1:$AS$1,),)))))/(((VLOOKUP(EDATE(B248,-12),Database!$A:$AS,MATCH($P$1,Database!$A$1:$AS$1,),)))))</f>
        <v>3.3327759412423094E-2</v>
      </c>
      <c r="Q248" s="13">
        <f>IF(VLOOKUP(B248,Database!$A:$AV,MATCH($Q$1,Database!$A$1:$AV$1,),)=0,"#N/A",((((VLOOKUP(B248,Database!$A:$AS,MATCH($Q$1,Database!$A$1:$AS$1,),))))-(((VLOOKUP(EDATE(B248,-12),Database!$A:$AS,MATCH($Q$1,Database!$A$1:$AS$1,),)))))/(((VLOOKUP(EDATE(B248,-12),Database!$A:$AS,MATCH($Q$1,Database!$A$1:$AS$1,),)))))</f>
        <v>6.2460966132560705E-2</v>
      </c>
      <c r="R248" s="13">
        <f>IF(VLOOKUP(B248,Database!$A:$AV,MATCH($R$1,Database!$A$1:$AV$1,),)=0,"#N/A",((((VLOOKUP(B248,Database!$A:$AS,MATCH($R$1,Database!$A$1:$AS$1,),))))-(((VLOOKUP(EDATE(B248,-12),Database!$A:$AS,MATCH($R$1,Database!$A$1:$AS$1,),)))))/(((VLOOKUP(EDATE(B248,-12),Database!$A:$AS,MATCH($R$1,Database!$A$1:$AS$1,),)))))</f>
        <v>-4.738675957889138E-2</v>
      </c>
      <c r="S248" s="13">
        <f>IF(VLOOKUP(B248,Database!$A:$AV,MATCH($S$1,Database!$A$1:$AV$1,),)=0,"#N/A",((((VLOOKUP(B248,Database!$A:$AS,MATCH($S$1,Database!$A$1:$AS$1,),))))-(((VLOOKUP(EDATE(B248,-12),Database!$A:$AS,MATCH($S$1,Database!$A$1:$AS$1,),)))))/(((VLOOKUP(EDATE(B248,-12),Database!$A:$AS,MATCH($S$1,Database!$A$1:$AS$1,),)))))</f>
        <v>1.4231499058762108E-2</v>
      </c>
      <c r="T248" s="13">
        <f>IF(VLOOKUP(B248,Database!$A:$AV,MATCH($T$1,Database!$A$1:$AV$1,),)=0,"#N/A",((((VLOOKUP(B248,Database!$A:$AS,MATCH($T$1,Database!$A$1:$AS$1,),))))-(((VLOOKUP(EDATE(B248,-12),Database!$A:$AS,MATCH($T$1,Database!$A$1:$AS$1,),)))))/(((VLOOKUP(EDATE(B248,-12),Database!$A:$AS,MATCH($T$1,Database!$A$1:$AS$1,),)))))</f>
        <v>-1.9943019942370528E-2</v>
      </c>
      <c r="U248" s="13">
        <f>IF(VLOOKUP(B248,Database!$A:$AV,MATCH($U$1,Database!$A$1:$AV$1,),)=0,"#N/A",((((VLOOKUP(B248,Database!$A:$AS,MATCH($U$1,Database!$A$1:$AS$1,),))))-(((VLOOKUP(EDATE(B248,-12),Database!$A:$AS,MATCH($U$1,Database!$A$1:$AS$1,),)))))/(((VLOOKUP(EDATE(B248,-12),Database!$A:$AS,MATCH($U$1,Database!$A$1:$AS$1,),)))))</f>
        <v>-3.6208732696851174E-2</v>
      </c>
      <c r="V248" s="13">
        <f>IF(VLOOKUP(B248,Database!$A:$AV,MATCH($V$1,Database!$A$1:$AV$1,),)=0,"#N/A",((((VLOOKUP(B248,Database!$A:$AS,MATCH($V$1,Database!$A$1:$AS$1,),))))-(((VLOOKUP(EDATE(B248,-12),Database!$A:$AS,MATCH($V$1,Database!$A$1:$AS$1,),)))))/(((VLOOKUP(EDATE(B248,-12),Database!$A:$AS,MATCH($V$1,Database!$A$1:$AS$1,),)))))</f>
        <v>5.1679586563306385E-3</v>
      </c>
    </row>
    <row r="249" spans="1:22" s="80" customFormat="1" x14ac:dyDescent="0.35">
      <c r="A249" s="43"/>
      <c r="B249" s="75">
        <v>39722</v>
      </c>
      <c r="C249" s="13">
        <f>IF(VLOOKUP(B249,Database!$A:$AU,MATCH($C$1,Database!$A$1:$AU$1,),)=0,"#N/A",((((VLOOKUP(B249,Database!$A:$AU,MATCH($C$1,Database!$A$1:$AU$1,),))))-(((VLOOKUP(EDATE(B249,-12),Database!$A:$AU,MATCH($C$1,Database!$A$1:$AU$1,),)))))/(((VLOOKUP(EDATE(B249,-12),Database!$A:$AU,MATCH($C$1,Database!$A$1:$AU$1,),)))))</f>
        <v>-7.0229797044074199E-2</v>
      </c>
      <c r="D249" s="13">
        <f>IF(VLOOKUP(B249,Database!$A:$AV,MATCH($D$1,Database!$A$1:$AV$1,),)=0,"#N/A",((((VLOOKUP(B249,Database!$A:$AS,MATCH($D$1,Database!$A$1:$AS$1,),))))-(((VLOOKUP(EDATE(B249,-12),Database!$A:$AS,MATCH($D$1,Database!$A$1:$AS$1,),)))))/(((VLOOKUP(EDATE(B249,-12),Database!$A:$AS,MATCH($D$1,Database!$A$1:$AS$1,),)))))</f>
        <v>-5.8877644893467883E-2</v>
      </c>
      <c r="E249" s="13">
        <f>IF(VLOOKUP(B249,Database!$A:$AV,MATCH($E$1,Database!$A$1:$AV$1,),)=0,"#N/A",((((VLOOKUP(B249,Database!$A:$AS,MATCH($E$1,Database!$A$1:$AS$1,),))))-(((VLOOKUP(EDATE(B249,-12),Database!$A:$AS,MATCH($E$1,Database!$A$1:$AS$1,),)))))/(((VLOOKUP(EDATE(B249,-12),Database!$A:$AS,MATCH($E$1,Database!$A$1:$AS$1,),)))))</f>
        <v>-7.5497919264932836E-2</v>
      </c>
      <c r="F249" s="13">
        <f>IF(VLOOKUP(B249,Database!$A:$AV,MATCH($F$1,Database!$A$1:$AV$1,),)=0,"#N/A",((((VLOOKUP(B249,Database!$A:$AS,MATCH($F$1,Database!$A$1:$AS$1,),))))-(((VLOOKUP(EDATE(B249,-12),Database!$A:$AS,MATCH($F$1,Database!$A$1:$AS$1,),)))))/(((VLOOKUP(EDATE(B249,-12),Database!$A:$AS,MATCH($F$1,Database!$A$1:$AS$1,),)))))</f>
        <v>-3.5425101214656855E-2</v>
      </c>
      <c r="G249" s="13">
        <f>IF(VLOOKUP(B249,Database!$A:$AV,MATCH($G$1,Database!$A$1:$AV$1,),)=0,"#N/A",((((VLOOKUP(B249,Database!$A:$AS,MATCH($G$1,Database!$A$1:$AS$1,),))))-(((VLOOKUP(EDATE(B249,-12),Database!$A:$AS,MATCH($G$1,Database!$A$1:$AS$1,),)))))/(((VLOOKUP(EDATE(B249,-12),Database!$A:$AS,MATCH($G$1,Database!$A$1:$AS$1,),)))))</f>
        <v>-6.6052631578947377E-2</v>
      </c>
      <c r="H249" s="13">
        <f>IF(VLOOKUP(B249,Database!$A:$AV,MATCH($H$1,Database!$A$1:$AV$1,),)=0,"#N/A",((((VLOOKUP(B249,Database!$A:$AS,MATCH($H$1,Database!$A$1:$AS$1,),))))-(((VLOOKUP(EDATE(B249,-12),Database!$A:$AS,MATCH($H$1,Database!$A$1:$AS$1,),)))))/(((VLOOKUP(EDATE(B249,-12),Database!$A:$AS,MATCH($H$1,Database!$A$1:$AS$1,),)))))</f>
        <v>-1.0101010160717505E-3</v>
      </c>
      <c r="I249" s="13">
        <f>IF(VLOOKUP(B249,Database!$A:$AV,MATCH($I$1,Database!$A$1:$AV$1,),)=0,"#N/A",((((VLOOKUP(B249,Database!$A:$AS,MATCH($I$1,Database!$A$1:$AS$1,),))))-(((VLOOKUP(EDATE(B249,-12),Database!$A:$AS,MATCH($I$1,Database!$A$1:$AS$1,),)))))/(((VLOOKUP(EDATE(B249,-12),Database!$A:$AS,MATCH($I$1,Database!$A$1:$AS$1,),)))))</f>
        <v>-8.2490272371396806E-2</v>
      </c>
      <c r="J249" s="13">
        <f>IF(VLOOKUP(B249,Database!$A:$AV,MATCH($J$1,Database!$A$1:$AV$1,),)=0,"#N/A",((((VLOOKUP(B249,Database!$A:$AS,MATCH($J$1,Database!$A$1:$AS$1,),))))-(((VLOOKUP(EDATE(B249,-12),Database!$A:$AS,MATCH($J$1,Database!$A$1:$AS$1,),)))))/(((VLOOKUP(EDATE(B249,-12),Database!$A:$AS,MATCH($J$1,Database!$A$1:$AS$1,),)))))</f>
        <v>-0.14415806284348676</v>
      </c>
      <c r="K249" s="13">
        <f>IF(VLOOKUP(B249,Database!$A:$AV,MATCH($K$1,Database!$A$1:$AV$1,),)=0,"#N/A",((((VLOOKUP(B249,Database!$A:$AS,MATCH($K$1,Database!$A$1:$AS$1,),))))-(((VLOOKUP(EDATE(B249,-12),Database!$A:$AS,MATCH($K$1,Database!$A$1:$AS$1,),)))))/(((VLOOKUP(EDATE(B249,-12),Database!$A:$AS,MATCH($K$1,Database!$A$1:$AS$1,),)))))</f>
        <v>-5.6555269915939684E-2</v>
      </c>
      <c r="L249" s="13">
        <f>((((VLOOKUP(B249,Database!$A:$AS,MATCH($L$1,Database!$A$1:$AS$1,),))))-(((VLOOKUP(EDATE(B249,-12),Database!$A:$AS,MATCH($L$1,Database!$A$1:$AS$1,),)))))/(((VLOOKUP(EDATE(B249,-12),Database!$A:$AS,MATCH($L$1,Database!$A$1:$AS$1,),))))</f>
        <v>-1.8633786065731583E-2</v>
      </c>
      <c r="M249" s="13">
        <f>((((VLOOKUP(B249,Database!$A:$AS,MATCH($M$1,Database!$A$1:$AS$1,),))))-(((VLOOKUP(EDATE(B249,-12),Database!$A:$AS,MATCH($M$1,Database!$A$1:$AS$1,),)))))/(((VLOOKUP(EDATE(B249,-12),Database!$A:$AS,MATCH($M$1,Database!$A$1:$AS$1,),))))</f>
        <v>-1.949541284403673E-2</v>
      </c>
      <c r="N249" s="13">
        <f>((((VLOOKUP(B249,Database!$A:$AS,MATCH($N$1,Database!$A$1:$AS$1,),))))-(((VLOOKUP(EDATE(B249,-12),Database!$A:$AS,MATCH($N$1,Database!$A$1:$AS$1,),)))))/(((VLOOKUP(EDATE(B249,-12),Database!$A:$AS,MATCH($N$1,Database!$A$1:$AS$1,),))))</f>
        <v>3.8841447118764791E-2</v>
      </c>
      <c r="O249" s="13">
        <f>IF(VLOOKUP(B249,Database!$A:$AV,MATCH($O$1,Database!$A$1:$AV$1,),)=0,"#N/A",((((VLOOKUP(B249,Database!$A:$AS,MATCH($O$1,Database!$A$1:$AS$1,),))))-(((VLOOKUP(EDATE(B249,-12),Database!$A:$AS,MATCH($O$1,Database!$A$1:$AS$1,),)))))/(((VLOOKUP(EDATE(B249,-12),Database!$A:$AS,MATCH($O$1,Database!$A$1:$AS$1,),)))))</f>
        <v>-2.6488561322575599E-2</v>
      </c>
      <c r="P249" s="13">
        <f>IF(VLOOKUP(B249,Database!$A:$AV,MATCH($P$1,Database!$A$1:$AV$1,),)=0,"#N/A",((((VLOOKUP(B249,Database!$A:$AS,MATCH($P$1,Database!$A$1:$AS$1,),))))-(((VLOOKUP(EDATE(B249,-12),Database!$A:$AS,MATCH($P$1,Database!$A$1:$AS$1,),)))))/(((VLOOKUP(EDATE(B249,-12),Database!$A:$AS,MATCH($P$1,Database!$A$1:$AS$1,),)))))</f>
        <v>-1.3040536384326781E-2</v>
      </c>
      <c r="Q249" s="13">
        <f>IF(VLOOKUP(B249,Database!$A:$AV,MATCH($Q$1,Database!$A$1:$AV$1,),)=0,"#N/A",((((VLOOKUP(B249,Database!$A:$AS,MATCH($Q$1,Database!$A$1:$AS$1,),))))-(((VLOOKUP(EDATE(B249,-12),Database!$A:$AS,MATCH($Q$1,Database!$A$1:$AS$1,),)))))/(((VLOOKUP(EDATE(B249,-12),Database!$A:$AS,MATCH($Q$1,Database!$A$1:$AS$1,),)))))</f>
        <v>6.8049681740405153E-3</v>
      </c>
      <c r="R249" s="13">
        <f>IF(VLOOKUP(B249,Database!$A:$AV,MATCH($R$1,Database!$A$1:$AV$1,),)=0,"#N/A",((((VLOOKUP(B249,Database!$A:$AS,MATCH($R$1,Database!$A$1:$AS$1,),))))-(((VLOOKUP(EDATE(B249,-12),Database!$A:$AS,MATCH($R$1,Database!$A$1:$AS$1,),)))))/(((VLOOKUP(EDATE(B249,-12),Database!$A:$AS,MATCH($R$1,Database!$A$1:$AS$1,),)))))</f>
        <v>-5.1192145863350205E-2</v>
      </c>
      <c r="S249" s="13">
        <f>IF(VLOOKUP(B249,Database!$A:$AV,MATCH($S$1,Database!$A$1:$AV$1,),)=0,"#N/A",((((VLOOKUP(B249,Database!$A:$AS,MATCH($S$1,Database!$A$1:$AS$1,),))))-(((VLOOKUP(EDATE(B249,-12),Database!$A:$AS,MATCH($S$1,Database!$A$1:$AS$1,),)))))/(((VLOOKUP(EDATE(B249,-12),Database!$A:$AS,MATCH($S$1,Database!$A$1:$AS$1,),)))))</f>
        <v>-9.8776223779219768E-2</v>
      </c>
      <c r="T249" s="13">
        <f>IF(VLOOKUP(B249,Database!$A:$AV,MATCH($T$1,Database!$A$1:$AV$1,),)=0,"#N/A",((((VLOOKUP(B249,Database!$A:$AS,MATCH($T$1,Database!$A$1:$AS$1,),))))-(((VLOOKUP(EDATE(B249,-12),Database!$A:$AS,MATCH($T$1,Database!$A$1:$AS$1,),)))))/(((VLOOKUP(EDATE(B249,-12),Database!$A:$AS,MATCH($T$1,Database!$A$1:$AS$1,),)))))</f>
        <v>-6.1692969877380315E-2</v>
      </c>
      <c r="U249" s="13">
        <f>IF(VLOOKUP(B249,Database!$A:$AV,MATCH($U$1,Database!$A$1:$AV$1,),)=0,"#N/A",((((VLOOKUP(B249,Database!$A:$AS,MATCH($U$1,Database!$A$1:$AS$1,),))))-(((VLOOKUP(EDATE(B249,-12),Database!$A:$AS,MATCH($U$1,Database!$A$1:$AS$1,),)))))/(((VLOOKUP(EDATE(B249,-12),Database!$A:$AS,MATCH($U$1,Database!$A$1:$AS$1,),)))))</f>
        <v>-7.3606729761002562E-2</v>
      </c>
      <c r="V249" s="13">
        <f>IF(VLOOKUP(B249,Database!$A:$AV,MATCH($V$1,Database!$A$1:$AV$1,),)=0,"#N/A",((((VLOOKUP(B249,Database!$A:$AS,MATCH($V$1,Database!$A$1:$AS$1,),))))-(((VLOOKUP(EDATE(B249,-12),Database!$A:$AS,MATCH($V$1,Database!$A$1:$AS$1,),)))))/(((VLOOKUP(EDATE(B249,-12),Database!$A:$AS,MATCH($V$1,Database!$A$1:$AS$1,),)))))</f>
        <v>-2.168367346938779E-2</v>
      </c>
    </row>
    <row r="250" spans="1:22" s="80" customFormat="1" x14ac:dyDescent="0.35">
      <c r="A250" s="43"/>
      <c r="B250" s="75">
        <v>39753</v>
      </c>
      <c r="C250" s="13">
        <f>IF(VLOOKUP(B250,Database!$A:$AU,MATCH($C$1,Database!$A$1:$AU$1,),)=0,"#N/A",((((VLOOKUP(B250,Database!$A:$AU,MATCH($C$1,Database!$A$1:$AU$1,),))))-(((VLOOKUP(EDATE(B250,-12),Database!$A:$AU,MATCH($C$1,Database!$A$1:$AU$1,),)))))/(((VLOOKUP(EDATE(B250,-12),Database!$A:$AU,MATCH($C$1,Database!$A$1:$AU$1,),)))))</f>
        <v>-8.7696750831818132E-2</v>
      </c>
      <c r="D250" s="13">
        <f>IF(VLOOKUP(B250,Database!$A:$AV,MATCH($D$1,Database!$A$1:$AV$1,),)=0,"#N/A",((((VLOOKUP(B250,Database!$A:$AS,MATCH($D$1,Database!$A$1:$AS$1,),))))-(((VLOOKUP(EDATE(B250,-12),Database!$A:$AS,MATCH($D$1,Database!$A$1:$AS$1,),)))))/(((VLOOKUP(EDATE(B250,-12),Database!$A:$AS,MATCH($D$1,Database!$A$1:$AS$1,),)))))</f>
        <v>-8.8806660493666464E-2</v>
      </c>
      <c r="E250" s="13">
        <f>IF(VLOOKUP(B250,Database!$A:$AV,MATCH($E$1,Database!$A$1:$AV$1,),)=0,"#N/A",((((VLOOKUP(B250,Database!$A:$AS,MATCH($E$1,Database!$A$1:$AS$1,),))))-(((VLOOKUP(EDATE(B250,-12),Database!$A:$AS,MATCH($E$1,Database!$A$1:$AS$1,),)))))/(((VLOOKUP(EDATE(B250,-12),Database!$A:$AS,MATCH($E$1,Database!$A$1:$AS$1,),)))))</f>
        <v>-0.12627450386783573</v>
      </c>
      <c r="F250" s="13">
        <f>IF(VLOOKUP(B250,Database!$A:$AV,MATCH($F$1,Database!$A$1:$AV$1,),)=0,"#N/A",((((VLOOKUP(B250,Database!$A:$AS,MATCH($F$1,Database!$A$1:$AS$1,),))))-(((VLOOKUP(EDATE(B250,-12),Database!$A:$AS,MATCH($F$1,Database!$A$1:$AS$1,),)))))/(((VLOOKUP(EDATE(B250,-12),Database!$A:$AS,MATCH($F$1,Database!$A$1:$AS$1,),)))))</f>
        <v>-7.6064908721564323E-2</v>
      </c>
      <c r="G250" s="13">
        <f>IF(VLOOKUP(B250,Database!$A:$AV,MATCH($G$1,Database!$A$1:$AV$1,),)=0,"#N/A",((((VLOOKUP(B250,Database!$A:$AS,MATCH($G$1,Database!$A$1:$AS$1,),))))-(((VLOOKUP(EDATE(B250,-12),Database!$A:$AS,MATCH($G$1,Database!$A$1:$AS$1,),)))))/(((VLOOKUP(EDATE(B250,-12),Database!$A:$AS,MATCH($G$1,Database!$A$1:$AS$1,),)))))</f>
        <v>-9.7214783074451E-2</v>
      </c>
      <c r="H250" s="13">
        <f>IF(VLOOKUP(B250,Database!$A:$AV,MATCH($H$1,Database!$A$1:$AV$1,),)=0,"#N/A",((((VLOOKUP(B250,Database!$A:$AS,MATCH($H$1,Database!$A$1:$AS$1,),))))-(((VLOOKUP(EDATE(B250,-12),Database!$A:$AS,MATCH($H$1,Database!$A$1:$AS$1,),)))))/(((VLOOKUP(EDATE(B250,-12),Database!$A:$AS,MATCH($H$1,Database!$A$1:$AS$1,),)))))</f>
        <v>-3.2323232323924547E-2</v>
      </c>
      <c r="I250" s="13">
        <f>IF(VLOOKUP(B250,Database!$A:$AV,MATCH($I$1,Database!$A$1:$AV$1,),)=0,"#N/A",((((VLOOKUP(B250,Database!$A:$AS,MATCH($I$1,Database!$A$1:$AS$1,),))))-(((VLOOKUP(EDATE(B250,-12),Database!$A:$AS,MATCH($I$1,Database!$A$1:$AS$1,),)))))/(((VLOOKUP(EDATE(B250,-12),Database!$A:$AS,MATCH($I$1,Database!$A$1:$AS$1,),)))))</f>
        <v>-0.10385523210330824</v>
      </c>
      <c r="J250" s="13">
        <f>IF(VLOOKUP(B250,Database!$A:$AV,MATCH($J$1,Database!$A$1:$AV$1,),)=0,"#N/A",((((VLOOKUP(B250,Database!$A:$AS,MATCH($J$1,Database!$A$1:$AS$1,),))))-(((VLOOKUP(EDATE(B250,-12),Database!$A:$AS,MATCH($J$1,Database!$A$1:$AS$1,),)))))/(((VLOOKUP(EDATE(B250,-12),Database!$A:$AS,MATCH($J$1,Database!$A$1:$AS$1,),)))))</f>
        <v>-0.15845362907692767</v>
      </c>
      <c r="K250" s="13">
        <f>IF(VLOOKUP(B250,Database!$A:$AV,MATCH($K$1,Database!$A$1:$AV$1,),)=0,"#N/A",((((VLOOKUP(B250,Database!$A:$AS,MATCH($K$1,Database!$A$1:$AS$1,),))))-(((VLOOKUP(EDATE(B250,-12),Database!$A:$AS,MATCH($K$1,Database!$A$1:$AS$1,),)))))/(((VLOOKUP(EDATE(B250,-12),Database!$A:$AS,MATCH($K$1,Database!$A$1:$AS$1,),)))))</f>
        <v>-0.11583333333203456</v>
      </c>
      <c r="L250" s="13">
        <f>((((VLOOKUP(B250,Database!$A:$AS,MATCH($L$1,Database!$A$1:$AS$1,),))))-(((VLOOKUP(EDATE(B250,-12),Database!$A:$AS,MATCH($L$1,Database!$A$1:$AS$1,),)))))/(((VLOOKUP(EDATE(B250,-12),Database!$A:$AS,MATCH($L$1,Database!$A$1:$AS$1,),))))</f>
        <v>-2.1584767412752282E-2</v>
      </c>
      <c r="M250" s="13">
        <f>((((VLOOKUP(B250,Database!$A:$AS,MATCH($M$1,Database!$A$1:$AS$1,),))))-(((VLOOKUP(EDATE(B250,-12),Database!$A:$AS,MATCH($M$1,Database!$A$1:$AS$1,),)))))/(((VLOOKUP(EDATE(B250,-12),Database!$A:$AS,MATCH($M$1,Database!$A$1:$AS$1,),))))</f>
        <v>-0.10786516853932578</v>
      </c>
      <c r="N250" s="13">
        <f>((((VLOOKUP(B250,Database!$A:$AS,MATCH($N$1,Database!$A$1:$AS$1,),))))-(((VLOOKUP(EDATE(B250,-12),Database!$A:$AS,MATCH($N$1,Database!$A$1:$AS$1,),)))))/(((VLOOKUP(EDATE(B250,-12),Database!$A:$AS,MATCH($N$1,Database!$A$1:$AS$1,),))))</f>
        <v>2.1439175171918668E-2</v>
      </c>
      <c r="O250" s="13">
        <f>IF(VLOOKUP(B250,Database!$A:$AV,MATCH($O$1,Database!$A$1:$AV$1,),)=0,"#N/A",((((VLOOKUP(B250,Database!$A:$AS,MATCH($O$1,Database!$A$1:$AS$1,),))))-(((VLOOKUP(EDATE(B250,-12),Database!$A:$AS,MATCH($O$1,Database!$A$1:$AS$1,),)))))/(((VLOOKUP(EDATE(B250,-12),Database!$A:$AS,MATCH($O$1,Database!$A$1:$AS$1,),)))))</f>
        <v>-4.1370765465149513E-2</v>
      </c>
      <c r="P250" s="13">
        <f>IF(VLOOKUP(B250,Database!$A:$AV,MATCH($P$1,Database!$A$1:$AV$1,),)=0,"#N/A",((((VLOOKUP(B250,Database!$A:$AS,MATCH($P$1,Database!$A$1:$AS$1,),))))-(((VLOOKUP(EDATE(B250,-12),Database!$A:$AS,MATCH($P$1,Database!$A$1:$AS$1,),)))))/(((VLOOKUP(EDATE(B250,-12),Database!$A:$AS,MATCH($P$1,Database!$A$1:$AS$1,),)))))</f>
        <v>-0.1185157836440834</v>
      </c>
      <c r="Q250" s="13">
        <f>IF(VLOOKUP(B250,Database!$A:$AV,MATCH($Q$1,Database!$A$1:$AV$1,),)=0,"#N/A",((((VLOOKUP(B250,Database!$A:$AS,MATCH($Q$1,Database!$A$1:$AS$1,),))))-(((VLOOKUP(EDATE(B250,-12),Database!$A:$AS,MATCH($Q$1,Database!$A$1:$AS$1,),)))))/(((VLOOKUP(EDATE(B250,-12),Database!$A:$AS,MATCH($Q$1,Database!$A$1:$AS$1,),)))))</f>
        <v>-4.2800036317309893E-2</v>
      </c>
      <c r="R250" s="13">
        <f>IF(VLOOKUP(B250,Database!$A:$AV,MATCH($R$1,Database!$A$1:$AV$1,),)=0,"#N/A",((((VLOOKUP(B250,Database!$A:$AS,MATCH($R$1,Database!$A$1:$AS$1,),))))-(((VLOOKUP(EDATE(B250,-12),Database!$A:$AS,MATCH($R$1,Database!$A$1:$AS$1,),)))))/(((VLOOKUP(EDATE(B250,-12),Database!$A:$AS,MATCH($R$1,Database!$A$1:$AS$1,),)))))</f>
        <v>-9.3055555560151978E-2</v>
      </c>
      <c r="S250" s="13">
        <f>IF(VLOOKUP(B250,Database!$A:$AV,MATCH($S$1,Database!$A$1:$AV$1,),)=0,"#N/A",((((VLOOKUP(B250,Database!$A:$AS,MATCH($S$1,Database!$A$1:$AS$1,),))))-(((VLOOKUP(EDATE(B250,-12),Database!$A:$AS,MATCH($S$1,Database!$A$1:$AS$1,),)))))/(((VLOOKUP(EDATE(B250,-12),Database!$A:$AS,MATCH($S$1,Database!$A$1:$AS$1,),)))))</f>
        <v>4.4169611231119378E-3</v>
      </c>
      <c r="T250" s="13">
        <f>IF(VLOOKUP(B250,Database!$A:$AV,MATCH($T$1,Database!$A$1:$AV$1,),)=0,"#N/A",((((VLOOKUP(B250,Database!$A:$AS,MATCH($T$1,Database!$A$1:$AS$1,),))))-(((VLOOKUP(EDATE(B250,-12),Database!$A:$AS,MATCH($T$1,Database!$A$1:$AS$1,),)))))/(((VLOOKUP(EDATE(B250,-12),Database!$A:$AS,MATCH($T$1,Database!$A$1:$AS$1,),)))))</f>
        <v>-0.10014306151307484</v>
      </c>
      <c r="U250" s="13">
        <f>IF(VLOOKUP(B250,Database!$A:$AV,MATCH($U$1,Database!$A$1:$AV$1,),)=0,"#N/A",((((VLOOKUP(B250,Database!$A:$AS,MATCH($U$1,Database!$A$1:$AS$1,),))))-(((VLOOKUP(EDATE(B250,-12),Database!$A:$AS,MATCH($U$1,Database!$A$1:$AS$1,),)))))/(((VLOOKUP(EDATE(B250,-12),Database!$A:$AS,MATCH($U$1,Database!$A$1:$AS$1,),)))))</f>
        <v>-0.11180773249893837</v>
      </c>
      <c r="V250" s="13">
        <f>IF(VLOOKUP(B250,Database!$A:$AV,MATCH($V$1,Database!$A$1:$AV$1,),)=0,"#N/A",((((VLOOKUP(B250,Database!$A:$AS,MATCH($V$1,Database!$A$1:$AS$1,),))))-(((VLOOKUP(EDATE(B250,-12),Database!$A:$AS,MATCH($V$1,Database!$A$1:$AS$1,),)))))/(((VLOOKUP(EDATE(B250,-12),Database!$A:$AS,MATCH($V$1,Database!$A$1:$AS$1,),)))))</f>
        <v>-6.6838046272493609E-2</v>
      </c>
    </row>
    <row r="251" spans="1:22" s="80" customFormat="1" x14ac:dyDescent="0.35">
      <c r="A251" s="43"/>
      <c r="B251" s="75">
        <v>39783</v>
      </c>
      <c r="C251" s="13">
        <f>IF(VLOOKUP(B251,Database!$A:$AU,MATCH($C$1,Database!$A$1:$AU$1,),)=0,"#N/A",((((VLOOKUP(B251,Database!$A:$AU,MATCH($C$1,Database!$A$1:$AU$1,),))))-(((VLOOKUP(EDATE(B251,-12),Database!$A:$AU,MATCH($C$1,Database!$A$1:$AU$1,),)))))/(((VLOOKUP(EDATE(B251,-12),Database!$A:$AU,MATCH($C$1,Database!$A$1:$AU$1,),)))))</f>
        <v>-0.11327724093535475</v>
      </c>
      <c r="D251" s="13">
        <f>IF(VLOOKUP(B251,Database!$A:$AV,MATCH($D$1,Database!$A$1:$AV$1,),)=0,"#N/A",((((VLOOKUP(B251,Database!$A:$AS,MATCH($D$1,Database!$A$1:$AS$1,),))))-(((VLOOKUP(EDATE(B251,-12),Database!$A:$AS,MATCH($D$1,Database!$A$1:$AS$1,),)))))/(((VLOOKUP(EDATE(B251,-12),Database!$A:$AS,MATCH($D$1,Database!$A$1:$AS$1,),)))))</f>
        <v>-0.12534562211856684</v>
      </c>
      <c r="E251" s="13">
        <f>IF(VLOOKUP(B251,Database!$A:$AV,MATCH($E$1,Database!$A$1:$AV$1,),)=0,"#N/A",((((VLOOKUP(B251,Database!$A:$AS,MATCH($E$1,Database!$A$1:$AS$1,),))))-(((VLOOKUP(EDATE(B251,-12),Database!$A:$AS,MATCH($E$1,Database!$A$1:$AS$1,),)))))/(((VLOOKUP(EDATE(B251,-12),Database!$A:$AS,MATCH($E$1,Database!$A$1:$AS$1,),)))))</f>
        <v>-0.2013297738539169</v>
      </c>
      <c r="F251" s="13">
        <f>IF(VLOOKUP(B251,Database!$A:$AV,MATCH($F$1,Database!$A$1:$AV$1,),)=0,"#N/A",((((VLOOKUP(B251,Database!$A:$AS,MATCH($F$1,Database!$A$1:$AS$1,),))))-(((VLOOKUP(EDATE(B251,-12),Database!$A:$AS,MATCH($F$1,Database!$A$1:$AS$1,),)))))/(((VLOOKUP(EDATE(B251,-12),Database!$A:$AS,MATCH($F$1,Database!$A$1:$AS$1,),)))))</f>
        <v>-0.1194779116531583</v>
      </c>
      <c r="G251" s="13">
        <f>IF(VLOOKUP(B251,Database!$A:$AV,MATCH($G$1,Database!$A$1:$AV$1,),)=0,"#N/A",((((VLOOKUP(B251,Database!$A:$AS,MATCH($G$1,Database!$A$1:$AS$1,),))))-(((VLOOKUP(EDATE(B251,-12),Database!$A:$AS,MATCH($G$1,Database!$A$1:$AS$1,),)))))/(((VLOOKUP(EDATE(B251,-12),Database!$A:$AS,MATCH($G$1,Database!$A$1:$AS$1,),)))))</f>
        <v>-0.1112299465240642</v>
      </c>
      <c r="H251" s="13">
        <f>IF(VLOOKUP(B251,Database!$A:$AV,MATCH($H$1,Database!$A$1:$AV$1,),)=0,"#N/A",((((VLOOKUP(B251,Database!$A:$AS,MATCH($H$1,Database!$A$1:$AS$1,),))))-(((VLOOKUP(EDATE(B251,-12),Database!$A:$AS,MATCH($H$1,Database!$A$1:$AS$1,),)))))/(((VLOOKUP(EDATE(B251,-12),Database!$A:$AS,MATCH($H$1,Database!$A$1:$AS$1,),)))))</f>
        <v>-3.427419355141309E-2</v>
      </c>
      <c r="I251" s="13">
        <f>IF(VLOOKUP(B251,Database!$A:$AV,MATCH($I$1,Database!$A$1:$AV$1,),)=0,"#N/A",((((VLOOKUP(B251,Database!$A:$AS,MATCH($I$1,Database!$A$1:$AS$1,),))))-(((VLOOKUP(EDATE(B251,-12),Database!$A:$AS,MATCH($I$1,Database!$A$1:$AS$1,),)))))/(((VLOOKUP(EDATE(B251,-12),Database!$A:$AS,MATCH($I$1,Database!$A$1:$AS$1,),)))))</f>
        <v>-0.14687500000112313</v>
      </c>
      <c r="J251" s="13">
        <f>IF(VLOOKUP(B251,Database!$A:$AV,MATCH($J$1,Database!$A$1:$AV$1,),)=0,"#N/A",((((VLOOKUP(B251,Database!$A:$AS,MATCH($J$1,Database!$A$1:$AS$1,),))))-(((VLOOKUP(EDATE(B251,-12),Database!$A:$AS,MATCH($J$1,Database!$A$1:$AS$1,),)))))/(((VLOOKUP(EDATE(B251,-12),Database!$A:$AS,MATCH($J$1,Database!$A$1:$AS$1,),)))))</f>
        <v>-0.20078722446768638</v>
      </c>
      <c r="K251" s="13">
        <f>IF(VLOOKUP(B251,Database!$A:$AV,MATCH($K$1,Database!$A$1:$AV$1,),)=0,"#N/A",((((VLOOKUP(B251,Database!$A:$AS,MATCH($K$1,Database!$A$1:$AS$1,),))))-(((VLOOKUP(EDATE(B251,-12),Database!$A:$AS,MATCH($K$1,Database!$A$1:$AS$1,),)))))/(((VLOOKUP(EDATE(B251,-12),Database!$A:$AS,MATCH($K$1,Database!$A$1:$AS$1,),)))))</f>
        <v>-0.17696160267425426</v>
      </c>
      <c r="L251" s="13">
        <f>((((VLOOKUP(B251,Database!$A:$AS,MATCH($L$1,Database!$A$1:$AS$1,),))))-(((VLOOKUP(EDATE(B251,-12),Database!$A:$AS,MATCH($L$1,Database!$A$1:$AS$1,),)))))/(((VLOOKUP(EDATE(B251,-12),Database!$A:$AS,MATCH($L$1,Database!$A$1:$AS$1,),))))</f>
        <v>-4.9113823288286174E-2</v>
      </c>
      <c r="M251" s="13">
        <f>((((VLOOKUP(B251,Database!$A:$AS,MATCH($M$1,Database!$A$1:$AS$1,),))))-(((VLOOKUP(EDATE(B251,-12),Database!$A:$AS,MATCH($M$1,Database!$A$1:$AS$1,),)))))/(((VLOOKUP(EDATE(B251,-12),Database!$A:$AS,MATCH($M$1,Database!$A$1:$AS$1,),))))</f>
        <v>-0.14269662921348317</v>
      </c>
      <c r="N251" s="13">
        <f>((((VLOOKUP(B251,Database!$A:$AS,MATCH($N$1,Database!$A$1:$AS$1,),))))-(((VLOOKUP(EDATE(B251,-12),Database!$A:$AS,MATCH($N$1,Database!$A$1:$AS$1,),)))))/(((VLOOKUP(EDATE(B251,-12),Database!$A:$AS,MATCH($N$1,Database!$A$1:$AS$1,),))))</f>
        <v>-1.9267207205584773E-2</v>
      </c>
      <c r="O251" s="13">
        <f>IF(VLOOKUP(B251,Database!$A:$AV,MATCH($O$1,Database!$A$1:$AV$1,),)=0,"#N/A",((((VLOOKUP(B251,Database!$A:$AS,MATCH($O$1,Database!$A$1:$AS$1,),))))-(((VLOOKUP(EDATE(B251,-12),Database!$A:$AS,MATCH($O$1,Database!$A$1:$AS$1,),)))))/(((VLOOKUP(EDATE(B251,-12),Database!$A:$AS,MATCH($O$1,Database!$A$1:$AS$1,),)))))</f>
        <v>-5.46656631482779E-2</v>
      </c>
      <c r="P251" s="13">
        <f>IF(VLOOKUP(B251,Database!$A:$AV,MATCH($P$1,Database!$A$1:$AV$1,),)=0,"#N/A",((((VLOOKUP(B251,Database!$A:$AS,MATCH($P$1,Database!$A$1:$AS$1,),))))-(((VLOOKUP(EDATE(B251,-12),Database!$A:$AS,MATCH($P$1,Database!$A$1:$AS$1,),)))))/(((VLOOKUP(EDATE(B251,-12),Database!$A:$AS,MATCH($P$1,Database!$A$1:$AS$1,),)))))</f>
        <v>-0.21009701538651679</v>
      </c>
      <c r="Q251" s="13">
        <f>IF(VLOOKUP(B251,Database!$A:$AV,MATCH($Q$1,Database!$A$1:$AV$1,),)=0,"#N/A",((((VLOOKUP(B251,Database!$A:$AS,MATCH($Q$1,Database!$A$1:$AS$1,),))))-(((VLOOKUP(EDATE(B251,-12),Database!$A:$AS,MATCH($Q$1,Database!$A$1:$AS$1,),)))))/(((VLOOKUP(EDATE(B251,-12),Database!$A:$AS,MATCH($Q$1,Database!$A$1:$AS$1,),)))))</f>
        <v>-0.15338165117696875</v>
      </c>
      <c r="R251" s="13">
        <f>IF(VLOOKUP(B251,Database!$A:$AV,MATCH($R$1,Database!$A$1:$AV$1,),)=0,"#N/A",((((VLOOKUP(B251,Database!$A:$AS,MATCH($R$1,Database!$A$1:$AS$1,),))))-(((VLOOKUP(EDATE(B251,-12),Database!$A:$AS,MATCH($R$1,Database!$A$1:$AS$1,),)))))/(((VLOOKUP(EDATE(B251,-12),Database!$A:$AS,MATCH($R$1,Database!$A$1:$AS$1,),)))))</f>
        <v>-9.7629009762706206E-2</v>
      </c>
      <c r="S251" s="13">
        <f>IF(VLOOKUP(B251,Database!$A:$AV,MATCH($S$1,Database!$A$1:$AV$1,),)=0,"#N/A",((((VLOOKUP(B251,Database!$A:$AS,MATCH($S$1,Database!$A$1:$AS$1,),))))-(((VLOOKUP(EDATE(B251,-12),Database!$A:$AS,MATCH($S$1,Database!$A$1:$AS$1,),)))))/(((VLOOKUP(EDATE(B251,-12),Database!$A:$AS,MATCH($S$1,Database!$A$1:$AS$1,),)))))</f>
        <v>-0.1056338028270207</v>
      </c>
      <c r="T251" s="13">
        <f>IF(VLOOKUP(B251,Database!$A:$AV,MATCH($T$1,Database!$A$1:$AV$1,),)=0,"#N/A",((((VLOOKUP(B251,Database!$A:$AS,MATCH($T$1,Database!$A$1:$AS$1,),))))-(((VLOOKUP(EDATE(B251,-12),Database!$A:$AS,MATCH($T$1,Database!$A$1:$AS$1,),)))))/(((VLOOKUP(EDATE(B251,-12),Database!$A:$AS,MATCH($T$1,Database!$A$1:$AS$1,),)))))</f>
        <v>-0.14902506962956064</v>
      </c>
      <c r="U251" s="13">
        <f>IF(VLOOKUP(B251,Database!$A:$AV,MATCH($U$1,Database!$A$1:$AV$1,),)=0,"#N/A",((((VLOOKUP(B251,Database!$A:$AS,MATCH($U$1,Database!$A$1:$AS$1,),))))-(((VLOOKUP(EDATE(B251,-12),Database!$A:$AS,MATCH($U$1,Database!$A$1:$AS$1,),)))))/(((VLOOKUP(EDATE(B251,-12),Database!$A:$AS,MATCH($U$1,Database!$A$1:$AS$1,),)))))</f>
        <v>-0.14917695473136694</v>
      </c>
      <c r="V251" s="13">
        <f>IF(VLOOKUP(B251,Database!$A:$AV,MATCH($V$1,Database!$A$1:$AV$1,),)=0,"#N/A",((((VLOOKUP(B251,Database!$A:$AS,MATCH($V$1,Database!$A$1:$AS$1,),))))-(((VLOOKUP(EDATE(B251,-12),Database!$A:$AS,MATCH($V$1,Database!$A$1:$AS$1,),)))))/(((VLOOKUP(EDATE(B251,-12),Database!$A:$AS,MATCH($V$1,Database!$A$1:$AS$1,),)))))</f>
        <v>-9.2731829573934735E-2</v>
      </c>
    </row>
    <row r="252" spans="1:22" s="80" customFormat="1" x14ac:dyDescent="0.35">
      <c r="A252" s="43"/>
      <c r="B252" s="75">
        <v>39814</v>
      </c>
      <c r="C252" s="13">
        <f>IF(VLOOKUP(B252,Database!$A:$AU,MATCH($C$1,Database!$A$1:$AU$1,),)=0,"#N/A",((((VLOOKUP(B252,Database!$A:$AU,MATCH($C$1,Database!$A$1:$AU$1,),))))-(((VLOOKUP(EDATE(B252,-12),Database!$A:$AU,MATCH($C$1,Database!$A$1:$AU$1,),)))))/(((VLOOKUP(EDATE(B252,-12),Database!$A:$AU,MATCH($C$1,Database!$A$1:$AU$1,),)))))</f>
        <v>-0.13409501549777184</v>
      </c>
      <c r="D252" s="13">
        <f>IF(VLOOKUP(B252,Database!$A:$AV,MATCH($D$1,Database!$A$1:$AV$1,),)=0,"#N/A",((((VLOOKUP(B252,Database!$A:$AS,MATCH($D$1,Database!$A$1:$AS$1,),))))-(((VLOOKUP(EDATE(B252,-12),Database!$A:$AS,MATCH($D$1,Database!$A$1:$AS$1,),)))))/(((VLOOKUP(EDATE(B252,-12),Database!$A:$AS,MATCH($D$1,Database!$A$1:$AS$1,),)))))</f>
        <v>-0.16894977168278336</v>
      </c>
      <c r="E252" s="13">
        <f>IF(VLOOKUP(B252,Database!$A:$AV,MATCH($E$1,Database!$A$1:$AV$1,),)=0,"#N/A",((((VLOOKUP(B252,Database!$A:$AS,MATCH($E$1,Database!$A$1:$AS$1,),))))-(((VLOOKUP(EDATE(B252,-12),Database!$A:$AS,MATCH($E$1,Database!$A$1:$AS$1,),)))))/(((VLOOKUP(EDATE(B252,-12),Database!$A:$AS,MATCH($E$1,Database!$A$1:$AS$1,),)))))</f>
        <v>-0.27045650300950347</v>
      </c>
      <c r="F252" s="13">
        <f>IF(VLOOKUP(B252,Database!$A:$AV,MATCH($F$1,Database!$A$1:$AV$1,),)=0,"#N/A",((((VLOOKUP(B252,Database!$A:$AS,MATCH($F$1,Database!$A$1:$AS$1,),))))-(((VLOOKUP(EDATE(B252,-12),Database!$A:$AS,MATCH($F$1,Database!$A$1:$AS$1,),)))))/(((VLOOKUP(EDATE(B252,-12),Database!$A:$AS,MATCH($F$1,Database!$A$1:$AS$1,),)))))</f>
        <v>-0.20178041543373024</v>
      </c>
      <c r="G252" s="13">
        <f>IF(VLOOKUP(B252,Database!$A:$AV,MATCH($G$1,Database!$A$1:$AV$1,),)=0,"#N/A",((((VLOOKUP(B252,Database!$A:$AS,MATCH($G$1,Database!$A$1:$AS$1,),))))-(((VLOOKUP(EDATE(B252,-12),Database!$A:$AS,MATCH($G$1,Database!$A$1:$AS$1,),)))))/(((VLOOKUP(EDATE(B252,-12),Database!$A:$AS,MATCH($G$1,Database!$A$1:$AS$1,),)))))</f>
        <v>-0.1513250883392227</v>
      </c>
      <c r="H252" s="13">
        <f>IF(VLOOKUP(B252,Database!$A:$AV,MATCH($H$1,Database!$A$1:$AV$1,),)=0,"#N/A",((((VLOOKUP(B252,Database!$A:$AS,MATCH($H$1,Database!$A$1:$AS$1,),))))-(((VLOOKUP(EDATE(B252,-12),Database!$A:$AS,MATCH($H$1,Database!$A$1:$AS$1,),)))))/(((VLOOKUP(EDATE(B252,-12),Database!$A:$AS,MATCH($H$1,Database!$A$1:$AS$1,),)))))</f>
        <v>-6.934673367092116E-2</v>
      </c>
      <c r="I252" s="13">
        <f>IF(VLOOKUP(B252,Database!$A:$AV,MATCH($I$1,Database!$A$1:$AV$1,),)=0,"#N/A",((((VLOOKUP(B252,Database!$A:$AS,MATCH($I$1,Database!$A$1:$AS$1,),))))-(((VLOOKUP(EDATE(B252,-12),Database!$A:$AS,MATCH($I$1,Database!$A$1:$AS$1,),)))))/(((VLOOKUP(EDATE(B252,-12),Database!$A:$AS,MATCH($I$1,Database!$A$1:$AS$1,),)))))</f>
        <v>-0.19663351186066569</v>
      </c>
      <c r="J252" s="13">
        <f>IF(VLOOKUP(B252,Database!$A:$AV,MATCH($J$1,Database!$A$1:$AV$1,),)=0,"#N/A",((((VLOOKUP(B252,Database!$A:$AS,MATCH($J$1,Database!$A$1:$AS$1,),))))-(((VLOOKUP(EDATE(B252,-12),Database!$A:$AS,MATCH($J$1,Database!$A$1:$AS$1,),)))))/(((VLOOKUP(EDATE(B252,-12),Database!$A:$AS,MATCH($J$1,Database!$A$1:$AS$1,),)))))</f>
        <v>-0.2106254484553402</v>
      </c>
      <c r="K252" s="13">
        <f>IF(VLOOKUP(B252,Database!$A:$AV,MATCH($K$1,Database!$A$1:$AV$1,),)=0,"#N/A",((((VLOOKUP(B252,Database!$A:$AS,MATCH($K$1,Database!$A$1:$AS$1,),))))-(((VLOOKUP(EDATE(B252,-12),Database!$A:$AS,MATCH($K$1,Database!$A$1:$AS$1,),)))))/(((VLOOKUP(EDATE(B252,-12),Database!$A:$AS,MATCH($K$1,Database!$A$1:$AS$1,),)))))</f>
        <v>-0.20912863070563525</v>
      </c>
      <c r="L252" s="13">
        <f>((((VLOOKUP(B252,Database!$A:$AS,MATCH($L$1,Database!$A$1:$AS$1,),))))-(((VLOOKUP(EDATE(B252,-12),Database!$A:$AS,MATCH($L$1,Database!$A$1:$AS$1,),)))))/(((VLOOKUP(EDATE(B252,-12),Database!$A:$AS,MATCH($L$1,Database!$A$1:$AS$1,),))))</f>
        <v>-7.5446521197837041E-2</v>
      </c>
      <c r="M252" s="13">
        <f>((((VLOOKUP(B252,Database!$A:$AS,MATCH($M$1,Database!$A$1:$AS$1,),))))-(((VLOOKUP(EDATE(B252,-12),Database!$A:$AS,MATCH($M$1,Database!$A$1:$AS$1,),)))))/(((VLOOKUP(EDATE(B252,-12),Database!$A:$AS,MATCH($M$1,Database!$A$1:$AS$1,),))))</f>
        <v>-0.1719260065288358</v>
      </c>
      <c r="N252" s="13">
        <f>((((VLOOKUP(B252,Database!$A:$AS,MATCH($N$1,Database!$A$1:$AS$1,),))))-(((VLOOKUP(EDATE(B252,-12),Database!$A:$AS,MATCH($N$1,Database!$A$1:$AS$1,),)))))/(((VLOOKUP(EDATE(B252,-12),Database!$A:$AS,MATCH($N$1,Database!$A$1:$AS$1,),))))</f>
        <v>-4.9265368397103632E-2</v>
      </c>
      <c r="O252" s="13">
        <f>IF(VLOOKUP(B252,Database!$A:$AV,MATCH($O$1,Database!$A$1:$AV$1,),)=0,"#N/A",((((VLOOKUP(B252,Database!$A:$AS,MATCH($O$1,Database!$A$1:$AS$1,),))))-(((VLOOKUP(EDATE(B252,-12),Database!$A:$AS,MATCH($O$1,Database!$A$1:$AS$1,),)))))/(((VLOOKUP(EDATE(B252,-12),Database!$A:$AS,MATCH($O$1,Database!$A$1:$AS$1,),)))))</f>
        <v>-7.0604734656737084E-2</v>
      </c>
      <c r="P252" s="13">
        <f>IF(VLOOKUP(B252,Database!$A:$AV,MATCH($P$1,Database!$A$1:$AV$1,),)=0,"#N/A",((((VLOOKUP(B252,Database!$A:$AS,MATCH($P$1,Database!$A$1:$AS$1,),))))-(((VLOOKUP(EDATE(B252,-12),Database!$A:$AS,MATCH($P$1,Database!$A$1:$AS$1,),)))))/(((VLOOKUP(EDATE(B252,-12),Database!$A:$AS,MATCH($P$1,Database!$A$1:$AS$1,),)))))</f>
        <v>-0.2092388667895605</v>
      </c>
      <c r="Q252" s="13">
        <f>IF(VLOOKUP(B252,Database!$A:$AV,MATCH($Q$1,Database!$A$1:$AV$1,),)=0,"#N/A",((((VLOOKUP(B252,Database!$A:$AS,MATCH($Q$1,Database!$A$1:$AS$1,),))))-(((VLOOKUP(EDATE(B252,-12),Database!$A:$AS,MATCH($Q$1,Database!$A$1:$AS$1,),)))))/(((VLOOKUP(EDATE(B252,-12),Database!$A:$AS,MATCH($Q$1,Database!$A$1:$AS$1,),)))))</f>
        <v>-0.14874983022368554</v>
      </c>
      <c r="R252" s="13">
        <f>IF(VLOOKUP(B252,Database!$A:$AV,MATCH($R$1,Database!$A$1:$AV$1,),)=0,"#N/A",((((VLOOKUP(B252,Database!$A:$AS,MATCH($R$1,Database!$A$1:$AS$1,),))))-(((VLOOKUP(EDATE(B252,-12),Database!$A:$AS,MATCH($R$1,Database!$A$1:$AS$1,),)))))/(((VLOOKUP(EDATE(B252,-12),Database!$A:$AS,MATCH($R$1,Database!$A$1:$AS$1,),)))))</f>
        <v>-0.16294793779630221</v>
      </c>
      <c r="S252" s="13">
        <f>IF(VLOOKUP(B252,Database!$A:$AV,MATCH($S$1,Database!$A$1:$AV$1,),)=0,"#N/A",((((VLOOKUP(B252,Database!$A:$AS,MATCH($S$1,Database!$A$1:$AS$1,),))))-(((VLOOKUP(EDATE(B252,-12),Database!$A:$AS,MATCH($S$1,Database!$A$1:$AS$1,),)))))/(((VLOOKUP(EDATE(B252,-12),Database!$A:$AS,MATCH($S$1,Database!$A$1:$AS$1,),)))))</f>
        <v>-9.3720712273717196E-3</v>
      </c>
      <c r="T252" s="13">
        <f>IF(VLOOKUP(B252,Database!$A:$AV,MATCH($T$1,Database!$A$1:$AV$1,),)=0,"#N/A",((((VLOOKUP(B252,Database!$A:$AS,MATCH($T$1,Database!$A$1:$AS$1,),))))-(((VLOOKUP(EDATE(B252,-12),Database!$A:$AS,MATCH($T$1,Database!$A$1:$AS$1,),)))))/(((VLOOKUP(EDATE(B252,-12),Database!$A:$AS,MATCH($T$1,Database!$A$1:$AS$1,),)))))</f>
        <v>-0.19491525423872455</v>
      </c>
      <c r="U252" s="13">
        <f>IF(VLOOKUP(B252,Database!$A:$AV,MATCH($U$1,Database!$A$1:$AV$1,),)=0,"#N/A",((((VLOOKUP(B252,Database!$A:$AS,MATCH($U$1,Database!$A$1:$AS$1,),))))-(((VLOOKUP(EDATE(B252,-12),Database!$A:$AS,MATCH($U$1,Database!$A$1:$AS$1,),)))))/(((VLOOKUP(EDATE(B252,-12),Database!$A:$AS,MATCH($U$1,Database!$A$1:$AS$1,),)))))</f>
        <v>-0.1944444444444445</v>
      </c>
      <c r="V252" s="13">
        <f>IF(VLOOKUP(B252,Database!$A:$AV,MATCH($V$1,Database!$A$1:$AV$1,),)=0,"#N/A",((((VLOOKUP(B252,Database!$A:$AS,MATCH($V$1,Database!$A$1:$AS$1,),))))-(((VLOOKUP(EDATE(B252,-12),Database!$A:$AS,MATCH($V$1,Database!$A$1:$AS$1,),)))))/(((VLOOKUP(EDATE(B252,-12),Database!$A:$AS,MATCH($V$1,Database!$A$1:$AS$1,),)))))</f>
        <v>-0.13365735115431349</v>
      </c>
    </row>
    <row r="253" spans="1:22" s="80" customFormat="1" x14ac:dyDescent="0.35">
      <c r="A253" s="43"/>
      <c r="B253" s="75">
        <v>39845</v>
      </c>
      <c r="C253" s="13">
        <f>IF(VLOOKUP(B253,Database!$A:$AU,MATCH($C$1,Database!$A$1:$AU$1,),)=0,"#N/A",((((VLOOKUP(B253,Database!$A:$AU,MATCH($C$1,Database!$A$1:$AU$1,),))))-(((VLOOKUP(EDATE(B253,-12),Database!$A:$AU,MATCH($C$1,Database!$A$1:$AU$1,),)))))/(((VLOOKUP(EDATE(B253,-12),Database!$A:$AU,MATCH($C$1,Database!$A$1:$AU$1,),)))))</f>
        <v>-0.13591104412266666</v>
      </c>
      <c r="D253" s="13">
        <f>IF(VLOOKUP(B253,Database!$A:$AV,MATCH($D$1,Database!$A$1:$AV$1,),)=0,"#N/A",((((VLOOKUP(B253,Database!$A:$AS,MATCH($D$1,Database!$A$1:$AS$1,),))))-(((VLOOKUP(EDATE(B253,-12),Database!$A:$AS,MATCH($D$1,Database!$A$1:$AS$1,),)))))/(((VLOOKUP(EDATE(B253,-12),Database!$A:$AS,MATCH($D$1,Database!$A$1:$AS$1,),)))))</f>
        <v>-0.18572735590702422</v>
      </c>
      <c r="E253" s="13">
        <f>IF(VLOOKUP(B253,Database!$A:$AV,MATCH($E$1,Database!$A$1:$AV$1,),)=0,"#N/A",((((VLOOKUP(B253,Database!$A:$AS,MATCH($E$1,Database!$A$1:$AS$1,),))))-(((VLOOKUP(EDATE(B253,-12),Database!$A:$AS,MATCH($E$1,Database!$A$1:$AS$1,),)))))/(((VLOOKUP(EDATE(B253,-12),Database!$A:$AS,MATCH($E$1,Database!$A$1:$AS$1,),)))))</f>
        <v>-0.33333333333612331</v>
      </c>
      <c r="F253" s="13">
        <f>IF(VLOOKUP(B253,Database!$A:$AV,MATCH($F$1,Database!$A$1:$AV$1,),)=0,"#N/A",((((VLOOKUP(B253,Database!$A:$AS,MATCH($F$1,Database!$A$1:$AS$1,),))))-(((VLOOKUP(EDATE(B253,-12),Database!$A:$AS,MATCH($F$1,Database!$A$1:$AS$1,),)))))/(((VLOOKUP(EDATE(B253,-12),Database!$A:$AS,MATCH($F$1,Database!$A$1:$AS$1,),)))))</f>
        <v>-0.22420634920359375</v>
      </c>
      <c r="G253" s="13">
        <f>IF(VLOOKUP(B253,Database!$A:$AV,MATCH($G$1,Database!$A$1:$AV$1,),)=0,"#N/A",((((VLOOKUP(B253,Database!$A:$AS,MATCH($G$1,Database!$A$1:$AS$1,),))))-(((VLOOKUP(EDATE(B253,-12),Database!$A:$AS,MATCH($G$1,Database!$A$1:$AS$1,),)))))/(((VLOOKUP(EDATE(B253,-12),Database!$A:$AS,MATCH($G$1,Database!$A$1:$AS$1,),)))))</f>
        <v>-0.17072316582034669</v>
      </c>
      <c r="H253" s="13">
        <f>IF(VLOOKUP(B253,Database!$A:$AV,MATCH($H$1,Database!$A$1:$AV$1,),)=0,"#N/A",((((VLOOKUP(B253,Database!$A:$AS,MATCH($H$1,Database!$A$1:$AS$1,),))))-(((VLOOKUP(EDATE(B253,-12),Database!$A:$AS,MATCH($H$1,Database!$A$1:$AS$1,),)))))/(((VLOOKUP(EDATE(B253,-12),Database!$A:$AS,MATCH($H$1,Database!$A$1:$AS$1,),)))))</f>
        <v>-6.8999999993705305E-2</v>
      </c>
      <c r="I253" s="13">
        <f>IF(VLOOKUP(B253,Database!$A:$AV,MATCH($I$1,Database!$A$1:$AV$1,),)=0,"#N/A",((((VLOOKUP(B253,Database!$A:$AS,MATCH($I$1,Database!$A$1:$AS$1,),))))-(((VLOOKUP(EDATE(B253,-12),Database!$A:$AS,MATCH($I$1,Database!$A$1:$AS$1,),)))))/(((VLOOKUP(EDATE(B253,-12),Database!$A:$AS,MATCH($I$1,Database!$A$1:$AS$1,),)))))</f>
        <v>-0.21973785659339007</v>
      </c>
      <c r="J253" s="13">
        <f>IF(VLOOKUP(B253,Database!$A:$AV,MATCH($J$1,Database!$A$1:$AV$1,),)=0,"#N/A",((((VLOOKUP(B253,Database!$A:$AS,MATCH($J$1,Database!$A$1:$AS$1,),))))-(((VLOOKUP(EDATE(B253,-12),Database!$A:$AS,MATCH($J$1,Database!$A$1:$AS$1,),)))))/(((VLOOKUP(EDATE(B253,-12),Database!$A:$AS,MATCH($J$1,Database!$A$1:$AS$1,),)))))</f>
        <v>-0.21221686962840786</v>
      </c>
      <c r="K253" s="13">
        <f>IF(VLOOKUP(B253,Database!$A:$AV,MATCH($K$1,Database!$A$1:$AV$1,),)=0,"#N/A",((((VLOOKUP(B253,Database!$A:$AS,MATCH($K$1,Database!$A$1:$AS$1,),))))-(((VLOOKUP(EDATE(B253,-12),Database!$A:$AS,MATCH($K$1,Database!$A$1:$AS$1,),)))))/(((VLOOKUP(EDATE(B253,-12),Database!$A:$AS,MATCH($K$1,Database!$A$1:$AS$1,),)))))</f>
        <v>-0.18620116375884216</v>
      </c>
      <c r="L253" s="13">
        <f>((((VLOOKUP(B253,Database!$A:$AS,MATCH($L$1,Database!$A$1:$AS$1,),))))-(((VLOOKUP(EDATE(B253,-12),Database!$A:$AS,MATCH($L$1,Database!$A$1:$AS$1,),)))))/(((VLOOKUP(EDATE(B253,-12),Database!$A:$AS,MATCH($L$1,Database!$A$1:$AS$1,),))))</f>
        <v>-7.583349435187027E-2</v>
      </c>
      <c r="M253" s="13">
        <f>((((VLOOKUP(B253,Database!$A:$AS,MATCH($M$1,Database!$A$1:$AS$1,),))))-(((VLOOKUP(EDATE(B253,-12),Database!$A:$AS,MATCH($M$1,Database!$A$1:$AS$1,),)))))/(((VLOOKUP(EDATE(B253,-12),Database!$A:$AS,MATCH($M$1,Database!$A$1:$AS$1,),))))</f>
        <v>-0.14460511679644047</v>
      </c>
      <c r="N253" s="13">
        <f>((((VLOOKUP(B253,Database!$A:$AS,MATCH($N$1,Database!$A$1:$AS$1,),))))-(((VLOOKUP(EDATE(B253,-12),Database!$A:$AS,MATCH($N$1,Database!$A$1:$AS$1,),)))))/(((VLOOKUP(EDATE(B253,-12),Database!$A:$AS,MATCH($N$1,Database!$A$1:$AS$1,),))))</f>
        <v>-3.8195015812184992E-2</v>
      </c>
      <c r="O253" s="13">
        <f>IF(VLOOKUP(B253,Database!$A:$AV,MATCH($O$1,Database!$A$1:$AV$1,),)=0,"#N/A",((((VLOOKUP(B253,Database!$A:$AS,MATCH($O$1,Database!$A$1:$AS$1,),))))-(((VLOOKUP(EDATE(B253,-12),Database!$A:$AS,MATCH($O$1,Database!$A$1:$AS$1,),)))))/(((VLOOKUP(EDATE(B253,-12),Database!$A:$AS,MATCH($O$1,Database!$A$1:$AS$1,),)))))</f>
        <v>-8.3376973240169155E-2</v>
      </c>
      <c r="P253" s="13">
        <f>IF(VLOOKUP(B253,Database!$A:$AV,MATCH($P$1,Database!$A$1:$AV$1,),)=0,"#N/A",((((VLOOKUP(B253,Database!$A:$AS,MATCH($P$1,Database!$A$1:$AS$1,),))))-(((VLOOKUP(EDATE(B253,-12),Database!$A:$AS,MATCH($P$1,Database!$A$1:$AS$1,),)))))/(((VLOOKUP(EDATE(B253,-12),Database!$A:$AS,MATCH($P$1,Database!$A$1:$AS$1,),)))))</f>
        <v>-0.14218544977401956</v>
      </c>
      <c r="Q253" s="13">
        <f>IF(VLOOKUP(B253,Database!$A:$AV,MATCH($Q$1,Database!$A$1:$AV$1,),)=0,"#N/A",((((VLOOKUP(B253,Database!$A:$AS,MATCH($Q$1,Database!$A$1:$AS$1,),))))-(((VLOOKUP(EDATE(B253,-12),Database!$A:$AS,MATCH($Q$1,Database!$A$1:$AS$1,),)))))/(((VLOOKUP(EDATE(B253,-12),Database!$A:$AS,MATCH($Q$1,Database!$A$1:$AS$1,),)))))</f>
        <v>-0.12554477636686823</v>
      </c>
      <c r="R253" s="13">
        <f>IF(VLOOKUP(B253,Database!$A:$AV,MATCH($R$1,Database!$A$1:$AV$1,),)=0,"#N/A",((((VLOOKUP(B253,Database!$A:$AS,MATCH($R$1,Database!$A$1:$AS$1,),))))-(((VLOOKUP(EDATE(B253,-12),Database!$A:$AS,MATCH($R$1,Database!$A$1:$AS$1,),)))))/(((VLOOKUP(EDATE(B253,-12),Database!$A:$AS,MATCH($R$1,Database!$A$1:$AS$1,),)))))</f>
        <v>-7.1787508969331684E-2</v>
      </c>
      <c r="S253" s="13">
        <f>IF(VLOOKUP(B253,Database!$A:$AV,MATCH($S$1,Database!$A$1:$AV$1,),)=0,"#N/A",((((VLOOKUP(B253,Database!$A:$AS,MATCH($S$1,Database!$A$1:$AS$1,),))))-(((VLOOKUP(EDATE(B253,-12),Database!$A:$AS,MATCH($S$1,Database!$A$1:$AS$1,),)))))/(((VLOOKUP(EDATE(B253,-12),Database!$A:$AS,MATCH($S$1,Database!$A$1:$AS$1,),)))))</f>
        <v>-2.6143790848646119E-2</v>
      </c>
      <c r="T253" s="13">
        <f>IF(VLOOKUP(B253,Database!$A:$AV,MATCH($T$1,Database!$A$1:$AV$1,),)=0,"#N/A",((((VLOOKUP(B253,Database!$A:$AS,MATCH($T$1,Database!$A$1:$AS$1,),))))-(((VLOOKUP(EDATE(B253,-12),Database!$A:$AS,MATCH($T$1,Database!$A$1:$AS$1,),)))))/(((VLOOKUP(EDATE(B253,-12),Database!$A:$AS,MATCH($T$1,Database!$A$1:$AS$1,),)))))</f>
        <v>-0.19390581717992533</v>
      </c>
      <c r="U253" s="13">
        <f>IF(VLOOKUP(B253,Database!$A:$AV,MATCH($U$1,Database!$A$1:$AV$1,),)=0,"#N/A",((((VLOOKUP(B253,Database!$A:$AS,MATCH($U$1,Database!$A$1:$AS$1,),))))-(((VLOOKUP(EDATE(B253,-12),Database!$A:$AS,MATCH($U$1,Database!$A$1:$AS$1,),)))))/(((VLOOKUP(EDATE(B253,-12),Database!$A:$AS,MATCH($U$1,Database!$A$1:$AS$1,),)))))</f>
        <v>-0.20121951219580367</v>
      </c>
      <c r="V253" s="13">
        <f>IF(VLOOKUP(B253,Database!$A:$AV,MATCH($V$1,Database!$A$1:$AV$1,),)=0,"#N/A",((((VLOOKUP(B253,Database!$A:$AS,MATCH($V$1,Database!$A$1:$AS$1,),))))-(((VLOOKUP(EDATE(B253,-12),Database!$A:$AS,MATCH($V$1,Database!$A$1:$AS$1,),)))))/(((VLOOKUP(EDATE(B253,-12),Database!$A:$AS,MATCH($V$1,Database!$A$1:$AS$1,),)))))</f>
        <v>-0.11233211233211236</v>
      </c>
    </row>
    <row r="254" spans="1:22" s="80" customFormat="1" x14ac:dyDescent="0.35">
      <c r="A254" s="43"/>
      <c r="B254" s="75">
        <v>39873</v>
      </c>
      <c r="C254" s="13">
        <f>IF(VLOOKUP(B254,Database!$A:$AU,MATCH($C$1,Database!$A$1:$AU$1,),)=0,"#N/A",((((VLOOKUP(B254,Database!$A:$AU,MATCH($C$1,Database!$A$1:$AU$1,),))))-(((VLOOKUP(EDATE(B254,-12),Database!$A:$AU,MATCH($C$1,Database!$A$1:$AU$1,),)))))/(((VLOOKUP(EDATE(B254,-12),Database!$A:$AU,MATCH($C$1,Database!$A$1:$AU$1,),)))))</f>
        <v>-0.14643496064705136</v>
      </c>
      <c r="D254" s="13">
        <f>IF(VLOOKUP(B254,Database!$A:$AV,MATCH($D$1,Database!$A$1:$AV$1,),)=0,"#N/A",((((VLOOKUP(B254,Database!$A:$AS,MATCH($D$1,Database!$A$1:$AS$1,),))))-(((VLOOKUP(EDATE(B254,-12),Database!$A:$AS,MATCH($D$1,Database!$A$1:$AS$1,),)))))/(((VLOOKUP(EDATE(B254,-12),Database!$A:$AS,MATCH($D$1,Database!$A$1:$AS$1,),)))))</f>
        <v>-0.19301470588368783</v>
      </c>
      <c r="E254" s="13">
        <f>IF(VLOOKUP(B254,Database!$A:$AV,MATCH($E$1,Database!$A$1:$AV$1,),)=0,"#N/A",((((VLOOKUP(B254,Database!$A:$AS,MATCH($E$1,Database!$A$1:$AS$1,),))))-(((VLOOKUP(EDATE(B254,-12),Database!$A:$AS,MATCH($E$1,Database!$A$1:$AS$1,),)))))/(((VLOOKUP(EDATE(B254,-12),Database!$A:$AS,MATCH($E$1,Database!$A$1:$AS$1,),)))))</f>
        <v>-0.32031250000165179</v>
      </c>
      <c r="F254" s="13">
        <f>IF(VLOOKUP(B254,Database!$A:$AV,MATCH($F$1,Database!$A$1:$AV$1,),)=0,"#N/A",((((VLOOKUP(B254,Database!$A:$AS,MATCH($F$1,Database!$A$1:$AS$1,),))))-(((VLOOKUP(EDATE(B254,-12),Database!$A:$AS,MATCH($F$1,Database!$A$1:$AS$1,),)))))/(((VLOOKUP(EDATE(B254,-12),Database!$A:$AS,MATCH($F$1,Database!$A$1:$AS$1,),)))))</f>
        <v>-0.21578421578379667</v>
      </c>
      <c r="G254" s="13">
        <f>IF(VLOOKUP(B254,Database!$A:$AV,MATCH($G$1,Database!$A$1:$AV$1,),)=0,"#N/A",((((VLOOKUP(B254,Database!$A:$AS,MATCH($G$1,Database!$A$1:$AS$1,),))))-(((VLOOKUP(EDATE(B254,-12),Database!$A:$AS,MATCH($G$1,Database!$A$1:$AS$1,),)))))/(((VLOOKUP(EDATE(B254,-12),Database!$A:$AS,MATCH($G$1,Database!$A$1:$AS$1,),)))))</f>
        <v>-0.17687677053824355</v>
      </c>
      <c r="H254" s="13">
        <f>IF(VLOOKUP(B254,Database!$A:$AV,MATCH($H$1,Database!$A$1:$AV$1,),)=0,"#N/A",((((VLOOKUP(B254,Database!$A:$AS,MATCH($H$1,Database!$A$1:$AS$1,),))))-(((VLOOKUP(EDATE(B254,-12),Database!$A:$AS,MATCH($H$1,Database!$A$1:$AS$1,),)))))/(((VLOOKUP(EDATE(B254,-12),Database!$A:$AS,MATCH($H$1,Database!$A$1:$AS$1,),)))))</f>
        <v>-5.7926829275387517E-2</v>
      </c>
      <c r="I254" s="13">
        <f>IF(VLOOKUP(B254,Database!$A:$AV,MATCH($I$1,Database!$A$1:$AV$1,),)=0,"#N/A",((((VLOOKUP(B254,Database!$A:$AS,MATCH($I$1,Database!$A$1:$AS$1,),))))-(((VLOOKUP(EDATE(B254,-12),Database!$A:$AS,MATCH($I$1,Database!$A$1:$AS$1,),)))))/(((VLOOKUP(EDATE(B254,-12),Database!$A:$AS,MATCH($I$1,Database!$A$1:$AS$1,),)))))</f>
        <v>-0.25460122699450016</v>
      </c>
      <c r="J254" s="13">
        <f>IF(VLOOKUP(B254,Database!$A:$AV,MATCH($J$1,Database!$A$1:$AV$1,),)=0,"#N/A",((((VLOOKUP(B254,Database!$A:$AS,MATCH($J$1,Database!$A$1:$AS$1,),))))-(((VLOOKUP(EDATE(B254,-12),Database!$A:$AS,MATCH($J$1,Database!$A$1:$AS$1,),)))))/(((VLOOKUP(EDATE(B254,-12),Database!$A:$AS,MATCH($J$1,Database!$A$1:$AS$1,),)))))</f>
        <v>-0.21849021236416871</v>
      </c>
      <c r="K254" s="13">
        <f>IF(VLOOKUP(B254,Database!$A:$AV,MATCH($K$1,Database!$A$1:$AV$1,),)=0,"#N/A",((((VLOOKUP(B254,Database!$A:$AS,MATCH($K$1,Database!$A$1:$AS$1,),))))-(((VLOOKUP(EDATE(B254,-12),Database!$A:$AS,MATCH($K$1,Database!$A$1:$AS$1,),)))))/(((VLOOKUP(EDATE(B254,-12),Database!$A:$AS,MATCH($K$1,Database!$A$1:$AS$1,),)))))</f>
        <v>-0.21176470588185861</v>
      </c>
      <c r="L254" s="13">
        <f>((((VLOOKUP(B254,Database!$A:$AS,MATCH($L$1,Database!$A$1:$AS$1,),))))-(((VLOOKUP(EDATE(B254,-12),Database!$A:$AS,MATCH($L$1,Database!$A$1:$AS$1,),)))))/(((VLOOKUP(EDATE(B254,-12),Database!$A:$AS,MATCH($L$1,Database!$A$1:$AS$1,),))))</f>
        <v>-7.8171973540845444E-2</v>
      </c>
      <c r="M254" s="13">
        <f>((((VLOOKUP(B254,Database!$A:$AS,MATCH($M$1,Database!$A$1:$AS$1,),))))-(((VLOOKUP(EDATE(B254,-12),Database!$A:$AS,MATCH($M$1,Database!$A$1:$AS$1,),)))))/(((VLOOKUP(EDATE(B254,-12),Database!$A:$AS,MATCH($M$1,Database!$A$1:$AS$1,),))))</f>
        <v>-0.14682981090100114</v>
      </c>
      <c r="N254" s="13">
        <f>((((VLOOKUP(B254,Database!$A:$AS,MATCH($N$1,Database!$A$1:$AS$1,),))))-(((VLOOKUP(EDATE(B254,-12),Database!$A:$AS,MATCH($N$1,Database!$A$1:$AS$1,),)))))/(((VLOOKUP(EDATE(B254,-12),Database!$A:$AS,MATCH($N$1,Database!$A$1:$AS$1,),))))</f>
        <v>-5.5761629219475257E-2</v>
      </c>
      <c r="O254" s="13">
        <f>IF(VLOOKUP(B254,Database!$A:$AV,MATCH($O$1,Database!$A$1:$AV$1,),)=0,"#N/A",((((VLOOKUP(B254,Database!$A:$AS,MATCH($O$1,Database!$A$1:$AS$1,),))))-(((VLOOKUP(EDATE(B254,-12),Database!$A:$AS,MATCH($O$1,Database!$A$1:$AS$1,),)))))/(((VLOOKUP(EDATE(B254,-12),Database!$A:$AS,MATCH($O$1,Database!$A$1:$AS$1,),)))))</f>
        <v>-9.3758213067122093E-2</v>
      </c>
      <c r="P254" s="13">
        <f>IF(VLOOKUP(B254,Database!$A:$AV,MATCH($P$1,Database!$A$1:$AV$1,),)=0,"#N/A",((((VLOOKUP(B254,Database!$A:$AS,MATCH($P$1,Database!$A$1:$AS$1,),))))-(((VLOOKUP(EDATE(B254,-12),Database!$A:$AS,MATCH($P$1,Database!$A$1:$AS$1,),)))))/(((VLOOKUP(EDATE(B254,-12),Database!$A:$AS,MATCH($P$1,Database!$A$1:$AS$1,),)))))</f>
        <v>-0.11600620946100434</v>
      </c>
      <c r="Q254" s="13">
        <f>IF(VLOOKUP(B254,Database!$A:$AV,MATCH($Q$1,Database!$A$1:$AV$1,),)=0,"#N/A",((((VLOOKUP(B254,Database!$A:$AS,MATCH($Q$1,Database!$A$1:$AS$1,),))))-(((VLOOKUP(EDATE(B254,-12),Database!$A:$AS,MATCH($Q$1,Database!$A$1:$AS$1,),)))))/(((VLOOKUP(EDATE(B254,-12),Database!$A:$AS,MATCH($Q$1,Database!$A$1:$AS$1,),)))))</f>
        <v>-0.12586661742208938</v>
      </c>
      <c r="R254" s="13">
        <f>IF(VLOOKUP(B254,Database!$A:$AV,MATCH($R$1,Database!$A$1:$AV$1,),)=0,"#N/A",((((VLOOKUP(B254,Database!$A:$AS,MATCH($R$1,Database!$A$1:$AS$1,),))))-(((VLOOKUP(EDATE(B254,-12),Database!$A:$AS,MATCH($R$1,Database!$A$1:$AS$1,),)))))/(((VLOOKUP(EDATE(B254,-12),Database!$A:$AS,MATCH($R$1,Database!$A$1:$AS$1,),)))))</f>
        <v>-8.6194302405385087E-2</v>
      </c>
      <c r="S254" s="13">
        <f>IF(VLOOKUP(B254,Database!$A:$AV,MATCH($S$1,Database!$A$1:$AV$1,),)=0,"#N/A",((((VLOOKUP(B254,Database!$A:$AS,MATCH($S$1,Database!$A$1:$AS$1,),))))-(((VLOOKUP(EDATE(B254,-12),Database!$A:$AS,MATCH($S$1,Database!$A$1:$AS$1,),)))))/(((VLOOKUP(EDATE(B254,-12),Database!$A:$AS,MATCH($S$1,Database!$A$1:$AS$1,),)))))</f>
        <v>4.6992481280601975E-3</v>
      </c>
      <c r="T254" s="13">
        <f>IF(VLOOKUP(B254,Database!$A:$AV,MATCH($T$1,Database!$A$1:$AV$1,),)=0,"#N/A",((((VLOOKUP(B254,Database!$A:$AS,MATCH($T$1,Database!$A$1:$AS$1,),))))-(((VLOOKUP(EDATE(B254,-12),Database!$A:$AS,MATCH($T$1,Database!$A$1:$AS$1,),)))))/(((VLOOKUP(EDATE(B254,-12),Database!$A:$AS,MATCH($T$1,Database!$A$1:$AS$1,),)))))</f>
        <v>-0.20221606648506399</v>
      </c>
      <c r="U254" s="13">
        <f>IF(VLOOKUP(B254,Database!$A:$AV,MATCH($U$1,Database!$A$1:$AV$1,),)=0,"#N/A",((((VLOOKUP(B254,Database!$A:$AS,MATCH($U$1,Database!$A$1:$AS$1,),))))-(((VLOOKUP(EDATE(B254,-12),Database!$A:$AS,MATCH($U$1,Database!$A$1:$AS$1,),)))))/(((VLOOKUP(EDATE(B254,-12),Database!$A:$AS,MATCH($U$1,Database!$A$1:$AS$1,),)))))</f>
        <v>-0.15522703273179631</v>
      </c>
      <c r="V254" s="13">
        <f>IF(VLOOKUP(B254,Database!$A:$AV,MATCH($V$1,Database!$A$1:$AV$1,),)=0,"#N/A",((((VLOOKUP(B254,Database!$A:$AS,MATCH($V$1,Database!$A$1:$AS$1,),))))-(((VLOOKUP(EDATE(B254,-12),Database!$A:$AS,MATCH($V$1,Database!$A$1:$AS$1,),)))))/(((VLOOKUP(EDATE(B254,-12),Database!$A:$AS,MATCH($V$1,Database!$A$1:$AS$1,),)))))</f>
        <v>-6.40703517587939E-2</v>
      </c>
    </row>
    <row r="255" spans="1:22" s="80" customFormat="1" x14ac:dyDescent="0.35">
      <c r="A255" s="43"/>
      <c r="B255" s="75">
        <v>39904</v>
      </c>
      <c r="C255" s="13">
        <f>IF(VLOOKUP(B255,Database!$A:$AU,MATCH($C$1,Database!$A$1:$AU$1,),)=0,"#N/A",((((VLOOKUP(B255,Database!$A:$AU,MATCH($C$1,Database!$A$1:$AU$1,),))))-(((VLOOKUP(EDATE(B255,-12),Database!$A:$AU,MATCH($C$1,Database!$A$1:$AU$1,),)))))/(((VLOOKUP(EDATE(B255,-12),Database!$A:$AU,MATCH($C$1,Database!$A$1:$AU$1,),)))))</f>
        <v>-0.14757187477655223</v>
      </c>
      <c r="D255" s="13">
        <f>IF(VLOOKUP(B255,Database!$A:$AV,MATCH($D$1,Database!$A$1:$AV$1,),)=0,"#N/A",((((VLOOKUP(B255,Database!$A:$AS,MATCH($D$1,Database!$A$1:$AS$1,),))))-(((VLOOKUP(EDATE(B255,-12),Database!$A:$AS,MATCH($D$1,Database!$A$1:$AS$1,),)))))/(((VLOOKUP(EDATE(B255,-12),Database!$A:$AS,MATCH($D$1,Database!$A$1:$AS$1,),)))))</f>
        <v>-0.2134423251594002</v>
      </c>
      <c r="E255" s="13">
        <f>IF(VLOOKUP(B255,Database!$A:$AV,MATCH($E$1,Database!$A$1:$AV$1,),)=0,"#N/A",((((VLOOKUP(B255,Database!$A:$AS,MATCH($E$1,Database!$A$1:$AS$1,),))))-(((VLOOKUP(EDATE(B255,-12),Database!$A:$AS,MATCH($E$1,Database!$A$1:$AS$1,),)))))/(((VLOOKUP(EDATE(B255,-12),Database!$A:$AS,MATCH($E$1,Database!$A$1:$AS$1,),)))))</f>
        <v>-0.28770706190021772</v>
      </c>
      <c r="F255" s="13">
        <f>IF(VLOOKUP(B255,Database!$A:$AV,MATCH($F$1,Database!$A$1:$AV$1,),)=0,"#N/A",((((VLOOKUP(B255,Database!$A:$AS,MATCH($F$1,Database!$A$1:$AS$1,),))))-(((VLOOKUP(EDATE(B255,-12),Database!$A:$AS,MATCH($F$1,Database!$A$1:$AS$1,),)))))/(((VLOOKUP(EDATE(B255,-12),Database!$A:$AS,MATCH($F$1,Database!$A$1:$AS$1,),)))))</f>
        <v>-0.24027916251517606</v>
      </c>
      <c r="G255" s="13">
        <f>IF(VLOOKUP(B255,Database!$A:$AV,MATCH($G$1,Database!$A$1:$AV$1,),)=0,"#N/A",((((VLOOKUP(B255,Database!$A:$AS,MATCH($G$1,Database!$A$1:$AS$1,),))))-(((VLOOKUP(EDATE(B255,-12),Database!$A:$AS,MATCH($G$1,Database!$A$1:$AS$1,),)))))/(((VLOOKUP(EDATE(B255,-12),Database!$A:$AS,MATCH($G$1,Database!$A$1:$AS$1,),)))))</f>
        <v>-0.19384215091066778</v>
      </c>
      <c r="H255" s="13">
        <f>IF(VLOOKUP(B255,Database!$A:$AV,MATCH($H$1,Database!$A$1:$AV$1,),)=0,"#N/A",((((VLOOKUP(B255,Database!$A:$AS,MATCH($H$1,Database!$A$1:$AS$1,),))))-(((VLOOKUP(EDATE(B255,-12),Database!$A:$AS,MATCH($H$1,Database!$A$1:$AS$1,),)))))/(((VLOOKUP(EDATE(B255,-12),Database!$A:$AS,MATCH($H$1,Database!$A$1:$AS$1,),)))))</f>
        <v>-7.1499503477426674E-2</v>
      </c>
      <c r="I255" s="13">
        <f>IF(VLOOKUP(B255,Database!$A:$AV,MATCH($I$1,Database!$A$1:$AV$1,),)=0,"#N/A",((((VLOOKUP(B255,Database!$A:$AS,MATCH($I$1,Database!$A$1:$AS$1,),))))-(((VLOOKUP(EDATE(B255,-12),Database!$A:$AS,MATCH($I$1,Database!$A$1:$AS$1,),)))))/(((VLOOKUP(EDATE(B255,-12),Database!$A:$AS,MATCH($I$1,Database!$A$1:$AS$1,),)))))</f>
        <v>-0.25816249050960266</v>
      </c>
      <c r="J255" s="13">
        <f>IF(VLOOKUP(B255,Database!$A:$AV,MATCH($J$1,Database!$A$1:$AV$1,),)=0,"#N/A",((((VLOOKUP(B255,Database!$A:$AS,MATCH($J$1,Database!$A$1:$AS$1,),))))-(((VLOOKUP(EDATE(B255,-12),Database!$A:$AS,MATCH($J$1,Database!$A$1:$AS$1,),)))))/(((VLOOKUP(EDATE(B255,-12),Database!$A:$AS,MATCH($J$1,Database!$A$1:$AS$1,),)))))</f>
        <v>-0.21655394914990628</v>
      </c>
      <c r="K255" s="13">
        <f>IF(VLOOKUP(B255,Database!$A:$AV,MATCH($K$1,Database!$A$1:$AV$1,),)=0,"#N/A",((((VLOOKUP(B255,Database!$A:$AS,MATCH($K$1,Database!$A$1:$AS$1,),))))-(((VLOOKUP(EDATE(B255,-12),Database!$A:$AS,MATCH($K$1,Database!$A$1:$AS$1,),)))))/(((VLOOKUP(EDATE(B255,-12),Database!$A:$AS,MATCH($K$1,Database!$A$1:$AS$1,),)))))</f>
        <v>-0.21012658227903655</v>
      </c>
      <c r="L255" s="13">
        <f>((((VLOOKUP(B255,Database!$A:$AS,MATCH($L$1,Database!$A$1:$AS$1,),))))-(((VLOOKUP(EDATE(B255,-12),Database!$A:$AS,MATCH($L$1,Database!$A$1:$AS$1,),)))))/(((VLOOKUP(EDATE(B255,-12),Database!$A:$AS,MATCH($L$1,Database!$A$1:$AS$1,),))))</f>
        <v>-7.1794541445920124E-2</v>
      </c>
      <c r="M255" s="13">
        <f>((((VLOOKUP(B255,Database!$A:$AS,MATCH($M$1,Database!$A$1:$AS$1,),))))-(((VLOOKUP(EDATE(B255,-12),Database!$A:$AS,MATCH($M$1,Database!$A$1:$AS$1,),)))))/(((VLOOKUP(EDATE(B255,-12),Database!$A:$AS,MATCH($M$1,Database!$A$1:$AS$1,),))))</f>
        <v>-0.14745011086474497</v>
      </c>
      <c r="N255" s="13">
        <f>((((VLOOKUP(B255,Database!$A:$AS,MATCH($N$1,Database!$A$1:$AS$1,),))))-(((VLOOKUP(EDATE(B255,-12),Database!$A:$AS,MATCH($N$1,Database!$A$1:$AS$1,),)))))/(((VLOOKUP(EDATE(B255,-12),Database!$A:$AS,MATCH($N$1,Database!$A$1:$AS$1,),))))</f>
        <v>-2.3674878007841935E-2</v>
      </c>
      <c r="O255" s="13">
        <f>IF(VLOOKUP(B255,Database!$A:$AV,MATCH($O$1,Database!$A$1:$AV$1,),)=0,"#N/A",((((VLOOKUP(B255,Database!$A:$AS,MATCH($O$1,Database!$A$1:$AS$1,),))))-(((VLOOKUP(EDATE(B255,-12),Database!$A:$AS,MATCH($O$1,Database!$A$1:$AS$1,),)))))/(((VLOOKUP(EDATE(B255,-12),Database!$A:$AS,MATCH($O$1,Database!$A$1:$AS$1,),)))))</f>
        <v>-0.12014977126016939</v>
      </c>
      <c r="P255" s="13">
        <f>IF(VLOOKUP(B255,Database!$A:$AV,MATCH($P$1,Database!$A$1:$AV$1,),)=0,"#N/A",((((VLOOKUP(B255,Database!$A:$AS,MATCH($P$1,Database!$A$1:$AS$1,),))))-(((VLOOKUP(EDATE(B255,-12),Database!$A:$AS,MATCH($P$1,Database!$A$1:$AS$1,),)))))/(((VLOOKUP(EDATE(B255,-12),Database!$A:$AS,MATCH($P$1,Database!$A$1:$AS$1,),)))))</f>
        <v>-8.9934378025603334E-2</v>
      </c>
      <c r="Q255" s="13">
        <f>IF(VLOOKUP(B255,Database!$A:$AV,MATCH($Q$1,Database!$A$1:$AV$1,),)=0,"#N/A",((((VLOOKUP(B255,Database!$A:$AS,MATCH($Q$1,Database!$A$1:$AS$1,),))))-(((VLOOKUP(EDATE(B255,-12),Database!$A:$AS,MATCH($Q$1,Database!$A$1:$AS$1,),)))))/(((VLOOKUP(EDATE(B255,-12),Database!$A:$AS,MATCH($Q$1,Database!$A$1:$AS$1,),)))))</f>
        <v>-0.11389102885530261</v>
      </c>
      <c r="R255" s="13">
        <f>IF(VLOOKUP(B255,Database!$A:$AV,MATCH($R$1,Database!$A$1:$AV$1,),)=0,"#N/A",((((VLOOKUP(B255,Database!$A:$AS,MATCH($R$1,Database!$A$1:$AS$1,),))))-(((VLOOKUP(EDATE(B255,-12),Database!$A:$AS,MATCH($R$1,Database!$A$1:$AS$1,),)))))/(((VLOOKUP(EDATE(B255,-12),Database!$A:$AS,MATCH($R$1,Database!$A$1:$AS$1,),)))))</f>
        <v>-0.14463667820252846</v>
      </c>
      <c r="S255" s="13">
        <f>IF(VLOOKUP(B255,Database!$A:$AV,MATCH($S$1,Database!$A$1:$AV$1,),)=0,"#N/A",((((VLOOKUP(B255,Database!$A:$AS,MATCH($S$1,Database!$A$1:$AS$1,),))))-(((VLOOKUP(EDATE(B255,-12),Database!$A:$AS,MATCH($S$1,Database!$A$1:$AS$1,),)))))/(((VLOOKUP(EDATE(B255,-12),Database!$A:$AS,MATCH($S$1,Database!$A$1:$AS$1,),)))))</f>
        <v>3.4179687507093694E-2</v>
      </c>
      <c r="T255" s="13">
        <f>IF(VLOOKUP(B255,Database!$A:$AV,MATCH($T$1,Database!$A$1:$AV$1,),)=0,"#N/A",((((VLOOKUP(B255,Database!$A:$AS,MATCH($T$1,Database!$A$1:$AS$1,),))))-(((VLOOKUP(EDATE(B255,-12),Database!$A:$AS,MATCH($T$1,Database!$A$1:$AS$1,),)))))/(((VLOOKUP(EDATE(B255,-12),Database!$A:$AS,MATCH($T$1,Database!$A$1:$AS$1,),)))))</f>
        <v>-0.17952314165305111</v>
      </c>
      <c r="U255" s="13">
        <f>IF(VLOOKUP(B255,Database!$A:$AV,MATCH($U$1,Database!$A$1:$AV$1,),)=0,"#N/A",((((VLOOKUP(B255,Database!$A:$AS,MATCH($U$1,Database!$A$1:$AS$1,),))))-(((VLOOKUP(EDATE(B255,-12),Database!$A:$AS,MATCH($U$1,Database!$A$1:$AS$1,),)))))/(((VLOOKUP(EDATE(B255,-12),Database!$A:$AS,MATCH($U$1,Database!$A$1:$AS$1,),)))))</f>
        <v>-0.18924508789814612</v>
      </c>
      <c r="V255" s="13">
        <f>IF(VLOOKUP(B255,Database!$A:$AV,MATCH($V$1,Database!$A$1:$AV$1,),)=0,"#N/A",((((VLOOKUP(B255,Database!$A:$AS,MATCH($V$1,Database!$A$1:$AS$1,),))))-(((VLOOKUP(EDATE(B255,-12),Database!$A:$AS,MATCH($V$1,Database!$A$1:$AS$1,),)))))/(((VLOOKUP(EDATE(B255,-12),Database!$A:$AS,MATCH($V$1,Database!$A$1:$AS$1,),)))))</f>
        <v>-0.10171568627450978</v>
      </c>
    </row>
    <row r="256" spans="1:22" s="80" customFormat="1" x14ac:dyDescent="0.35">
      <c r="A256" s="43"/>
      <c r="B256" s="75">
        <v>39934</v>
      </c>
      <c r="C256" s="13">
        <f>IF(VLOOKUP(B256,Database!$A:$AU,MATCH($C$1,Database!$A$1:$AU$1,),)=0,"#N/A",((((VLOOKUP(B256,Database!$A:$AU,MATCH($C$1,Database!$A$1:$AU$1,),))))-(((VLOOKUP(EDATE(B256,-12),Database!$A:$AU,MATCH($C$1,Database!$A$1:$AU$1,),)))))/(((VLOOKUP(EDATE(B256,-12),Database!$A:$AU,MATCH($C$1,Database!$A$1:$AU$1,),)))))</f>
        <v>-0.15119647613063766</v>
      </c>
      <c r="D256" s="13">
        <f>IF(VLOOKUP(B256,Database!$A:$AV,MATCH($D$1,Database!$A$1:$AV$1,),)=0,"#N/A",((((VLOOKUP(B256,Database!$A:$AS,MATCH($D$1,Database!$A$1:$AS$1,),))))-(((VLOOKUP(EDATE(B256,-12),Database!$A:$AS,MATCH($D$1,Database!$A$1:$AS$1,),)))))/(((VLOOKUP(EDATE(B256,-12),Database!$A:$AS,MATCH($D$1,Database!$A$1:$AS$1,),)))))</f>
        <v>-0.17025257250030423</v>
      </c>
      <c r="E256" s="13">
        <f>IF(VLOOKUP(B256,Database!$A:$AV,MATCH($E$1,Database!$A$1:$AV$1,),)=0,"#N/A",((((VLOOKUP(B256,Database!$A:$AS,MATCH($E$1,Database!$A$1:$AS$1,),))))-(((VLOOKUP(EDATE(B256,-12),Database!$A:$AS,MATCH($E$1,Database!$A$1:$AS$1,),)))))/(((VLOOKUP(EDATE(B256,-12),Database!$A:$AS,MATCH($E$1,Database!$A$1:$AS$1,),)))))</f>
        <v>-0.26539462272224579</v>
      </c>
      <c r="F256" s="13">
        <f>IF(VLOOKUP(B256,Database!$A:$AV,MATCH($F$1,Database!$A$1:$AV$1,),)=0,"#N/A",((((VLOOKUP(B256,Database!$A:$AS,MATCH($F$1,Database!$A$1:$AS$1,),))))-(((VLOOKUP(EDATE(B256,-12),Database!$A:$AS,MATCH($F$1,Database!$A$1:$AS$1,),)))))/(((VLOOKUP(EDATE(B256,-12),Database!$A:$AS,MATCH($F$1,Database!$A$1:$AS$1,),)))))</f>
        <v>-0.18921668362045929</v>
      </c>
      <c r="G256" s="13">
        <f>IF(VLOOKUP(B256,Database!$A:$AV,MATCH($G$1,Database!$A$1:$AV$1,),)=0,"#N/A",((((VLOOKUP(B256,Database!$A:$AS,MATCH($G$1,Database!$A$1:$AS$1,),))))-(((VLOOKUP(EDATE(B256,-12),Database!$A:$AS,MATCH($G$1,Database!$A$1:$AS$1,),)))))/(((VLOOKUP(EDATE(B256,-12),Database!$A:$AS,MATCH($G$1,Database!$A$1:$AS$1,),)))))</f>
        <v>-0.14411791465744703</v>
      </c>
      <c r="H256" s="13">
        <f>IF(VLOOKUP(B256,Database!$A:$AV,MATCH($H$1,Database!$A$1:$AV$1,),)=0,"#N/A",((((VLOOKUP(B256,Database!$A:$AS,MATCH($H$1,Database!$A$1:$AS$1,),))))-(((VLOOKUP(EDATE(B256,-12),Database!$A:$AS,MATCH($H$1,Database!$A$1:$AS$1,),)))))/(((VLOOKUP(EDATE(B256,-12),Database!$A:$AS,MATCH($H$1,Database!$A$1:$AS$1,),)))))</f>
        <v>-8.1162324647482048E-2</v>
      </c>
      <c r="I256" s="13">
        <f>IF(VLOOKUP(B256,Database!$A:$AV,MATCH($I$1,Database!$A$1:$AV$1,),)=0,"#N/A",((((VLOOKUP(B256,Database!$A:$AS,MATCH($I$1,Database!$A$1:$AS$1,),))))-(((VLOOKUP(EDATE(B256,-12),Database!$A:$AS,MATCH($I$1,Database!$A$1:$AS$1,),)))))/(((VLOOKUP(EDATE(B256,-12),Database!$A:$AS,MATCH($I$1,Database!$A$1:$AS$1,),)))))</f>
        <v>-0.21793863099894703</v>
      </c>
      <c r="J256" s="13">
        <f>IF(VLOOKUP(B256,Database!$A:$AV,MATCH($J$1,Database!$A$1:$AV$1,),)=0,"#N/A",((((VLOOKUP(B256,Database!$A:$AS,MATCH($J$1,Database!$A$1:$AS$1,),))))-(((VLOOKUP(EDATE(B256,-12),Database!$A:$AS,MATCH($J$1,Database!$A$1:$AS$1,),)))))/(((VLOOKUP(EDATE(B256,-12),Database!$A:$AS,MATCH($J$1,Database!$A$1:$AS$1,),)))))</f>
        <v>-0.20117828107807317</v>
      </c>
      <c r="K256" s="13">
        <f>IF(VLOOKUP(B256,Database!$A:$AV,MATCH($K$1,Database!$A$1:$AV$1,),)=0,"#N/A",((((VLOOKUP(B256,Database!$A:$AS,MATCH($K$1,Database!$A$1:$AS$1,),))))-(((VLOOKUP(EDATE(B256,-12),Database!$A:$AS,MATCH($K$1,Database!$A$1:$AS$1,),)))))/(((VLOOKUP(EDATE(B256,-12),Database!$A:$AS,MATCH($K$1,Database!$A$1:$AS$1,),)))))</f>
        <v>-0.22619047618936255</v>
      </c>
      <c r="L256" s="13">
        <f>((((VLOOKUP(B256,Database!$A:$AS,MATCH($L$1,Database!$A$1:$AS$1,),))))-(((VLOOKUP(EDATE(B256,-12),Database!$A:$AS,MATCH($L$1,Database!$A$1:$AS$1,),)))))/(((VLOOKUP(EDATE(B256,-12),Database!$A:$AS,MATCH($L$1,Database!$A$1:$AS$1,),))))</f>
        <v>-7.9235589173153445E-2</v>
      </c>
      <c r="M256" s="13">
        <f>((((VLOOKUP(B256,Database!$A:$AS,MATCH($M$1,Database!$A$1:$AS$1,),))))-(((VLOOKUP(EDATE(B256,-12),Database!$A:$AS,MATCH($M$1,Database!$A$1:$AS$1,),)))))/(((VLOOKUP(EDATE(B256,-12),Database!$A:$AS,MATCH($M$1,Database!$A$1:$AS$1,),))))</f>
        <v>-0.15553121577217965</v>
      </c>
      <c r="N256" s="13">
        <f>((((VLOOKUP(B256,Database!$A:$AS,MATCH($N$1,Database!$A$1:$AS$1,),))))-(((VLOOKUP(EDATE(B256,-12),Database!$A:$AS,MATCH($N$1,Database!$A$1:$AS$1,),)))))/(((VLOOKUP(EDATE(B256,-12),Database!$A:$AS,MATCH($N$1,Database!$A$1:$AS$1,),))))</f>
        <v>-1.510282796180123E-2</v>
      </c>
      <c r="O256" s="13">
        <f>IF(VLOOKUP(B256,Database!$A:$AV,MATCH($O$1,Database!$A$1:$AV$1,),)=0,"#N/A",((((VLOOKUP(B256,Database!$A:$AS,MATCH($O$1,Database!$A$1:$AS$1,),))))-(((VLOOKUP(EDATE(B256,-12),Database!$A:$AS,MATCH($O$1,Database!$A$1:$AS$1,),)))))/(((VLOOKUP(EDATE(B256,-12),Database!$A:$AS,MATCH($O$1,Database!$A$1:$AS$1,),)))))</f>
        <v>-0.12542522133344131</v>
      </c>
      <c r="P256" s="13">
        <f>IF(VLOOKUP(B256,Database!$A:$AV,MATCH($P$1,Database!$A$1:$AV$1,),)=0,"#N/A",((((VLOOKUP(B256,Database!$A:$AS,MATCH($P$1,Database!$A$1:$AS$1,),))))-(((VLOOKUP(EDATE(B256,-12),Database!$A:$AS,MATCH($P$1,Database!$A$1:$AS$1,),)))))/(((VLOOKUP(EDATE(B256,-12),Database!$A:$AS,MATCH($P$1,Database!$A$1:$AS$1,),)))))</f>
        <v>-6.7214420153467472E-2</v>
      </c>
      <c r="Q256" s="13">
        <f>IF(VLOOKUP(B256,Database!$A:$AV,MATCH($Q$1,Database!$A$1:$AV$1,),)=0,"#N/A",((((VLOOKUP(B256,Database!$A:$AS,MATCH($Q$1,Database!$A$1:$AS$1,),))))-(((VLOOKUP(EDATE(B256,-12),Database!$A:$AS,MATCH($Q$1,Database!$A$1:$AS$1,),)))))/(((VLOOKUP(EDATE(B256,-12),Database!$A:$AS,MATCH($Q$1,Database!$A$1:$AS$1,),)))))</f>
        <v>-0.10738784869494594</v>
      </c>
      <c r="R256" s="13">
        <f>IF(VLOOKUP(B256,Database!$A:$AV,MATCH($R$1,Database!$A$1:$AV$1,),)=0,"#N/A",((((VLOOKUP(B256,Database!$A:$AS,MATCH($R$1,Database!$A$1:$AS$1,),))))-(((VLOOKUP(EDATE(B256,-12),Database!$A:$AS,MATCH($R$1,Database!$A$1:$AS$1,),)))))/(((VLOOKUP(EDATE(B256,-12),Database!$A:$AS,MATCH($R$1,Database!$A$1:$AS$1,),)))))</f>
        <v>-9.0643274850569874E-2</v>
      </c>
      <c r="S256" s="13">
        <f>IF(VLOOKUP(B256,Database!$A:$AV,MATCH($S$1,Database!$A$1:$AV$1,),)=0,"#N/A",((((VLOOKUP(B256,Database!$A:$AS,MATCH($S$1,Database!$A$1:$AS$1,),))))-(((VLOOKUP(EDATE(B256,-12),Database!$A:$AS,MATCH($S$1,Database!$A$1:$AS$1,),)))))/(((VLOOKUP(EDATE(B256,-12),Database!$A:$AS,MATCH($S$1,Database!$A$1:$AS$1,),)))))</f>
        <v>-6.0829493085198867E-2</v>
      </c>
      <c r="T256" s="13">
        <f>IF(VLOOKUP(B256,Database!$A:$AV,MATCH($T$1,Database!$A$1:$AV$1,),)=0,"#N/A",((((VLOOKUP(B256,Database!$A:$AS,MATCH($T$1,Database!$A$1:$AS$1,),))))-(((VLOOKUP(EDATE(B256,-12),Database!$A:$AS,MATCH($T$1,Database!$A$1:$AS$1,),)))))/(((VLOOKUP(EDATE(B256,-12),Database!$A:$AS,MATCH($T$1,Database!$A$1:$AS$1,),)))))</f>
        <v>-0.15049226442086511</v>
      </c>
      <c r="U256" s="13">
        <f>IF(VLOOKUP(B256,Database!$A:$AV,MATCH($U$1,Database!$A$1:$AV$1,),)=0,"#N/A",((((VLOOKUP(B256,Database!$A:$AS,MATCH($U$1,Database!$A$1:$AS$1,),))))-(((VLOOKUP(EDATE(B256,-12),Database!$A:$AS,MATCH($U$1,Database!$A$1:$AS$1,),)))))/(((VLOOKUP(EDATE(B256,-12),Database!$A:$AS,MATCH($U$1,Database!$A$1:$AS$1,),)))))</f>
        <v>-0.18010471204093076</v>
      </c>
      <c r="V256" s="13">
        <f>IF(VLOOKUP(B256,Database!$A:$AV,MATCH($V$1,Database!$A$1:$AV$1,),)=0,"#N/A",((((VLOOKUP(B256,Database!$A:$AS,MATCH($V$1,Database!$A$1:$AS$1,),))))-(((VLOOKUP(EDATE(B256,-12),Database!$A:$AS,MATCH($V$1,Database!$A$1:$AS$1,),)))))/(((VLOOKUP(EDATE(B256,-12),Database!$A:$AS,MATCH($V$1,Database!$A$1:$AS$1,),)))))</f>
        <v>-5.4987212276214795E-2</v>
      </c>
    </row>
    <row r="257" spans="1:22" s="80" customFormat="1" x14ac:dyDescent="0.35">
      <c r="A257" s="43"/>
      <c r="B257" s="75">
        <v>39965</v>
      </c>
      <c r="C257" s="13">
        <f>IF(VLOOKUP(B257,Database!$A:$AU,MATCH($C$1,Database!$A$1:$AU$1,),)=0,"#N/A",((((VLOOKUP(B257,Database!$A:$AU,MATCH($C$1,Database!$A$1:$AU$1,),))))-(((VLOOKUP(EDATE(B257,-12),Database!$A:$AU,MATCH($C$1,Database!$A$1:$AU$1,),)))))/(((VLOOKUP(EDATE(B257,-12),Database!$A:$AU,MATCH($C$1,Database!$A$1:$AU$1,),)))))</f>
        <v>-0.15199456333801142</v>
      </c>
      <c r="D257" s="13">
        <f>IF(VLOOKUP(B257,Database!$A:$AV,MATCH($D$1,Database!$A$1:$AV$1,),)=0,"#N/A",((((VLOOKUP(B257,Database!$A:$AS,MATCH($D$1,Database!$A$1:$AS$1,),))))-(((VLOOKUP(EDATE(B257,-12),Database!$A:$AS,MATCH($D$1,Database!$A$1:$AS$1,),)))))/(((VLOOKUP(EDATE(B257,-12),Database!$A:$AS,MATCH($D$1,Database!$A$1:$AS$1,),)))))</f>
        <v>-0.16635514018492434</v>
      </c>
      <c r="E257" s="13">
        <f>IF(VLOOKUP(B257,Database!$A:$AV,MATCH($E$1,Database!$A$1:$AV$1,),)=0,"#N/A",((((VLOOKUP(B257,Database!$A:$AS,MATCH($E$1,Database!$A$1:$AS$1,),))))-(((VLOOKUP(EDATE(B257,-12),Database!$A:$AS,MATCH($E$1,Database!$A$1:$AS$1,),)))))/(((VLOOKUP(EDATE(B257,-12),Database!$A:$AS,MATCH($E$1,Database!$A$1:$AS$1,),)))))</f>
        <v>-0.23262032085271273</v>
      </c>
      <c r="F257" s="13">
        <f>IF(VLOOKUP(B257,Database!$A:$AV,MATCH($F$1,Database!$A$1:$AV$1,),)=0,"#N/A",((((VLOOKUP(B257,Database!$A:$AS,MATCH($F$1,Database!$A$1:$AS$1,),))))-(((VLOOKUP(EDATE(B257,-12),Database!$A:$AS,MATCH($F$1,Database!$A$1:$AS$1,),)))))/(((VLOOKUP(EDATE(B257,-12),Database!$A:$AS,MATCH($F$1,Database!$A$1:$AS$1,),)))))</f>
        <v>-0.1921529175112642</v>
      </c>
      <c r="G257" s="13">
        <f>IF(VLOOKUP(B257,Database!$A:$AV,MATCH($G$1,Database!$A$1:$AV$1,),)=0,"#N/A",((((VLOOKUP(B257,Database!$A:$AS,MATCH($G$1,Database!$A$1:$AS$1,),))))-(((VLOOKUP(EDATE(B257,-12),Database!$A:$AS,MATCH($G$1,Database!$A$1:$AS$1,),)))))/(((VLOOKUP(EDATE(B257,-12),Database!$A:$AS,MATCH($G$1,Database!$A$1:$AS$1,),)))))</f>
        <v>-0.13066885664750441</v>
      </c>
      <c r="H257" s="13">
        <f>IF(VLOOKUP(B257,Database!$A:$AV,MATCH($H$1,Database!$A$1:$AV$1,),)=0,"#N/A",((((VLOOKUP(B257,Database!$A:$AS,MATCH($H$1,Database!$A$1:$AS$1,),))))-(((VLOOKUP(EDATE(B257,-12),Database!$A:$AS,MATCH($H$1,Database!$A$1:$AS$1,),)))))/(((VLOOKUP(EDATE(B257,-12),Database!$A:$AS,MATCH($H$1,Database!$A$1:$AS$1,),)))))</f>
        <v>-7.0210631895232009E-2</v>
      </c>
      <c r="I257" s="13">
        <f>IF(VLOOKUP(B257,Database!$A:$AV,MATCH($I$1,Database!$A$1:$AV$1,),)=0,"#N/A",((((VLOOKUP(B257,Database!$A:$AS,MATCH($I$1,Database!$A$1:$AS$1,),))))-(((VLOOKUP(EDATE(B257,-12),Database!$A:$AS,MATCH($I$1,Database!$A$1:$AS$1,),)))))/(((VLOOKUP(EDATE(B257,-12),Database!$A:$AS,MATCH($I$1,Database!$A$1:$AS$1,),)))))</f>
        <v>-0.23190661478906904</v>
      </c>
      <c r="J257" s="13">
        <f>IF(VLOOKUP(B257,Database!$A:$AV,MATCH($J$1,Database!$A$1:$AV$1,),)=0,"#N/A",((((VLOOKUP(B257,Database!$A:$AS,MATCH($J$1,Database!$A$1:$AS$1,),))))-(((VLOOKUP(EDATE(B257,-12),Database!$A:$AS,MATCH($J$1,Database!$A$1:$AS$1,),)))))/(((VLOOKUP(EDATE(B257,-12),Database!$A:$AS,MATCH($J$1,Database!$A$1:$AS$1,),)))))</f>
        <v>-0.1673889316924542</v>
      </c>
      <c r="K257" s="13">
        <f>IF(VLOOKUP(B257,Database!$A:$AV,MATCH($K$1,Database!$A$1:$AV$1,),)=0,"#N/A",((((VLOOKUP(B257,Database!$A:$AS,MATCH($K$1,Database!$A$1:$AS$1,),))))-(((VLOOKUP(EDATE(B257,-12),Database!$A:$AS,MATCH($K$1,Database!$A$1:$AS$1,),)))))/(((VLOOKUP(EDATE(B257,-12),Database!$A:$AS,MATCH($K$1,Database!$A$1:$AS$1,),)))))</f>
        <v>-0.19621342513416878</v>
      </c>
      <c r="L257" s="13">
        <f>((((VLOOKUP(B257,Database!$A:$AS,MATCH($L$1,Database!$A$1:$AS$1,),))))-(((VLOOKUP(EDATE(B257,-12),Database!$A:$AS,MATCH($L$1,Database!$A$1:$AS$1,),)))))/(((VLOOKUP(EDATE(B257,-12),Database!$A:$AS,MATCH($L$1,Database!$A$1:$AS$1,),))))</f>
        <v>-8.1668079411666206E-2</v>
      </c>
      <c r="M257" s="13">
        <f>((((VLOOKUP(B257,Database!$A:$AS,MATCH($M$1,Database!$A$1:$AS$1,),))))-(((VLOOKUP(EDATE(B257,-12),Database!$A:$AS,MATCH($M$1,Database!$A$1:$AS$1,),)))))/(((VLOOKUP(EDATE(B257,-12),Database!$A:$AS,MATCH($M$1,Database!$A$1:$AS$1,),))))</f>
        <v>-0.13392857142857142</v>
      </c>
      <c r="N257" s="13">
        <f>((((VLOOKUP(B257,Database!$A:$AS,MATCH($N$1,Database!$A$1:$AS$1,),))))-(((VLOOKUP(EDATE(B257,-12),Database!$A:$AS,MATCH($N$1,Database!$A$1:$AS$1,),)))))/(((VLOOKUP(EDATE(B257,-12),Database!$A:$AS,MATCH($N$1,Database!$A$1:$AS$1,),))))</f>
        <v>-2.0725964772519864E-2</v>
      </c>
      <c r="O257" s="13">
        <f>IF(VLOOKUP(B257,Database!$A:$AV,MATCH($O$1,Database!$A$1:$AV$1,),)=0,"#N/A",((((VLOOKUP(B257,Database!$A:$AS,MATCH($O$1,Database!$A$1:$AS$1,),))))-(((VLOOKUP(EDATE(B257,-12),Database!$A:$AS,MATCH($O$1,Database!$A$1:$AS$1,),)))))/(((VLOOKUP(EDATE(B257,-12),Database!$A:$AS,MATCH($O$1,Database!$A$1:$AS$1,),)))))</f>
        <v>-0.1354194511342216</v>
      </c>
      <c r="P257" s="13">
        <f>IF(VLOOKUP(B257,Database!$A:$AV,MATCH($P$1,Database!$A$1:$AV$1,),)=0,"#N/A",((((VLOOKUP(B257,Database!$A:$AS,MATCH($P$1,Database!$A$1:$AS$1,),))))-(((VLOOKUP(EDATE(B257,-12),Database!$A:$AS,MATCH($P$1,Database!$A$1:$AS$1,),)))))/(((VLOOKUP(EDATE(B257,-12),Database!$A:$AS,MATCH($P$1,Database!$A$1:$AS$1,),)))))</f>
        <v>-2.5766811569565534E-2</v>
      </c>
      <c r="Q257" s="13">
        <f>IF(VLOOKUP(B257,Database!$A:$AV,MATCH($Q$1,Database!$A$1:$AV$1,),)=0,"#N/A",((((VLOOKUP(B257,Database!$A:$AS,MATCH($Q$1,Database!$A$1:$AS$1,),))))-(((VLOOKUP(EDATE(B257,-12),Database!$A:$AS,MATCH($Q$1,Database!$A$1:$AS$1,),)))))/(((VLOOKUP(EDATE(B257,-12),Database!$A:$AS,MATCH($Q$1,Database!$A$1:$AS$1,),)))))</f>
        <v>-0.10999916983519203</v>
      </c>
      <c r="R257" s="13">
        <f>IF(VLOOKUP(B257,Database!$A:$AV,MATCH($R$1,Database!$A$1:$AV$1,),)=0,"#N/A",((((VLOOKUP(B257,Database!$A:$AS,MATCH($R$1,Database!$A$1:$AS$1,),))))-(((VLOOKUP(EDATE(B257,-12),Database!$A:$AS,MATCH($R$1,Database!$A$1:$AS$1,),)))))/(((VLOOKUP(EDATE(B257,-12),Database!$A:$AS,MATCH($R$1,Database!$A$1:$AS$1,),)))))</f>
        <v>-0.14246004169178791</v>
      </c>
      <c r="S257" s="13">
        <f>IF(VLOOKUP(B257,Database!$A:$AV,MATCH($S$1,Database!$A$1:$AV$1,),)=0,"#N/A",((((VLOOKUP(B257,Database!$A:$AS,MATCH($S$1,Database!$A$1:$AS$1,),))))-(((VLOOKUP(EDATE(B257,-12),Database!$A:$AS,MATCH($S$1,Database!$A$1:$AS$1,),)))))/(((VLOOKUP(EDATE(B257,-12),Database!$A:$AS,MATCH($S$1,Database!$A$1:$AS$1,),)))))</f>
        <v>-9.5693779900454003E-3</v>
      </c>
      <c r="T257" s="13">
        <f>IF(VLOOKUP(B257,Database!$A:$AV,MATCH($T$1,Database!$A$1:$AV$1,),)=0,"#N/A",((((VLOOKUP(B257,Database!$A:$AS,MATCH($T$1,Database!$A$1:$AS$1,),))))-(((VLOOKUP(EDATE(B257,-12),Database!$A:$AS,MATCH($T$1,Database!$A$1:$AS$1,),)))))/(((VLOOKUP(EDATE(B257,-12),Database!$A:$AS,MATCH($T$1,Database!$A$1:$AS$1,),)))))</f>
        <v>-0.13025210084586833</v>
      </c>
      <c r="U257" s="13">
        <f>IF(VLOOKUP(B257,Database!$A:$AV,MATCH($U$1,Database!$A$1:$AV$1,),)=0,"#N/A",((((VLOOKUP(B257,Database!$A:$AS,MATCH($U$1,Database!$A$1:$AS$1,),))))-(((VLOOKUP(EDATE(B257,-12),Database!$A:$AS,MATCH($U$1,Database!$A$1:$AS$1,),)))))/(((VLOOKUP(EDATE(B257,-12),Database!$A:$AS,MATCH($U$1,Database!$A$1:$AS$1,),)))))</f>
        <v>-0.14603174603880184</v>
      </c>
      <c r="V257" s="13">
        <f>IF(VLOOKUP(B257,Database!$A:$AV,MATCH($V$1,Database!$A$1:$AV$1,),)=0,"#N/A",((((VLOOKUP(B257,Database!$A:$AS,MATCH($V$1,Database!$A$1:$AS$1,),))))-(((VLOOKUP(EDATE(B257,-12),Database!$A:$AS,MATCH($V$1,Database!$A$1:$AS$1,),)))))/(((VLOOKUP(EDATE(B257,-12),Database!$A:$AS,MATCH($V$1,Database!$A$1:$AS$1,),)))))</f>
        <v>-4.9492385786801922E-2</v>
      </c>
    </row>
    <row r="258" spans="1:22" s="80" customFormat="1" x14ac:dyDescent="0.35">
      <c r="A258" s="43"/>
      <c r="B258" s="75">
        <v>39995</v>
      </c>
      <c r="C258" s="13">
        <f>IF(VLOOKUP(B258,Database!$A:$AU,MATCH($C$1,Database!$A$1:$AU$1,),)=0,"#N/A",((((VLOOKUP(B258,Database!$A:$AU,MATCH($C$1,Database!$A$1:$AU$1,),))))-(((VLOOKUP(EDATE(B258,-12),Database!$A:$AU,MATCH($C$1,Database!$A$1:$AU$1,),)))))/(((VLOOKUP(EDATE(B258,-12),Database!$A:$AU,MATCH($C$1,Database!$A$1:$AU$1,),)))))</f>
        <v>-0.13855266080568718</v>
      </c>
      <c r="D258" s="13">
        <f>IF(VLOOKUP(B258,Database!$A:$AV,MATCH($D$1,Database!$A$1:$AV$1,),)=0,"#N/A",((((VLOOKUP(B258,Database!$A:$AS,MATCH($D$1,Database!$A$1:$AS$1,),))))-(((VLOOKUP(EDATE(B258,-12),Database!$A:$AS,MATCH($D$1,Database!$A$1:$AS$1,),)))))/(((VLOOKUP(EDATE(B258,-12),Database!$A:$AS,MATCH($D$1,Database!$A$1:$AS$1,),)))))</f>
        <v>-0.15660377358510155</v>
      </c>
      <c r="E258" s="13">
        <f>IF(VLOOKUP(B258,Database!$A:$AV,MATCH($E$1,Database!$A$1:$AV$1,),)=0,"#N/A",((((VLOOKUP(B258,Database!$A:$AS,MATCH($E$1,Database!$A$1:$AS$1,),))))-(((VLOOKUP(EDATE(B258,-12),Database!$A:$AS,MATCH($E$1,Database!$A$1:$AS$1,),)))))/(((VLOOKUP(EDATE(B258,-12),Database!$A:$AS,MATCH($E$1,Database!$A$1:$AS$1,),)))))</f>
        <v>-0.22370766487751845</v>
      </c>
      <c r="F258" s="13">
        <f>IF(VLOOKUP(B258,Database!$A:$AV,MATCH($F$1,Database!$A$1:$AV$1,),)=0,"#N/A",((((VLOOKUP(B258,Database!$A:$AS,MATCH($F$1,Database!$A$1:$AS$1,),))))-(((VLOOKUP(EDATE(B258,-12),Database!$A:$AS,MATCH($F$1,Database!$A$1:$AS$1,),)))))/(((VLOOKUP(EDATE(B258,-12),Database!$A:$AS,MATCH($F$1,Database!$A$1:$AS$1,),)))))</f>
        <v>-0.1862845445237494</v>
      </c>
      <c r="G258" s="13">
        <f>IF(VLOOKUP(B258,Database!$A:$AV,MATCH($G$1,Database!$A$1:$AV$1,),)=0,"#N/A",((((VLOOKUP(B258,Database!$A:$AS,MATCH($G$1,Database!$A$1:$AS$1,),))))-(((VLOOKUP(EDATE(B258,-12),Database!$A:$AS,MATCH($G$1,Database!$A$1:$AS$1,),)))))/(((VLOOKUP(EDATE(B258,-12),Database!$A:$AS,MATCH($G$1,Database!$A$1:$AS$1,),)))))</f>
        <v>-0.14037312081144721</v>
      </c>
      <c r="H258" s="13">
        <f>IF(VLOOKUP(B258,Database!$A:$AV,MATCH($H$1,Database!$A$1:$AV$1,),)=0,"#N/A",((((VLOOKUP(B258,Database!$A:$AS,MATCH($H$1,Database!$A$1:$AS$1,),))))-(((VLOOKUP(EDATE(B258,-12),Database!$A:$AS,MATCH($H$1,Database!$A$1:$AS$1,),)))))/(((VLOOKUP(EDATE(B258,-12),Database!$A:$AS,MATCH($H$1,Database!$A$1:$AS$1,),)))))</f>
        <v>-7.099999999611771E-2</v>
      </c>
      <c r="I258" s="13">
        <f>IF(VLOOKUP(B258,Database!$A:$AV,MATCH($I$1,Database!$A$1:$AV$1,),)=0,"#N/A",((((VLOOKUP(B258,Database!$A:$AS,MATCH($I$1,Database!$A$1:$AS$1,),))))-(((VLOOKUP(EDATE(B258,-12),Database!$A:$AS,MATCH($I$1,Database!$A$1:$AS$1,),)))))/(((VLOOKUP(EDATE(B258,-12),Database!$A:$AS,MATCH($I$1,Database!$A$1:$AS$1,),)))))</f>
        <v>-0.18890675241302965</v>
      </c>
      <c r="J258" s="13">
        <f>IF(VLOOKUP(B258,Database!$A:$AV,MATCH($J$1,Database!$A$1:$AV$1,),)=0,"#N/A",((((VLOOKUP(B258,Database!$A:$AS,MATCH($J$1,Database!$A$1:$AS$1,),))))-(((VLOOKUP(EDATE(B258,-12),Database!$A:$AS,MATCH($J$1,Database!$A$1:$AS$1,),)))))/(((VLOOKUP(EDATE(B258,-12),Database!$A:$AS,MATCH($J$1,Database!$A$1:$AS$1,),)))))</f>
        <v>-0.17176158018274154</v>
      </c>
      <c r="K258" s="13">
        <f>IF(VLOOKUP(B258,Database!$A:$AV,MATCH($K$1,Database!$A$1:$AV$1,),)=0,"#N/A",((((VLOOKUP(B258,Database!$A:$AS,MATCH($K$1,Database!$A$1:$AS$1,),))))-(((VLOOKUP(EDATE(B258,-12),Database!$A:$AS,MATCH($K$1,Database!$A$1:$AS$1,),)))))/(((VLOOKUP(EDATE(B258,-12),Database!$A:$AS,MATCH($K$1,Database!$A$1:$AS$1,),)))))</f>
        <v>-0.19792566983809068</v>
      </c>
      <c r="L258" s="13">
        <f>((((VLOOKUP(B258,Database!$A:$AS,MATCH($L$1,Database!$A$1:$AS$1,),))))-(((VLOOKUP(EDATE(B258,-12),Database!$A:$AS,MATCH($L$1,Database!$A$1:$AS$1,),)))))/(((VLOOKUP(EDATE(B258,-12),Database!$A:$AS,MATCH($L$1,Database!$A$1:$AS$1,),))))</f>
        <v>-6.3779611458920665E-2</v>
      </c>
      <c r="M258" s="13">
        <f>((((VLOOKUP(B258,Database!$A:$AS,MATCH($M$1,Database!$A$1:$AS$1,),))))-(((VLOOKUP(EDATE(B258,-12),Database!$A:$AS,MATCH($M$1,Database!$A$1:$AS$1,),)))))/(((VLOOKUP(EDATE(B258,-12),Database!$A:$AS,MATCH($M$1,Database!$A$1:$AS$1,),))))</f>
        <v>-0.11685393258426972</v>
      </c>
      <c r="N258" s="13">
        <f>((((VLOOKUP(B258,Database!$A:$AS,MATCH($N$1,Database!$A$1:$AS$1,),))))-(((VLOOKUP(EDATE(B258,-12),Database!$A:$AS,MATCH($N$1,Database!$A$1:$AS$1,),)))))/(((VLOOKUP(EDATE(B258,-12),Database!$A:$AS,MATCH($N$1,Database!$A$1:$AS$1,),))))</f>
        <v>1.5762315831052271E-2</v>
      </c>
      <c r="O258" s="13">
        <f>IF(VLOOKUP(B258,Database!$A:$AV,MATCH($O$1,Database!$A$1:$AV$1,),)=0,"#N/A",((((VLOOKUP(B258,Database!$A:$AS,MATCH($O$1,Database!$A$1:$AS$1,),))))-(((VLOOKUP(EDATE(B258,-12),Database!$A:$AS,MATCH($O$1,Database!$A$1:$AS$1,),)))))/(((VLOOKUP(EDATE(B258,-12),Database!$A:$AS,MATCH($O$1,Database!$A$1:$AS$1,),)))))</f>
        <v>-0.14796135133299348</v>
      </c>
      <c r="P258" s="13">
        <f>IF(VLOOKUP(B258,Database!$A:$AV,MATCH($P$1,Database!$A$1:$AV$1,),)=0,"#N/A",((((VLOOKUP(B258,Database!$A:$AS,MATCH($P$1,Database!$A$1:$AS$1,),))))-(((VLOOKUP(EDATE(B258,-12),Database!$A:$AS,MATCH($P$1,Database!$A$1:$AS$1,),)))))/(((VLOOKUP(EDATE(B258,-12),Database!$A:$AS,MATCH($P$1,Database!$A$1:$AS$1,),)))))</f>
        <v>5.7593098631244727E-3</v>
      </c>
      <c r="Q258" s="13">
        <f>IF(VLOOKUP(B258,Database!$A:$AV,MATCH($Q$1,Database!$A$1:$AV$1,),)=0,"#N/A",((((VLOOKUP(B258,Database!$A:$AS,MATCH($Q$1,Database!$A$1:$AS$1,),))))-(((VLOOKUP(EDATE(B258,-12),Database!$A:$AS,MATCH($Q$1,Database!$A$1:$AS$1,),)))))/(((VLOOKUP(EDATE(B258,-12),Database!$A:$AS,MATCH($Q$1,Database!$A$1:$AS$1,),)))))</f>
        <v>-0.10161500997785355</v>
      </c>
      <c r="R258" s="13">
        <f>IF(VLOOKUP(B258,Database!$A:$AV,MATCH($R$1,Database!$A$1:$AV$1,),)=0,"#N/A",((((VLOOKUP(B258,Database!$A:$AS,MATCH($R$1,Database!$A$1:$AS$1,),))))-(((VLOOKUP(EDATE(B258,-12),Database!$A:$AS,MATCH($R$1,Database!$A$1:$AS$1,),)))))/(((VLOOKUP(EDATE(B258,-12),Database!$A:$AS,MATCH($R$1,Database!$A$1:$AS$1,),)))))</f>
        <v>-0.11190306486191748</v>
      </c>
      <c r="S258" s="13">
        <f>IF(VLOOKUP(B258,Database!$A:$AV,MATCH($S$1,Database!$A$1:$AV$1,),)=0,"#N/A",((((VLOOKUP(B258,Database!$A:$AS,MATCH($S$1,Database!$A$1:$AS$1,),))))-(((VLOOKUP(EDATE(B258,-12),Database!$A:$AS,MATCH($S$1,Database!$A$1:$AS$1,),)))))/(((VLOOKUP(EDATE(B258,-12),Database!$A:$AS,MATCH($S$1,Database!$A$1:$AS$1,),)))))</f>
        <v>-7.7444336879711872E-3</v>
      </c>
      <c r="T258" s="13">
        <f>IF(VLOOKUP(B258,Database!$A:$AV,MATCH($T$1,Database!$A$1:$AV$1,),)=0,"#N/A",((((VLOOKUP(B258,Database!$A:$AS,MATCH($T$1,Database!$A$1:$AS$1,),))))-(((VLOOKUP(EDATE(B258,-12),Database!$A:$AS,MATCH($T$1,Database!$A$1:$AS$1,),)))))/(((VLOOKUP(EDATE(B258,-12),Database!$A:$AS,MATCH($T$1,Database!$A$1:$AS$1,),)))))</f>
        <v>-9.585121602067935E-2</v>
      </c>
      <c r="U258" s="13">
        <f>IF(VLOOKUP(B258,Database!$A:$AV,MATCH($U$1,Database!$A$1:$AV$1,),)=0,"#N/A",((((VLOOKUP(B258,Database!$A:$AS,MATCH($U$1,Database!$A$1:$AS$1,),))))-(((VLOOKUP(EDATE(B258,-12),Database!$A:$AS,MATCH($U$1,Database!$A$1:$AS$1,),)))))/(((VLOOKUP(EDATE(B258,-12),Database!$A:$AS,MATCH($U$1,Database!$A$1:$AS$1,),)))))</f>
        <v>-0.14161220044178277</v>
      </c>
      <c r="V258" s="13">
        <f>IF(VLOOKUP(B258,Database!$A:$AV,MATCH($V$1,Database!$A$1:$AV$1,),)=0,"#N/A",((((VLOOKUP(B258,Database!$A:$AS,MATCH($V$1,Database!$A$1:$AS$1,),))))-(((VLOOKUP(EDATE(B258,-12),Database!$A:$AS,MATCH($V$1,Database!$A$1:$AS$1,),)))))/(((VLOOKUP(EDATE(B258,-12),Database!$A:$AS,MATCH($V$1,Database!$A$1:$AS$1,),)))))</f>
        <v>-4.4585987261146494E-2</v>
      </c>
    </row>
    <row r="259" spans="1:22" s="80" customFormat="1" x14ac:dyDescent="0.35">
      <c r="A259" s="43"/>
      <c r="B259" s="75">
        <v>40026</v>
      </c>
      <c r="C259" s="13">
        <f>IF(VLOOKUP(B259,Database!$A:$AU,MATCH($C$1,Database!$A$1:$AU$1,),)=0,"#N/A",((((VLOOKUP(B259,Database!$A:$AU,MATCH($C$1,Database!$A$1:$AU$1,),))))-(((VLOOKUP(EDATE(B259,-12),Database!$A:$AU,MATCH($C$1,Database!$A$1:$AU$1,),)))))/(((VLOOKUP(EDATE(B259,-12),Database!$A:$AU,MATCH($C$1,Database!$A$1:$AU$1,),)))))</f>
        <v>-0.11541536522837084</v>
      </c>
      <c r="D259" s="13">
        <f>IF(VLOOKUP(B259,Database!$A:$AV,MATCH($D$1,Database!$A$1:$AV$1,),)=0,"#N/A",((((VLOOKUP(B259,Database!$A:$AS,MATCH($D$1,Database!$A$1:$AS$1,),))))-(((VLOOKUP(EDATE(B259,-12),Database!$A:$AS,MATCH($D$1,Database!$A$1:$AS$1,),)))))/(((VLOOKUP(EDATE(B259,-12),Database!$A:$AS,MATCH($D$1,Database!$A$1:$AS$1,),)))))</f>
        <v>-0.15246212121128716</v>
      </c>
      <c r="E259" s="13">
        <f>IF(VLOOKUP(B259,Database!$A:$AV,MATCH($E$1,Database!$A$1:$AV$1,),)=0,"#N/A",((((VLOOKUP(B259,Database!$A:$AS,MATCH($E$1,Database!$A$1:$AS$1,),))))-(((VLOOKUP(EDATE(B259,-12),Database!$A:$AS,MATCH($E$1,Database!$A$1:$AS$1,),)))))/(((VLOOKUP(EDATE(B259,-12),Database!$A:$AS,MATCH($E$1,Database!$A$1:$AS$1,),)))))</f>
        <v>-0.18223866789821661</v>
      </c>
      <c r="F259" s="13">
        <f>IF(VLOOKUP(B259,Database!$A:$AV,MATCH($F$1,Database!$A$1:$AV$1,),)=0,"#N/A",((((VLOOKUP(B259,Database!$A:$AS,MATCH($F$1,Database!$A$1:$AS$1,),))))-(((VLOOKUP(EDATE(B259,-12),Database!$A:$AS,MATCH($F$1,Database!$A$1:$AS$1,),)))))/(((VLOOKUP(EDATE(B259,-12),Database!$A:$AS,MATCH($F$1,Database!$A$1:$AS$1,),)))))</f>
        <v>-0.19257773320569471</v>
      </c>
      <c r="G259" s="13">
        <f>IF(VLOOKUP(B259,Database!$A:$AV,MATCH($G$1,Database!$A$1:$AV$1,),)=0,"#N/A",((((VLOOKUP(B259,Database!$A:$AS,MATCH($G$1,Database!$A$1:$AS$1,),))))-(((VLOOKUP(EDATE(B259,-12),Database!$A:$AS,MATCH($G$1,Database!$A$1:$AS$1,),)))))/(((VLOOKUP(EDATE(B259,-12),Database!$A:$AS,MATCH($G$1,Database!$A$1:$AS$1,),)))))</f>
        <v>-0.11455847255369932</v>
      </c>
      <c r="H259" s="13">
        <f>IF(VLOOKUP(B259,Database!$A:$AV,MATCH($H$1,Database!$A$1:$AV$1,),)=0,"#N/A",((((VLOOKUP(B259,Database!$A:$AS,MATCH($H$1,Database!$A$1:$AS$1,),))))-(((VLOOKUP(EDATE(B259,-12),Database!$A:$AS,MATCH($H$1,Database!$A$1:$AS$1,),)))))/(((VLOOKUP(EDATE(B259,-12),Database!$A:$AS,MATCH($H$1,Database!$A$1:$AS$1,),)))))</f>
        <v>-9.7706879366213667E-2</v>
      </c>
      <c r="I259" s="13">
        <f>IF(VLOOKUP(B259,Database!$A:$AV,MATCH($I$1,Database!$A$1:$AV$1,),)=0,"#N/A",((((VLOOKUP(B259,Database!$A:$AS,MATCH($I$1,Database!$A$1:$AS$1,),))))-(((VLOOKUP(EDATE(B259,-12),Database!$A:$AS,MATCH($I$1,Database!$A$1:$AS$1,),)))))/(((VLOOKUP(EDATE(B259,-12),Database!$A:$AS,MATCH($I$1,Database!$A$1:$AS$1,),)))))</f>
        <v>-0.18646864686738251</v>
      </c>
      <c r="J259" s="13">
        <f>IF(VLOOKUP(B259,Database!$A:$AV,MATCH($J$1,Database!$A$1:$AV$1,),)=0,"#N/A",((((VLOOKUP(B259,Database!$A:$AS,MATCH($J$1,Database!$A$1:$AS$1,),))))-(((VLOOKUP(EDATE(B259,-12),Database!$A:$AS,MATCH($J$1,Database!$A$1:$AS$1,),)))))/(((VLOOKUP(EDATE(B259,-12),Database!$A:$AS,MATCH($J$1,Database!$A$1:$AS$1,),)))))</f>
        <v>-0.14562081736310825</v>
      </c>
      <c r="K259" s="13">
        <f>IF(VLOOKUP(B259,Database!$A:$AV,MATCH($K$1,Database!$A$1:$AV$1,),)=0,"#N/A",((((VLOOKUP(B259,Database!$A:$AS,MATCH($K$1,Database!$A$1:$AS$1,),))))-(((VLOOKUP(EDATE(B259,-12),Database!$A:$AS,MATCH($K$1,Database!$A$1:$AS$1,),)))))/(((VLOOKUP(EDATE(B259,-12),Database!$A:$AS,MATCH($K$1,Database!$A$1:$AS$1,),)))))</f>
        <v>-0.19227467811203738</v>
      </c>
      <c r="L259" s="13">
        <f>((((VLOOKUP(B259,Database!$A:$AS,MATCH($L$1,Database!$A$1:$AS$1,),))))-(((VLOOKUP(EDATE(B259,-12),Database!$A:$AS,MATCH($L$1,Database!$A$1:$AS$1,),)))))/(((VLOOKUP(EDATE(B259,-12),Database!$A:$AS,MATCH($L$1,Database!$A$1:$AS$1,),))))</f>
        <v>-7.1279270557820268E-2</v>
      </c>
      <c r="M259" s="13">
        <f>((((VLOOKUP(B259,Database!$A:$AS,MATCH($M$1,Database!$A$1:$AS$1,),))))-(((VLOOKUP(EDATE(B259,-12),Database!$A:$AS,MATCH($M$1,Database!$A$1:$AS$1,),)))))/(((VLOOKUP(EDATE(B259,-12),Database!$A:$AS,MATCH($M$1,Database!$A$1:$AS$1,),))))</f>
        <v>-0.12625698324022344</v>
      </c>
      <c r="N259" s="13">
        <f>((((VLOOKUP(B259,Database!$A:$AS,MATCH($N$1,Database!$A$1:$AS$1,),))))-(((VLOOKUP(EDATE(B259,-12),Database!$A:$AS,MATCH($N$1,Database!$A$1:$AS$1,),)))))/(((VLOOKUP(EDATE(B259,-12),Database!$A:$AS,MATCH($N$1,Database!$A$1:$AS$1,),))))</f>
        <v>5.4808074475257554E-2</v>
      </c>
      <c r="O259" s="13">
        <f>IF(VLOOKUP(B259,Database!$A:$AV,MATCH($O$1,Database!$A$1:$AV$1,),)=0,"#N/A",((((VLOOKUP(B259,Database!$A:$AS,MATCH($O$1,Database!$A$1:$AS$1,),))))-(((VLOOKUP(EDATE(B259,-12),Database!$A:$AS,MATCH($O$1,Database!$A$1:$AS$1,),)))))/(((VLOOKUP(EDATE(B259,-12),Database!$A:$AS,MATCH($O$1,Database!$A$1:$AS$1,),)))))</f>
        <v>-0.1404640533384163</v>
      </c>
      <c r="P259" s="13">
        <f>IF(VLOOKUP(B259,Database!$A:$AV,MATCH($P$1,Database!$A$1:$AV$1,),)=0,"#N/A",((((VLOOKUP(B259,Database!$A:$AS,MATCH($P$1,Database!$A$1:$AS$1,),))))-(((VLOOKUP(EDATE(B259,-12),Database!$A:$AS,MATCH($P$1,Database!$A$1:$AS$1,),)))))/(((VLOOKUP(EDATE(B259,-12),Database!$A:$AS,MATCH($P$1,Database!$A$1:$AS$1,),)))))</f>
        <v>1.3013757052164843E-2</v>
      </c>
      <c r="Q259" s="13">
        <f>IF(VLOOKUP(B259,Database!$A:$AV,MATCH($Q$1,Database!$A$1:$AV$1,),)=0,"#N/A",((((VLOOKUP(B259,Database!$A:$AS,MATCH($Q$1,Database!$A$1:$AS$1,),))))-(((VLOOKUP(EDATE(B259,-12),Database!$A:$AS,MATCH($Q$1,Database!$A$1:$AS$1,),)))))/(((VLOOKUP(EDATE(B259,-12),Database!$A:$AS,MATCH($Q$1,Database!$A$1:$AS$1,),)))))</f>
        <v>-7.697104113038071E-2</v>
      </c>
      <c r="R259" s="13">
        <f>IF(VLOOKUP(B259,Database!$A:$AV,MATCH($R$1,Database!$A$1:$AV$1,),)=0,"#N/A",((((VLOOKUP(B259,Database!$A:$AS,MATCH($R$1,Database!$A$1:$AS$1,),))))-(((VLOOKUP(EDATE(B259,-12),Database!$A:$AS,MATCH($R$1,Database!$A$1:$AS$1,),)))))/(((VLOOKUP(EDATE(B259,-12),Database!$A:$AS,MATCH($R$1,Database!$A$1:$AS$1,),)))))</f>
        <v>-0.12820512820512822</v>
      </c>
      <c r="S259" s="13">
        <f>IF(VLOOKUP(B259,Database!$A:$AV,MATCH($S$1,Database!$A$1:$AV$1,),)=0,"#N/A",((((VLOOKUP(B259,Database!$A:$AS,MATCH($S$1,Database!$A$1:$AS$1,),))))-(((VLOOKUP(EDATE(B259,-12),Database!$A:$AS,MATCH($S$1,Database!$A$1:$AS$1,),)))))/(((VLOOKUP(EDATE(B259,-12),Database!$A:$AS,MATCH($S$1,Database!$A$1:$AS$1,),)))))</f>
        <v>-0.16893732969381711</v>
      </c>
      <c r="T259" s="13">
        <f>IF(VLOOKUP(B259,Database!$A:$AV,MATCH($T$1,Database!$A$1:$AV$1,),)=0,"#N/A",((((VLOOKUP(B259,Database!$A:$AS,MATCH($T$1,Database!$A$1:$AS$1,),))))-(((VLOOKUP(EDATE(B259,-12),Database!$A:$AS,MATCH($T$1,Database!$A$1:$AS$1,),)))))/(((VLOOKUP(EDATE(B259,-12),Database!$A:$AS,MATCH($T$1,Database!$A$1:$AS$1,),)))))</f>
        <v>-9.5652173915690211E-2</v>
      </c>
      <c r="U259" s="13">
        <f>IF(VLOOKUP(B259,Database!$A:$AV,MATCH($U$1,Database!$A$1:$AV$1,),)=0,"#N/A",((((VLOOKUP(B259,Database!$A:$AS,MATCH($U$1,Database!$A$1:$AS$1,),))))-(((VLOOKUP(EDATE(B259,-12),Database!$A:$AS,MATCH($U$1,Database!$A$1:$AS$1,),)))))/(((VLOOKUP(EDATE(B259,-12),Database!$A:$AS,MATCH($U$1,Database!$A$1:$AS$1,),)))))</f>
        <v>-9.3541202669703491E-2</v>
      </c>
      <c r="V259" s="13">
        <f>IF(VLOOKUP(B259,Database!$A:$AV,MATCH($V$1,Database!$A$1:$AV$1,),)=0,"#N/A",((((VLOOKUP(B259,Database!$A:$AS,MATCH($V$1,Database!$A$1:$AS$1,),))))-(((VLOOKUP(EDATE(B259,-12),Database!$A:$AS,MATCH($V$1,Database!$A$1:$AS$1,),)))))/(((VLOOKUP(EDATE(B259,-12),Database!$A:$AS,MATCH($V$1,Database!$A$1:$AS$1,),)))))</f>
        <v>-2.0725388601036378E-2</v>
      </c>
    </row>
    <row r="260" spans="1:22" s="80" customFormat="1" x14ac:dyDescent="0.35">
      <c r="A260" s="43"/>
      <c r="B260" s="75">
        <v>40057</v>
      </c>
      <c r="C260" s="13">
        <f>IF(VLOOKUP(B260,Database!$A:$AU,MATCH($C$1,Database!$A$1:$AU$1,),)=0,"#N/A",((((VLOOKUP(B260,Database!$A:$AU,MATCH($C$1,Database!$A$1:$AU$1,),))))-(((VLOOKUP(EDATE(B260,-12),Database!$A:$AU,MATCH($C$1,Database!$A$1:$AU$1,),)))))/(((VLOOKUP(EDATE(B260,-12),Database!$A:$AU,MATCH($C$1,Database!$A$1:$AU$1,),)))))</f>
        <v>-6.7233620017836671E-2</v>
      </c>
      <c r="D260" s="13">
        <f>IF(VLOOKUP(B260,Database!$A:$AV,MATCH($D$1,Database!$A$1:$AV$1,),)=0,"#N/A",((((VLOOKUP(B260,Database!$A:$AS,MATCH($D$1,Database!$A$1:$AS$1,),))))-(((VLOOKUP(EDATE(B260,-12),Database!$A:$AS,MATCH($D$1,Database!$A$1:$AS$1,),)))))/(((VLOOKUP(EDATE(B260,-12),Database!$A:$AS,MATCH($D$1,Database!$A$1:$AS$1,),)))))</f>
        <v>-0.12595419846745479</v>
      </c>
      <c r="E260" s="13">
        <f>IF(VLOOKUP(B260,Database!$A:$AV,MATCH($E$1,Database!$A$1:$AV$1,),)=0,"#N/A",((((VLOOKUP(B260,Database!$A:$AS,MATCH($E$1,Database!$A$1:$AS$1,),))))-(((VLOOKUP(EDATE(B260,-12),Database!$A:$AS,MATCH($E$1,Database!$A$1:$AS$1,),)))))/(((VLOOKUP(EDATE(B260,-12),Database!$A:$AS,MATCH($E$1,Database!$A$1:$AS$1,),)))))</f>
        <v>-0.16803652967870766</v>
      </c>
      <c r="F260" s="13">
        <f>IF(VLOOKUP(B260,Database!$A:$AV,MATCH($F$1,Database!$A$1:$AV$1,),)=0,"#N/A",((((VLOOKUP(B260,Database!$A:$AS,MATCH($F$1,Database!$A$1:$AS$1,),))))-(((VLOOKUP(EDATE(B260,-12),Database!$A:$AS,MATCH($F$1,Database!$A$1:$AS$1,),)))))/(((VLOOKUP(EDATE(B260,-12),Database!$A:$AS,MATCH($F$1,Database!$A$1:$AS$1,),)))))</f>
        <v>-0.13655030801142828</v>
      </c>
      <c r="G260" s="13">
        <f>IF(VLOOKUP(B260,Database!$A:$AV,MATCH($G$1,Database!$A$1:$AV$1,),)=0,"#N/A",((((VLOOKUP(B260,Database!$A:$AS,MATCH($G$1,Database!$A$1:$AS$1,),))))-(((VLOOKUP(EDATE(B260,-12),Database!$A:$AS,MATCH($G$1,Database!$A$1:$AS$1,),)))))/(((VLOOKUP(EDATE(B260,-12),Database!$A:$AS,MATCH($G$1,Database!$A$1:$AS$1,),)))))</f>
        <v>-0.10577277757285133</v>
      </c>
      <c r="H260" s="13">
        <f>IF(VLOOKUP(B260,Database!$A:$AV,MATCH($H$1,Database!$A$1:$AV$1,),)=0,"#N/A",((((VLOOKUP(B260,Database!$A:$AS,MATCH($H$1,Database!$A$1:$AS$1,),))))-(((VLOOKUP(EDATE(B260,-12),Database!$A:$AS,MATCH($H$1,Database!$A$1:$AS$1,),)))))/(((VLOOKUP(EDATE(B260,-12),Database!$A:$AS,MATCH($H$1,Database!$A$1:$AS$1,),)))))</f>
        <v>-7.8999999996343828E-2</v>
      </c>
      <c r="I260" s="13">
        <f>IF(VLOOKUP(B260,Database!$A:$AV,MATCH($I$1,Database!$A$1:$AV$1,),)=0,"#N/A",((((VLOOKUP(B260,Database!$A:$AS,MATCH($I$1,Database!$A$1:$AS$1,),))))-(((VLOOKUP(EDATE(B260,-12),Database!$A:$AS,MATCH($I$1,Database!$A$1:$AS$1,),)))))/(((VLOOKUP(EDATE(B260,-12),Database!$A:$AS,MATCH($I$1,Database!$A$1:$AS$1,),)))))</f>
        <v>-0.15614617940262807</v>
      </c>
      <c r="J260" s="13">
        <f>IF(VLOOKUP(B260,Database!$A:$AV,MATCH($J$1,Database!$A$1:$AV$1,),)=0,"#N/A",((((VLOOKUP(B260,Database!$A:$AS,MATCH($J$1,Database!$A$1:$AS$1,),))))-(((VLOOKUP(EDATE(B260,-12),Database!$A:$AS,MATCH($J$1,Database!$A$1:$AS$1,),)))))/(((VLOOKUP(EDATE(B260,-12),Database!$A:$AS,MATCH($J$1,Database!$A$1:$AS$1,),)))))</f>
        <v>-0.13278705917589215</v>
      </c>
      <c r="K260" s="13">
        <f>IF(VLOOKUP(B260,Database!$A:$AV,MATCH($K$1,Database!$A$1:$AV$1,),)=0,"#N/A",((((VLOOKUP(B260,Database!$A:$AS,MATCH($K$1,Database!$A$1:$AS$1,),))))-(((VLOOKUP(EDATE(B260,-12),Database!$A:$AS,MATCH($K$1,Database!$A$1:$AS$1,),)))))/(((VLOOKUP(EDATE(B260,-12),Database!$A:$AS,MATCH($K$1,Database!$A$1:$AS$1,),)))))</f>
        <v>-0.15234720991888684</v>
      </c>
      <c r="L260" s="13">
        <f>((((VLOOKUP(B260,Database!$A:$AS,MATCH($L$1,Database!$A$1:$AS$1,),))))-(((VLOOKUP(EDATE(B260,-12),Database!$A:$AS,MATCH($L$1,Database!$A$1:$AS$1,),)))))/(((VLOOKUP(EDATE(B260,-12),Database!$A:$AS,MATCH($L$1,Database!$A$1:$AS$1,),))))</f>
        <v>-5.4956869406927233E-2</v>
      </c>
      <c r="M260" s="13">
        <f>((((VLOOKUP(B260,Database!$A:$AS,MATCH($M$1,Database!$A$1:$AS$1,),))))-(((VLOOKUP(EDATE(B260,-12),Database!$A:$AS,MATCH($M$1,Database!$A$1:$AS$1,),)))))/(((VLOOKUP(EDATE(B260,-12),Database!$A:$AS,MATCH($M$1,Database!$A$1:$AS$1,),))))</f>
        <v>-0.10442678774120305</v>
      </c>
      <c r="N260" s="13">
        <f>((((VLOOKUP(B260,Database!$A:$AS,MATCH($N$1,Database!$A$1:$AS$1,),))))-(((VLOOKUP(EDATE(B260,-12),Database!$A:$AS,MATCH($N$1,Database!$A$1:$AS$1,),)))))/(((VLOOKUP(EDATE(B260,-12),Database!$A:$AS,MATCH($N$1,Database!$A$1:$AS$1,),))))</f>
        <v>1.7444264499816387E-2</v>
      </c>
      <c r="O260" s="13">
        <f>IF(VLOOKUP(B260,Database!$A:$AV,MATCH($O$1,Database!$A$1:$AV$1,),)=0,"#N/A",((((VLOOKUP(B260,Database!$A:$AS,MATCH($O$1,Database!$A$1:$AS$1,),))))-(((VLOOKUP(EDATE(B260,-12),Database!$A:$AS,MATCH($O$1,Database!$A$1:$AS$1,),)))))/(((VLOOKUP(EDATE(B260,-12),Database!$A:$AS,MATCH($O$1,Database!$A$1:$AS$1,),)))))</f>
        <v>-0.11696686182062933</v>
      </c>
      <c r="P260" s="13">
        <f>IF(VLOOKUP(B260,Database!$A:$AV,MATCH($P$1,Database!$A$1:$AV$1,),)=0,"#N/A",((((VLOOKUP(B260,Database!$A:$AS,MATCH($P$1,Database!$A$1:$AS$1,),))))-(((VLOOKUP(EDATE(B260,-12),Database!$A:$AS,MATCH($P$1,Database!$A$1:$AS$1,),)))))/(((VLOOKUP(EDATE(B260,-12),Database!$A:$AS,MATCH($P$1,Database!$A$1:$AS$1,),)))))</f>
        <v>6.4318968307316968E-2</v>
      </c>
      <c r="Q260" s="13">
        <f>IF(VLOOKUP(B260,Database!$A:$AV,MATCH($Q$1,Database!$A$1:$AV$1,),)=0,"#N/A",((((VLOOKUP(B260,Database!$A:$AS,MATCH($Q$1,Database!$A$1:$AS$1,),))))-(((VLOOKUP(EDATE(B260,-12),Database!$A:$AS,MATCH($Q$1,Database!$A$1:$AS$1,),)))))/(((VLOOKUP(EDATE(B260,-12),Database!$A:$AS,MATCH($Q$1,Database!$A$1:$AS$1,),)))))</f>
        <v>-7.5048965305352475E-2</v>
      </c>
      <c r="R260" s="13">
        <f>IF(VLOOKUP(B260,Database!$A:$AV,MATCH($R$1,Database!$A$1:$AV$1,),)=0,"#N/A",((((VLOOKUP(B260,Database!$A:$AS,MATCH($R$1,Database!$A$1:$AS$1,),))))-(((VLOOKUP(EDATE(B260,-12),Database!$A:$AS,MATCH($R$1,Database!$A$1:$AS$1,),)))))/(((VLOOKUP(EDATE(B260,-12),Database!$A:$AS,MATCH($R$1,Database!$A$1:$AS$1,),)))))</f>
        <v>-9.7293343086746614E-2</v>
      </c>
      <c r="S260" s="13">
        <f>IF(VLOOKUP(B260,Database!$A:$AV,MATCH($S$1,Database!$A$1:$AV$1,),)=0,"#N/A",((((VLOOKUP(B260,Database!$A:$AS,MATCH($S$1,Database!$A$1:$AS$1,),))))-(((VLOOKUP(EDATE(B260,-12),Database!$A:$AS,MATCH($S$1,Database!$A$1:$AS$1,),)))))/(((VLOOKUP(EDATE(B260,-12),Database!$A:$AS,MATCH($S$1,Database!$A$1:$AS$1,),)))))</f>
        <v>-6.267539757322485E-2</v>
      </c>
      <c r="T260" s="13">
        <f>IF(VLOOKUP(B260,Database!$A:$AV,MATCH($T$1,Database!$A$1:$AV$1,),)=0,"#N/A",((((VLOOKUP(B260,Database!$A:$AS,MATCH($T$1,Database!$A$1:$AS$1,),))))-(((VLOOKUP(EDATE(B260,-12),Database!$A:$AS,MATCH($T$1,Database!$A$1:$AS$1,),)))))/(((VLOOKUP(EDATE(B260,-12),Database!$A:$AS,MATCH($T$1,Database!$A$1:$AS$1,),)))))</f>
        <v>-8.2848837201358189E-2</v>
      </c>
      <c r="U260" s="13">
        <f>IF(VLOOKUP(B260,Database!$A:$AV,MATCH($U$1,Database!$A$1:$AV$1,),)=0,"#N/A",((((VLOOKUP(B260,Database!$A:$AS,MATCH($U$1,Database!$A$1:$AS$1,),))))-(((VLOOKUP(EDATE(B260,-12),Database!$A:$AS,MATCH($U$1,Database!$A$1:$AS$1,),)))))/(((VLOOKUP(EDATE(B260,-12),Database!$A:$AS,MATCH($U$1,Database!$A$1:$AS$1,),)))))</f>
        <v>-9.9447513812765342E-2</v>
      </c>
      <c r="V260" s="13">
        <f>IF(VLOOKUP(B260,Database!$A:$AV,MATCH($V$1,Database!$A$1:$AV$1,),)=0,"#N/A",((((VLOOKUP(B260,Database!$A:$AS,MATCH($V$1,Database!$A$1:$AS$1,),))))-(((VLOOKUP(EDATE(B260,-12),Database!$A:$AS,MATCH($V$1,Database!$A$1:$AS$1,),)))))/(((VLOOKUP(EDATE(B260,-12),Database!$A:$AS,MATCH($V$1,Database!$A$1:$AS$1,),)))))</f>
        <v>-1.6709511568123357E-2</v>
      </c>
    </row>
    <row r="261" spans="1:22" s="80" customFormat="1" x14ac:dyDescent="0.35">
      <c r="A261" s="43"/>
      <c r="B261" s="75">
        <v>40087</v>
      </c>
      <c r="C261" s="13">
        <f>IF(VLOOKUP(B261,Database!$A:$AU,MATCH($C$1,Database!$A$1:$AU$1,),)=0,"#N/A",((((VLOOKUP(B261,Database!$A:$AU,MATCH($C$1,Database!$A$1:$AU$1,),))))-(((VLOOKUP(EDATE(B261,-12),Database!$A:$AU,MATCH($C$1,Database!$A$1:$AU$1,),)))))/(((VLOOKUP(EDATE(B261,-12),Database!$A:$AU,MATCH($C$1,Database!$A$1:$AU$1,),)))))</f>
        <v>-7.4385337979748126E-2</v>
      </c>
      <c r="D261" s="13">
        <f>IF(VLOOKUP(B261,Database!$A:$AV,MATCH($D$1,Database!$A$1:$AV$1,),)=0,"#N/A",((((VLOOKUP(B261,Database!$A:$AS,MATCH($D$1,Database!$A$1:$AS$1,),))))-(((VLOOKUP(EDATE(B261,-12),Database!$A:$AS,MATCH($D$1,Database!$A$1:$AS$1,),)))))/(((VLOOKUP(EDATE(B261,-12),Database!$A:$AS,MATCH($D$1,Database!$A$1:$AS$1,),)))))</f>
        <v>-0.1075268817138076</v>
      </c>
      <c r="E261" s="13">
        <f>IF(VLOOKUP(B261,Database!$A:$AV,MATCH($E$1,Database!$A$1:$AV$1,),)=0,"#N/A",((((VLOOKUP(B261,Database!$A:$AS,MATCH($E$1,Database!$A$1:$AS$1,),))))-(((VLOOKUP(EDATE(B261,-12),Database!$A:$AS,MATCH($E$1,Database!$A$1:$AS$1,),)))))/(((VLOOKUP(EDATE(B261,-12),Database!$A:$AS,MATCH($E$1,Database!$A$1:$AS$1,),)))))</f>
        <v>-0.12605042017020768</v>
      </c>
      <c r="F261" s="13">
        <f>IF(VLOOKUP(B261,Database!$A:$AV,MATCH($F$1,Database!$A$1:$AV$1,),)=0,"#N/A",((((VLOOKUP(B261,Database!$A:$AS,MATCH($F$1,Database!$A$1:$AS$1,),))))-(((VLOOKUP(EDATE(B261,-12),Database!$A:$AS,MATCH($F$1,Database!$A$1:$AS$1,),)))))/(((VLOOKUP(EDATE(B261,-12),Database!$A:$AS,MATCH($F$1,Database!$A$1:$AS$1,),)))))</f>
        <v>-0.136411332637113</v>
      </c>
      <c r="G261" s="13">
        <f>IF(VLOOKUP(B261,Database!$A:$AV,MATCH($G$1,Database!$A$1:$AV$1,),)=0,"#N/A",((((VLOOKUP(B261,Database!$A:$AS,MATCH($G$1,Database!$A$1:$AS$1,),))))-(((VLOOKUP(EDATE(B261,-12),Database!$A:$AS,MATCH($G$1,Database!$A$1:$AS$1,),)))))/(((VLOOKUP(EDATE(B261,-12),Database!$A:$AS,MATCH($G$1,Database!$A$1:$AS$1,),)))))</f>
        <v>-9.5238095238095247E-2</v>
      </c>
      <c r="H261" s="13">
        <f>IF(VLOOKUP(B261,Database!$A:$AV,MATCH($H$1,Database!$A$1:$AV$1,),)=0,"#N/A",((((VLOOKUP(B261,Database!$A:$AS,MATCH($H$1,Database!$A$1:$AS$1,),))))-(((VLOOKUP(EDATE(B261,-12),Database!$A:$AS,MATCH($H$1,Database!$A$1:$AS$1,),)))))/(((VLOOKUP(EDATE(B261,-12),Database!$A:$AS,MATCH($H$1,Database!$A$1:$AS$1,),)))))</f>
        <v>-6.8756319511780642E-2</v>
      </c>
      <c r="I261" s="13">
        <f>IF(VLOOKUP(B261,Database!$A:$AV,MATCH($I$1,Database!$A$1:$AV$1,),)=0,"#N/A",((((VLOOKUP(B261,Database!$A:$AS,MATCH($I$1,Database!$A$1:$AS$1,),))))-(((VLOOKUP(EDATE(B261,-12),Database!$A:$AS,MATCH($I$1,Database!$A$1:$AS$1,),)))))/(((VLOOKUP(EDATE(B261,-12),Database!$A:$AS,MATCH($I$1,Database!$A$1:$AS$1,),)))))</f>
        <v>-0.12383375742363732</v>
      </c>
      <c r="J261" s="13">
        <f>IF(VLOOKUP(B261,Database!$A:$AV,MATCH($J$1,Database!$A$1:$AV$1,),)=0,"#N/A",((((VLOOKUP(B261,Database!$A:$AS,MATCH($J$1,Database!$A$1:$AS$1,),))))-(((VLOOKUP(EDATE(B261,-12),Database!$A:$AS,MATCH($J$1,Database!$A$1:$AS$1,),)))))/(((VLOOKUP(EDATE(B261,-12),Database!$A:$AS,MATCH($J$1,Database!$A$1:$AS$1,),)))))</f>
        <v>-8.0140945305815864E-2</v>
      </c>
      <c r="K261" s="13">
        <f>IF(VLOOKUP(B261,Database!$A:$AV,MATCH($K$1,Database!$A$1:$AV$1,),)=0,"#N/A",((((VLOOKUP(B261,Database!$A:$AS,MATCH($K$1,Database!$A$1:$AS$1,),))))-(((VLOOKUP(EDATE(B261,-12),Database!$A:$AS,MATCH($K$1,Database!$A$1:$AS$1,),)))))/(((VLOOKUP(EDATE(B261,-12),Database!$A:$AS,MATCH($K$1,Database!$A$1:$AS$1,),)))))</f>
        <v>-0.13987284287312118</v>
      </c>
      <c r="L261" s="13">
        <f>((((VLOOKUP(B261,Database!$A:$AS,MATCH($L$1,Database!$A$1:$AS$1,),))))-(((VLOOKUP(EDATE(B261,-12),Database!$A:$AS,MATCH($L$1,Database!$A$1:$AS$1,),)))))/(((VLOOKUP(EDATE(B261,-12),Database!$A:$AS,MATCH($L$1,Database!$A$1:$AS$1,),))))</f>
        <v>-4.6321321535852951E-2</v>
      </c>
      <c r="M261" s="13">
        <f>((((VLOOKUP(B261,Database!$A:$AS,MATCH($M$1,Database!$A$1:$AS$1,),))))-(((VLOOKUP(EDATE(B261,-12),Database!$A:$AS,MATCH($M$1,Database!$A$1:$AS$1,),)))))/(((VLOOKUP(EDATE(B261,-12),Database!$A:$AS,MATCH($M$1,Database!$A$1:$AS$1,),))))</f>
        <v>-7.0175438596491224E-2</v>
      </c>
      <c r="N261" s="13">
        <f>((((VLOOKUP(B261,Database!$A:$AS,MATCH($N$1,Database!$A$1:$AS$1,),))))-(((VLOOKUP(EDATE(B261,-12),Database!$A:$AS,MATCH($N$1,Database!$A$1:$AS$1,),)))))/(((VLOOKUP(EDATE(B261,-12),Database!$A:$AS,MATCH($N$1,Database!$A$1:$AS$1,),))))</f>
        <v>2.4589087099911887E-2</v>
      </c>
      <c r="O261" s="13">
        <f>IF(VLOOKUP(B261,Database!$A:$AV,MATCH($O$1,Database!$A$1:$AV$1,),)=0,"#N/A",((((VLOOKUP(B261,Database!$A:$AS,MATCH($O$1,Database!$A$1:$AS$1,),))))-(((VLOOKUP(EDATE(B261,-12),Database!$A:$AS,MATCH($O$1,Database!$A$1:$AS$1,),)))))/(((VLOOKUP(EDATE(B261,-12),Database!$A:$AS,MATCH($O$1,Database!$A$1:$AS$1,),)))))</f>
        <v>-0.11341847194792296</v>
      </c>
      <c r="P261" s="13">
        <f>IF(VLOOKUP(B261,Database!$A:$AV,MATCH($P$1,Database!$A$1:$AV$1,),)=0,"#N/A",((((VLOOKUP(B261,Database!$A:$AS,MATCH($P$1,Database!$A$1:$AS$1,),))))-(((VLOOKUP(EDATE(B261,-12),Database!$A:$AS,MATCH($P$1,Database!$A$1:$AS$1,),)))))/(((VLOOKUP(EDATE(B261,-12),Database!$A:$AS,MATCH($P$1,Database!$A$1:$AS$1,),)))))</f>
        <v>5.3325023371766984E-2</v>
      </c>
      <c r="Q261" s="13">
        <f>IF(VLOOKUP(B261,Database!$A:$AV,MATCH($Q$1,Database!$A$1:$AV$1,),)=0,"#N/A",((((VLOOKUP(B261,Database!$A:$AS,MATCH($Q$1,Database!$A$1:$AS$1,),))))-(((VLOOKUP(EDATE(B261,-12),Database!$A:$AS,MATCH($Q$1,Database!$A$1:$AS$1,),)))))/(((VLOOKUP(EDATE(B261,-12),Database!$A:$AS,MATCH($Q$1,Database!$A$1:$AS$1,),)))))</f>
        <v>-2.7160999457101036E-2</v>
      </c>
      <c r="R261" s="13">
        <f>IF(VLOOKUP(B261,Database!$A:$AV,MATCH($R$1,Database!$A$1:$AV$1,),)=0,"#N/A",((((VLOOKUP(B261,Database!$A:$AS,MATCH($R$1,Database!$A$1:$AS$1,),))))-(((VLOOKUP(EDATE(B261,-12),Database!$A:$AS,MATCH($R$1,Database!$A$1:$AS$1,),)))))/(((VLOOKUP(EDATE(B261,-12),Database!$A:$AS,MATCH($R$1,Database!$A$1:$AS$1,),)))))</f>
        <v>-0.10716925351460541</v>
      </c>
      <c r="S261" s="13">
        <f>IF(VLOOKUP(B261,Database!$A:$AV,MATCH($S$1,Database!$A$1:$AV$1,),)=0,"#N/A",((((VLOOKUP(B261,Database!$A:$AS,MATCH($S$1,Database!$A$1:$AS$1,),))))-(((VLOOKUP(EDATE(B261,-12),Database!$A:$AS,MATCH($S$1,Database!$A$1:$AS$1,),)))))/(((VLOOKUP(EDATE(B261,-12),Database!$A:$AS,MATCH($S$1,Database!$A$1:$AS$1,),)))))</f>
        <v>-2.6188166835414649E-2</v>
      </c>
      <c r="T261" s="13">
        <f>IF(VLOOKUP(B261,Database!$A:$AV,MATCH($T$1,Database!$A$1:$AV$1,),)=0,"#N/A",((((VLOOKUP(B261,Database!$A:$AS,MATCH($T$1,Database!$A$1:$AS$1,),))))-(((VLOOKUP(EDATE(B261,-12),Database!$A:$AS,MATCH($T$1,Database!$A$1:$AS$1,),)))))/(((VLOOKUP(EDATE(B261,-12),Database!$A:$AS,MATCH($T$1,Database!$A$1:$AS$1,),)))))</f>
        <v>-1.6819571865911105E-2</v>
      </c>
      <c r="U261" s="13">
        <f>IF(VLOOKUP(B261,Database!$A:$AV,MATCH($U$1,Database!$A$1:$AV$1,),)=0,"#N/A",((((VLOOKUP(B261,Database!$A:$AS,MATCH($U$1,Database!$A$1:$AS$1,),))))-(((VLOOKUP(EDATE(B261,-12),Database!$A:$AS,MATCH($U$1,Database!$A$1:$AS$1,),)))))/(((VLOOKUP(EDATE(B261,-12),Database!$A:$AS,MATCH($U$1,Database!$A$1:$AS$1,),)))))</f>
        <v>-6.4699205445222729E-2</v>
      </c>
      <c r="V261" s="13">
        <f>IF(VLOOKUP(B261,Database!$A:$AV,MATCH($V$1,Database!$A$1:$AV$1,),)=0,"#N/A",((((VLOOKUP(B261,Database!$A:$AS,MATCH($V$1,Database!$A$1:$AS$1,),))))-(((VLOOKUP(EDATE(B261,-12),Database!$A:$AS,MATCH($V$1,Database!$A$1:$AS$1,),)))))/(((VLOOKUP(EDATE(B261,-12),Database!$A:$AS,MATCH($V$1,Database!$A$1:$AS$1,),)))))</f>
        <v>9.1264667535854351E-3</v>
      </c>
    </row>
    <row r="262" spans="1:22" s="80" customFormat="1" x14ac:dyDescent="0.35">
      <c r="A262" s="43"/>
      <c r="B262" s="75">
        <v>40118</v>
      </c>
      <c r="C262" s="13">
        <f>IF(VLOOKUP(B262,Database!$A:$AU,MATCH($C$1,Database!$A$1:$AU$1,),)=0,"#N/A",((((VLOOKUP(B262,Database!$A:$AU,MATCH($C$1,Database!$A$1:$AU$1,),))))-(((VLOOKUP(EDATE(B262,-12),Database!$A:$AU,MATCH($C$1,Database!$A$1:$AU$1,),)))))/(((VLOOKUP(EDATE(B262,-12),Database!$A:$AU,MATCH($C$1,Database!$A$1:$AU$1,),)))))</f>
        <v>-5.8182772605356599E-2</v>
      </c>
      <c r="D262" s="13">
        <f>IF(VLOOKUP(B262,Database!$A:$AV,MATCH($D$1,Database!$A$1:$AV$1,),)=0,"#N/A",((((VLOOKUP(B262,Database!$A:$AS,MATCH($D$1,Database!$A$1:$AS$1,),))))-(((VLOOKUP(EDATE(B262,-12),Database!$A:$AS,MATCH($D$1,Database!$A$1:$AS$1,),)))))/(((VLOOKUP(EDATE(B262,-12),Database!$A:$AS,MATCH($D$1,Database!$A$1:$AS$1,),)))))</f>
        <v>-7.1065989854828066E-2</v>
      </c>
      <c r="E262" s="13">
        <f>IF(VLOOKUP(B262,Database!$A:$AV,MATCH($E$1,Database!$A$1:$AV$1,),)=0,"#N/A",((((VLOOKUP(B262,Database!$A:$AS,MATCH($E$1,Database!$A$1:$AS$1,),))))-(((VLOOKUP(EDATE(B262,-12),Database!$A:$AS,MATCH($E$1,Database!$A$1:$AS$1,),)))))/(((VLOOKUP(EDATE(B262,-12),Database!$A:$AS,MATCH($E$1,Database!$A$1:$AS$1,),)))))</f>
        <v>-4.6906187629320986E-2</v>
      </c>
      <c r="F262" s="13">
        <f>IF(VLOOKUP(B262,Database!$A:$AV,MATCH($F$1,Database!$A$1:$AV$1,),)=0,"#N/A",((((VLOOKUP(B262,Database!$A:$AS,MATCH($F$1,Database!$A$1:$AS$1,),))))-(((VLOOKUP(EDATE(B262,-12),Database!$A:$AS,MATCH($F$1,Database!$A$1:$AS$1,),)))))/(((VLOOKUP(EDATE(B262,-12),Database!$A:$AS,MATCH($F$1,Database!$A$1:$AS$1,),)))))</f>
        <v>-8.5620197583529178E-2</v>
      </c>
      <c r="G262" s="13">
        <f>IF(VLOOKUP(B262,Database!$A:$AV,MATCH($G$1,Database!$A$1:$AV$1,),)=0,"#N/A",((((VLOOKUP(B262,Database!$A:$AS,MATCH($G$1,Database!$A$1:$AS$1,),))))-(((VLOOKUP(EDATE(B262,-12),Database!$A:$AS,MATCH($G$1,Database!$A$1:$AS$1,),)))))/(((VLOOKUP(EDATE(B262,-12),Database!$A:$AS,MATCH($G$1,Database!$A$1:$AS$1,),)))))</f>
        <v>-3.826757638682874E-2</v>
      </c>
      <c r="H262" s="13">
        <f>IF(VLOOKUP(B262,Database!$A:$AV,MATCH($H$1,Database!$A$1:$AV$1,),)=0,"#N/A",((((VLOOKUP(B262,Database!$A:$AS,MATCH($H$1,Database!$A$1:$AS$1,),))))-(((VLOOKUP(EDATE(B262,-12),Database!$A:$AS,MATCH($H$1,Database!$A$1:$AS$1,),)))))/(((VLOOKUP(EDATE(B262,-12),Database!$A:$AS,MATCH($H$1,Database!$A$1:$AS$1,),)))))</f>
        <v>-3.966597077086139E-2</v>
      </c>
      <c r="I262" s="13">
        <f>IF(VLOOKUP(B262,Database!$A:$AV,MATCH($I$1,Database!$A$1:$AV$1,),)=0,"#N/A",((((VLOOKUP(B262,Database!$A:$AS,MATCH($I$1,Database!$A$1:$AS$1,),))))-(((VLOOKUP(EDATE(B262,-12),Database!$A:$AS,MATCH($I$1,Database!$A$1:$AS$1,),)))))/(((VLOOKUP(EDATE(B262,-12),Database!$A:$AS,MATCH($I$1,Database!$A$1:$AS$1,),)))))</f>
        <v>-9.1308165052434595E-2</v>
      </c>
      <c r="J262" s="13">
        <f>IF(VLOOKUP(B262,Database!$A:$AV,MATCH($J$1,Database!$A$1:$AV$1,),)=0,"#N/A",((((VLOOKUP(B262,Database!$A:$AS,MATCH($J$1,Database!$A$1:$AS$1,),))))-(((VLOOKUP(EDATE(B262,-12),Database!$A:$AS,MATCH($J$1,Database!$A$1:$AS$1,),)))))/(((VLOOKUP(EDATE(B262,-12),Database!$A:$AS,MATCH($J$1,Database!$A$1:$AS$1,),)))))</f>
        <v>-6.1420123606206446E-2</v>
      </c>
      <c r="K262" s="13">
        <f>IF(VLOOKUP(B262,Database!$A:$AV,MATCH($K$1,Database!$A$1:$AV$1,),)=0,"#N/A",((((VLOOKUP(B262,Database!$A:$AS,MATCH($K$1,Database!$A$1:$AS$1,),))))-(((VLOOKUP(EDATE(B262,-12),Database!$A:$AS,MATCH($K$1,Database!$A$1:$AS$1,),)))))/(((VLOOKUP(EDATE(B262,-12),Database!$A:$AS,MATCH($K$1,Database!$A$1:$AS$1,),)))))</f>
        <v>-0.11592836945899539</v>
      </c>
      <c r="L262" s="13">
        <f>((((VLOOKUP(B262,Database!$A:$AS,MATCH($L$1,Database!$A$1:$AS$1,),))))-(((VLOOKUP(EDATE(B262,-12),Database!$A:$AS,MATCH($L$1,Database!$A$1:$AS$1,),)))))/(((VLOOKUP(EDATE(B262,-12),Database!$A:$AS,MATCH($L$1,Database!$A$1:$AS$1,),))))</f>
        <v>-1.6430511877388903E-2</v>
      </c>
      <c r="M262" s="13">
        <f>((((VLOOKUP(B262,Database!$A:$AS,MATCH($M$1,Database!$A$1:$AS$1,),))))-(((VLOOKUP(EDATE(B262,-12),Database!$A:$AS,MATCH($M$1,Database!$A$1:$AS$1,),)))))/(((VLOOKUP(EDATE(B262,-12),Database!$A:$AS,MATCH($M$1,Database!$A$1:$AS$1,),))))</f>
        <v>2.0151133501259372E-2</v>
      </c>
      <c r="N262" s="13">
        <f>((((VLOOKUP(B262,Database!$A:$AS,MATCH($N$1,Database!$A$1:$AS$1,),))))-(((VLOOKUP(EDATE(B262,-12),Database!$A:$AS,MATCH($N$1,Database!$A$1:$AS$1,),)))))/(((VLOOKUP(EDATE(B262,-12),Database!$A:$AS,MATCH($N$1,Database!$A$1:$AS$1,),))))</f>
        <v>6.4616182468361996E-2</v>
      </c>
      <c r="O262" s="13">
        <f>IF(VLOOKUP(B262,Database!$A:$AV,MATCH($O$1,Database!$A$1:$AV$1,),)=0,"#N/A",((((VLOOKUP(B262,Database!$A:$AS,MATCH($O$1,Database!$A$1:$AS$1,),))))-(((VLOOKUP(EDATE(B262,-12),Database!$A:$AS,MATCH($O$1,Database!$A$1:$AS$1,),)))))/(((VLOOKUP(EDATE(B262,-12),Database!$A:$AS,MATCH($O$1,Database!$A$1:$AS$1,),)))))</f>
        <v>-8.2549535451284892E-2</v>
      </c>
      <c r="P262" s="13">
        <f>IF(VLOOKUP(B262,Database!$A:$AV,MATCH($P$1,Database!$A$1:$AV$1,),)=0,"#N/A",((((VLOOKUP(B262,Database!$A:$AS,MATCH($P$1,Database!$A$1:$AS$1,),))))-(((VLOOKUP(EDATE(B262,-12),Database!$A:$AS,MATCH($P$1,Database!$A$1:$AS$1,),)))))/(((VLOOKUP(EDATE(B262,-12),Database!$A:$AS,MATCH($P$1,Database!$A$1:$AS$1,),)))))</f>
        <v>0.18842582897033153</v>
      </c>
      <c r="Q262" s="13">
        <f>IF(VLOOKUP(B262,Database!$A:$AV,MATCH($Q$1,Database!$A$1:$AV$1,),)=0,"#N/A",((((VLOOKUP(B262,Database!$A:$AS,MATCH($Q$1,Database!$A$1:$AS$1,),))))-(((VLOOKUP(EDATE(B262,-12),Database!$A:$AS,MATCH($Q$1,Database!$A$1:$AS$1,),)))))/(((VLOOKUP(EDATE(B262,-12),Database!$A:$AS,MATCH($Q$1,Database!$A$1:$AS$1,),)))))</f>
        <v>4.7035841768724593E-2</v>
      </c>
      <c r="R262" s="13">
        <f>IF(VLOOKUP(B262,Database!$A:$AV,MATCH($R$1,Database!$A$1:$AV$1,),)=0,"#N/A",((((VLOOKUP(B262,Database!$A:$AS,MATCH($R$1,Database!$A$1:$AS$1,),))))-(((VLOOKUP(EDATE(B262,-12),Database!$A:$AS,MATCH($R$1,Database!$A$1:$AS$1,),)))))/(((VLOOKUP(EDATE(B262,-12),Database!$A:$AS,MATCH($R$1,Database!$A$1:$AS$1,),)))))</f>
        <v>-5.7427258802290514E-2</v>
      </c>
      <c r="S262" s="13">
        <f>IF(VLOOKUP(B262,Database!$A:$AV,MATCH($S$1,Database!$A$1:$AV$1,),)=0,"#N/A",((((VLOOKUP(B262,Database!$A:$AS,MATCH($S$1,Database!$A$1:$AS$1,),))))-(((VLOOKUP(EDATE(B262,-12),Database!$A:$AS,MATCH($S$1,Database!$A$1:$AS$1,),)))))/(((VLOOKUP(EDATE(B262,-12),Database!$A:$AS,MATCH($S$1,Database!$A$1:$AS$1,),)))))</f>
        <v>-0.15919085312376152</v>
      </c>
      <c r="T262" s="13">
        <f>IF(VLOOKUP(B262,Database!$A:$AV,MATCH($T$1,Database!$A$1:$AV$1,),)=0,"#N/A",((((VLOOKUP(B262,Database!$A:$AS,MATCH($T$1,Database!$A$1:$AS$1,),))))-(((VLOOKUP(EDATE(B262,-12),Database!$A:$AS,MATCH($T$1,Database!$A$1:$AS$1,),)))))/(((VLOOKUP(EDATE(B262,-12),Database!$A:$AS,MATCH($T$1,Database!$A$1:$AS$1,),)))))</f>
        <v>6.5182829891947638E-2</v>
      </c>
      <c r="U262" s="13">
        <f>IF(VLOOKUP(B262,Database!$A:$AV,MATCH($U$1,Database!$A$1:$AV$1,),)=0,"#N/A",((((VLOOKUP(B262,Database!$A:$AS,MATCH($U$1,Database!$A$1:$AS$1,),))))-(((VLOOKUP(EDATE(B262,-12),Database!$A:$AS,MATCH($U$1,Database!$A$1:$AS$1,),)))))/(((VLOOKUP(EDATE(B262,-12),Database!$A:$AS,MATCH($U$1,Database!$A$1:$AS$1,),)))))</f>
        <v>-4.5882352937494278E-2</v>
      </c>
      <c r="V262" s="13">
        <f>IF(VLOOKUP(B262,Database!$A:$AV,MATCH($V$1,Database!$A$1:$AV$1,),)=0,"#N/A",((((VLOOKUP(B262,Database!$A:$AS,MATCH($V$1,Database!$A$1:$AS$1,),))))-(((VLOOKUP(EDATE(B262,-12),Database!$A:$AS,MATCH($V$1,Database!$A$1:$AS$1,),)))))/(((VLOOKUP(EDATE(B262,-12),Database!$A:$AS,MATCH($V$1,Database!$A$1:$AS$1,),)))))</f>
        <v>7.1625344352617124E-2</v>
      </c>
    </row>
    <row r="263" spans="1:22" s="80" customFormat="1" x14ac:dyDescent="0.35">
      <c r="A263" s="43"/>
      <c r="B263" s="75">
        <v>40148</v>
      </c>
      <c r="C263" s="13">
        <f>IF(VLOOKUP(B263,Database!$A:$AU,MATCH($C$1,Database!$A$1:$AU$1,),)=0,"#N/A",((((VLOOKUP(B263,Database!$A:$AU,MATCH($C$1,Database!$A$1:$AU$1,),))))-(((VLOOKUP(EDATE(B263,-12),Database!$A:$AU,MATCH($C$1,Database!$A$1:$AU$1,),)))))/(((VLOOKUP(EDATE(B263,-12),Database!$A:$AU,MATCH($C$1,Database!$A$1:$AU$1,),)))))</f>
        <v>-2.7409023325258557E-2</v>
      </c>
      <c r="D263" s="13">
        <f>IF(VLOOKUP(B263,Database!$A:$AV,MATCH($D$1,Database!$A$1:$AV$1,),)=0,"#N/A",((((VLOOKUP(B263,Database!$A:$AS,MATCH($D$1,Database!$A$1:$AS$1,),))))-(((VLOOKUP(EDATE(B263,-12),Database!$A:$AS,MATCH($D$1,Database!$A$1:$AS$1,),)))))/(((VLOOKUP(EDATE(B263,-12),Database!$A:$AS,MATCH($D$1,Database!$A$1:$AS$1,),)))))</f>
        <v>-3.5827186519613585E-2</v>
      </c>
      <c r="E263" s="13">
        <f>IF(VLOOKUP(B263,Database!$A:$AV,MATCH($E$1,Database!$A$1:$AV$1,),)=0,"#N/A",((((VLOOKUP(B263,Database!$A:$AS,MATCH($E$1,Database!$A$1:$AS$1,),))))-(((VLOOKUP(EDATE(B263,-12),Database!$A:$AS,MATCH($E$1,Database!$A$1:$AS$1,),)))))/(((VLOOKUP(EDATE(B263,-12),Database!$A:$AS,MATCH($E$1,Database!$A$1:$AS$1,),)))))</f>
        <v>4.5602605871668811E-2</v>
      </c>
      <c r="F263" s="13">
        <f>IF(VLOOKUP(B263,Database!$A:$AV,MATCH($F$1,Database!$A$1:$AV$1,),)=0,"#N/A",((((VLOOKUP(B263,Database!$A:$AS,MATCH($F$1,Database!$A$1:$AS$1,),))))-(((VLOOKUP(EDATE(B263,-12),Database!$A:$AS,MATCH($F$1,Database!$A$1:$AS$1,),)))))/(((VLOOKUP(EDATE(B263,-12),Database!$A:$AS,MATCH($F$1,Database!$A$1:$AS$1,),)))))</f>
        <v>-5.0171037625951057E-2</v>
      </c>
      <c r="G263" s="13">
        <f>IF(VLOOKUP(B263,Database!$A:$AV,MATCH($G$1,Database!$A$1:$AV$1,),)=0,"#N/A",((((VLOOKUP(B263,Database!$A:$AS,MATCH($G$1,Database!$A$1:$AS$1,),))))-(((VLOOKUP(EDATE(B263,-12),Database!$A:$AS,MATCH($G$1,Database!$A$1:$AS$1,),)))))/(((VLOOKUP(EDATE(B263,-12),Database!$A:$AS,MATCH($G$1,Database!$A$1:$AS$1,),)))))</f>
        <v>-2.7978339350180424E-2</v>
      </c>
      <c r="H263" s="13">
        <f>IF(VLOOKUP(B263,Database!$A:$AV,MATCH($H$1,Database!$A$1:$AV$1,),)=0,"#N/A",((((VLOOKUP(B263,Database!$A:$AS,MATCH($H$1,Database!$A$1:$AS$1,),))))-(((VLOOKUP(EDATE(B263,-12),Database!$A:$AS,MATCH($H$1,Database!$A$1:$AS$1,),)))))/(((VLOOKUP(EDATE(B263,-12),Database!$A:$AS,MATCH($H$1,Database!$A$1:$AS$1,),)))))</f>
        <v>-4.1753653445600565E-2</v>
      </c>
      <c r="I263" s="13">
        <f>IF(VLOOKUP(B263,Database!$A:$AV,MATCH($I$1,Database!$A$1:$AV$1,),)=0,"#N/A",((((VLOOKUP(B263,Database!$A:$AS,MATCH($I$1,Database!$A$1:$AS$1,),))))-(((VLOOKUP(EDATE(B263,-12),Database!$A:$AS,MATCH($I$1,Database!$A$1:$AS$1,),)))))/(((VLOOKUP(EDATE(B263,-12),Database!$A:$AS,MATCH($I$1,Database!$A$1:$AS$1,),)))))</f>
        <v>-6.5934065934267164E-2</v>
      </c>
      <c r="J263" s="13">
        <f>IF(VLOOKUP(B263,Database!$A:$AV,MATCH($J$1,Database!$A$1:$AV$1,),)=0,"#N/A",((((VLOOKUP(B263,Database!$A:$AS,MATCH($J$1,Database!$A$1:$AS$1,),))))-(((VLOOKUP(EDATE(B263,-12),Database!$A:$AS,MATCH($J$1,Database!$A$1:$AS$1,),)))))/(((VLOOKUP(EDATE(B263,-12),Database!$A:$AS,MATCH($J$1,Database!$A$1:$AS$1,),)))))</f>
        <v>-1.5347235908957752E-2</v>
      </c>
      <c r="K263" s="13">
        <f>IF(VLOOKUP(B263,Database!$A:$AV,MATCH($K$1,Database!$A$1:$AV$1,),)=0,"#N/A",((((VLOOKUP(B263,Database!$A:$AS,MATCH($K$1,Database!$A$1:$AS$1,),))))-(((VLOOKUP(EDATE(B263,-12),Database!$A:$AS,MATCH($K$1,Database!$A$1:$AS$1,),)))))/(((VLOOKUP(EDATE(B263,-12),Database!$A:$AS,MATCH($K$1,Database!$A$1:$AS$1,),)))))</f>
        <v>-3.8539553755374698E-2</v>
      </c>
      <c r="L263" s="13">
        <f>((((VLOOKUP(B263,Database!$A:$AS,MATCH($L$1,Database!$A$1:$AS$1,),))))-(((VLOOKUP(EDATE(B263,-12),Database!$A:$AS,MATCH($L$1,Database!$A$1:$AS$1,),)))))/(((VLOOKUP(EDATE(B263,-12),Database!$A:$AS,MATCH($L$1,Database!$A$1:$AS$1,),))))</f>
        <v>-8.824516331596392E-3</v>
      </c>
      <c r="M263" s="13">
        <f>((((VLOOKUP(B263,Database!$A:$AS,MATCH($M$1,Database!$A$1:$AS$1,),))))-(((VLOOKUP(EDATE(B263,-12),Database!$A:$AS,MATCH($M$1,Database!$A$1:$AS$1,),)))))/(((VLOOKUP(EDATE(B263,-12),Database!$A:$AS,MATCH($M$1,Database!$A$1:$AS$1,),))))</f>
        <v>6.4220183486238605E-2</v>
      </c>
      <c r="N263" s="13">
        <f>((((VLOOKUP(B263,Database!$A:$AS,MATCH($N$1,Database!$A$1:$AS$1,),))))-(((VLOOKUP(EDATE(B263,-12),Database!$A:$AS,MATCH($N$1,Database!$A$1:$AS$1,),)))))/(((VLOOKUP(EDATE(B263,-12),Database!$A:$AS,MATCH($N$1,Database!$A$1:$AS$1,),))))</f>
        <v>9.5986557916496157E-2</v>
      </c>
      <c r="O263" s="13">
        <f>IF(VLOOKUP(B263,Database!$A:$AV,MATCH($O$1,Database!$A$1:$AV$1,),)=0,"#N/A",((((VLOOKUP(B263,Database!$A:$AS,MATCH($O$1,Database!$A$1:$AS$1,),))))-(((VLOOKUP(EDATE(B263,-12),Database!$A:$AS,MATCH($O$1,Database!$A$1:$AS$1,),)))))/(((VLOOKUP(EDATE(B263,-12),Database!$A:$AS,MATCH($O$1,Database!$A$1:$AS$1,),)))))</f>
        <v>-5.8022144542326314E-2</v>
      </c>
      <c r="P263" s="13">
        <f>IF(VLOOKUP(B263,Database!$A:$AV,MATCH($P$1,Database!$A$1:$AV$1,),)=0,"#N/A",((((VLOOKUP(B263,Database!$A:$AS,MATCH($P$1,Database!$A$1:$AS$1,),))))-(((VLOOKUP(EDATE(B263,-12),Database!$A:$AS,MATCH($P$1,Database!$A$1:$AS$1,),)))))/(((VLOOKUP(EDATE(B263,-12),Database!$A:$AS,MATCH($P$1,Database!$A$1:$AS$1,),)))))</f>
        <v>0.34728936869279503</v>
      </c>
      <c r="Q263" s="13">
        <f>IF(VLOOKUP(B263,Database!$A:$AV,MATCH($Q$1,Database!$A$1:$AV$1,),)=0,"#N/A",((((VLOOKUP(B263,Database!$A:$AS,MATCH($Q$1,Database!$A$1:$AS$1,),))))-(((VLOOKUP(EDATE(B263,-12),Database!$A:$AS,MATCH($Q$1,Database!$A$1:$AS$1,),)))))/(((VLOOKUP(EDATE(B263,-12),Database!$A:$AS,MATCH($Q$1,Database!$A$1:$AS$1,),)))))</f>
        <v>0.18357215297633739</v>
      </c>
      <c r="R263" s="13">
        <f>IF(VLOOKUP(B263,Database!$A:$AV,MATCH($R$1,Database!$A$1:$AV$1,),)=0,"#N/A",((((VLOOKUP(B263,Database!$A:$AS,MATCH($R$1,Database!$A$1:$AS$1,),))))-(((VLOOKUP(EDATE(B263,-12),Database!$A:$AS,MATCH($R$1,Database!$A$1:$AS$1,),)))))/(((VLOOKUP(EDATE(B263,-12),Database!$A:$AS,MATCH($R$1,Database!$A$1:$AS$1,),)))))</f>
        <v>-7.1870170018612942E-2</v>
      </c>
      <c r="S263" s="13">
        <f>IF(VLOOKUP(B263,Database!$A:$AV,MATCH($S$1,Database!$A$1:$AV$1,),)=0,"#N/A",((((VLOOKUP(B263,Database!$A:$AS,MATCH($S$1,Database!$A$1:$AS$1,),))))-(((VLOOKUP(EDATE(B263,-12),Database!$A:$AS,MATCH($S$1,Database!$A$1:$AS$1,),)))))/(((VLOOKUP(EDATE(B263,-12),Database!$A:$AS,MATCH($S$1,Database!$A$1:$AS$1,),)))))</f>
        <v>-4.1338582675795953E-2</v>
      </c>
      <c r="T263" s="13">
        <f>IF(VLOOKUP(B263,Database!$A:$AV,MATCH($T$1,Database!$A$1:$AV$1,),)=0,"#N/A",((((VLOOKUP(B263,Database!$A:$AS,MATCH($T$1,Database!$A$1:$AS$1,),))))-(((VLOOKUP(EDATE(B263,-12),Database!$A:$AS,MATCH($T$1,Database!$A$1:$AS$1,),)))))/(((VLOOKUP(EDATE(B263,-12),Database!$A:$AS,MATCH($T$1,Database!$A$1:$AS$1,),)))))</f>
        <v>5.0736497541525545E-2</v>
      </c>
      <c r="U263" s="13">
        <f>IF(VLOOKUP(B263,Database!$A:$AV,MATCH($U$1,Database!$A$1:$AV$1,),)=0,"#N/A",((((VLOOKUP(B263,Database!$A:$AS,MATCH($U$1,Database!$A$1:$AS$1,),))))-(((VLOOKUP(EDATE(B263,-12),Database!$A:$AS,MATCH($U$1,Database!$A$1:$AS$1,),)))))/(((VLOOKUP(EDATE(B263,-12),Database!$A:$AS,MATCH($U$1,Database!$A$1:$AS$1,),)))))</f>
        <v>0</v>
      </c>
      <c r="V263" s="13">
        <f>IF(VLOOKUP(B263,Database!$A:$AV,MATCH($V$1,Database!$A$1:$AV$1,),)=0,"#N/A",((((VLOOKUP(B263,Database!$A:$AS,MATCH($V$1,Database!$A$1:$AS$1,),))))-(((VLOOKUP(EDATE(B263,-12),Database!$A:$AS,MATCH($V$1,Database!$A$1:$AS$1,),)))))/(((VLOOKUP(EDATE(B263,-12),Database!$A:$AS,MATCH($V$1,Database!$A$1:$AS$1,),)))))</f>
        <v>5.5248618784530384E-2</v>
      </c>
    </row>
    <row r="264" spans="1:22" s="80" customFormat="1" x14ac:dyDescent="0.35">
      <c r="A264" s="43"/>
      <c r="B264" s="75">
        <v>40179</v>
      </c>
      <c r="C264" s="13">
        <f>IF(VLOOKUP(B264,Database!$A:$AU,MATCH($C$1,Database!$A$1:$AU$1,),)=0,"#N/A",((((VLOOKUP(B264,Database!$A:$AU,MATCH($C$1,Database!$A$1:$AU$1,),))))-(((VLOOKUP(EDATE(B264,-12),Database!$A:$AU,MATCH($C$1,Database!$A$1:$AU$1,),)))))/(((VLOOKUP(EDATE(B264,-12),Database!$A:$AU,MATCH($C$1,Database!$A$1:$AU$1,),)))))</f>
        <v>8.1984168356464514E-3</v>
      </c>
      <c r="D264" s="13">
        <f>IF(VLOOKUP(B264,Database!$A:$AV,MATCH($D$1,Database!$A$1:$AV$1,),)=0,"#N/A",((((VLOOKUP(B264,Database!$A:$AS,MATCH($D$1,Database!$A$1:$AS$1,),))))-(((VLOOKUP(EDATE(B264,-12),Database!$A:$AS,MATCH($D$1,Database!$A$1:$AS$1,),)))))/(((VLOOKUP(EDATE(B264,-12),Database!$A:$AS,MATCH($D$1,Database!$A$1:$AS$1,),)))))</f>
        <v>2.3076923070413702E-2</v>
      </c>
      <c r="E264" s="13">
        <f>IF(VLOOKUP(B264,Database!$A:$AV,MATCH($E$1,Database!$A$1:$AV$1,),)=0,"#N/A",((((VLOOKUP(B264,Database!$A:$AS,MATCH($E$1,Database!$A$1:$AS$1,),))))-(((VLOOKUP(EDATE(B264,-12),Database!$A:$AS,MATCH($E$1,Database!$A$1:$AS$1,),)))))/(((VLOOKUP(EDATE(B264,-12),Database!$A:$AS,MATCH($E$1,Database!$A$1:$AS$1,),)))))</f>
        <v>0.16292798110731402</v>
      </c>
      <c r="F264" s="13">
        <f>IF(VLOOKUP(B264,Database!$A:$AV,MATCH($F$1,Database!$A$1:$AV$1,),)=0,"#N/A",((((VLOOKUP(B264,Database!$A:$AS,MATCH($F$1,Database!$A$1:$AS$1,),))))-(((VLOOKUP(EDATE(B264,-12),Database!$A:$AS,MATCH($F$1,Database!$A$1:$AS$1,),)))))/(((VLOOKUP(EDATE(B264,-12),Database!$A:$AS,MATCH($F$1,Database!$A$1:$AS$1,),)))))</f>
        <v>4.213135068244251E-2</v>
      </c>
      <c r="G264" s="13">
        <f>IF(VLOOKUP(B264,Database!$A:$AV,MATCH($G$1,Database!$A$1:$AV$1,),)=0,"#N/A",((((VLOOKUP(B264,Database!$A:$AS,MATCH($G$1,Database!$A$1:$AS$1,),))))-(((VLOOKUP(EDATE(B264,-12),Database!$A:$AS,MATCH($G$1,Database!$A$1:$AS$1,),)))))/(((VLOOKUP(EDATE(B264,-12),Database!$A:$AS,MATCH($G$1,Database!$A$1:$AS$1,),)))))</f>
        <v>1.9360882689705566E-2</v>
      </c>
      <c r="H264" s="13">
        <f>IF(VLOOKUP(B264,Database!$A:$AV,MATCH($H$1,Database!$A$1:$AV$1,),)=0,"#N/A",((((VLOOKUP(B264,Database!$A:$AS,MATCH($H$1,Database!$A$1:$AS$1,),))))-(((VLOOKUP(EDATE(B264,-12),Database!$A:$AS,MATCH($H$1,Database!$A$1:$AS$1,),)))))/(((VLOOKUP(EDATE(B264,-12),Database!$A:$AS,MATCH($H$1,Database!$A$1:$AS$1,),)))))</f>
        <v>-1.7278617710978834E-2</v>
      </c>
      <c r="I264" s="13">
        <f>IF(VLOOKUP(B264,Database!$A:$AV,MATCH($I$1,Database!$A$1:$AV$1,),)=0,"#N/A",((((VLOOKUP(B264,Database!$A:$AS,MATCH($I$1,Database!$A$1:$AS$1,),))))-(((VLOOKUP(EDATE(B264,-12),Database!$A:$AS,MATCH($I$1,Database!$A$1:$AS$1,),)))))/(((VLOOKUP(EDATE(B264,-12),Database!$A:$AS,MATCH($I$1,Database!$A$1:$AS$1,),)))))</f>
        <v>5.7142857127072851E-3</v>
      </c>
      <c r="J264" s="13">
        <f>IF(VLOOKUP(B264,Database!$A:$AV,MATCH($J$1,Database!$A$1:$AV$1,),)=0,"#N/A",((((VLOOKUP(B264,Database!$A:$AS,MATCH($J$1,Database!$A$1:$AS$1,),))))-(((VLOOKUP(EDATE(B264,-12),Database!$A:$AS,MATCH($J$1,Database!$A$1:$AS$1,),)))))/(((VLOOKUP(EDATE(B264,-12),Database!$A:$AS,MATCH($J$1,Database!$A$1:$AS$1,),)))))</f>
        <v>-1.4799454602696566E-2</v>
      </c>
      <c r="K264" s="13">
        <f>IF(VLOOKUP(B264,Database!$A:$AV,MATCH($K$1,Database!$A$1:$AV$1,),)=0,"#N/A",((((VLOOKUP(B264,Database!$A:$AS,MATCH($K$1,Database!$A$1:$AS$1,),))))-(((VLOOKUP(EDATE(B264,-12),Database!$A:$AS,MATCH($K$1,Database!$A$1:$AS$1,),)))))/(((VLOOKUP(EDATE(B264,-12),Database!$A:$AS,MATCH($K$1,Database!$A$1:$AS$1,),)))))</f>
        <v>2.0986358864435114E-2</v>
      </c>
      <c r="L264" s="13">
        <f>((((VLOOKUP(B264,Database!$A:$AS,MATCH($L$1,Database!$A$1:$AS$1,),))))-(((VLOOKUP(EDATE(B264,-12),Database!$A:$AS,MATCH($L$1,Database!$A$1:$AS$1,),)))))/(((VLOOKUP(EDATE(B264,-12),Database!$A:$AS,MATCH($L$1,Database!$A$1:$AS$1,),))))</f>
        <v>2.6569544434932993E-2</v>
      </c>
      <c r="M264" s="13">
        <f>((((VLOOKUP(B264,Database!$A:$AS,MATCH($M$1,Database!$A$1:$AS$1,),))))-(((VLOOKUP(EDATE(B264,-12),Database!$A:$AS,MATCH($M$1,Database!$A$1:$AS$1,),)))))/(((VLOOKUP(EDATE(B264,-12),Database!$A:$AS,MATCH($M$1,Database!$A$1:$AS$1,),))))</f>
        <v>8.5413929040735886E-2</v>
      </c>
      <c r="N264" s="13">
        <f>((((VLOOKUP(B264,Database!$A:$AS,MATCH($N$1,Database!$A$1:$AS$1,),))))-(((VLOOKUP(EDATE(B264,-12),Database!$A:$AS,MATCH($N$1,Database!$A$1:$AS$1,),)))))/(((VLOOKUP(EDATE(B264,-12),Database!$A:$AS,MATCH($N$1,Database!$A$1:$AS$1,),))))</f>
        <v>0.13834920315693472</v>
      </c>
      <c r="O264" s="13">
        <f>IF(VLOOKUP(B264,Database!$A:$AV,MATCH($O$1,Database!$A$1:$AV$1,),)=0,"#N/A",((((VLOOKUP(B264,Database!$A:$AS,MATCH($O$1,Database!$A$1:$AS$1,),))))-(((VLOOKUP(EDATE(B264,-12),Database!$A:$AS,MATCH($O$1,Database!$A$1:$AS$1,),)))))/(((VLOOKUP(EDATE(B264,-12),Database!$A:$AS,MATCH($O$1,Database!$A$1:$AS$1,),)))))</f>
        <v>-2.889107523854946E-2</v>
      </c>
      <c r="P264" s="13">
        <f>IF(VLOOKUP(B264,Database!$A:$AV,MATCH($P$1,Database!$A$1:$AV$1,),)=0,"#N/A",((((VLOOKUP(B264,Database!$A:$AS,MATCH($P$1,Database!$A$1:$AS$1,),))))-(((VLOOKUP(EDATE(B264,-12),Database!$A:$AS,MATCH($P$1,Database!$A$1:$AS$1,),)))))/(((VLOOKUP(EDATE(B264,-12),Database!$A:$AS,MATCH($P$1,Database!$A$1:$AS$1,),)))))</f>
        <v>0.33466251552842657</v>
      </c>
      <c r="Q264" s="13">
        <f>IF(VLOOKUP(B264,Database!$A:$AV,MATCH($Q$1,Database!$A$1:$AV$1,),)=0,"#N/A",((((VLOOKUP(B264,Database!$A:$AS,MATCH($Q$1,Database!$A$1:$AS$1,),))))-(((VLOOKUP(EDATE(B264,-12),Database!$A:$AS,MATCH($Q$1,Database!$A$1:$AS$1,),)))))/(((VLOOKUP(EDATE(B264,-12),Database!$A:$AS,MATCH($Q$1,Database!$A$1:$AS$1,),)))))</f>
        <v>0.17703581046737896</v>
      </c>
      <c r="R264" s="13">
        <f>IF(VLOOKUP(B264,Database!$A:$AV,MATCH($R$1,Database!$A$1:$AV$1,),)=0,"#N/A",((((VLOOKUP(B264,Database!$A:$AS,MATCH($R$1,Database!$A$1:$AS$1,),))))-(((VLOOKUP(EDATE(B264,-12),Database!$A:$AS,MATCH($R$1,Database!$A$1:$AS$1,),)))))/(((VLOOKUP(EDATE(B264,-12),Database!$A:$AS,MATCH($R$1,Database!$A$1:$AS$1,),)))))</f>
        <v>-6.2197092083862739E-2</v>
      </c>
      <c r="S264" s="13">
        <f>IF(VLOOKUP(B264,Database!$A:$AV,MATCH($S$1,Database!$A$1:$AV$1,),)=0,"#N/A",((((VLOOKUP(B264,Database!$A:$AS,MATCH($S$1,Database!$A$1:$AS$1,),))))-(((VLOOKUP(EDATE(B264,-12),Database!$A:$AS,MATCH($S$1,Database!$A$1:$AS$1,),)))))/(((VLOOKUP(EDATE(B264,-12),Database!$A:$AS,MATCH($S$1,Database!$A$1:$AS$1,),)))))</f>
        <v>7.5881450313622124E-3</v>
      </c>
      <c r="T264" s="13">
        <f>IF(VLOOKUP(B264,Database!$A:$AV,MATCH($T$1,Database!$A$1:$AV$1,),)=0,"#N/A",((((VLOOKUP(B264,Database!$A:$AS,MATCH($T$1,Database!$A$1:$AS$1,),))))-(((VLOOKUP(EDATE(B264,-12),Database!$A:$AS,MATCH($T$1,Database!$A$1:$AS$1,),)))))/(((VLOOKUP(EDATE(B264,-12),Database!$A:$AS,MATCH($T$1,Database!$A$1:$AS$1,),)))))</f>
        <v>0.11578947368679604</v>
      </c>
      <c r="U264" s="13">
        <f>IF(VLOOKUP(B264,Database!$A:$AV,MATCH($U$1,Database!$A$1:$AV$1,),)=0,"#N/A",((((VLOOKUP(B264,Database!$A:$AS,MATCH($U$1,Database!$A$1:$AS$1,),))))-(((VLOOKUP(EDATE(B264,-12),Database!$A:$AS,MATCH($U$1,Database!$A$1:$AS$1,),)))))/(((VLOOKUP(EDATE(B264,-12),Database!$A:$AS,MATCH($U$1,Database!$A$1:$AS$1,),)))))</f>
        <v>4.7254150701007351E-2</v>
      </c>
      <c r="V264" s="13">
        <f>IF(VLOOKUP(B264,Database!$A:$AV,MATCH($V$1,Database!$A$1:$AV$1,),)=0,"#N/A",((((VLOOKUP(B264,Database!$A:$AS,MATCH($V$1,Database!$A$1:$AS$1,),))))-(((VLOOKUP(EDATE(B264,-12),Database!$A:$AS,MATCH($V$1,Database!$A$1:$AS$1,),)))))/(((VLOOKUP(EDATE(B264,-12),Database!$A:$AS,MATCH($V$1,Database!$A$1:$AS$1,),)))))</f>
        <v>0.1136044880785415</v>
      </c>
    </row>
    <row r="265" spans="1:22" s="80" customFormat="1" x14ac:dyDescent="0.35">
      <c r="A265" s="43"/>
      <c r="B265" s="75">
        <v>40210</v>
      </c>
      <c r="C265" s="13">
        <f>IF(VLOOKUP(B265,Database!$A:$AU,MATCH($C$1,Database!$A$1:$AU$1,),)=0,"#N/A",((((VLOOKUP(B265,Database!$A:$AU,MATCH($C$1,Database!$A$1:$AU$1,),))))-(((VLOOKUP(EDATE(B265,-12),Database!$A:$AU,MATCH($C$1,Database!$A$1:$AU$1,),)))))/(((VLOOKUP(EDATE(B265,-12),Database!$A:$AU,MATCH($C$1,Database!$A$1:$AU$1,),)))))</f>
        <v>1.7886872274322535E-2</v>
      </c>
      <c r="D265" s="13">
        <f>IF(VLOOKUP(B265,Database!$A:$AV,MATCH($D$1,Database!$A$1:$AV$1,),)=0,"#N/A",((((VLOOKUP(B265,Database!$A:$AS,MATCH($D$1,Database!$A$1:$AS$1,),))))-(((VLOOKUP(EDATE(B265,-12),Database!$A:$AS,MATCH($D$1,Database!$A$1:$AS$1,),)))))/(((VLOOKUP(EDATE(B265,-12),Database!$A:$AS,MATCH($D$1,Database!$A$1:$AS$1,),)))))</f>
        <v>4.0449438202423998E-2</v>
      </c>
      <c r="E265" s="13">
        <f>IF(VLOOKUP(B265,Database!$A:$AV,MATCH($E$1,Database!$A$1:$AV$1,),)=0,"#N/A",((((VLOOKUP(B265,Database!$A:$AS,MATCH($E$1,Database!$A$1:$AS$1,),))))-(((VLOOKUP(EDATE(B265,-12),Database!$A:$AS,MATCH($E$1,Database!$A$1:$AS$1,),)))))/(((VLOOKUP(EDATE(B265,-12),Database!$A:$AS,MATCH($E$1,Database!$A$1:$AS$1,),)))))</f>
        <v>0.27319587628885389</v>
      </c>
      <c r="F265" s="13">
        <f>IF(VLOOKUP(B265,Database!$A:$AV,MATCH($F$1,Database!$A$1:$AV$1,),)=0,"#N/A",((((VLOOKUP(B265,Database!$A:$AS,MATCH($F$1,Database!$A$1:$AS$1,),))))-(((VLOOKUP(EDATE(B265,-12),Database!$A:$AS,MATCH($F$1,Database!$A$1:$AS$1,),)))))/(((VLOOKUP(EDATE(B265,-12),Database!$A:$AS,MATCH($F$1,Database!$A$1:$AS$1,),)))))</f>
        <v>6.521739129878841E-2</v>
      </c>
      <c r="G265" s="13">
        <f>IF(VLOOKUP(B265,Database!$A:$AV,MATCH($G$1,Database!$A$1:$AV$1,),)=0,"#N/A",((((VLOOKUP(B265,Database!$A:$AS,MATCH($G$1,Database!$A$1:$AS$1,),))))-(((VLOOKUP(EDATE(B265,-12),Database!$A:$AS,MATCH($G$1,Database!$A$1:$AS$1,),)))))/(((VLOOKUP(EDATE(B265,-12),Database!$A:$AS,MATCH($G$1,Database!$A$1:$AS$1,),)))))</f>
        <v>2.7238175675675658E-2</v>
      </c>
      <c r="H265" s="13">
        <f>IF(VLOOKUP(B265,Database!$A:$AV,MATCH($H$1,Database!$A$1:$AV$1,),)=0,"#N/A",((((VLOOKUP(B265,Database!$A:$AS,MATCH($H$1,Database!$A$1:$AS$1,),))))-(((VLOOKUP(EDATE(B265,-12),Database!$A:$AS,MATCH($H$1,Database!$A$1:$AS$1,),)))))/(((VLOOKUP(EDATE(B265,-12),Database!$A:$AS,MATCH($H$1,Database!$A$1:$AS$1,),)))))</f>
        <v>-3.2223415670103541E-3</v>
      </c>
      <c r="I265" s="13">
        <f>IF(VLOOKUP(B265,Database!$A:$AV,MATCH($I$1,Database!$A$1:$AV$1,),)=0,"#N/A",((((VLOOKUP(B265,Database!$A:$AS,MATCH($I$1,Database!$A$1:$AS$1,),))))-(((VLOOKUP(EDATE(B265,-12),Database!$A:$AS,MATCH($I$1,Database!$A$1:$AS$1,),)))))/(((VLOOKUP(EDATE(B265,-12),Database!$A:$AS,MATCH($I$1,Database!$A$1:$AS$1,),)))))</f>
        <v>3.3596837951948857E-2</v>
      </c>
      <c r="J265" s="13">
        <f>IF(VLOOKUP(B265,Database!$A:$AV,MATCH($J$1,Database!$A$1:$AV$1,),)=0,"#N/A",((((VLOOKUP(B265,Database!$A:$AS,MATCH($J$1,Database!$A$1:$AS$1,),))))-(((VLOOKUP(EDATE(B265,-12),Database!$A:$AS,MATCH($J$1,Database!$A$1:$AS$1,),)))))/(((VLOOKUP(EDATE(B265,-12),Database!$A:$AS,MATCH($J$1,Database!$A$1:$AS$1,),)))))</f>
        <v>-1.1916744214090226E-2</v>
      </c>
      <c r="K265" s="13">
        <f>IF(VLOOKUP(B265,Database!$A:$AV,MATCH($K$1,Database!$A$1:$AV$1,),)=0,"#N/A",((((VLOOKUP(B265,Database!$A:$AS,MATCH($K$1,Database!$A$1:$AS$1,),))))-(((VLOOKUP(EDATE(B265,-12),Database!$A:$AS,MATCH($K$1,Database!$A$1:$AS$1,),)))))/(((VLOOKUP(EDATE(B265,-12),Database!$A:$AS,MATCH($K$1,Database!$A$1:$AS$1,),)))))</f>
        <v>-1.8386108268740247E-2</v>
      </c>
      <c r="L265" s="13">
        <f>((((VLOOKUP(B265,Database!$A:$AS,MATCH($L$1,Database!$A$1:$AS$1,),))))-(((VLOOKUP(EDATE(B265,-12),Database!$A:$AS,MATCH($L$1,Database!$A$1:$AS$1,),)))))/(((VLOOKUP(EDATE(B265,-12),Database!$A:$AS,MATCH($L$1,Database!$A$1:$AS$1,),))))</f>
        <v>2.3996262668093779E-2</v>
      </c>
      <c r="M265" s="13">
        <f>((((VLOOKUP(B265,Database!$A:$AS,MATCH($M$1,Database!$A$1:$AS$1,),))))-(((VLOOKUP(EDATE(B265,-12),Database!$A:$AS,MATCH($M$1,Database!$A$1:$AS$1,),)))))/(((VLOOKUP(EDATE(B265,-12),Database!$A:$AS,MATCH($M$1,Database!$A$1:$AS$1,),))))</f>
        <v>7.4122236671001152E-2</v>
      </c>
      <c r="N265" s="13">
        <f>((((VLOOKUP(B265,Database!$A:$AS,MATCH($N$1,Database!$A$1:$AS$1,),))))-(((VLOOKUP(EDATE(B265,-12),Database!$A:$AS,MATCH($N$1,Database!$A$1:$AS$1,),)))))/(((VLOOKUP(EDATE(B265,-12),Database!$A:$AS,MATCH($N$1,Database!$A$1:$AS$1,),))))</f>
        <v>0.13722057170850208</v>
      </c>
      <c r="O265" s="13">
        <f>IF(VLOOKUP(B265,Database!$A:$AV,MATCH($O$1,Database!$A$1:$AV$1,),)=0,"#N/A",((((VLOOKUP(B265,Database!$A:$AS,MATCH($O$1,Database!$A$1:$AS$1,),))))-(((VLOOKUP(EDATE(B265,-12),Database!$A:$AS,MATCH($O$1,Database!$A$1:$AS$1,),)))))/(((VLOOKUP(EDATE(B265,-12),Database!$A:$AS,MATCH($O$1,Database!$A$1:$AS$1,),)))))</f>
        <v>-3.9900279906494905E-3</v>
      </c>
      <c r="P265" s="13">
        <f>IF(VLOOKUP(B265,Database!$A:$AV,MATCH($P$1,Database!$A$1:$AV$1,),)=0,"#N/A",((((VLOOKUP(B265,Database!$A:$AS,MATCH($P$1,Database!$A$1:$AS$1,),))))-(((VLOOKUP(EDATE(B265,-12),Database!$A:$AS,MATCH($P$1,Database!$A$1:$AS$1,),)))))/(((VLOOKUP(EDATE(B265,-12),Database!$A:$AS,MATCH($P$1,Database!$A$1:$AS$1,),)))))</f>
        <v>0.25689398767792637</v>
      </c>
      <c r="Q265" s="13">
        <f>IF(VLOOKUP(B265,Database!$A:$AV,MATCH($Q$1,Database!$A$1:$AV$1,),)=0,"#N/A",((((VLOOKUP(B265,Database!$A:$AS,MATCH($Q$1,Database!$A$1:$AS$1,),))))-(((VLOOKUP(EDATE(B265,-12),Database!$A:$AS,MATCH($Q$1,Database!$A$1:$AS$1,),)))))/(((VLOOKUP(EDATE(B265,-12),Database!$A:$AS,MATCH($Q$1,Database!$A$1:$AS$1,),)))))</f>
        <v>0.14725140591372068</v>
      </c>
      <c r="R265" s="13">
        <f>IF(VLOOKUP(B265,Database!$A:$AV,MATCH($R$1,Database!$A$1:$AV$1,),)=0,"#N/A",((((VLOOKUP(B265,Database!$A:$AS,MATCH($R$1,Database!$A$1:$AS$1,),))))-(((VLOOKUP(EDATE(B265,-12),Database!$A:$AS,MATCH($R$1,Database!$A$1:$AS$1,),)))))/(((VLOOKUP(EDATE(B265,-12),Database!$A:$AS,MATCH($R$1,Database!$A$1:$AS$1,),)))))</f>
        <v>-0.10208816705512487</v>
      </c>
      <c r="S265" s="13">
        <f>IF(VLOOKUP(B265,Database!$A:$AV,MATCH($S$1,Database!$A$1:$AV$1,),)=0,"#N/A",((((VLOOKUP(B265,Database!$A:$AS,MATCH($S$1,Database!$A$1:$AS$1,),))))-(((VLOOKUP(EDATE(B265,-12),Database!$A:$AS,MATCH($S$1,Database!$A$1:$AS$1,),)))))/(((VLOOKUP(EDATE(B265,-12),Database!$A:$AS,MATCH($S$1,Database!$A$1:$AS$1,),)))))</f>
        <v>2.6198041307657363E-2</v>
      </c>
      <c r="T265" s="13">
        <f>IF(VLOOKUP(B265,Database!$A:$AV,MATCH($T$1,Database!$A$1:$AV$1,),)=0,"#N/A",((((VLOOKUP(B265,Database!$A:$AS,MATCH($T$1,Database!$A$1:$AS$1,),))))-(((VLOOKUP(EDATE(B265,-12),Database!$A:$AS,MATCH($T$1,Database!$A$1:$AS$1,),)))))/(((VLOOKUP(EDATE(B265,-12),Database!$A:$AS,MATCH($T$1,Database!$A$1:$AS$1,),)))))</f>
        <v>0.11855670103269929</v>
      </c>
      <c r="U265" s="13">
        <f>IF(VLOOKUP(B265,Database!$A:$AV,MATCH($U$1,Database!$A$1:$AV$1,),)=0,"#N/A",((((VLOOKUP(B265,Database!$A:$AS,MATCH($U$1,Database!$A$1:$AS$1,),))))-(((VLOOKUP(EDATE(B265,-12),Database!$A:$AS,MATCH($U$1,Database!$A$1:$AS$1,),)))))/(((VLOOKUP(EDATE(B265,-12),Database!$A:$AS,MATCH($U$1,Database!$A$1:$AS$1,),)))))</f>
        <v>4.1984732828846974E-2</v>
      </c>
      <c r="V265" s="13">
        <f>IF(VLOOKUP(B265,Database!$A:$AV,MATCH($V$1,Database!$A$1:$AV$1,),)=0,"#N/A",((((VLOOKUP(B265,Database!$A:$AS,MATCH($V$1,Database!$A$1:$AS$1,),))))-(((VLOOKUP(EDATE(B265,-12),Database!$A:$AS,MATCH($V$1,Database!$A$1:$AS$1,),)))))/(((VLOOKUP(EDATE(B265,-12),Database!$A:$AS,MATCH($V$1,Database!$A$1:$AS$1,),)))))</f>
        <v>9.4910591471801808E-2</v>
      </c>
    </row>
    <row r="266" spans="1:22" s="80" customFormat="1" x14ac:dyDescent="0.35">
      <c r="A266" s="43"/>
      <c r="B266" s="75">
        <v>40238</v>
      </c>
      <c r="C266" s="13">
        <f>IF(VLOOKUP(B266,Database!$A:$AU,MATCH($C$1,Database!$A$1:$AU$1,),)=0,"#N/A",((((VLOOKUP(B266,Database!$A:$AU,MATCH($C$1,Database!$A$1:$AU$1,),))))-(((VLOOKUP(EDATE(B266,-12),Database!$A:$AU,MATCH($C$1,Database!$A$1:$AU$1,),)))))/(((VLOOKUP(EDATE(B266,-12),Database!$A:$AU,MATCH($C$1,Database!$A$1:$AU$1,),)))))</f>
        <v>4.1531918433978257E-2</v>
      </c>
      <c r="D266" s="13">
        <f>IF(VLOOKUP(B266,Database!$A:$AV,MATCH($D$1,Database!$A$1:$AV$1,),)=0,"#N/A",((((VLOOKUP(B266,Database!$A:$AS,MATCH($D$1,Database!$A$1:$AS$1,),))))-(((VLOOKUP(EDATE(B266,-12),Database!$A:$AS,MATCH($D$1,Database!$A$1:$AS$1,),)))))/(((VLOOKUP(EDATE(B266,-12),Database!$A:$AS,MATCH($D$1,Database!$A$1:$AS$1,),)))))</f>
        <v>7.4031890655260266E-2</v>
      </c>
      <c r="E266" s="13">
        <f>IF(VLOOKUP(B266,Database!$A:$AV,MATCH($E$1,Database!$A$1:$AV$1,),)=0,"#N/A",((((VLOOKUP(B266,Database!$A:$AS,MATCH($E$1,Database!$A$1:$AS$1,),))))-(((VLOOKUP(EDATE(B266,-12),Database!$A:$AS,MATCH($E$1,Database!$A$1:$AS$1,),)))))/(((VLOOKUP(EDATE(B266,-12),Database!$A:$AS,MATCH($E$1,Database!$A$1:$AS$1,),)))))</f>
        <v>0.26564495531131516</v>
      </c>
      <c r="F266" s="13">
        <f>IF(VLOOKUP(B266,Database!$A:$AV,MATCH($F$1,Database!$A$1:$AV$1,),)=0,"#N/A",((((VLOOKUP(B266,Database!$A:$AS,MATCH($F$1,Database!$A$1:$AS$1,),))))-(((VLOOKUP(EDATE(B266,-12),Database!$A:$AS,MATCH($F$1,Database!$A$1:$AS$1,),)))))/(((VLOOKUP(EDATE(B266,-12),Database!$A:$AS,MATCH($F$1,Database!$A$1:$AS$1,),)))))</f>
        <v>9.6815286622548694E-2</v>
      </c>
      <c r="G266" s="13">
        <f>IF(VLOOKUP(B266,Database!$A:$AV,MATCH($G$1,Database!$A$1:$AV$1,),)=0,"#N/A",((((VLOOKUP(B266,Database!$A:$AS,MATCH($G$1,Database!$A$1:$AS$1,),))))-(((VLOOKUP(EDATE(B266,-12),Database!$A:$AS,MATCH($G$1,Database!$A$1:$AS$1,),)))))/(((VLOOKUP(EDATE(B266,-12),Database!$A:$AS,MATCH($G$1,Database!$A$1:$AS$1,),)))))</f>
        <v>6.7218756721875675E-2</v>
      </c>
      <c r="H266" s="13">
        <f>IF(VLOOKUP(B266,Database!$A:$AV,MATCH($H$1,Database!$A$1:$AV$1,),)=0,"#N/A",((((VLOOKUP(B266,Database!$A:$AS,MATCH($H$1,Database!$A$1:$AS$1,),))))-(((VLOOKUP(EDATE(B266,-12),Database!$A:$AS,MATCH($H$1,Database!$A$1:$AS$1,),)))))/(((VLOOKUP(EDATE(B266,-12),Database!$A:$AS,MATCH($H$1,Database!$A$1:$AS$1,),)))))</f>
        <v>1.294498382419838E-2</v>
      </c>
      <c r="I266" s="13">
        <f>IF(VLOOKUP(B266,Database!$A:$AV,MATCH($I$1,Database!$A$1:$AV$1,),)=0,"#N/A",((((VLOOKUP(B266,Database!$A:$AS,MATCH($I$1,Database!$A$1:$AS$1,),))))-(((VLOOKUP(EDATE(B266,-12),Database!$A:$AS,MATCH($I$1,Database!$A$1:$AS$1,),)))))/(((VLOOKUP(EDATE(B266,-12),Database!$A:$AS,MATCH($I$1,Database!$A$1:$AS$1,),)))))</f>
        <v>8.1275720159178777E-2</v>
      </c>
      <c r="J266" s="13">
        <f>IF(VLOOKUP(B266,Database!$A:$AV,MATCH($J$1,Database!$A$1:$AV$1,),)=0,"#N/A",((((VLOOKUP(B266,Database!$A:$AS,MATCH($J$1,Database!$A$1:$AS$1,),))))-(((VLOOKUP(EDATE(B266,-12),Database!$A:$AS,MATCH($J$1,Database!$A$1:$AS$1,),)))))/(((VLOOKUP(EDATE(B266,-12),Database!$A:$AS,MATCH($J$1,Database!$A$1:$AS$1,),)))))</f>
        <v>3.6787145460248485E-2</v>
      </c>
      <c r="K266" s="13">
        <f>IF(VLOOKUP(B266,Database!$A:$AV,MATCH($K$1,Database!$A$1:$AV$1,),)=0,"#N/A",((((VLOOKUP(B266,Database!$A:$AS,MATCH($K$1,Database!$A$1:$AS$1,),))))-(((VLOOKUP(EDATE(B266,-12),Database!$A:$AS,MATCH($K$1,Database!$A$1:$AS$1,),)))))/(((VLOOKUP(EDATE(B266,-12),Database!$A:$AS,MATCH($K$1,Database!$A$1:$AS$1,),)))))</f>
        <v>5.3304904050422548E-2</v>
      </c>
      <c r="L266" s="13">
        <f>((((VLOOKUP(B266,Database!$A:$AS,MATCH($L$1,Database!$A$1:$AS$1,),))))-(((VLOOKUP(EDATE(B266,-12),Database!$A:$AS,MATCH($L$1,Database!$A$1:$AS$1,),)))))/(((VLOOKUP(EDATE(B266,-12),Database!$A:$AS,MATCH($L$1,Database!$A$1:$AS$1,),))))</f>
        <v>4.2447309066031641E-2</v>
      </c>
      <c r="M266" s="13">
        <f>((((VLOOKUP(B266,Database!$A:$AS,MATCH($M$1,Database!$A$1:$AS$1,),))))-(((VLOOKUP(EDATE(B266,-12),Database!$A:$AS,MATCH($M$1,Database!$A$1:$AS$1,),)))))/(((VLOOKUP(EDATE(B266,-12),Database!$A:$AS,MATCH($M$1,Database!$A$1:$AS$1,),))))</f>
        <v>8.8657105606258113E-2</v>
      </c>
      <c r="N266" s="13">
        <f>((((VLOOKUP(B266,Database!$A:$AS,MATCH($N$1,Database!$A$1:$AS$1,),))))-(((VLOOKUP(EDATE(B266,-12),Database!$A:$AS,MATCH($N$1,Database!$A$1:$AS$1,),)))))/(((VLOOKUP(EDATE(B266,-12),Database!$A:$AS,MATCH($N$1,Database!$A$1:$AS$1,),))))</f>
        <v>0.14476623239092137</v>
      </c>
      <c r="O266" s="13">
        <f>IF(VLOOKUP(B266,Database!$A:$AV,MATCH($O$1,Database!$A$1:$AV$1,),)=0,"#N/A",((((VLOOKUP(B266,Database!$A:$AS,MATCH($O$1,Database!$A$1:$AS$1,),))))-(((VLOOKUP(EDATE(B266,-12),Database!$A:$AS,MATCH($O$1,Database!$A$1:$AS$1,),)))))/(((VLOOKUP(EDATE(B266,-12),Database!$A:$AS,MATCH($O$1,Database!$A$1:$AS$1,),)))))</f>
        <v>2.9649494826998368E-2</v>
      </c>
      <c r="P266" s="13">
        <f>IF(VLOOKUP(B266,Database!$A:$AV,MATCH($P$1,Database!$A$1:$AV$1,),)=0,"#N/A",((((VLOOKUP(B266,Database!$A:$AS,MATCH($P$1,Database!$A$1:$AS$1,),))))-(((VLOOKUP(EDATE(B266,-12),Database!$A:$AS,MATCH($P$1,Database!$A$1:$AS$1,),)))))/(((VLOOKUP(EDATE(B266,-12),Database!$A:$AS,MATCH($P$1,Database!$A$1:$AS$1,),)))))</f>
        <v>0.22615336446180861</v>
      </c>
      <c r="Q266" s="13">
        <f>IF(VLOOKUP(B266,Database!$A:$AV,MATCH($Q$1,Database!$A$1:$AV$1,),)=0,"#N/A",((((VLOOKUP(B266,Database!$A:$AS,MATCH($Q$1,Database!$A$1:$AS$1,),))))-(((VLOOKUP(EDATE(B266,-12),Database!$A:$AS,MATCH($Q$1,Database!$A$1:$AS$1,),)))))/(((VLOOKUP(EDATE(B266,-12),Database!$A:$AS,MATCH($Q$1,Database!$A$1:$AS$1,),)))))</f>
        <v>0.16773071869477096</v>
      </c>
      <c r="R266" s="13">
        <f>IF(VLOOKUP(B266,Database!$A:$AV,MATCH($R$1,Database!$A$1:$AV$1,),)=0,"#N/A",((((VLOOKUP(B266,Database!$A:$AS,MATCH($R$1,Database!$A$1:$AS$1,),))))-(((VLOOKUP(EDATE(B266,-12),Database!$A:$AS,MATCH($R$1,Database!$A$1:$AS$1,),)))))/(((VLOOKUP(EDATE(B266,-12),Database!$A:$AS,MATCH($R$1,Database!$A$1:$AS$1,),)))))</f>
        <v>-5.7553956837698983E-2</v>
      </c>
      <c r="S266" s="13">
        <f>IF(VLOOKUP(B266,Database!$A:$AV,MATCH($S$1,Database!$A$1:$AV$1,),)=0,"#N/A",((((VLOOKUP(B266,Database!$A:$AS,MATCH($S$1,Database!$A$1:$AS$1,),))))-(((VLOOKUP(EDATE(B266,-12),Database!$A:$AS,MATCH($S$1,Database!$A$1:$AS$1,),)))))/(((VLOOKUP(EDATE(B266,-12),Database!$A:$AS,MATCH($S$1,Database!$A$1:$AS$1,),)))))</f>
        <v>3.2000618728388719E-2</v>
      </c>
      <c r="T266" s="13">
        <f>IF(VLOOKUP(B266,Database!$A:$AV,MATCH($T$1,Database!$A$1:$AV$1,),)=0,"#N/A",((((VLOOKUP(B266,Database!$A:$AS,MATCH($T$1,Database!$A$1:$AS$1,),))))-(((VLOOKUP(EDATE(B266,-12),Database!$A:$AS,MATCH($T$1,Database!$A$1:$AS$1,),)))))/(((VLOOKUP(EDATE(B266,-12),Database!$A:$AS,MATCH($T$1,Database!$A$1:$AS$1,),)))))</f>
        <v>0.15104166665943222</v>
      </c>
      <c r="U266" s="13">
        <f>IF(VLOOKUP(B266,Database!$A:$AV,MATCH($U$1,Database!$A$1:$AV$1,),)=0,"#N/A",((((VLOOKUP(B266,Database!$A:$AS,MATCH($U$1,Database!$A$1:$AS$1,),))))-(((VLOOKUP(EDATE(B266,-12),Database!$A:$AS,MATCH($U$1,Database!$A$1:$AS$1,),)))))/(((VLOOKUP(EDATE(B266,-12),Database!$A:$AS,MATCH($U$1,Database!$A$1:$AS$1,),)))))</f>
        <v>5.999999999574928E-2</v>
      </c>
      <c r="V266" s="13">
        <f>IF(VLOOKUP(B266,Database!$A:$AV,MATCH($V$1,Database!$A$1:$AV$1,),)=0,"#N/A",((((VLOOKUP(B266,Database!$A:$AS,MATCH($V$1,Database!$A$1:$AS$1,),))))-(((VLOOKUP(EDATE(B266,-12),Database!$A:$AS,MATCH($V$1,Database!$A$1:$AS$1,),)))))/(((VLOOKUP(EDATE(B266,-12),Database!$A:$AS,MATCH($V$1,Database!$A$1:$AS$1,),)))))</f>
        <v>9.9328859060402758E-2</v>
      </c>
    </row>
    <row r="267" spans="1:22" s="80" customFormat="1" x14ac:dyDescent="0.35">
      <c r="A267" s="43"/>
      <c r="B267" s="75">
        <v>40269</v>
      </c>
      <c r="C267" s="13">
        <f>IF(VLOOKUP(B267,Database!$A:$AU,MATCH($C$1,Database!$A$1:$AU$1,),)=0,"#N/A",((((VLOOKUP(B267,Database!$A:$AU,MATCH($C$1,Database!$A$1:$AU$1,),))))-(((VLOOKUP(EDATE(B267,-12),Database!$A:$AU,MATCH($C$1,Database!$A$1:$AU$1,),)))))/(((VLOOKUP(EDATE(B267,-12),Database!$A:$AU,MATCH($C$1,Database!$A$1:$AU$1,),)))))</f>
        <v>5.3741098864109278E-2</v>
      </c>
      <c r="D267" s="13">
        <f>IF(VLOOKUP(B267,Database!$A:$AV,MATCH($D$1,Database!$A$1:$AV$1,),)=0,"#N/A",((((VLOOKUP(B267,Database!$A:$AS,MATCH($D$1,Database!$A$1:$AS$1,),))))-(((VLOOKUP(EDATE(B267,-12),Database!$A:$AS,MATCH($D$1,Database!$A$1:$AS$1,),)))))/(((VLOOKUP(EDATE(B267,-12),Database!$A:$AS,MATCH($D$1,Database!$A$1:$AS$1,),)))))</f>
        <v>9.3533487294734333E-2</v>
      </c>
      <c r="E267" s="13">
        <f>IF(VLOOKUP(B267,Database!$A:$AV,MATCH($E$1,Database!$A$1:$AV$1,),)=0,"#N/A",((((VLOOKUP(B267,Database!$A:$AS,MATCH($E$1,Database!$A$1:$AS$1,),))))-(((VLOOKUP(EDATE(B267,-12),Database!$A:$AS,MATCH($E$1,Database!$A$1:$AS$1,),)))))/(((VLOOKUP(EDATE(B267,-12),Database!$A:$AS,MATCH($E$1,Database!$A$1:$AS$1,),)))))</f>
        <v>0.2276621787008333</v>
      </c>
      <c r="F267" s="13">
        <f>IF(VLOOKUP(B267,Database!$A:$AV,MATCH($F$1,Database!$A$1:$AV$1,),)=0,"#N/A",((((VLOOKUP(B267,Database!$A:$AS,MATCH($F$1,Database!$A$1:$AS$1,),))))-(((VLOOKUP(EDATE(B267,-12),Database!$A:$AS,MATCH($F$1,Database!$A$1:$AS$1,),)))))/(((VLOOKUP(EDATE(B267,-12),Database!$A:$AS,MATCH($F$1,Database!$A$1:$AS$1,),)))))</f>
        <v>0.15091863516838208</v>
      </c>
      <c r="G267" s="13">
        <f>IF(VLOOKUP(B267,Database!$A:$AV,MATCH($G$1,Database!$A$1:$AV$1,),)=0,"#N/A",((((VLOOKUP(B267,Database!$A:$AS,MATCH($G$1,Database!$A$1:$AS$1,),))))-(((VLOOKUP(EDATE(B267,-12),Database!$A:$AS,MATCH($G$1,Database!$A$1:$AS$1,),)))))/(((VLOOKUP(EDATE(B267,-12),Database!$A:$AS,MATCH($G$1,Database!$A$1:$AS$1,),)))))</f>
        <v>6.3367401828940295E-2</v>
      </c>
      <c r="H267" s="13">
        <f>IF(VLOOKUP(B267,Database!$A:$AV,MATCH($H$1,Database!$A$1:$AV$1,),)=0,"#N/A",((((VLOOKUP(B267,Database!$A:$AS,MATCH($H$1,Database!$A$1:$AS$1,),))))-(((VLOOKUP(EDATE(B267,-12),Database!$A:$AS,MATCH($H$1,Database!$A$1:$AS$1,),)))))/(((VLOOKUP(EDATE(B267,-12),Database!$A:$AS,MATCH($H$1,Database!$A$1:$AS$1,),)))))</f>
        <v>-9.6256684456730596E-3</v>
      </c>
      <c r="I267" s="13">
        <f>IF(VLOOKUP(B267,Database!$A:$AV,MATCH($I$1,Database!$A$1:$AV$1,),)=0,"#N/A",((((VLOOKUP(B267,Database!$A:$AS,MATCH($I$1,Database!$A$1:$AS$1,),))))-(((VLOOKUP(EDATE(B267,-12),Database!$A:$AS,MATCH($I$1,Database!$A$1:$AS$1,),)))))/(((VLOOKUP(EDATE(B267,-12),Database!$A:$AS,MATCH($I$1,Database!$A$1:$AS$1,),)))))</f>
        <v>8.5977482084441434E-2</v>
      </c>
      <c r="J267" s="13">
        <f>IF(VLOOKUP(B267,Database!$A:$AV,MATCH($J$1,Database!$A$1:$AV$1,),)=0,"#N/A",((((VLOOKUP(B267,Database!$A:$AS,MATCH($J$1,Database!$A$1:$AS$1,),))))-(((VLOOKUP(EDATE(B267,-12),Database!$A:$AS,MATCH($J$1,Database!$A$1:$AS$1,),)))))/(((VLOOKUP(EDATE(B267,-12),Database!$A:$AS,MATCH($J$1,Database!$A$1:$AS$1,),)))))</f>
        <v>3.1484721643238525E-2</v>
      </c>
      <c r="K267" s="13">
        <f>IF(VLOOKUP(B267,Database!$A:$AV,MATCH($K$1,Database!$A$1:$AV$1,),)=0,"#N/A",((((VLOOKUP(B267,Database!$A:$AS,MATCH($K$1,Database!$A$1:$AS$1,),))))-(((VLOOKUP(EDATE(B267,-12),Database!$A:$AS,MATCH($K$1,Database!$A$1:$AS$1,),)))))/(((VLOOKUP(EDATE(B267,-12),Database!$A:$AS,MATCH($K$1,Database!$A$1:$AS$1,),)))))</f>
        <v>7.2649572643636848E-2</v>
      </c>
      <c r="L267" s="13">
        <f>((((VLOOKUP(B267,Database!$A:$AS,MATCH($L$1,Database!$A$1:$AS$1,),))))-(((VLOOKUP(EDATE(B267,-12),Database!$A:$AS,MATCH($L$1,Database!$A$1:$AS$1,),)))))/(((VLOOKUP(EDATE(B267,-12),Database!$A:$AS,MATCH($L$1,Database!$A$1:$AS$1,),))))</f>
        <v>5.0274835577271283E-2</v>
      </c>
      <c r="M267" s="13">
        <f>((((VLOOKUP(B267,Database!$A:$AS,MATCH($M$1,Database!$A$1:$AS$1,),))))-(((VLOOKUP(EDATE(B267,-12),Database!$A:$AS,MATCH($M$1,Database!$A$1:$AS$1,),)))))/(((VLOOKUP(EDATE(B267,-12),Database!$A:$AS,MATCH($M$1,Database!$A$1:$AS$1,),))))</f>
        <v>7.4122236671001152E-2</v>
      </c>
      <c r="N267" s="13">
        <f>((((VLOOKUP(B267,Database!$A:$AS,MATCH($N$1,Database!$A$1:$AS$1,),))))-(((VLOOKUP(EDATE(B267,-12),Database!$A:$AS,MATCH($N$1,Database!$A$1:$AS$1,),)))))/(((VLOOKUP(EDATE(B267,-12),Database!$A:$AS,MATCH($N$1,Database!$A$1:$AS$1,),))))</f>
        <v>0.12773160535942057</v>
      </c>
      <c r="O267" s="13">
        <f>IF(VLOOKUP(B267,Database!$A:$AV,MATCH($O$1,Database!$A$1:$AV$1,),)=0,"#N/A",((((VLOOKUP(B267,Database!$A:$AS,MATCH($O$1,Database!$A$1:$AS$1,),))))-(((VLOOKUP(EDATE(B267,-12),Database!$A:$AS,MATCH($O$1,Database!$A$1:$AS$1,),)))))/(((VLOOKUP(EDATE(B267,-12),Database!$A:$AS,MATCH($O$1,Database!$A$1:$AS$1,),)))))</f>
        <v>4.7339064653131896E-2</v>
      </c>
      <c r="P267" s="13">
        <f>IF(VLOOKUP(B267,Database!$A:$AV,MATCH($P$1,Database!$A$1:$AV$1,),)=0,"#N/A",((((VLOOKUP(B267,Database!$A:$AS,MATCH($P$1,Database!$A$1:$AS$1,),))))-(((VLOOKUP(EDATE(B267,-12),Database!$A:$AS,MATCH($P$1,Database!$A$1:$AS$1,),)))))/(((VLOOKUP(EDATE(B267,-12),Database!$A:$AS,MATCH($P$1,Database!$A$1:$AS$1,),)))))</f>
        <v>0.20149204723064992</v>
      </c>
      <c r="Q267" s="13">
        <f>IF(VLOOKUP(B267,Database!$A:$AV,MATCH($Q$1,Database!$A$1:$AV$1,),)=0,"#N/A",((((VLOOKUP(B267,Database!$A:$AS,MATCH($Q$1,Database!$A$1:$AS$1,),))))-(((VLOOKUP(EDATE(B267,-12),Database!$A:$AS,MATCH($Q$1,Database!$A$1:$AS$1,),)))))/(((VLOOKUP(EDATE(B267,-12),Database!$A:$AS,MATCH($Q$1,Database!$A$1:$AS$1,),)))))</f>
        <v>0.15682380436546636</v>
      </c>
      <c r="R267" s="13">
        <f>IF(VLOOKUP(B267,Database!$A:$AV,MATCH($R$1,Database!$A$1:$AV$1,),)=0,"#N/A",((((VLOOKUP(B267,Database!$A:$AS,MATCH($R$1,Database!$A$1:$AS$1,),))))-(((VLOOKUP(EDATE(B267,-12),Database!$A:$AS,MATCH($R$1,Database!$A$1:$AS$1,),)))))/(((VLOOKUP(EDATE(B267,-12),Database!$A:$AS,MATCH($R$1,Database!$A$1:$AS$1,),)))))</f>
        <v>-7.4433656955700686E-2</v>
      </c>
      <c r="S267" s="13">
        <f>IF(VLOOKUP(B267,Database!$A:$AV,MATCH($S$1,Database!$A$1:$AV$1,),)=0,"#N/A",((((VLOOKUP(B267,Database!$A:$AS,MATCH($S$1,Database!$A$1:$AS$1,),))))-(((VLOOKUP(EDATE(B267,-12),Database!$A:$AS,MATCH($S$1,Database!$A$1:$AS$1,),)))))/(((VLOOKUP(EDATE(B267,-12),Database!$A:$AS,MATCH($S$1,Database!$A$1:$AS$1,),)))))</f>
        <v>-2.937350828446373E-2</v>
      </c>
      <c r="T267" s="13">
        <f>IF(VLOOKUP(B267,Database!$A:$AV,MATCH($T$1,Database!$A$1:$AV$1,),)=0,"#N/A",((((VLOOKUP(B267,Database!$A:$AS,MATCH($T$1,Database!$A$1:$AS$1,),))))-(((VLOOKUP(EDATE(B267,-12),Database!$A:$AS,MATCH($T$1,Database!$A$1:$AS$1,),)))))/(((VLOOKUP(EDATE(B267,-12),Database!$A:$AS,MATCH($T$1,Database!$A$1:$AS$1,),)))))</f>
        <v>0.14529914530498983</v>
      </c>
      <c r="U267" s="13">
        <f>IF(VLOOKUP(B267,Database!$A:$AV,MATCH($U$1,Database!$A$1:$AV$1,),)=0,"#N/A",((((VLOOKUP(B267,Database!$A:$AS,MATCH($U$1,Database!$A$1:$AS$1,),))))-(((VLOOKUP(EDATE(B267,-12),Database!$A:$AS,MATCH($U$1,Database!$A$1:$AS$1,),)))))/(((VLOOKUP(EDATE(B267,-12),Database!$A:$AS,MATCH($U$1,Database!$A$1:$AS$1,),)))))</f>
        <v>9.438775509933961E-2</v>
      </c>
      <c r="V267" s="13">
        <f>IF(VLOOKUP(B267,Database!$A:$AV,MATCH($V$1,Database!$A$1:$AV$1,),)=0,"#N/A",((((VLOOKUP(B267,Database!$A:$AS,MATCH($V$1,Database!$A$1:$AS$1,),))))-(((VLOOKUP(EDATE(B267,-12),Database!$A:$AS,MATCH($V$1,Database!$A$1:$AS$1,),)))))/(((VLOOKUP(EDATE(B267,-12),Database!$A:$AS,MATCH($V$1,Database!$A$1:$AS$1,),)))))</f>
        <v>9.9590723055934485E-2</v>
      </c>
    </row>
    <row r="268" spans="1:22" s="80" customFormat="1" x14ac:dyDescent="0.35">
      <c r="A268" s="43"/>
      <c r="B268" s="75">
        <v>40299</v>
      </c>
      <c r="C268" s="13">
        <f>IF(VLOOKUP(B268,Database!$A:$AU,MATCH($C$1,Database!$A$1:$AU$1,),)=0,"#N/A",((((VLOOKUP(B268,Database!$A:$AU,MATCH($C$1,Database!$A$1:$AU$1,),))))-(((VLOOKUP(EDATE(B268,-12),Database!$A:$AU,MATCH($C$1,Database!$A$1:$AU$1,),)))))/(((VLOOKUP(EDATE(B268,-12),Database!$A:$AU,MATCH($C$1,Database!$A$1:$AU$1,),)))))</f>
        <v>7.8989071657782614E-2</v>
      </c>
      <c r="D268" s="13">
        <f>IF(VLOOKUP(B268,Database!$A:$AV,MATCH($D$1,Database!$A$1:$AV$1,),)=0,"#N/A",((((VLOOKUP(B268,Database!$A:$AS,MATCH($D$1,Database!$A$1:$AS$1,),))))-(((VLOOKUP(EDATE(B268,-12),Database!$A:$AS,MATCH($D$1,Database!$A$1:$AS$1,),)))))/(((VLOOKUP(EDATE(B268,-12),Database!$A:$AS,MATCH($D$1,Database!$A$1:$AS$1,),)))))</f>
        <v>8.7936865838333628E-2</v>
      </c>
      <c r="E268" s="13">
        <f>IF(VLOOKUP(B268,Database!$A:$AV,MATCH($E$1,Database!$A$1:$AV$1,),)=0,"#N/A",((((VLOOKUP(B268,Database!$A:$AS,MATCH($E$1,Database!$A$1:$AS$1,),))))-(((VLOOKUP(EDATE(B268,-12),Database!$A:$AS,MATCH($E$1,Database!$A$1:$AS$1,),)))))/(((VLOOKUP(EDATE(B268,-12),Database!$A:$AS,MATCH($E$1,Database!$A$1:$AS$1,),)))))</f>
        <v>0.17945690672239559</v>
      </c>
      <c r="F268" s="13">
        <f>IF(VLOOKUP(B268,Database!$A:$AV,MATCH($F$1,Database!$A$1:$AV$1,),)=0,"#N/A",((((VLOOKUP(B268,Database!$A:$AS,MATCH($F$1,Database!$A$1:$AS$1,),))))-(((VLOOKUP(EDATE(B268,-12),Database!$A:$AS,MATCH($F$1,Database!$A$1:$AS$1,),)))))/(((VLOOKUP(EDATE(B268,-12),Database!$A:$AS,MATCH($F$1,Database!$A$1:$AS$1,),)))))</f>
        <v>0.13425345043972914</v>
      </c>
      <c r="G268" s="13">
        <f>IF(VLOOKUP(B268,Database!$A:$AV,MATCH($G$1,Database!$A$1:$AV$1,),)=0,"#N/A",((((VLOOKUP(B268,Database!$A:$AS,MATCH($G$1,Database!$A$1:$AS$1,),))))-(((VLOOKUP(EDATE(B268,-12),Database!$A:$AS,MATCH($G$1,Database!$A$1:$AS$1,),)))))/(((VLOOKUP(EDATE(B268,-12),Database!$A:$AS,MATCH($G$1,Database!$A$1:$AS$1,),)))))</f>
        <v>5.8998618050388134E-2</v>
      </c>
      <c r="H268" s="13">
        <f>IF(VLOOKUP(B268,Database!$A:$AV,MATCH($H$1,Database!$A$1:$AV$1,),)=0,"#N/A",((((VLOOKUP(B268,Database!$A:$AS,MATCH($H$1,Database!$A$1:$AS$1,),))))-(((VLOOKUP(EDATE(B268,-12),Database!$A:$AS,MATCH($H$1,Database!$A$1:$AS$1,),)))))/(((VLOOKUP(EDATE(B268,-12),Database!$A:$AS,MATCH($H$1,Database!$A$1:$AS$1,),)))))</f>
        <v>9.8146128643835911E-3</v>
      </c>
      <c r="I268" s="13">
        <f>IF(VLOOKUP(B268,Database!$A:$AV,MATCH($I$1,Database!$A$1:$AV$1,),)=0,"#N/A",((((VLOOKUP(B268,Database!$A:$AS,MATCH($I$1,Database!$A$1:$AS$1,),))))-(((VLOOKUP(EDATE(B268,-12),Database!$A:$AS,MATCH($I$1,Database!$A$1:$AS$1,),)))))/(((VLOOKUP(EDATE(B268,-12),Database!$A:$AS,MATCH($I$1,Database!$A$1:$AS$1,),)))))</f>
        <v>7.1428571432164675E-2</v>
      </c>
      <c r="J268" s="13">
        <f>IF(VLOOKUP(B268,Database!$A:$AV,MATCH($J$1,Database!$A$1:$AV$1,),)=0,"#N/A",((((VLOOKUP(B268,Database!$A:$AS,MATCH($J$1,Database!$A$1:$AS$1,),))))-(((VLOOKUP(EDATE(B268,-12),Database!$A:$AS,MATCH($J$1,Database!$A$1:$AS$1,),)))))/(((VLOOKUP(EDATE(B268,-12),Database!$A:$AS,MATCH($J$1,Database!$A$1:$AS$1,),)))))</f>
        <v>3.3528576157781854E-2</v>
      </c>
      <c r="K268" s="13">
        <f>IF(VLOOKUP(B268,Database!$A:$AV,MATCH($K$1,Database!$A$1:$AV$1,),)=0,"#N/A",((((VLOOKUP(B268,Database!$A:$AS,MATCH($K$1,Database!$A$1:$AS$1,),))))-(((VLOOKUP(EDATE(B268,-12),Database!$A:$AS,MATCH($K$1,Database!$A$1:$AS$1,),)))))/(((VLOOKUP(EDATE(B268,-12),Database!$A:$AS,MATCH($K$1,Database!$A$1:$AS$1,),)))))</f>
        <v>0.12857142856813161</v>
      </c>
      <c r="L268" s="13">
        <f>((((VLOOKUP(B268,Database!$A:$AS,MATCH($L$1,Database!$A$1:$AS$1,),))))-(((VLOOKUP(EDATE(B268,-12),Database!$A:$AS,MATCH($L$1,Database!$A$1:$AS$1,),)))))/(((VLOOKUP(EDATE(B268,-12),Database!$A:$AS,MATCH($L$1,Database!$A$1:$AS$1,),))))</f>
        <v>5.5048688504547298E-2</v>
      </c>
      <c r="M268" s="13">
        <f>((((VLOOKUP(B268,Database!$A:$AS,MATCH($M$1,Database!$A$1:$AS$1,),))))-(((VLOOKUP(EDATE(B268,-12),Database!$A:$AS,MATCH($M$1,Database!$A$1:$AS$1,),)))))/(((VLOOKUP(EDATE(B268,-12),Database!$A:$AS,MATCH($M$1,Database!$A$1:$AS$1,),))))</f>
        <v>7.3929961089494206E-2</v>
      </c>
      <c r="N268" s="13">
        <f>((((VLOOKUP(B268,Database!$A:$AS,MATCH($N$1,Database!$A$1:$AS$1,),))))-(((VLOOKUP(EDATE(B268,-12),Database!$A:$AS,MATCH($N$1,Database!$A$1:$AS$1,),)))))/(((VLOOKUP(EDATE(B268,-12),Database!$A:$AS,MATCH($N$1,Database!$A$1:$AS$1,),))))</f>
        <v>8.3673604480061128E-2</v>
      </c>
      <c r="O268" s="13">
        <f>IF(VLOOKUP(B268,Database!$A:$AV,MATCH($O$1,Database!$A$1:$AV$1,),)=0,"#N/A",((((VLOOKUP(B268,Database!$A:$AS,MATCH($O$1,Database!$A$1:$AS$1,),))))-(((VLOOKUP(EDATE(B268,-12),Database!$A:$AS,MATCH($O$1,Database!$A$1:$AS$1,),)))))/(((VLOOKUP(EDATE(B268,-12),Database!$A:$AS,MATCH($O$1,Database!$A$1:$AS$1,),)))))</f>
        <v>8.2900707059508555E-2</v>
      </c>
      <c r="P268" s="13">
        <f>IF(VLOOKUP(B268,Database!$A:$AV,MATCH($P$1,Database!$A$1:$AV$1,),)=0,"#N/A",((((VLOOKUP(B268,Database!$A:$AS,MATCH($P$1,Database!$A$1:$AS$1,),))))-(((VLOOKUP(EDATE(B268,-12),Database!$A:$AS,MATCH($P$1,Database!$A$1:$AS$1,),)))))/(((VLOOKUP(EDATE(B268,-12),Database!$A:$AS,MATCH($P$1,Database!$A$1:$AS$1,),)))))</f>
        <v>0.20043201014059725</v>
      </c>
      <c r="Q268" s="13">
        <f>IF(VLOOKUP(B268,Database!$A:$AV,MATCH($Q$1,Database!$A$1:$AV$1,),)=0,"#N/A",((((VLOOKUP(B268,Database!$A:$AS,MATCH($Q$1,Database!$A$1:$AS$1,),))))-(((VLOOKUP(EDATE(B268,-12),Database!$A:$AS,MATCH($Q$1,Database!$A$1:$AS$1,),)))))/(((VLOOKUP(EDATE(B268,-12),Database!$A:$AS,MATCH($Q$1,Database!$A$1:$AS$1,),)))))</f>
        <v>0.13907275824948254</v>
      </c>
      <c r="R268" s="13">
        <f>IF(VLOOKUP(B268,Database!$A:$AV,MATCH($R$1,Database!$A$1:$AV$1,),)=0,"#N/A",((((VLOOKUP(B268,Database!$A:$AS,MATCH($R$1,Database!$A$1:$AS$1,),))))-(((VLOOKUP(EDATE(B268,-12),Database!$A:$AS,MATCH($R$1,Database!$A$1:$AS$1,),)))))/(((VLOOKUP(EDATE(B268,-12),Database!$A:$AS,MATCH($R$1,Database!$A$1:$AS$1,),)))))</f>
        <v>-6.5112540199524852E-2</v>
      </c>
      <c r="S268" s="13">
        <f>IF(VLOOKUP(B268,Database!$A:$AV,MATCH($S$1,Database!$A$1:$AV$1,),)=0,"#N/A",((((VLOOKUP(B268,Database!$A:$AS,MATCH($S$1,Database!$A$1:$AS$1,),))))-(((VLOOKUP(EDATE(B268,-12),Database!$A:$AS,MATCH($S$1,Database!$A$1:$AS$1,),)))))/(((VLOOKUP(EDATE(B268,-12),Database!$A:$AS,MATCH($S$1,Database!$A$1:$AS$1,),)))))</f>
        <v>2.5383607132716313E-2</v>
      </c>
      <c r="T268" s="13">
        <f>IF(VLOOKUP(B268,Database!$A:$AV,MATCH($T$1,Database!$A$1:$AV$1,),)=0,"#N/A",((((VLOOKUP(B268,Database!$A:$AS,MATCH($T$1,Database!$A$1:$AS$1,),))))-(((VLOOKUP(EDATE(B268,-12),Database!$A:$AS,MATCH($T$1,Database!$A$1:$AS$1,),)))))/(((VLOOKUP(EDATE(B268,-12),Database!$A:$AS,MATCH($T$1,Database!$A$1:$AS$1,),)))))</f>
        <v>0.1407284768265103</v>
      </c>
      <c r="U268" s="13">
        <f>IF(VLOOKUP(B268,Database!$A:$AV,MATCH($U$1,Database!$A$1:$AV$1,),)=0,"#N/A",((((VLOOKUP(B268,Database!$A:$AS,MATCH($U$1,Database!$A$1:$AS$1,),))))-(((VLOOKUP(EDATE(B268,-12),Database!$A:$AS,MATCH($U$1,Database!$A$1:$AS$1,),)))))/(((VLOOKUP(EDATE(B268,-12),Database!$A:$AS,MATCH($U$1,Database!$A$1:$AS$1,),)))))</f>
        <v>8.3014048528451401E-2</v>
      </c>
      <c r="V268" s="13">
        <f>IF(VLOOKUP(B268,Database!$A:$AV,MATCH($V$1,Database!$A$1:$AV$1,),)=0,"#N/A",((((VLOOKUP(B268,Database!$A:$AS,MATCH($V$1,Database!$A$1:$AS$1,),))))-(((VLOOKUP(EDATE(B268,-12),Database!$A:$AS,MATCH($V$1,Database!$A$1:$AS$1,),)))))/(((VLOOKUP(EDATE(B268,-12),Database!$A:$AS,MATCH($V$1,Database!$A$1:$AS$1,),)))))</f>
        <v>0.13261163734776721</v>
      </c>
    </row>
    <row r="269" spans="1:22" s="80" customFormat="1" x14ac:dyDescent="0.35">
      <c r="A269" s="43"/>
      <c r="B269" s="75">
        <v>40330</v>
      </c>
      <c r="C269" s="13">
        <f>IF(VLOOKUP(B269,Database!$A:$AU,MATCH($C$1,Database!$A$1:$AU$1,),)=0,"#N/A",((((VLOOKUP(B269,Database!$A:$AU,MATCH($C$1,Database!$A$1:$AU$1,),))))-(((VLOOKUP(EDATE(B269,-12),Database!$A:$AU,MATCH($C$1,Database!$A$1:$AU$1,),)))))/(((VLOOKUP(EDATE(B269,-12),Database!$A:$AU,MATCH($C$1,Database!$A$1:$AU$1,),)))))</f>
        <v>8.498991474976908E-2</v>
      </c>
      <c r="D269" s="13">
        <f>IF(VLOOKUP(B269,Database!$A:$AV,MATCH($D$1,Database!$A$1:$AV$1,),)=0,"#N/A",((((VLOOKUP(B269,Database!$A:$AS,MATCH($D$1,Database!$A$1:$AS$1,),))))-(((VLOOKUP(EDATE(B269,-12),Database!$A:$AS,MATCH($D$1,Database!$A$1:$AS$1,),)))))/(((VLOOKUP(EDATE(B269,-12),Database!$A:$AS,MATCH($D$1,Database!$A$1:$AS$1,),)))))</f>
        <v>8.2959641258823172E-2</v>
      </c>
      <c r="E269" s="13">
        <f>IF(VLOOKUP(B269,Database!$A:$AV,MATCH($E$1,Database!$A$1:$AV$1,),)=0,"#N/A",((((VLOOKUP(B269,Database!$A:$AS,MATCH($E$1,Database!$A$1:$AS$1,),))))-(((VLOOKUP(EDATE(B269,-12),Database!$A:$AS,MATCH($E$1,Database!$A$1:$AS$1,),)))))/(((VLOOKUP(EDATE(B269,-12),Database!$A:$AS,MATCH($E$1,Database!$A$1:$AS$1,),)))))</f>
        <v>0.15331010452504318</v>
      </c>
      <c r="F269" s="13">
        <f>IF(VLOOKUP(B269,Database!$A:$AV,MATCH($F$1,Database!$A$1:$AV$1,),)=0,"#N/A",((((VLOOKUP(B269,Database!$A:$AS,MATCH($F$1,Database!$A$1:$AS$1,),))))-(((VLOOKUP(EDATE(B269,-12),Database!$A:$AS,MATCH($F$1,Database!$A$1:$AS$1,),)))))/(((VLOOKUP(EDATE(B269,-12),Database!$A:$AS,MATCH($F$1,Database!$A$1:$AS$1,),)))))</f>
        <v>0.12204234122434669</v>
      </c>
      <c r="G269" s="13">
        <f>IF(VLOOKUP(B269,Database!$A:$AV,MATCH($G$1,Database!$A$1:$AV$1,),)=0,"#N/A",((((VLOOKUP(B269,Database!$A:$AS,MATCH($G$1,Database!$A$1:$AS$1,),))))-(((VLOOKUP(EDATE(B269,-12),Database!$A:$AS,MATCH($G$1,Database!$A$1:$AS$1,),)))))/(((VLOOKUP(EDATE(B269,-12),Database!$A:$AS,MATCH($G$1,Database!$A$1:$AS$1,),)))))</f>
        <v>4.1566075364752895E-2</v>
      </c>
      <c r="H269" s="13">
        <f>IF(VLOOKUP(B269,Database!$A:$AV,MATCH($H$1,Database!$A$1:$AV$1,),)=0,"#N/A",((((VLOOKUP(B269,Database!$A:$AS,MATCH($H$1,Database!$A$1:$AS$1,),))))-(((VLOOKUP(EDATE(B269,-12),Database!$A:$AS,MATCH($H$1,Database!$A$1:$AS$1,),)))))/(((VLOOKUP(EDATE(B269,-12),Database!$A:$AS,MATCH($H$1,Database!$A$1:$AS$1,),)))))</f>
        <v>-1.7259978425487592E-2</v>
      </c>
      <c r="I269" s="13">
        <f>IF(VLOOKUP(B269,Database!$A:$AV,MATCH($I$1,Database!$A$1:$AV$1,),)=0,"#N/A",((((VLOOKUP(B269,Database!$A:$AS,MATCH($I$1,Database!$A$1:$AS$1,),))))-(((VLOOKUP(EDATE(B269,-12),Database!$A:$AS,MATCH($I$1,Database!$A$1:$AS$1,),)))))/(((VLOOKUP(EDATE(B269,-12),Database!$A:$AS,MATCH($I$1,Database!$A$1:$AS$1,),)))))</f>
        <v>0.10536980750241534</v>
      </c>
      <c r="J269" s="13">
        <f>IF(VLOOKUP(B269,Database!$A:$AV,MATCH($J$1,Database!$A$1:$AV$1,),)=0,"#N/A",((((VLOOKUP(B269,Database!$A:$AS,MATCH($J$1,Database!$A$1:$AS$1,),))))-(((VLOOKUP(EDATE(B269,-12),Database!$A:$AS,MATCH($J$1,Database!$A$1:$AS$1,),)))))/(((VLOOKUP(EDATE(B269,-12),Database!$A:$AS,MATCH($J$1,Database!$A$1:$AS$1,),)))))</f>
        <v>2.4722891571163735E-2</v>
      </c>
      <c r="K269" s="13">
        <f>IF(VLOOKUP(B269,Database!$A:$AV,MATCH($K$1,Database!$A$1:$AV$1,),)=0,"#N/A",((((VLOOKUP(B269,Database!$A:$AS,MATCH($K$1,Database!$A$1:$AS$1,),))))-(((VLOOKUP(EDATE(B269,-12),Database!$A:$AS,MATCH($K$1,Database!$A$1:$AS$1,),)))))/(((VLOOKUP(EDATE(B269,-12),Database!$A:$AS,MATCH($K$1,Database!$A$1:$AS$1,),)))))</f>
        <v>0.12205567451677979</v>
      </c>
      <c r="L269" s="13">
        <f>((((VLOOKUP(B269,Database!$A:$AS,MATCH($L$1,Database!$A$1:$AS$1,),))))-(((VLOOKUP(EDATE(B269,-12),Database!$A:$AS,MATCH($L$1,Database!$A$1:$AS$1,),)))))/(((VLOOKUP(EDATE(B269,-12),Database!$A:$AS,MATCH($L$1,Database!$A$1:$AS$1,),))))</f>
        <v>5.427706326917104E-2</v>
      </c>
      <c r="M269" s="13">
        <f>((((VLOOKUP(B269,Database!$A:$AS,MATCH($M$1,Database!$A$1:$AS$1,),))))-(((VLOOKUP(EDATE(B269,-12),Database!$A:$AS,MATCH($M$1,Database!$A$1:$AS$1,),)))))/(((VLOOKUP(EDATE(B269,-12),Database!$A:$AS,MATCH($M$1,Database!$A$1:$AS$1,),))))</f>
        <v>6.7010309278350555E-2</v>
      </c>
      <c r="N269" s="13">
        <f>((((VLOOKUP(B269,Database!$A:$AS,MATCH($N$1,Database!$A$1:$AS$1,),))))-(((VLOOKUP(EDATE(B269,-12),Database!$A:$AS,MATCH($N$1,Database!$A$1:$AS$1,),)))))/(((VLOOKUP(EDATE(B269,-12),Database!$A:$AS,MATCH($N$1,Database!$A$1:$AS$1,),))))</f>
        <v>7.3947394446846754E-2</v>
      </c>
      <c r="O269" s="13">
        <f>IF(VLOOKUP(B269,Database!$A:$AV,MATCH($O$1,Database!$A$1:$AV$1,),)=0,"#N/A",((((VLOOKUP(B269,Database!$A:$AS,MATCH($O$1,Database!$A$1:$AS$1,),))))-(((VLOOKUP(EDATE(B269,-12),Database!$A:$AS,MATCH($O$1,Database!$A$1:$AS$1,),)))))/(((VLOOKUP(EDATE(B269,-12),Database!$A:$AS,MATCH($O$1,Database!$A$1:$AS$1,),)))))</f>
        <v>9.4614527443896632E-2</v>
      </c>
      <c r="P269" s="13">
        <f>IF(VLOOKUP(B269,Database!$A:$AV,MATCH($P$1,Database!$A$1:$AV$1,),)=0,"#N/A",((((VLOOKUP(B269,Database!$A:$AS,MATCH($P$1,Database!$A$1:$AS$1,),))))-(((VLOOKUP(EDATE(B269,-12),Database!$A:$AS,MATCH($P$1,Database!$A$1:$AS$1,),)))))/(((VLOOKUP(EDATE(B269,-12),Database!$A:$AS,MATCH($P$1,Database!$A$1:$AS$1,),)))))</f>
        <v>0.15820370924319471</v>
      </c>
      <c r="Q269" s="13">
        <f>IF(VLOOKUP(B269,Database!$A:$AV,MATCH($Q$1,Database!$A$1:$AV$1,),)=0,"#N/A",((((VLOOKUP(B269,Database!$A:$AS,MATCH($Q$1,Database!$A$1:$AS$1,),))))-(((VLOOKUP(EDATE(B269,-12),Database!$A:$AS,MATCH($Q$1,Database!$A$1:$AS$1,),)))))/(((VLOOKUP(EDATE(B269,-12),Database!$A:$AS,MATCH($Q$1,Database!$A$1:$AS$1,),)))))</f>
        <v>0.12002130594053989</v>
      </c>
      <c r="R269" s="13">
        <f>IF(VLOOKUP(B269,Database!$A:$AV,MATCH($R$1,Database!$A$1:$AV$1,),)=0,"#N/A",((((VLOOKUP(B269,Database!$A:$AS,MATCH($R$1,Database!$A$1:$AS$1,),))))-(((VLOOKUP(EDATE(B269,-12),Database!$A:$AS,MATCH($R$1,Database!$A$1:$AS$1,),)))))/(((VLOOKUP(EDATE(B269,-12),Database!$A:$AS,MATCH($R$1,Database!$A$1:$AS$1,),)))))</f>
        <v>-5.8346839549465429E-2</v>
      </c>
      <c r="S269" s="13">
        <f>IF(VLOOKUP(B269,Database!$A:$AV,MATCH($S$1,Database!$A$1:$AV$1,),)=0,"#N/A",((((VLOOKUP(B269,Database!$A:$AS,MATCH($S$1,Database!$A$1:$AS$1,),))))-(((VLOOKUP(EDATE(B269,-12),Database!$A:$AS,MATCH($S$1,Database!$A$1:$AS$1,),)))))/(((VLOOKUP(EDATE(B269,-12),Database!$A:$AS,MATCH($S$1,Database!$A$1:$AS$1,),)))))</f>
        <v>4.2329253676427404E-2</v>
      </c>
      <c r="T269" s="13">
        <f>IF(VLOOKUP(B269,Database!$A:$AV,MATCH($T$1,Database!$A$1:$AV$1,),)=0,"#N/A",((((VLOOKUP(B269,Database!$A:$AS,MATCH($T$1,Database!$A$1:$AS$1,),))))-(((VLOOKUP(EDATE(B269,-12),Database!$A:$AS,MATCH($T$1,Database!$A$1:$AS$1,),)))))/(((VLOOKUP(EDATE(B269,-12),Database!$A:$AS,MATCH($T$1,Database!$A$1:$AS$1,),)))))</f>
        <v>0.11594202898597407</v>
      </c>
      <c r="U269" s="13">
        <f>IF(VLOOKUP(B269,Database!$A:$AV,MATCH($U$1,Database!$A$1:$AV$1,),)=0,"#N/A",((((VLOOKUP(B269,Database!$A:$AS,MATCH($U$1,Database!$A$1:$AS$1,),))))-(((VLOOKUP(EDATE(B269,-12),Database!$A:$AS,MATCH($U$1,Database!$A$1:$AS$1,),)))))/(((VLOOKUP(EDATE(B269,-12),Database!$A:$AS,MATCH($U$1,Database!$A$1:$AS$1,),)))))</f>
        <v>7.4349442383927739E-2</v>
      </c>
      <c r="V269" s="13">
        <f>IF(VLOOKUP(B269,Database!$A:$AV,MATCH($V$1,Database!$A$1:$AV$1,),)=0,"#N/A",((((VLOOKUP(B269,Database!$A:$AS,MATCH($V$1,Database!$A$1:$AS$1,),))))-(((VLOOKUP(EDATE(B269,-12),Database!$A:$AS,MATCH($V$1,Database!$A$1:$AS$1,),)))))/(((VLOOKUP(EDATE(B269,-12),Database!$A:$AS,MATCH($V$1,Database!$A$1:$AS$1,),)))))</f>
        <v>0.14152202937249658</v>
      </c>
    </row>
    <row r="270" spans="1:22" s="80" customFormat="1" x14ac:dyDescent="0.35">
      <c r="A270" s="43"/>
      <c r="B270" s="75">
        <v>40360</v>
      </c>
      <c r="C270" s="13">
        <f>IF(VLOOKUP(B270,Database!$A:$AU,MATCH($C$1,Database!$A$1:$AU$1,),)=0,"#N/A",((((VLOOKUP(B270,Database!$A:$AU,MATCH($C$1,Database!$A$1:$AU$1,),))))-(((VLOOKUP(EDATE(B270,-12),Database!$A:$AU,MATCH($C$1,Database!$A$1:$AU$1,),)))))/(((VLOOKUP(EDATE(B270,-12),Database!$A:$AU,MATCH($C$1,Database!$A$1:$AU$1,),)))))</f>
        <v>7.6591633793784031E-2</v>
      </c>
      <c r="D270" s="13">
        <f>IF(VLOOKUP(B270,Database!$A:$AV,MATCH($D$1,Database!$A$1:$AV$1,),)=0,"#N/A",((((VLOOKUP(B270,Database!$A:$AS,MATCH($D$1,Database!$A$1:$AS$1,),))))-(((VLOOKUP(EDATE(B270,-12),Database!$A:$AS,MATCH($D$1,Database!$A$1:$AS$1,),)))))/(((VLOOKUP(EDATE(B270,-12),Database!$A:$AS,MATCH($D$1,Database!$A$1:$AS$1,),)))))</f>
        <v>7.6062639814672442E-2</v>
      </c>
      <c r="E270" s="13">
        <f>IF(VLOOKUP(B270,Database!$A:$AV,MATCH($E$1,Database!$A$1:$AV$1,),)=0,"#N/A",((((VLOOKUP(B270,Database!$A:$AS,MATCH($E$1,Database!$A$1:$AS$1,),))))-(((VLOOKUP(EDATE(B270,-12),Database!$A:$AS,MATCH($E$1,Database!$A$1:$AS$1,),)))))/(((VLOOKUP(EDATE(B270,-12),Database!$A:$AS,MATCH($E$1,Database!$A$1:$AS$1,),)))))</f>
        <v>0.15384615384185174</v>
      </c>
      <c r="F270" s="13">
        <f>IF(VLOOKUP(B270,Database!$A:$AV,MATCH($F$1,Database!$A$1:$AV$1,),)=0,"#N/A",((((VLOOKUP(B270,Database!$A:$AS,MATCH($F$1,Database!$A$1:$AS$1,),))))-(((VLOOKUP(EDATE(B270,-12),Database!$A:$AS,MATCH($F$1,Database!$A$1:$AS$1,),)))))/(((VLOOKUP(EDATE(B270,-12),Database!$A:$AS,MATCH($F$1,Database!$A$1:$AS$1,),)))))</f>
        <v>0.12578616352493946</v>
      </c>
      <c r="G270" s="13">
        <f>IF(VLOOKUP(B270,Database!$A:$AV,MATCH($G$1,Database!$A$1:$AV$1,),)=0,"#N/A",((((VLOOKUP(B270,Database!$A:$AS,MATCH($G$1,Database!$A$1:$AS$1,),))))-(((VLOOKUP(EDATE(B270,-12),Database!$A:$AS,MATCH($G$1,Database!$A$1:$AS$1,),)))))/(((VLOOKUP(EDATE(B270,-12),Database!$A:$AS,MATCH($G$1,Database!$A$1:$AS$1,),)))))</f>
        <v>5.2886641382216562E-2</v>
      </c>
      <c r="H270" s="13">
        <f>IF(VLOOKUP(B270,Database!$A:$AV,MATCH($H$1,Database!$A$1:$AV$1,),)=0,"#N/A",((((VLOOKUP(B270,Database!$A:$AS,MATCH($H$1,Database!$A$1:$AS$1,),))))-(((VLOOKUP(EDATE(B270,-12),Database!$A:$AS,MATCH($H$1,Database!$A$1:$AS$1,),)))))/(((VLOOKUP(EDATE(B270,-12),Database!$A:$AS,MATCH($H$1,Database!$A$1:$AS$1,),)))))</f>
        <v>-3.0139935410078346E-2</v>
      </c>
      <c r="I270" s="13">
        <f>IF(VLOOKUP(B270,Database!$A:$AV,MATCH($I$1,Database!$A$1:$AV$1,),)=0,"#N/A",((((VLOOKUP(B270,Database!$A:$AS,MATCH($I$1,Database!$A$1:$AS$1,),))))-(((VLOOKUP(EDATE(B270,-12),Database!$A:$AS,MATCH($I$1,Database!$A$1:$AS$1,),)))))/(((VLOOKUP(EDATE(B270,-12),Database!$A:$AS,MATCH($I$1,Database!$A$1:$AS$1,),)))))</f>
        <v>7.8295341927656484E-2</v>
      </c>
      <c r="J270" s="13">
        <f>IF(VLOOKUP(B270,Database!$A:$AV,MATCH($J$1,Database!$A$1:$AV$1,),)=0,"#N/A",((((VLOOKUP(B270,Database!$A:$AS,MATCH($J$1,Database!$A$1:$AS$1,),))))-(((VLOOKUP(EDATE(B270,-12),Database!$A:$AS,MATCH($J$1,Database!$A$1:$AS$1,),)))))/(((VLOOKUP(EDATE(B270,-12),Database!$A:$AS,MATCH($J$1,Database!$A$1:$AS$1,),)))))</f>
        <v>3.6087985946573671E-3</v>
      </c>
      <c r="K270" s="13">
        <f>IF(VLOOKUP(B270,Database!$A:$AV,MATCH($K$1,Database!$A$1:$AV$1,),)=0,"#N/A",((((VLOOKUP(B270,Database!$A:$AS,MATCH($K$1,Database!$A$1:$AS$1,),))))-(((VLOOKUP(EDATE(B270,-12),Database!$A:$AS,MATCH($K$1,Database!$A$1:$AS$1,),)))))/(((VLOOKUP(EDATE(B270,-12),Database!$A:$AS,MATCH($K$1,Database!$A$1:$AS$1,),)))))</f>
        <v>0.131465517240938</v>
      </c>
      <c r="L270" s="13">
        <f>((((VLOOKUP(B270,Database!$A:$AS,MATCH($L$1,Database!$A$1:$AS$1,),))))-(((VLOOKUP(EDATE(B270,-12),Database!$A:$AS,MATCH($L$1,Database!$A$1:$AS$1,),)))))/(((VLOOKUP(EDATE(B270,-12),Database!$A:$AS,MATCH($L$1,Database!$A$1:$AS$1,),))))</f>
        <v>4.4073615377944804E-2</v>
      </c>
      <c r="M270" s="13">
        <f>((((VLOOKUP(B270,Database!$A:$AS,MATCH($M$1,Database!$A$1:$AS$1,),))))-(((VLOOKUP(EDATE(B270,-12),Database!$A:$AS,MATCH($M$1,Database!$A$1:$AS$1,),)))))/(((VLOOKUP(EDATE(B270,-12),Database!$A:$AS,MATCH($M$1,Database!$A$1:$AS$1,),))))</f>
        <v>5.5979643765903385E-2</v>
      </c>
      <c r="N270" s="13">
        <f>((((VLOOKUP(B270,Database!$A:$AS,MATCH($N$1,Database!$A$1:$AS$1,),))))-(((VLOOKUP(EDATE(B270,-12),Database!$A:$AS,MATCH($N$1,Database!$A$1:$AS$1,),)))))/(((VLOOKUP(EDATE(B270,-12),Database!$A:$AS,MATCH($N$1,Database!$A$1:$AS$1,),))))</f>
        <v>0.10233024487775388</v>
      </c>
      <c r="O270" s="13">
        <f>IF(VLOOKUP(B270,Database!$A:$AV,MATCH($O$1,Database!$A$1:$AV$1,),)=0,"#N/A",((((VLOOKUP(B270,Database!$A:$AS,MATCH($O$1,Database!$A$1:$AS$1,),))))-(((VLOOKUP(EDATE(B270,-12),Database!$A:$AS,MATCH($O$1,Database!$A$1:$AS$1,),)))))/(((VLOOKUP(EDATE(B270,-12),Database!$A:$AS,MATCH($O$1,Database!$A$1:$AS$1,),)))))</f>
        <v>9.3766989985143767E-2</v>
      </c>
      <c r="P270" s="13">
        <f>IF(VLOOKUP(B270,Database!$A:$AV,MATCH($P$1,Database!$A$1:$AV$1,),)=0,"#N/A",((((VLOOKUP(B270,Database!$A:$AS,MATCH($P$1,Database!$A$1:$AS$1,),))))-(((VLOOKUP(EDATE(B270,-12),Database!$A:$AS,MATCH($P$1,Database!$A$1:$AS$1,),)))))/(((VLOOKUP(EDATE(B270,-12),Database!$A:$AS,MATCH($P$1,Database!$A$1:$AS$1,),)))))</f>
        <v>0.13861374075563185</v>
      </c>
      <c r="Q270" s="13">
        <f>IF(VLOOKUP(B270,Database!$A:$AV,MATCH($Q$1,Database!$A$1:$AV$1,),)=0,"#N/A",((((VLOOKUP(B270,Database!$A:$AS,MATCH($Q$1,Database!$A$1:$AS$1,),))))-(((VLOOKUP(EDATE(B270,-12),Database!$A:$AS,MATCH($Q$1,Database!$A$1:$AS$1,),)))))/(((VLOOKUP(EDATE(B270,-12),Database!$A:$AS,MATCH($Q$1,Database!$A$1:$AS$1,),)))))</f>
        <v>9.8972734968491682E-2</v>
      </c>
      <c r="R270" s="13">
        <f>IF(VLOOKUP(B270,Database!$A:$AV,MATCH($R$1,Database!$A$1:$AV$1,),)=0,"#N/A",((((VLOOKUP(B270,Database!$A:$AS,MATCH($R$1,Database!$A$1:$AS$1,),))))-(((VLOOKUP(EDATE(B270,-12),Database!$A:$AS,MATCH($R$1,Database!$A$1:$AS$1,),)))))/(((VLOOKUP(EDATE(B270,-12),Database!$A:$AS,MATCH($R$1,Database!$A$1:$AS$1,),)))))</f>
        <v>-0.12359550561797751</v>
      </c>
      <c r="S270" s="13">
        <f>IF(VLOOKUP(B270,Database!$A:$AV,MATCH($S$1,Database!$A$1:$AV$1,),)=0,"#N/A",((((VLOOKUP(B270,Database!$A:$AS,MATCH($S$1,Database!$A$1:$AS$1,),))))-(((VLOOKUP(EDATE(B270,-12),Database!$A:$AS,MATCH($S$1,Database!$A$1:$AS$1,),)))))/(((VLOOKUP(EDATE(B270,-12),Database!$A:$AS,MATCH($S$1,Database!$A$1:$AS$1,),)))))</f>
        <v>4.1114365282646885E-2</v>
      </c>
      <c r="T270" s="13">
        <f>IF(VLOOKUP(B270,Database!$A:$AV,MATCH($T$1,Database!$A$1:$AV$1,),)=0,"#N/A",((((VLOOKUP(B270,Database!$A:$AS,MATCH($T$1,Database!$A$1:$AS$1,),))))-(((VLOOKUP(EDATE(B270,-12),Database!$A:$AS,MATCH($T$1,Database!$A$1:$AS$1,),)))))/(((VLOOKUP(EDATE(B270,-12),Database!$A:$AS,MATCH($T$1,Database!$A$1:$AS$1,),)))))</f>
        <v>0.10443037974983993</v>
      </c>
      <c r="U270" s="13">
        <f>IF(VLOOKUP(B270,Database!$A:$AV,MATCH($U$1,Database!$A$1:$AV$1,),)=0,"#N/A",((((VLOOKUP(B270,Database!$A:$AS,MATCH($U$1,Database!$A$1:$AS$1,),))))-(((VLOOKUP(EDATE(B270,-12),Database!$A:$AS,MATCH($U$1,Database!$A$1:$AS$1,),)))))/(((VLOOKUP(EDATE(B270,-12),Database!$A:$AS,MATCH($U$1,Database!$A$1:$AS$1,),)))))</f>
        <v>0.10532994923650089</v>
      </c>
      <c r="V270" s="13">
        <f>IF(VLOOKUP(B270,Database!$A:$AV,MATCH($V$1,Database!$A$1:$AV$1,),)=0,"#N/A",((((VLOOKUP(B270,Database!$A:$AS,MATCH($V$1,Database!$A$1:$AS$1,),))))-(((VLOOKUP(EDATE(B270,-12),Database!$A:$AS,MATCH($V$1,Database!$A$1:$AS$1,),)))))/(((VLOOKUP(EDATE(B270,-12),Database!$A:$AS,MATCH($V$1,Database!$A$1:$AS$1,),)))))</f>
        <v>0.13066666666666663</v>
      </c>
    </row>
    <row r="271" spans="1:22" s="80" customFormat="1" x14ac:dyDescent="0.35">
      <c r="A271" s="43"/>
      <c r="B271" s="75">
        <v>40391</v>
      </c>
      <c r="C271" s="13">
        <f>IF(VLOOKUP(B271,Database!$A:$AU,MATCH($C$1,Database!$A$1:$AU$1,),)=0,"#N/A",((((VLOOKUP(B271,Database!$A:$AU,MATCH($C$1,Database!$A$1:$AU$1,),))))-(((VLOOKUP(EDATE(B271,-12),Database!$A:$AU,MATCH($C$1,Database!$A$1:$AU$1,),)))))/(((VLOOKUP(EDATE(B271,-12),Database!$A:$AU,MATCH($C$1,Database!$A$1:$AU$1,),)))))</f>
        <v>6.9046198167395212E-2</v>
      </c>
      <c r="D271" s="13">
        <f>IF(VLOOKUP(B271,Database!$A:$AV,MATCH($D$1,Database!$A$1:$AV$1,),)=0,"#N/A",((((VLOOKUP(B271,Database!$A:$AS,MATCH($D$1,Database!$A$1:$AS$1,),))))-(((VLOOKUP(EDATE(B271,-12),Database!$A:$AS,MATCH($D$1,Database!$A$1:$AS$1,),)))))/(((VLOOKUP(EDATE(B271,-12),Database!$A:$AS,MATCH($D$1,Database!$A$1:$AS$1,),)))))</f>
        <v>8.4916201123710858E-2</v>
      </c>
      <c r="E271" s="13">
        <f>IF(VLOOKUP(B271,Database!$A:$AV,MATCH($E$1,Database!$A$1:$AV$1,),)=0,"#N/A",((((VLOOKUP(B271,Database!$A:$AS,MATCH($E$1,Database!$A$1:$AS$1,),))))-(((VLOOKUP(EDATE(B271,-12),Database!$A:$AS,MATCH($E$1,Database!$A$1:$AS$1,),)))))/(((VLOOKUP(EDATE(B271,-12),Database!$A:$AS,MATCH($E$1,Database!$A$1:$AS$1,),)))))</f>
        <v>0.14253393664357955</v>
      </c>
      <c r="F271" s="13">
        <f>IF(VLOOKUP(B271,Database!$A:$AV,MATCH($F$1,Database!$A$1:$AV$1,),)=0,"#N/A",((((VLOOKUP(B271,Database!$A:$AS,MATCH($F$1,Database!$A$1:$AS$1,),))))-(((VLOOKUP(EDATE(B271,-12),Database!$A:$AS,MATCH($F$1,Database!$A$1:$AS$1,),)))))/(((VLOOKUP(EDATE(B271,-12),Database!$A:$AS,MATCH($F$1,Database!$A$1:$AS$1,),)))))</f>
        <v>0.13043478261031569</v>
      </c>
      <c r="G271" s="13">
        <f>IF(VLOOKUP(B271,Database!$A:$AV,MATCH($G$1,Database!$A$1:$AV$1,),)=0,"#N/A",((((VLOOKUP(B271,Database!$A:$AS,MATCH($G$1,Database!$A$1:$AS$1,),))))-(((VLOOKUP(EDATE(B271,-12),Database!$A:$AS,MATCH($G$1,Database!$A$1:$AS$1,),)))))/(((VLOOKUP(EDATE(B271,-12),Database!$A:$AS,MATCH($G$1,Database!$A$1:$AS$1,),)))))</f>
        <v>2.4155090192826172E-2</v>
      </c>
      <c r="H271" s="13">
        <f>IF(VLOOKUP(B271,Database!$A:$AV,MATCH($H$1,Database!$A$1:$AV$1,),)=0,"#N/A",((((VLOOKUP(B271,Database!$A:$AS,MATCH($H$1,Database!$A$1:$AS$1,),))))-(((VLOOKUP(EDATE(B271,-12),Database!$A:$AS,MATCH($H$1,Database!$A$1:$AS$1,),)))))/(((VLOOKUP(EDATE(B271,-12),Database!$A:$AS,MATCH($H$1,Database!$A$1:$AS$1,),)))))</f>
        <v>0</v>
      </c>
      <c r="I271" s="13">
        <f>IF(VLOOKUP(B271,Database!$A:$AV,MATCH($I$1,Database!$A$1:$AV$1,),)=0,"#N/A",((((VLOOKUP(B271,Database!$A:$AS,MATCH($I$1,Database!$A$1:$AS$1,),))))-(((VLOOKUP(EDATE(B271,-12),Database!$A:$AS,MATCH($I$1,Database!$A$1:$AS$1,),)))))/(((VLOOKUP(EDATE(B271,-12),Database!$A:$AS,MATCH($I$1,Database!$A$1:$AS$1,),)))))</f>
        <v>0.14097363082975028</v>
      </c>
      <c r="J271" s="13">
        <f>IF(VLOOKUP(B271,Database!$A:$AV,MATCH($J$1,Database!$A$1:$AV$1,),)=0,"#N/A",((((VLOOKUP(B271,Database!$A:$AS,MATCH($J$1,Database!$A$1:$AS$1,),))))-(((VLOOKUP(EDATE(B271,-12),Database!$A:$AS,MATCH($J$1,Database!$A$1:$AS$1,),)))))/(((VLOOKUP(EDATE(B271,-12),Database!$A:$AS,MATCH($J$1,Database!$A$1:$AS$1,),)))))</f>
        <v>-9.2587311577533114E-3</v>
      </c>
      <c r="K271" s="13">
        <f>IF(VLOOKUP(B271,Database!$A:$AV,MATCH($K$1,Database!$A$1:$AV$1,),)=0,"#N/A",((((VLOOKUP(B271,Database!$A:$AS,MATCH($K$1,Database!$A$1:$AS$1,),))))-(((VLOOKUP(EDATE(B271,-12),Database!$A:$AS,MATCH($K$1,Database!$A$1:$AS$1,),)))))/(((VLOOKUP(EDATE(B271,-12),Database!$A:$AS,MATCH($K$1,Database!$A$1:$AS$1,),)))))</f>
        <v>9.7768331559604113E-2</v>
      </c>
      <c r="L271" s="13">
        <f>((((VLOOKUP(B271,Database!$A:$AS,MATCH($L$1,Database!$A$1:$AS$1,),))))-(((VLOOKUP(EDATE(B271,-12),Database!$A:$AS,MATCH($L$1,Database!$A$1:$AS$1,),)))))/(((VLOOKUP(EDATE(B271,-12),Database!$A:$AS,MATCH($L$1,Database!$A$1:$AS$1,),))))</f>
        <v>6.8809950974863143E-2</v>
      </c>
      <c r="M271" s="13">
        <f>((((VLOOKUP(B271,Database!$A:$AS,MATCH($M$1,Database!$A$1:$AS$1,),))))-(((VLOOKUP(EDATE(B271,-12),Database!$A:$AS,MATCH($M$1,Database!$A$1:$AS$1,),)))))/(((VLOOKUP(EDATE(B271,-12),Database!$A:$AS,MATCH($M$1,Database!$A$1:$AS$1,),))))</f>
        <v>6.5217391304347755E-2</v>
      </c>
      <c r="N271" s="13">
        <f>((((VLOOKUP(B271,Database!$A:$AS,MATCH($N$1,Database!$A$1:$AS$1,),))))-(((VLOOKUP(EDATE(B271,-12),Database!$A:$AS,MATCH($N$1,Database!$A$1:$AS$1,),)))))/(((VLOOKUP(EDATE(B271,-12),Database!$A:$AS,MATCH($N$1,Database!$A$1:$AS$1,),))))</f>
        <v>4.1530475110674085E-2</v>
      </c>
      <c r="O271" s="13">
        <f>IF(VLOOKUP(B271,Database!$A:$AV,MATCH($O$1,Database!$A$1:$AV$1,),)=0,"#N/A",((((VLOOKUP(B271,Database!$A:$AS,MATCH($O$1,Database!$A$1:$AS$1,),))))-(((VLOOKUP(EDATE(B271,-12),Database!$A:$AS,MATCH($O$1,Database!$A$1:$AS$1,),)))))/(((VLOOKUP(EDATE(B271,-12),Database!$A:$AS,MATCH($O$1,Database!$A$1:$AS$1,),)))))</f>
        <v>9.7336052345151733E-2</v>
      </c>
      <c r="P271" s="13">
        <f>IF(VLOOKUP(B271,Database!$A:$AV,MATCH($P$1,Database!$A$1:$AV$1,),)=0,"#N/A",((((VLOOKUP(B271,Database!$A:$AS,MATCH($P$1,Database!$A$1:$AS$1,),))))-(((VLOOKUP(EDATE(B271,-12),Database!$A:$AS,MATCH($P$1,Database!$A$1:$AS$1,),)))))/(((VLOOKUP(EDATE(B271,-12),Database!$A:$AS,MATCH($P$1,Database!$A$1:$AS$1,),)))))</f>
        <v>0.12052685391231124</v>
      </c>
      <c r="Q271" s="13">
        <f>IF(VLOOKUP(B271,Database!$A:$AV,MATCH($Q$1,Database!$A$1:$AV$1,),)=0,"#N/A",((((VLOOKUP(B271,Database!$A:$AS,MATCH($Q$1,Database!$A$1:$AS$1,),))))-(((VLOOKUP(EDATE(B271,-12),Database!$A:$AS,MATCH($Q$1,Database!$A$1:$AS$1,),)))))/(((VLOOKUP(EDATE(B271,-12),Database!$A:$AS,MATCH($Q$1,Database!$A$1:$AS$1,),)))))</f>
        <v>7.7801626712199506E-2</v>
      </c>
      <c r="R271" s="13">
        <f>IF(VLOOKUP(B271,Database!$A:$AV,MATCH($R$1,Database!$A$1:$AV$1,),)=0,"#N/A",((((VLOOKUP(B271,Database!$A:$AS,MATCH($R$1,Database!$A$1:$AS$1,),))))-(((VLOOKUP(EDATE(B271,-12),Database!$A:$AS,MATCH($R$1,Database!$A$1:$AS$1,),)))))/(((VLOOKUP(EDATE(B271,-12),Database!$A:$AS,MATCH($R$1,Database!$A$1:$AS$1,),)))))</f>
        <v>-1.7647058823529443E-2</v>
      </c>
      <c r="S271" s="13">
        <f>IF(VLOOKUP(B271,Database!$A:$AV,MATCH($S$1,Database!$A$1:$AV$1,),)=0,"#N/A",((((VLOOKUP(B271,Database!$A:$AS,MATCH($S$1,Database!$A$1:$AS$1,),))))-(((VLOOKUP(EDATE(B271,-12),Database!$A:$AS,MATCH($S$1,Database!$A$1:$AS$1,),)))))/(((VLOOKUP(EDATE(B271,-12),Database!$A:$AS,MATCH($S$1,Database!$A$1:$AS$1,),)))))</f>
        <v>8.2804634042711864E-2</v>
      </c>
      <c r="T271" s="13">
        <f>IF(VLOOKUP(B271,Database!$A:$AV,MATCH($T$1,Database!$A$1:$AV$1,),)=0,"#N/A",((((VLOOKUP(B271,Database!$A:$AS,MATCH($T$1,Database!$A$1:$AS$1,),))))-(((VLOOKUP(EDATE(B271,-12),Database!$A:$AS,MATCH($T$1,Database!$A$1:$AS$1,),)))))/(((VLOOKUP(EDATE(B271,-12),Database!$A:$AS,MATCH($T$1,Database!$A$1:$AS$1,),)))))</f>
        <v>0.14583333333633844</v>
      </c>
      <c r="U271" s="13">
        <f>IF(VLOOKUP(B271,Database!$A:$AV,MATCH($U$1,Database!$A$1:$AV$1,),)=0,"#N/A",((((VLOOKUP(B271,Database!$A:$AS,MATCH($U$1,Database!$A$1:$AS$1,),))))-(((VLOOKUP(EDATE(B271,-12),Database!$A:$AS,MATCH($U$1,Database!$A$1:$AS$1,),)))))/(((VLOOKUP(EDATE(B271,-12),Database!$A:$AS,MATCH($U$1,Database!$A$1:$AS$1,),)))))</f>
        <v>9.4594594600572027E-2</v>
      </c>
      <c r="V271" s="13">
        <f>IF(VLOOKUP(B271,Database!$A:$AV,MATCH($V$1,Database!$A$1:$AV$1,),)=0,"#N/A",((((VLOOKUP(B271,Database!$A:$AS,MATCH($V$1,Database!$A$1:$AS$1,),))))-(((VLOOKUP(EDATE(B271,-12),Database!$A:$AS,MATCH($V$1,Database!$A$1:$AS$1,),)))))/(((VLOOKUP(EDATE(B271,-12),Database!$A:$AS,MATCH($V$1,Database!$A$1:$AS$1,),)))))</f>
        <v>0.10978835978835995</v>
      </c>
    </row>
    <row r="272" spans="1:22" s="80" customFormat="1" x14ac:dyDescent="0.35">
      <c r="A272" s="43"/>
      <c r="B272" s="75">
        <v>40422</v>
      </c>
      <c r="C272" s="13">
        <f>IF(VLOOKUP(B272,Database!$A:$AU,MATCH($C$1,Database!$A$1:$AU$1,),)=0,"#N/A",((((VLOOKUP(B272,Database!$A:$AU,MATCH($C$1,Database!$A$1:$AU$1,),))))-(((VLOOKUP(EDATE(B272,-12),Database!$A:$AU,MATCH($C$1,Database!$A$1:$AU$1,),)))))/(((VLOOKUP(EDATE(B272,-12),Database!$A:$AU,MATCH($C$1,Database!$A$1:$AU$1,),)))))</f>
        <v>6.301746192423241E-2</v>
      </c>
      <c r="D272" s="13">
        <f>IF(VLOOKUP(B272,Database!$A:$AV,MATCH($D$1,Database!$A$1:$AV$1,),)=0,"#N/A",((((VLOOKUP(B272,Database!$A:$AS,MATCH($D$1,Database!$A$1:$AS$1,),))))-(((VLOOKUP(EDATE(B272,-12),Database!$A:$AS,MATCH($D$1,Database!$A$1:$AS$1,),)))))/(((VLOOKUP(EDATE(B272,-12),Database!$A:$AS,MATCH($D$1,Database!$A$1:$AS$1,),)))))</f>
        <v>6.1135371176464719E-2</v>
      </c>
      <c r="E272" s="13">
        <f>IF(VLOOKUP(B272,Database!$A:$AV,MATCH($E$1,Database!$A$1:$AV$1,),)=0,"#N/A",((((VLOOKUP(B272,Database!$A:$AS,MATCH($E$1,Database!$A$1:$AS$1,),))))-(((VLOOKUP(EDATE(B272,-12),Database!$A:$AS,MATCH($E$1,Database!$A$1:$AS$1,),)))))/(((VLOOKUP(EDATE(B272,-12),Database!$A:$AS,MATCH($E$1,Database!$A$1:$AS$1,),)))))</f>
        <v>0.122941822170583</v>
      </c>
      <c r="F272" s="13">
        <f>IF(VLOOKUP(B272,Database!$A:$AV,MATCH($F$1,Database!$A$1:$AV$1,),)=0,"#N/A",((((VLOOKUP(B272,Database!$A:$AS,MATCH($F$1,Database!$A$1:$AS$1,),))))-(((VLOOKUP(EDATE(B272,-12),Database!$A:$AS,MATCH($F$1,Database!$A$1:$AS$1,),)))))/(((VLOOKUP(EDATE(B272,-12),Database!$A:$AS,MATCH($F$1,Database!$A$1:$AS$1,),)))))</f>
        <v>9.8692033302378301E-2</v>
      </c>
      <c r="G272" s="13">
        <f>IF(VLOOKUP(B272,Database!$A:$AV,MATCH($G$1,Database!$A$1:$AV$1,),)=0,"#N/A",((((VLOOKUP(B272,Database!$A:$AS,MATCH($G$1,Database!$A$1:$AS$1,),))))-(((VLOOKUP(EDATE(B272,-12),Database!$A:$AS,MATCH($G$1,Database!$A$1:$AS$1,),)))))/(((VLOOKUP(EDATE(B272,-12),Database!$A:$AS,MATCH($G$1,Database!$A$1:$AS$1,),)))))</f>
        <v>3.2174899453439258E-2</v>
      </c>
      <c r="H272" s="13">
        <f>IF(VLOOKUP(B272,Database!$A:$AV,MATCH($H$1,Database!$A$1:$AV$1,),)=0,"#N/A",((((VLOOKUP(B272,Database!$A:$AS,MATCH($H$1,Database!$A$1:$AS$1,),))))-(((VLOOKUP(EDATE(B272,-12),Database!$A:$AS,MATCH($H$1,Database!$A$1:$AS$1,),)))))/(((VLOOKUP(EDATE(B272,-12),Database!$A:$AS,MATCH($H$1,Database!$A$1:$AS$1,),)))))</f>
        <v>-1.9543973944400852E-2</v>
      </c>
      <c r="I272" s="13">
        <f>IF(VLOOKUP(B272,Database!$A:$AV,MATCH($I$1,Database!$A$1:$AV$1,),)=0,"#N/A",((((VLOOKUP(B272,Database!$A:$AS,MATCH($I$1,Database!$A$1:$AS$1,),))))-(((VLOOKUP(EDATE(B272,-12),Database!$A:$AS,MATCH($I$1,Database!$A$1:$AS$1,),)))))/(((VLOOKUP(EDATE(B272,-12),Database!$A:$AS,MATCH($I$1,Database!$A$1:$AS$1,),)))))</f>
        <v>6.2992125983089398E-2</v>
      </c>
      <c r="J272" s="13">
        <f>IF(VLOOKUP(B272,Database!$A:$AV,MATCH($J$1,Database!$A$1:$AV$1,),)=0,"#N/A",((((VLOOKUP(B272,Database!$A:$AS,MATCH($J$1,Database!$A$1:$AS$1,),))))-(((VLOOKUP(EDATE(B272,-12),Database!$A:$AS,MATCH($J$1,Database!$A$1:$AS$1,),)))))/(((VLOOKUP(EDATE(B272,-12),Database!$A:$AS,MATCH($J$1,Database!$A$1:$AS$1,),)))))</f>
        <v>-1.3147369122286069E-2</v>
      </c>
      <c r="K272" s="13">
        <f>IF(VLOOKUP(B272,Database!$A:$AV,MATCH($K$1,Database!$A$1:$AV$1,),)=0,"#N/A",((((VLOOKUP(B272,Database!$A:$AS,MATCH($K$1,Database!$A$1:$AS$1,),))))-(((VLOOKUP(EDATE(B272,-12),Database!$A:$AS,MATCH($K$1,Database!$A$1:$AS$1,),)))))/(((VLOOKUP(EDATE(B272,-12),Database!$A:$AS,MATCH($K$1,Database!$A$1:$AS$1,),)))))</f>
        <v>8.7774294666980751E-2</v>
      </c>
      <c r="L272" s="13">
        <f>((((VLOOKUP(B272,Database!$A:$AS,MATCH($L$1,Database!$A$1:$AS$1,),))))-(((VLOOKUP(EDATE(B272,-12),Database!$A:$AS,MATCH($L$1,Database!$A$1:$AS$1,),)))))/(((VLOOKUP(EDATE(B272,-12),Database!$A:$AS,MATCH($L$1,Database!$A$1:$AS$1,),))))</f>
        <v>6.0888751912352365E-2</v>
      </c>
      <c r="M272" s="13">
        <f>((((VLOOKUP(B272,Database!$A:$AS,MATCH($M$1,Database!$A$1:$AS$1,),))))-(((VLOOKUP(EDATE(B272,-12),Database!$A:$AS,MATCH($M$1,Database!$A$1:$AS$1,),)))))/(((VLOOKUP(EDATE(B272,-12),Database!$A:$AS,MATCH($M$1,Database!$A$1:$AS$1,),))))</f>
        <v>6.4638783269961905E-2</v>
      </c>
      <c r="N272" s="13">
        <f>((((VLOOKUP(B272,Database!$A:$AS,MATCH($N$1,Database!$A$1:$AS$1,),))))-(((VLOOKUP(EDATE(B272,-12),Database!$A:$AS,MATCH($N$1,Database!$A$1:$AS$1,),)))))/(((VLOOKUP(EDATE(B272,-12),Database!$A:$AS,MATCH($N$1,Database!$A$1:$AS$1,),))))</f>
        <v>6.2337046710128852E-2</v>
      </c>
      <c r="O272" s="13">
        <f>IF(VLOOKUP(B272,Database!$A:$AV,MATCH($O$1,Database!$A$1:$AV$1,),)=0,"#N/A",((((VLOOKUP(B272,Database!$A:$AS,MATCH($O$1,Database!$A$1:$AS$1,),))))-(((VLOOKUP(EDATE(B272,-12),Database!$A:$AS,MATCH($O$1,Database!$A$1:$AS$1,),)))))/(((VLOOKUP(EDATE(B272,-12),Database!$A:$AS,MATCH($O$1,Database!$A$1:$AS$1,),)))))</f>
        <v>7.3656394938753061E-2</v>
      </c>
      <c r="P272" s="13">
        <f>IF(VLOOKUP(B272,Database!$A:$AV,MATCH($P$1,Database!$A$1:$AV$1,),)=0,"#N/A",((((VLOOKUP(B272,Database!$A:$AS,MATCH($P$1,Database!$A$1:$AS$1,),))))-(((VLOOKUP(EDATE(B272,-12),Database!$A:$AS,MATCH($P$1,Database!$A$1:$AS$1,),)))))/(((VLOOKUP(EDATE(B272,-12),Database!$A:$AS,MATCH($P$1,Database!$A$1:$AS$1,),)))))</f>
        <v>9.3180196722845332E-2</v>
      </c>
      <c r="Q272" s="13">
        <f>IF(VLOOKUP(B272,Database!$A:$AV,MATCH($Q$1,Database!$A$1:$AV$1,),)=0,"#N/A",((((VLOOKUP(B272,Database!$A:$AS,MATCH($Q$1,Database!$A$1:$AS$1,),))))-(((VLOOKUP(EDATE(B272,-12),Database!$A:$AS,MATCH($Q$1,Database!$A$1:$AS$1,),)))))/(((VLOOKUP(EDATE(B272,-12),Database!$A:$AS,MATCH($Q$1,Database!$A$1:$AS$1,),)))))</f>
        <v>6.4593841194895918E-2</v>
      </c>
      <c r="R272" s="13">
        <f>IF(VLOOKUP(B272,Database!$A:$AV,MATCH($R$1,Database!$A$1:$AV$1,),)=0,"#N/A",((((VLOOKUP(B272,Database!$A:$AS,MATCH($R$1,Database!$A$1:$AS$1,),))))-(((VLOOKUP(EDATE(B272,-12),Database!$A:$AS,MATCH($R$1,Database!$A$1:$AS$1,),)))))/(((VLOOKUP(EDATE(B272,-12),Database!$A:$AS,MATCH($R$1,Database!$A$1:$AS$1,),)))))</f>
        <v>-0.12398703403754328</v>
      </c>
      <c r="S272" s="13">
        <f>IF(VLOOKUP(B272,Database!$A:$AV,MATCH($S$1,Database!$A$1:$AV$1,),)=0,"#N/A",((((VLOOKUP(B272,Database!$A:$AS,MATCH($S$1,Database!$A$1:$AS$1,),))))-(((VLOOKUP(EDATE(B272,-12),Database!$A:$AS,MATCH($S$1,Database!$A$1:$AS$1,),)))))/(((VLOOKUP(EDATE(B272,-12),Database!$A:$AS,MATCH($S$1,Database!$A$1:$AS$1,),)))))</f>
        <v>8.3009424068287888E-2</v>
      </c>
      <c r="T272" s="13">
        <f>IF(VLOOKUP(B272,Database!$A:$AV,MATCH($T$1,Database!$A$1:$AV$1,),)=0,"#N/A",((((VLOOKUP(B272,Database!$A:$AS,MATCH($T$1,Database!$A$1:$AS$1,),))))-(((VLOOKUP(EDATE(B272,-12),Database!$A:$AS,MATCH($T$1,Database!$A$1:$AS$1,),)))))/(((VLOOKUP(EDATE(B272,-12),Database!$A:$AS,MATCH($T$1,Database!$A$1:$AS$1,),)))))</f>
        <v>0.13470681458457801</v>
      </c>
      <c r="U272" s="13">
        <f>IF(VLOOKUP(B272,Database!$A:$AV,MATCH($U$1,Database!$A$1:$AV$1,),)=0,"#N/A",((((VLOOKUP(B272,Database!$A:$AS,MATCH($U$1,Database!$A$1:$AS$1,),))))-(((VLOOKUP(EDATE(B272,-12),Database!$A:$AS,MATCH($U$1,Database!$A$1:$AS$1,),)))))/(((VLOOKUP(EDATE(B272,-12),Database!$A:$AS,MATCH($U$1,Database!$A$1:$AS$1,),)))))</f>
        <v>0.11411042944454011</v>
      </c>
      <c r="V272" s="13">
        <f>IF(VLOOKUP(B272,Database!$A:$AV,MATCH($V$1,Database!$A$1:$AV$1,),)=0,"#N/A",((((VLOOKUP(B272,Database!$A:$AS,MATCH($V$1,Database!$A$1:$AS$1,),))))-(((VLOOKUP(EDATE(B272,-12),Database!$A:$AS,MATCH($V$1,Database!$A$1:$AS$1,),)))))/(((VLOOKUP(EDATE(B272,-12),Database!$A:$AS,MATCH($V$1,Database!$A$1:$AS$1,),)))))</f>
        <v>0.11503267973856206</v>
      </c>
    </row>
    <row r="273" spans="1:22" s="80" customFormat="1" x14ac:dyDescent="0.35">
      <c r="A273" s="43"/>
      <c r="B273" s="75">
        <v>40452</v>
      </c>
      <c r="C273" s="13">
        <f>IF(VLOOKUP(B273,Database!$A:$AU,MATCH($C$1,Database!$A$1:$AU$1,),)=0,"#N/A",((((VLOOKUP(B273,Database!$A:$AU,MATCH($C$1,Database!$A$1:$AU$1,),))))-(((VLOOKUP(EDATE(B273,-12),Database!$A:$AU,MATCH($C$1,Database!$A$1:$AU$1,),)))))/(((VLOOKUP(EDATE(B273,-12),Database!$A:$AU,MATCH($C$1,Database!$A$1:$AU$1,),)))))</f>
        <v>5.7853448596732665E-2</v>
      </c>
      <c r="D273" s="13">
        <f>IF(VLOOKUP(B273,Database!$A:$AV,MATCH($D$1,Database!$A$1:$AV$1,),)=0,"#N/A",((((VLOOKUP(B273,Database!$A:$AS,MATCH($D$1,Database!$A$1:$AS$1,),))))-(((VLOOKUP(EDATE(B273,-12),Database!$A:$AS,MATCH($D$1,Database!$A$1:$AS$1,),)))))/(((VLOOKUP(EDATE(B273,-12),Database!$A:$AS,MATCH($D$1,Database!$A$1:$AS$1,),)))))</f>
        <v>7.3384446876047241E-2</v>
      </c>
      <c r="E273" s="13">
        <f>IF(VLOOKUP(B273,Database!$A:$AV,MATCH($E$1,Database!$A$1:$AV$1,),)=0,"#N/A",((((VLOOKUP(B273,Database!$A:$AS,MATCH($E$1,Database!$A$1:$AS$1,),))))-(((VLOOKUP(EDATE(B273,-12),Database!$A:$AS,MATCH($E$1,Database!$A$1:$AS$1,),)))))/(((VLOOKUP(EDATE(B273,-12),Database!$A:$AS,MATCH($E$1,Database!$A$1:$AS$1,),)))))</f>
        <v>6.1965811970793913E-2</v>
      </c>
      <c r="F273" s="13">
        <f>IF(VLOOKUP(B273,Database!$A:$AV,MATCH($F$1,Database!$A$1:$AV$1,),)=0,"#N/A",((((VLOOKUP(B273,Database!$A:$AS,MATCH($F$1,Database!$A$1:$AS$1,),))))-(((VLOOKUP(EDATE(B273,-12),Database!$A:$AS,MATCH($F$1,Database!$A$1:$AS$1,),)))))/(((VLOOKUP(EDATE(B273,-12),Database!$A:$AS,MATCH($F$1,Database!$A$1:$AS$1,),)))))</f>
        <v>0.1470230862651094</v>
      </c>
      <c r="G273" s="13">
        <f>IF(VLOOKUP(B273,Database!$A:$AV,MATCH($G$1,Database!$A$1:$AV$1,),)=0,"#N/A",((((VLOOKUP(B273,Database!$A:$AS,MATCH($G$1,Database!$A$1:$AS$1,),))))-(((VLOOKUP(EDATE(B273,-12),Database!$A:$AS,MATCH($G$1,Database!$A$1:$AS$1,),)))))/(((VLOOKUP(EDATE(B273,-12),Database!$A:$AS,MATCH($G$1,Database!$A$1:$AS$1,),)))))</f>
        <v>3.7060105886016895E-2</v>
      </c>
      <c r="H273" s="13">
        <f>IF(VLOOKUP(B273,Database!$A:$AV,MATCH($H$1,Database!$A$1:$AV$1,),)=0,"#N/A",((((VLOOKUP(B273,Database!$A:$AS,MATCH($H$1,Database!$A$1:$AS$1,),))))-(((VLOOKUP(EDATE(B273,-12),Database!$A:$AS,MATCH($H$1,Database!$A$1:$AS$1,),)))))/(((VLOOKUP(EDATE(B273,-12),Database!$A:$AS,MATCH($H$1,Database!$A$1:$AS$1,),)))))</f>
        <v>-8.686210640819066E-3</v>
      </c>
      <c r="I273" s="13">
        <f>IF(VLOOKUP(B273,Database!$A:$AV,MATCH($I$1,Database!$A$1:$AV$1,),)=0,"#N/A",((((VLOOKUP(B273,Database!$A:$AS,MATCH($I$1,Database!$A$1:$AS$1,),))))-(((VLOOKUP(EDATE(B273,-12),Database!$A:$AS,MATCH($I$1,Database!$A$1:$AS$1,),)))))/(((VLOOKUP(EDATE(B273,-12),Database!$A:$AS,MATCH($I$1,Database!$A$1:$AS$1,),)))))</f>
        <v>4.9370764758806106E-2</v>
      </c>
      <c r="J273" s="13">
        <f>IF(VLOOKUP(B273,Database!$A:$AV,MATCH($J$1,Database!$A$1:$AV$1,),)=0,"#N/A",((((VLOOKUP(B273,Database!$A:$AS,MATCH($J$1,Database!$A$1:$AS$1,),))))-(((VLOOKUP(EDATE(B273,-12),Database!$A:$AS,MATCH($J$1,Database!$A$1:$AS$1,),)))))/(((VLOOKUP(EDATE(B273,-12),Database!$A:$AS,MATCH($J$1,Database!$A$1:$AS$1,),)))))</f>
        <v>-4.6231648834604696E-3</v>
      </c>
      <c r="K273" s="13">
        <f>IF(VLOOKUP(B273,Database!$A:$AV,MATCH($K$1,Database!$A$1:$AV$1,),)=0,"#N/A",((((VLOOKUP(B273,Database!$A:$AS,MATCH($K$1,Database!$A$1:$AS$1,),))))-(((VLOOKUP(EDATE(B273,-12),Database!$A:$AS,MATCH($K$1,Database!$A$1:$AS$1,),)))))/(((VLOOKUP(EDATE(B273,-12),Database!$A:$AS,MATCH($K$1,Database!$A$1:$AS$1,),)))))</f>
        <v>9.9260823654200664E-2</v>
      </c>
      <c r="L273" s="13">
        <f>((((VLOOKUP(B273,Database!$A:$AS,MATCH($L$1,Database!$A$1:$AS$1,),))))-(((VLOOKUP(EDATE(B273,-12),Database!$A:$AS,MATCH($L$1,Database!$A$1:$AS$1,),)))))/(((VLOOKUP(EDATE(B273,-12),Database!$A:$AS,MATCH($L$1,Database!$A$1:$AS$1,),))))</f>
        <v>4.8334422613420761E-2</v>
      </c>
      <c r="M273" s="13">
        <f>((((VLOOKUP(B273,Database!$A:$AS,MATCH($M$1,Database!$A$1:$AS$1,),))))-(((VLOOKUP(EDATE(B273,-12),Database!$A:$AS,MATCH($M$1,Database!$A$1:$AS$1,),)))))/(((VLOOKUP(EDATE(B273,-12),Database!$A:$AS,MATCH($M$1,Database!$A$1:$AS$1,),))))</f>
        <v>7.7987421383647837E-2</v>
      </c>
      <c r="N273" s="13">
        <f>((((VLOOKUP(B273,Database!$A:$AS,MATCH($N$1,Database!$A$1:$AS$1,),))))-(((VLOOKUP(EDATE(B273,-12),Database!$A:$AS,MATCH($N$1,Database!$A$1:$AS$1,),)))))/(((VLOOKUP(EDATE(B273,-12),Database!$A:$AS,MATCH($N$1,Database!$A$1:$AS$1,),))))</f>
        <v>0.11640779356018466</v>
      </c>
      <c r="O273" s="13">
        <f>IF(VLOOKUP(B273,Database!$A:$AV,MATCH($O$1,Database!$A$1:$AV$1,),)=0,"#N/A",((((VLOOKUP(B273,Database!$A:$AS,MATCH($O$1,Database!$A$1:$AS$1,),))))-(((VLOOKUP(EDATE(B273,-12),Database!$A:$AS,MATCH($O$1,Database!$A$1:$AS$1,),)))))/(((VLOOKUP(EDATE(B273,-12),Database!$A:$AS,MATCH($O$1,Database!$A$1:$AS$1,),)))))</f>
        <v>8.2661904277513867E-2</v>
      </c>
      <c r="P273" s="13">
        <f>IF(VLOOKUP(B273,Database!$A:$AV,MATCH($P$1,Database!$A$1:$AV$1,),)=0,"#N/A",((((VLOOKUP(B273,Database!$A:$AS,MATCH($P$1,Database!$A$1:$AS$1,),))))-(((VLOOKUP(EDATE(B273,-12),Database!$A:$AS,MATCH($P$1,Database!$A$1:$AS$1,),)))))/(((VLOOKUP(EDATE(B273,-12),Database!$A:$AS,MATCH($P$1,Database!$A$1:$AS$1,),)))))</f>
        <v>0.10729796575269508</v>
      </c>
      <c r="Q273" s="13">
        <f>IF(VLOOKUP(B273,Database!$A:$AV,MATCH($Q$1,Database!$A$1:$AV$1,),)=0,"#N/A",((((VLOOKUP(B273,Database!$A:$AS,MATCH($Q$1,Database!$A$1:$AS$1,),))))-(((VLOOKUP(EDATE(B273,-12),Database!$A:$AS,MATCH($Q$1,Database!$A$1:$AS$1,),)))))/(((VLOOKUP(EDATE(B273,-12),Database!$A:$AS,MATCH($Q$1,Database!$A$1:$AS$1,),)))))</f>
        <v>4.1693363837567193E-2</v>
      </c>
      <c r="R273" s="13">
        <f>IF(VLOOKUP(B273,Database!$A:$AV,MATCH($R$1,Database!$A$1:$AV$1,),)=0,"#N/A",((((VLOOKUP(B273,Database!$A:$AS,MATCH($R$1,Database!$A$1:$AS$1,),))))-(((VLOOKUP(EDATE(B273,-12),Database!$A:$AS,MATCH($R$1,Database!$A$1:$AS$1,),)))))/(((VLOOKUP(EDATE(B273,-12),Database!$A:$AS,MATCH($R$1,Database!$A$1:$AS$1,),)))))</f>
        <v>-3.9735099331875523E-2</v>
      </c>
      <c r="S273" s="13">
        <f>IF(VLOOKUP(B273,Database!$A:$AV,MATCH($S$1,Database!$A$1:$AV$1,),)=0,"#N/A",((((VLOOKUP(B273,Database!$A:$AS,MATCH($S$1,Database!$A$1:$AS$1,),))))-(((VLOOKUP(EDATE(B273,-12),Database!$A:$AS,MATCH($S$1,Database!$A$1:$AS$1,),)))))/(((VLOOKUP(EDATE(B273,-12),Database!$A:$AS,MATCH($S$1,Database!$A$1:$AS$1,),)))))</f>
        <v>1.6106832537252857E-3</v>
      </c>
      <c r="T273" s="13">
        <f>IF(VLOOKUP(B273,Database!$A:$AV,MATCH($T$1,Database!$A$1:$AV$1,),)=0,"#N/A",((((VLOOKUP(B273,Database!$A:$AS,MATCH($T$1,Database!$A$1:$AS$1,),))))-(((VLOOKUP(EDATE(B273,-12),Database!$A:$AS,MATCH($T$1,Database!$A$1:$AS$1,),)))))/(((VLOOKUP(EDATE(B273,-12),Database!$A:$AS,MATCH($T$1,Database!$A$1:$AS$1,),)))))</f>
        <v>0.12441679626960055</v>
      </c>
      <c r="U273" s="13">
        <f>IF(VLOOKUP(B273,Database!$A:$AV,MATCH($U$1,Database!$A$1:$AV$1,),)=0,"#N/A",((((VLOOKUP(B273,Database!$A:$AS,MATCH($U$1,Database!$A$1:$AS$1,),))))-(((VLOOKUP(EDATE(B273,-12),Database!$A:$AS,MATCH($U$1,Database!$A$1:$AS$1,),)))))/(((VLOOKUP(EDATE(B273,-12),Database!$A:$AS,MATCH($U$1,Database!$A$1:$AS$1,),)))))</f>
        <v>0.10194174756945693</v>
      </c>
      <c r="V273" s="13">
        <f>IF(VLOOKUP(B273,Database!$A:$AV,MATCH($V$1,Database!$A$1:$AV$1,),)=0,"#N/A",((((VLOOKUP(B273,Database!$A:$AS,MATCH($V$1,Database!$A$1:$AS$1,),))))-(((VLOOKUP(EDATE(B273,-12),Database!$A:$AS,MATCH($V$1,Database!$A$1:$AS$1,),)))))/(((VLOOKUP(EDATE(B273,-12),Database!$A:$AS,MATCH($V$1,Database!$A$1:$AS$1,),)))))</f>
        <v>0.1046511627906976</v>
      </c>
    </row>
    <row r="274" spans="1:22" s="80" customFormat="1" x14ac:dyDescent="0.35">
      <c r="A274" s="43"/>
      <c r="B274" s="75">
        <v>40483</v>
      </c>
      <c r="C274" s="13">
        <f>IF(VLOOKUP(B274,Database!$A:$AU,MATCH($C$1,Database!$A$1:$AU$1,),)=0,"#N/A",((((VLOOKUP(B274,Database!$A:$AU,MATCH($C$1,Database!$A$1:$AU$1,),))))-(((VLOOKUP(EDATE(B274,-12),Database!$A:$AU,MATCH($C$1,Database!$A$1:$AU$1,),)))))/(((VLOOKUP(EDATE(B274,-12),Database!$A:$AU,MATCH($C$1,Database!$A$1:$AU$1,),)))))</f>
        <v>5.4175425193790455E-2</v>
      </c>
      <c r="D274" s="13">
        <f>IF(VLOOKUP(B274,Database!$A:$AV,MATCH($D$1,Database!$A$1:$AV$1,),)=0,"#N/A",((((VLOOKUP(B274,Database!$A:$AS,MATCH($D$1,Database!$A$1:$AS$1,),))))-(((VLOOKUP(EDATE(B274,-12),Database!$A:$AS,MATCH($D$1,Database!$A$1:$AS$1,),)))))/(((VLOOKUP(EDATE(B274,-12),Database!$A:$AS,MATCH($D$1,Database!$A$1:$AS$1,),)))))</f>
        <v>8.0874316943295013E-2</v>
      </c>
      <c r="E274" s="13">
        <f>IF(VLOOKUP(B274,Database!$A:$AV,MATCH($E$1,Database!$A$1:$AV$1,),)=0,"#N/A",((((VLOOKUP(B274,Database!$A:$AS,MATCH($E$1,Database!$A$1:$AS$1,),))))-(((VLOOKUP(EDATE(B274,-12),Database!$A:$AS,MATCH($E$1,Database!$A$1:$AS$1,),)))))/(((VLOOKUP(EDATE(B274,-12),Database!$A:$AS,MATCH($E$1,Database!$A$1:$AS$1,),)))))</f>
        <v>5.8638743459321706E-2</v>
      </c>
      <c r="F274" s="13">
        <f>IF(VLOOKUP(B274,Database!$A:$AV,MATCH($F$1,Database!$A$1:$AV$1,),)=0,"#N/A",((((VLOOKUP(B274,Database!$A:$AS,MATCH($F$1,Database!$A$1:$AS$1,),))))-(((VLOOKUP(EDATE(B274,-12),Database!$A:$AS,MATCH($F$1,Database!$A$1:$AS$1,),)))))/(((VLOOKUP(EDATE(B274,-12),Database!$A:$AS,MATCH($F$1,Database!$A$1:$AS$1,),)))))</f>
        <v>0.12725090036102304</v>
      </c>
      <c r="G274" s="13">
        <f>IF(VLOOKUP(B274,Database!$A:$AV,MATCH($G$1,Database!$A$1:$AV$1,),)=0,"#N/A",((((VLOOKUP(B274,Database!$A:$AS,MATCH($G$1,Database!$A$1:$AS$1,),))))-(((VLOOKUP(EDATE(B274,-12),Database!$A:$AS,MATCH($G$1,Database!$A$1:$AS$1,),)))))/(((VLOOKUP(EDATE(B274,-12),Database!$A:$AS,MATCH($G$1,Database!$A$1:$AS$1,),)))))</f>
        <v>4.0715607649598945E-2</v>
      </c>
      <c r="H274" s="13">
        <f>IF(VLOOKUP(B274,Database!$A:$AV,MATCH($H$1,Database!$A$1:$AV$1,),)=0,"#N/A",((((VLOOKUP(B274,Database!$A:$AS,MATCH($H$1,Database!$A$1:$AS$1,),))))-(((VLOOKUP(EDATE(B274,-12),Database!$A:$AS,MATCH($H$1,Database!$A$1:$AS$1,),)))))/(((VLOOKUP(EDATE(B274,-12),Database!$A:$AS,MATCH($H$1,Database!$A$1:$AS$1,),)))))</f>
        <v>-2.9347826086277427E-2</v>
      </c>
      <c r="I274" s="13">
        <f>IF(VLOOKUP(B274,Database!$A:$AV,MATCH($I$1,Database!$A$1:$AV$1,),)=0,"#N/A",((((VLOOKUP(B274,Database!$A:$AS,MATCH($I$1,Database!$A$1:$AS$1,),))))-(((VLOOKUP(EDATE(B274,-12),Database!$A:$AS,MATCH($I$1,Database!$A$1:$AS$1,),)))))/(((VLOOKUP(EDATE(B274,-12),Database!$A:$AS,MATCH($I$1,Database!$A$1:$AS$1,),)))))</f>
        <v>5.3140096619571135E-2</v>
      </c>
      <c r="J274" s="13">
        <f>IF(VLOOKUP(B274,Database!$A:$AV,MATCH($J$1,Database!$A$1:$AV$1,),)=0,"#N/A",((((VLOOKUP(B274,Database!$A:$AS,MATCH($J$1,Database!$A$1:$AS$1,),))))-(((VLOOKUP(EDATE(B274,-12),Database!$A:$AS,MATCH($J$1,Database!$A$1:$AS$1,),)))))/(((VLOOKUP(EDATE(B274,-12),Database!$A:$AS,MATCH($J$1,Database!$A$1:$AS$1,),)))))</f>
        <v>2.3439572510379293E-2</v>
      </c>
      <c r="K274" s="13">
        <f>IF(VLOOKUP(B274,Database!$A:$AV,MATCH($K$1,Database!$A$1:$AV$1,),)=0,"#N/A",((((VLOOKUP(B274,Database!$A:$AS,MATCH($K$1,Database!$A$1:$AS$1,),))))-(((VLOOKUP(EDATE(B274,-12),Database!$A:$AS,MATCH($K$1,Database!$A$1:$AS$1,),)))))/(((VLOOKUP(EDATE(B274,-12),Database!$A:$AS,MATCH($K$1,Database!$A$1:$AS$1,),)))))</f>
        <v>0.14179104477540333</v>
      </c>
      <c r="L274" s="13">
        <f>((((VLOOKUP(B274,Database!$A:$AS,MATCH($L$1,Database!$A$1:$AS$1,),))))-(((VLOOKUP(EDATE(B274,-12),Database!$A:$AS,MATCH($L$1,Database!$A$1:$AS$1,),)))))/(((VLOOKUP(EDATE(B274,-12),Database!$A:$AS,MATCH($L$1,Database!$A$1:$AS$1,),))))</f>
        <v>3.1631735407618003E-2</v>
      </c>
      <c r="M274" s="13">
        <f>((((VLOOKUP(B274,Database!$A:$AS,MATCH($M$1,Database!$A$1:$AS$1,),))))-(((VLOOKUP(EDATE(B274,-12),Database!$A:$AS,MATCH($M$1,Database!$A$1:$AS$1,),)))))/(((VLOOKUP(EDATE(B274,-12),Database!$A:$AS,MATCH($M$1,Database!$A$1:$AS$1,),))))</f>
        <v>6.2962962962962887E-2</v>
      </c>
      <c r="N274" s="13">
        <f>((((VLOOKUP(B274,Database!$A:$AS,MATCH($N$1,Database!$A$1:$AS$1,),))))-(((VLOOKUP(EDATE(B274,-12),Database!$A:$AS,MATCH($N$1,Database!$A$1:$AS$1,),)))))/(((VLOOKUP(EDATE(B274,-12),Database!$A:$AS,MATCH($N$1,Database!$A$1:$AS$1,),))))</f>
        <v>6.5119534436402435E-2</v>
      </c>
      <c r="O274" s="13">
        <f>IF(VLOOKUP(B274,Database!$A:$AV,MATCH($O$1,Database!$A$1:$AV$1,),)=0,"#N/A",((((VLOOKUP(B274,Database!$A:$AS,MATCH($O$1,Database!$A$1:$AS$1,),))))-(((VLOOKUP(EDATE(B274,-12),Database!$A:$AS,MATCH($O$1,Database!$A$1:$AS$1,),)))))/(((VLOOKUP(EDATE(B274,-12),Database!$A:$AS,MATCH($O$1,Database!$A$1:$AS$1,),)))))</f>
        <v>6.6455923553474822E-2</v>
      </c>
      <c r="P274" s="13">
        <f>IF(VLOOKUP(B274,Database!$A:$AV,MATCH($P$1,Database!$A$1:$AV$1,),)=0,"#N/A",((((VLOOKUP(B274,Database!$A:$AS,MATCH($P$1,Database!$A$1:$AS$1,),))))-(((VLOOKUP(EDATE(B274,-12),Database!$A:$AS,MATCH($P$1,Database!$A$1:$AS$1,),)))))/(((VLOOKUP(EDATE(B274,-12),Database!$A:$AS,MATCH($P$1,Database!$A$1:$AS$1,),)))))</f>
        <v>0.10596680020206542</v>
      </c>
      <c r="Q274" s="13">
        <f>IF(VLOOKUP(B274,Database!$A:$AV,MATCH($Q$1,Database!$A$1:$AV$1,),)=0,"#N/A",((((VLOOKUP(B274,Database!$A:$AS,MATCH($Q$1,Database!$A$1:$AS$1,),))))-(((VLOOKUP(EDATE(B274,-12),Database!$A:$AS,MATCH($Q$1,Database!$A$1:$AS$1,),)))))/(((VLOOKUP(EDATE(B274,-12),Database!$A:$AS,MATCH($Q$1,Database!$A$1:$AS$1,),)))))</f>
        <v>3.3565212546300814E-2</v>
      </c>
      <c r="R274" s="13">
        <f>IF(VLOOKUP(B274,Database!$A:$AV,MATCH($R$1,Database!$A$1:$AV$1,),)=0,"#N/A",((((VLOOKUP(B274,Database!$A:$AS,MATCH($R$1,Database!$A$1:$AS$1,),))))-(((VLOOKUP(EDATE(B274,-12),Database!$A:$AS,MATCH($R$1,Database!$A$1:$AS$1,),)))))/(((VLOOKUP(EDATE(B274,-12),Database!$A:$AS,MATCH($R$1,Database!$A$1:$AS$1,),)))))</f>
        <v>-7.1486596261872773E-2</v>
      </c>
      <c r="S274" s="13">
        <f>IF(VLOOKUP(B274,Database!$A:$AV,MATCH($S$1,Database!$A$1:$AV$1,),)=0,"#N/A",((((VLOOKUP(B274,Database!$A:$AS,MATCH($S$1,Database!$A$1:$AS$1,),))))-(((VLOOKUP(EDATE(B274,-12),Database!$A:$AS,MATCH($S$1,Database!$A$1:$AS$1,),)))))/(((VLOOKUP(EDATE(B274,-12),Database!$A:$AS,MATCH($S$1,Database!$A$1:$AS$1,),)))))</f>
        <v>0.15731275532809569</v>
      </c>
      <c r="T274" s="13">
        <f>IF(VLOOKUP(B274,Database!$A:$AV,MATCH($T$1,Database!$A$1:$AV$1,),)=0,"#N/A",((((VLOOKUP(B274,Database!$A:$AS,MATCH($T$1,Database!$A$1:$AS$1,),))))-(((VLOOKUP(EDATE(B274,-12),Database!$A:$AS,MATCH($T$1,Database!$A$1:$AS$1,),)))))/(((VLOOKUP(EDATE(B274,-12),Database!$A:$AS,MATCH($T$1,Database!$A$1:$AS$1,),)))))</f>
        <v>0.11343283581416745</v>
      </c>
      <c r="U274" s="13">
        <f>IF(VLOOKUP(B274,Database!$A:$AV,MATCH($U$1,Database!$A$1:$AV$1,),)=0,"#N/A",((((VLOOKUP(B274,Database!$A:$AS,MATCH($U$1,Database!$A$1:$AS$1,),))))-(((VLOOKUP(EDATE(B274,-12),Database!$A:$AS,MATCH($U$1,Database!$A$1:$AS$1,),)))))/(((VLOOKUP(EDATE(B274,-12),Database!$A:$AS,MATCH($U$1,Database!$A$1:$AS$1,),)))))</f>
        <v>0.11344019728471463</v>
      </c>
      <c r="V274" s="13">
        <f>IF(VLOOKUP(B274,Database!$A:$AV,MATCH($V$1,Database!$A$1:$AV$1,),)=0,"#N/A",((((VLOOKUP(B274,Database!$A:$AS,MATCH($V$1,Database!$A$1:$AS$1,),))))-(((VLOOKUP(EDATE(B274,-12),Database!$A:$AS,MATCH($V$1,Database!$A$1:$AS$1,),)))))/(((VLOOKUP(EDATE(B274,-12),Database!$A:$AS,MATCH($V$1,Database!$A$1:$AS$1,),)))))</f>
        <v>9.768637532133688E-2</v>
      </c>
    </row>
    <row r="275" spans="1:22" s="80" customFormat="1" x14ac:dyDescent="0.35">
      <c r="A275" s="43"/>
      <c r="B275" s="75">
        <v>40513</v>
      </c>
      <c r="C275" s="13">
        <f>IF(VLOOKUP(B275,Database!$A:$AU,MATCH($C$1,Database!$A$1:$AU$1,),)=0,"#N/A",((((VLOOKUP(B275,Database!$A:$AU,MATCH($C$1,Database!$A$1:$AU$1,),))))-(((VLOOKUP(EDATE(B275,-12),Database!$A:$AU,MATCH($C$1,Database!$A$1:$AU$1,),)))))/(((VLOOKUP(EDATE(B275,-12),Database!$A:$AU,MATCH($C$1,Database!$A$1:$AU$1,),)))))</f>
        <v>6.0548464392166511E-2</v>
      </c>
      <c r="D275" s="13">
        <f>IF(VLOOKUP(B275,Database!$A:$AV,MATCH($D$1,Database!$A$1:$AV$1,),)=0,"#N/A",((((VLOOKUP(B275,Database!$A:$AS,MATCH($D$1,Database!$A$1:$AS$1,),))))-(((VLOOKUP(EDATE(B275,-12),Database!$A:$AS,MATCH($D$1,Database!$A$1:$AS$1,),)))))/(((VLOOKUP(EDATE(B275,-12),Database!$A:$AS,MATCH($D$1,Database!$A$1:$AS$1,),)))))</f>
        <v>8.961748634345644E-2</v>
      </c>
      <c r="E275" s="13">
        <f>IF(VLOOKUP(B275,Database!$A:$AV,MATCH($E$1,Database!$A$1:$AV$1,),)=0,"#N/A",((((VLOOKUP(B275,Database!$A:$AS,MATCH($E$1,Database!$A$1:$AS$1,),))))-(((VLOOKUP(EDATE(B275,-12),Database!$A:$AS,MATCH($E$1,Database!$A$1:$AS$1,),)))))/(((VLOOKUP(EDATE(B275,-12),Database!$A:$AS,MATCH($E$1,Database!$A$1:$AS$1,),)))))</f>
        <v>5.2959501554039314E-2</v>
      </c>
      <c r="F275" s="13">
        <f>IF(VLOOKUP(B275,Database!$A:$AV,MATCH($F$1,Database!$A$1:$AV$1,),)=0,"#N/A",((((VLOOKUP(B275,Database!$A:$AS,MATCH($F$1,Database!$A$1:$AS$1,),))))-(((VLOOKUP(EDATE(B275,-12),Database!$A:$AS,MATCH($F$1,Database!$A$1:$AS$1,),)))))/(((VLOOKUP(EDATE(B275,-12),Database!$A:$AS,MATCH($F$1,Database!$A$1:$AS$1,),)))))</f>
        <v>0.14525810324920768</v>
      </c>
      <c r="G275" s="13">
        <f>IF(VLOOKUP(B275,Database!$A:$AV,MATCH($G$1,Database!$A$1:$AV$1,),)=0,"#N/A",((((VLOOKUP(B275,Database!$A:$AS,MATCH($G$1,Database!$A$1:$AS$1,),))))-(((VLOOKUP(EDATE(B275,-12),Database!$A:$AS,MATCH($G$1,Database!$A$1:$AS$1,),)))))/(((VLOOKUP(EDATE(B275,-12),Database!$A:$AS,MATCH($G$1,Database!$A$1:$AS$1,),)))))</f>
        <v>5.7464149386154885E-2</v>
      </c>
      <c r="H275" s="13">
        <f>IF(VLOOKUP(B275,Database!$A:$AV,MATCH($H$1,Database!$A$1:$AV$1,),)=0,"#N/A",((((VLOOKUP(B275,Database!$A:$AS,MATCH($H$1,Database!$A$1:$AS$1,),))))-(((VLOOKUP(EDATE(B275,-12),Database!$A:$AS,MATCH($H$1,Database!$A$1:$AS$1,),)))))/(((VLOOKUP(EDATE(B275,-12),Database!$A:$AS,MATCH($H$1,Database!$A$1:$AS$1,),)))))</f>
        <v>-4.3572984750461639E-2</v>
      </c>
      <c r="I275" s="13">
        <f>IF(VLOOKUP(B275,Database!$A:$AV,MATCH($I$1,Database!$A$1:$AV$1,),)=0,"#N/A",((((VLOOKUP(B275,Database!$A:$AS,MATCH($I$1,Database!$A$1:$AS$1,),))))-(((VLOOKUP(EDATE(B275,-12),Database!$A:$AS,MATCH($I$1,Database!$A$1:$AS$1,),)))))/(((VLOOKUP(EDATE(B275,-12),Database!$A:$AS,MATCH($I$1,Database!$A$1:$AS$1,),)))))</f>
        <v>7.7450980397040028E-2</v>
      </c>
      <c r="J275" s="13">
        <f>IF(VLOOKUP(B275,Database!$A:$AV,MATCH($J$1,Database!$A$1:$AV$1,),)=0,"#N/A",((((VLOOKUP(B275,Database!$A:$AS,MATCH($J$1,Database!$A$1:$AS$1,),))))-(((VLOOKUP(EDATE(B275,-12),Database!$A:$AS,MATCH($J$1,Database!$A$1:$AS$1,),)))))/(((VLOOKUP(EDATE(B275,-12),Database!$A:$AS,MATCH($J$1,Database!$A$1:$AS$1,),)))))</f>
        <v>3.9156655250007144E-3</v>
      </c>
      <c r="K275" s="13">
        <f>IF(VLOOKUP(B275,Database!$A:$AV,MATCH($K$1,Database!$A$1:$AV$1,),)=0,"#N/A",((((VLOOKUP(B275,Database!$A:$AS,MATCH($K$1,Database!$A$1:$AS$1,),))))-(((VLOOKUP(EDATE(B275,-12),Database!$A:$AS,MATCH($K$1,Database!$A$1:$AS$1,),)))))/(((VLOOKUP(EDATE(B275,-12),Database!$A:$AS,MATCH($K$1,Database!$A$1:$AS$1,),)))))</f>
        <v>0.11814345992188816</v>
      </c>
      <c r="L275" s="13">
        <f>((((VLOOKUP(B275,Database!$A:$AS,MATCH($L$1,Database!$A$1:$AS$1,),))))-(((VLOOKUP(EDATE(B275,-12),Database!$A:$AS,MATCH($L$1,Database!$A$1:$AS$1,),)))))/(((VLOOKUP(EDATE(B275,-12),Database!$A:$AS,MATCH($L$1,Database!$A$1:$AS$1,),))))</f>
        <v>4.2982692035247377E-2</v>
      </c>
      <c r="M275" s="13">
        <f>((((VLOOKUP(B275,Database!$A:$AS,MATCH($M$1,Database!$A$1:$AS$1,),))))-(((VLOOKUP(EDATE(B275,-12),Database!$A:$AS,MATCH($M$1,Database!$A$1:$AS$1,),)))))/(((VLOOKUP(EDATE(B275,-12),Database!$A:$AS,MATCH($M$1,Database!$A$1:$AS$1,),))))</f>
        <v>6.0344827586206788E-2</v>
      </c>
      <c r="N275" s="13">
        <f>((((VLOOKUP(B275,Database!$A:$AS,MATCH($N$1,Database!$A$1:$AS$1,),))))-(((VLOOKUP(EDATE(B275,-12),Database!$A:$AS,MATCH($N$1,Database!$A$1:$AS$1,),)))))/(((VLOOKUP(EDATE(B275,-12),Database!$A:$AS,MATCH($N$1,Database!$A$1:$AS$1,),))))</f>
        <v>8.1851269524195552E-2</v>
      </c>
      <c r="O275" s="13">
        <f>IF(VLOOKUP(B275,Database!$A:$AV,MATCH($O$1,Database!$A$1:$AV$1,),)=0,"#N/A",((((VLOOKUP(B275,Database!$A:$AS,MATCH($O$1,Database!$A$1:$AS$1,),))))-(((VLOOKUP(EDATE(B275,-12),Database!$A:$AS,MATCH($O$1,Database!$A$1:$AS$1,),)))))/(((VLOOKUP(EDATE(B275,-12),Database!$A:$AS,MATCH($O$1,Database!$A$1:$AS$1,),)))))</f>
        <v>9.3019383097796768E-2</v>
      </c>
      <c r="P275" s="13">
        <f>IF(VLOOKUP(B275,Database!$A:$AV,MATCH($P$1,Database!$A$1:$AV$1,),)=0,"#N/A",((((VLOOKUP(B275,Database!$A:$AS,MATCH($P$1,Database!$A$1:$AS$1,),))))-(((VLOOKUP(EDATE(B275,-12),Database!$A:$AS,MATCH($P$1,Database!$A$1:$AS$1,),)))))/(((VLOOKUP(EDATE(B275,-12),Database!$A:$AS,MATCH($P$1,Database!$A$1:$AS$1,),)))))</f>
        <v>0.11015886287625423</v>
      </c>
      <c r="Q275" s="13">
        <f>IF(VLOOKUP(B275,Database!$A:$AV,MATCH($Q$1,Database!$A$1:$AV$1,),)=0,"#N/A",((((VLOOKUP(B275,Database!$A:$AS,MATCH($Q$1,Database!$A$1:$AS$1,),))))-(((VLOOKUP(EDATE(B275,-12),Database!$A:$AS,MATCH($Q$1,Database!$A$1:$AS$1,),)))))/(((VLOOKUP(EDATE(B275,-12),Database!$A:$AS,MATCH($Q$1,Database!$A$1:$AS$1,),)))))</f>
        <v>3.5069600163671513E-2</v>
      </c>
      <c r="R275" s="13">
        <f>IF(VLOOKUP(B275,Database!$A:$AV,MATCH($R$1,Database!$A$1:$AV$1,),)=0,"#N/A",((((VLOOKUP(B275,Database!$A:$AS,MATCH($R$1,Database!$A$1:$AS$1,),))))-(((VLOOKUP(EDATE(B275,-12),Database!$A:$AS,MATCH($R$1,Database!$A$1:$AS$1,),)))))/(((VLOOKUP(EDATE(B275,-12),Database!$A:$AS,MATCH($R$1,Database!$A$1:$AS$1,),)))))</f>
        <v>-4.7460449622987018E-2</v>
      </c>
      <c r="S275" s="13">
        <f>IF(VLOOKUP(B275,Database!$A:$AV,MATCH($S$1,Database!$A$1:$AV$1,),)=0,"#N/A",((((VLOOKUP(B275,Database!$A:$AS,MATCH($S$1,Database!$A$1:$AS$1,),))))-(((VLOOKUP(EDATE(B275,-12),Database!$A:$AS,MATCH($S$1,Database!$A$1:$AS$1,),)))))/(((VLOOKUP(EDATE(B275,-12),Database!$A:$AS,MATCH($S$1,Database!$A$1:$AS$1,),)))))</f>
        <v>0.12612319925281545</v>
      </c>
      <c r="T275" s="13">
        <f>IF(VLOOKUP(B275,Database!$A:$AV,MATCH($T$1,Database!$A$1:$AV$1,),)=0,"#N/A",((((VLOOKUP(B275,Database!$A:$AS,MATCH($T$1,Database!$A$1:$AS$1,),))))-(((VLOOKUP(EDATE(B275,-12),Database!$A:$AS,MATCH($T$1,Database!$A$1:$AS$1,),)))))/(((VLOOKUP(EDATE(B275,-12),Database!$A:$AS,MATCH($T$1,Database!$A$1:$AS$1,),)))))</f>
        <v>0.18068535825671353</v>
      </c>
      <c r="U275" s="13">
        <f>IF(VLOOKUP(B275,Database!$A:$AV,MATCH($U$1,Database!$A$1:$AV$1,),)=0,"#N/A",((((VLOOKUP(B275,Database!$A:$AS,MATCH($U$1,Database!$A$1:$AS$1,),))))-(((VLOOKUP(EDATE(B275,-12),Database!$A:$AS,MATCH($U$1,Database!$A$1:$AS$1,),)))))/(((VLOOKUP(EDATE(B275,-12),Database!$A:$AS,MATCH($U$1,Database!$A$1:$AS$1,),)))))</f>
        <v>7.738814993809269E-2</v>
      </c>
      <c r="V275" s="13">
        <f>IF(VLOOKUP(B275,Database!$A:$AV,MATCH($V$1,Database!$A$1:$AV$1,),)=0,"#N/A",((((VLOOKUP(B275,Database!$A:$AS,MATCH($V$1,Database!$A$1:$AS$1,),))))-(((VLOOKUP(EDATE(B275,-12),Database!$A:$AS,MATCH($V$1,Database!$A$1:$AS$1,),)))))/(((VLOOKUP(EDATE(B275,-12),Database!$A:$AS,MATCH($V$1,Database!$A$1:$AS$1,),)))))</f>
        <v>9.1623036649214659E-2</v>
      </c>
    </row>
    <row r="276" spans="1:22" s="80" customFormat="1" x14ac:dyDescent="0.35">
      <c r="A276" s="43"/>
      <c r="B276" s="75">
        <v>40544</v>
      </c>
      <c r="C276" s="13">
        <f>IF(VLOOKUP(B276,Database!$A:$AU,MATCH($C$1,Database!$A$1:$AU$1,),)=0,"#N/A",((((VLOOKUP(B276,Database!$A:$AU,MATCH($C$1,Database!$A$1:$AU$1,),))))-(((VLOOKUP(EDATE(B276,-12),Database!$A:$AU,MATCH($C$1,Database!$A$1:$AU$1,),)))))/(((VLOOKUP(EDATE(B276,-12),Database!$A:$AU,MATCH($C$1,Database!$A$1:$AU$1,),)))))</f>
        <v>4.6928254938806077E-2</v>
      </c>
      <c r="D276" s="13">
        <f>IF(VLOOKUP(B276,Database!$A:$AV,MATCH($D$1,Database!$A$1:$AV$1,),)=0,"#N/A",((((VLOOKUP(B276,Database!$A:$AS,MATCH($D$1,Database!$A$1:$AS$1,),))))-(((VLOOKUP(EDATE(B276,-12),Database!$A:$AS,MATCH($D$1,Database!$A$1:$AS$1,),)))))/(((VLOOKUP(EDATE(B276,-12),Database!$A:$AS,MATCH($D$1,Database!$A$1:$AS$1,),)))))</f>
        <v>6.4446831367839824E-2</v>
      </c>
      <c r="E276" s="13">
        <f>IF(VLOOKUP(B276,Database!$A:$AV,MATCH($E$1,Database!$A$1:$AV$1,),)=0,"#N/A",((((VLOOKUP(B276,Database!$A:$AS,MATCH($E$1,Database!$A$1:$AS$1,),))))-(((VLOOKUP(EDATE(B276,-12),Database!$A:$AS,MATCH($E$1,Database!$A$1:$AS$1,),)))))/(((VLOOKUP(EDATE(B276,-12),Database!$A:$AS,MATCH($E$1,Database!$A$1:$AS$1,),)))))</f>
        <v>3.6548223345474022E-2</v>
      </c>
      <c r="F276" s="13">
        <f>IF(VLOOKUP(B276,Database!$A:$AV,MATCH($F$1,Database!$A$1:$AV$1,),)=0,"#N/A",((((VLOOKUP(B276,Database!$A:$AS,MATCH($F$1,Database!$A$1:$AS$1,),))))-(((VLOOKUP(EDATE(B276,-12),Database!$A:$AS,MATCH($F$1,Database!$A$1:$AS$1,),)))))/(((VLOOKUP(EDATE(B276,-12),Database!$A:$AS,MATCH($F$1,Database!$A$1:$AS$1,),)))))</f>
        <v>0.13198573127187074</v>
      </c>
      <c r="G276" s="13">
        <f>IF(VLOOKUP(B276,Database!$A:$AV,MATCH($G$1,Database!$A$1:$AV$1,),)=0,"#N/A",((((VLOOKUP(B276,Database!$A:$AS,MATCH($G$1,Database!$A$1:$AS$1,),))))-(((VLOOKUP(EDATE(B276,-12),Database!$A:$AS,MATCH($G$1,Database!$A$1:$AS$1,),)))))/(((VLOOKUP(EDATE(B276,-12),Database!$A:$AS,MATCH($G$1,Database!$A$1:$AS$1,),)))))</f>
        <v>5.9328091493924102E-2</v>
      </c>
      <c r="H276" s="13">
        <f>IF(VLOOKUP(B276,Database!$A:$AV,MATCH($H$1,Database!$A$1:$AV$1,),)=0,"#N/A",((((VLOOKUP(B276,Database!$A:$AS,MATCH($H$1,Database!$A$1:$AS$1,),))))-(((VLOOKUP(EDATE(B276,-12),Database!$A:$AS,MATCH($H$1,Database!$A$1:$AS$1,),)))))/(((VLOOKUP(EDATE(B276,-12),Database!$A:$AS,MATCH($H$1,Database!$A$1:$AS$1,),)))))</f>
        <v>-3.6263736260697912E-2</v>
      </c>
      <c r="I276" s="13">
        <f>IF(VLOOKUP(B276,Database!$A:$AV,MATCH($I$1,Database!$A$1:$AV$1,),)=0,"#N/A",((((VLOOKUP(B276,Database!$A:$AS,MATCH($I$1,Database!$A$1:$AS$1,),))))-(((VLOOKUP(EDATE(B276,-12),Database!$A:$AS,MATCH($I$1,Database!$A$1:$AS$1,),)))))/(((VLOOKUP(EDATE(B276,-12),Database!$A:$AS,MATCH($I$1,Database!$A$1:$AS$1,),)))))</f>
        <v>2.0833333333925289E-2</v>
      </c>
      <c r="J276" s="13">
        <f>IF(VLOOKUP(B276,Database!$A:$AV,MATCH($J$1,Database!$A$1:$AV$1,),)=0,"#N/A",((((VLOOKUP(B276,Database!$A:$AS,MATCH($J$1,Database!$A$1:$AS$1,),))))-(((VLOOKUP(EDATE(B276,-12),Database!$A:$AS,MATCH($J$1,Database!$A$1:$AS$1,),)))))/(((VLOOKUP(EDATE(B276,-12),Database!$A:$AS,MATCH($J$1,Database!$A$1:$AS$1,),)))))</f>
        <v>1.7328374126530162E-2</v>
      </c>
      <c r="K276" s="13">
        <f>IF(VLOOKUP(B276,Database!$A:$AV,MATCH($K$1,Database!$A$1:$AV$1,),)=0,"#N/A",((((VLOOKUP(B276,Database!$A:$AS,MATCH($K$1,Database!$A$1:$AS$1,),))))-(((VLOOKUP(EDATE(B276,-12),Database!$A:$AS,MATCH($K$1,Database!$A$1:$AS$1,),)))))/(((VLOOKUP(EDATE(B276,-12),Database!$A:$AS,MATCH($K$1,Database!$A$1:$AS$1,),)))))</f>
        <v>9.2497430632409575E-2</v>
      </c>
      <c r="L276" s="13">
        <f>((((VLOOKUP(B276,Database!$A:$AS,MATCH($L$1,Database!$A$1:$AS$1,),))))-(((VLOOKUP(EDATE(B276,-12),Database!$A:$AS,MATCH($L$1,Database!$A$1:$AS$1,),)))))/(((VLOOKUP(EDATE(B276,-12),Database!$A:$AS,MATCH($L$1,Database!$A$1:$AS$1,),))))</f>
        <v>3.8864281955198629E-2</v>
      </c>
      <c r="M276" s="13">
        <f>((((VLOOKUP(B276,Database!$A:$AS,MATCH($M$1,Database!$A$1:$AS$1,),))))-(((VLOOKUP(EDATE(B276,-12),Database!$A:$AS,MATCH($M$1,Database!$A$1:$AS$1,),)))))/(((VLOOKUP(EDATE(B276,-12),Database!$A:$AS,MATCH($M$1,Database!$A$1:$AS$1,),))))</f>
        <v>5.6900726392251855E-2</v>
      </c>
      <c r="N276" s="13">
        <f>((((VLOOKUP(B276,Database!$A:$AS,MATCH($N$1,Database!$A$1:$AS$1,),))))-(((VLOOKUP(EDATE(B276,-12),Database!$A:$AS,MATCH($N$1,Database!$A$1:$AS$1,),)))))/(((VLOOKUP(EDATE(B276,-12),Database!$A:$AS,MATCH($N$1,Database!$A$1:$AS$1,),))))</f>
        <v>7.50103243227426E-2</v>
      </c>
      <c r="O276" s="13">
        <f>IF(VLOOKUP(B276,Database!$A:$AV,MATCH($O$1,Database!$A$1:$AV$1,),)=0,"#N/A",((((VLOOKUP(B276,Database!$A:$AS,MATCH($O$1,Database!$A$1:$AS$1,),))))-(((VLOOKUP(EDATE(B276,-12),Database!$A:$AS,MATCH($O$1,Database!$A$1:$AS$1,),)))))/(((VLOOKUP(EDATE(B276,-12),Database!$A:$AS,MATCH($O$1,Database!$A$1:$AS$1,),)))))</f>
        <v>7.8607722778623421E-2</v>
      </c>
      <c r="P276" s="13">
        <f>IF(VLOOKUP(B276,Database!$A:$AV,MATCH($P$1,Database!$A$1:$AV$1,),)=0,"#N/A",((((VLOOKUP(B276,Database!$A:$AS,MATCH($P$1,Database!$A$1:$AS$1,),))))-(((VLOOKUP(EDATE(B276,-12),Database!$A:$AS,MATCH($P$1,Database!$A$1:$AS$1,),)))))/(((VLOOKUP(EDATE(B276,-12),Database!$A:$AS,MATCH($P$1,Database!$A$1:$AS$1,),)))))</f>
        <v>0.12516087516087512</v>
      </c>
      <c r="Q276" s="13">
        <f>IF(VLOOKUP(B276,Database!$A:$AV,MATCH($Q$1,Database!$A$1:$AV$1,),)=0,"#N/A",((((VLOOKUP(B276,Database!$A:$AS,MATCH($Q$1,Database!$A$1:$AS$1,),))))-(((VLOOKUP(EDATE(B276,-12),Database!$A:$AS,MATCH($Q$1,Database!$A$1:$AS$1,),)))))/(((VLOOKUP(EDATE(B276,-12),Database!$A:$AS,MATCH($Q$1,Database!$A$1:$AS$1,),)))))</f>
        <v>2.2686384799165692E-2</v>
      </c>
      <c r="R276" s="13">
        <f>IF(VLOOKUP(B276,Database!$A:$AV,MATCH($R$1,Database!$A$1:$AV$1,),)=0,"#N/A",((((VLOOKUP(B276,Database!$A:$AS,MATCH($R$1,Database!$A$1:$AS$1,),))))-(((VLOOKUP(EDATE(B276,-12),Database!$A:$AS,MATCH($R$1,Database!$A$1:$AS$1,),)))))/(((VLOOKUP(EDATE(B276,-12),Database!$A:$AS,MATCH($R$1,Database!$A$1:$AS$1,),)))))</f>
        <v>-3.7037037034482086E-2</v>
      </c>
      <c r="S276" s="13">
        <f>IF(VLOOKUP(B276,Database!$A:$AV,MATCH($S$1,Database!$A$1:$AV$1,),)=0,"#N/A",((((VLOOKUP(B276,Database!$A:$AS,MATCH($S$1,Database!$A$1:$AS$1,),))))-(((VLOOKUP(EDATE(B276,-12),Database!$A:$AS,MATCH($S$1,Database!$A$1:$AS$1,),)))))/(((VLOOKUP(EDATE(B276,-12),Database!$A:$AS,MATCH($S$1,Database!$A$1:$AS$1,),)))))</f>
        <v>-1.0956175305493485E-2</v>
      </c>
      <c r="T276" s="13">
        <f>IF(VLOOKUP(B276,Database!$A:$AV,MATCH($T$1,Database!$A$1:$AV$1,),)=0,"#N/A",((((VLOOKUP(B276,Database!$A:$AS,MATCH($T$1,Database!$A$1:$AS$1,),))))-(((VLOOKUP(EDATE(B276,-12),Database!$A:$AS,MATCH($T$1,Database!$A$1:$AS$1,),)))))/(((VLOOKUP(EDATE(B276,-12),Database!$A:$AS,MATCH($T$1,Database!$A$1:$AS$1,),)))))</f>
        <v>0.24213836476899553</v>
      </c>
      <c r="U276" s="13">
        <f>IF(VLOOKUP(B276,Database!$A:$AV,MATCH($U$1,Database!$A$1:$AV$1,),)=0,"#N/A",((((VLOOKUP(B276,Database!$A:$AS,MATCH($U$1,Database!$A$1:$AS$1,),))))-(((VLOOKUP(EDATE(B276,-12),Database!$A:$AS,MATCH($U$1,Database!$A$1:$AS$1,),)))))/(((VLOOKUP(EDATE(B276,-12),Database!$A:$AS,MATCH($U$1,Database!$A$1:$AS$1,),)))))</f>
        <v>0.12439024389854182</v>
      </c>
      <c r="V276" s="13">
        <f>IF(VLOOKUP(B276,Database!$A:$AV,MATCH($V$1,Database!$A$1:$AV$1,),)=0,"#N/A",((((VLOOKUP(B276,Database!$A:$AS,MATCH($V$1,Database!$A$1:$AS$1,),))))-(((VLOOKUP(EDATE(B276,-12),Database!$A:$AS,MATCH($V$1,Database!$A$1:$AS$1,),)))))/(((VLOOKUP(EDATE(B276,-12),Database!$A:$AS,MATCH($V$1,Database!$A$1:$AS$1,),)))))</f>
        <v>8.1863979848866494E-2</v>
      </c>
    </row>
    <row r="277" spans="1:22" s="80" customFormat="1" x14ac:dyDescent="0.35">
      <c r="A277" s="43"/>
      <c r="B277" s="75">
        <v>40575</v>
      </c>
      <c r="C277" s="13">
        <f>IF(VLOOKUP(B277,Database!$A:$AU,MATCH($C$1,Database!$A$1:$AU$1,),)=0,"#N/A",((((VLOOKUP(B277,Database!$A:$AU,MATCH($C$1,Database!$A$1:$AU$1,),))))-(((VLOOKUP(EDATE(B277,-12),Database!$A:$AU,MATCH($C$1,Database!$A$1:$AU$1,),)))))/(((VLOOKUP(EDATE(B277,-12),Database!$A:$AU,MATCH($C$1,Database!$A$1:$AU$1,),)))))</f>
        <v>3.9059802995859483E-2</v>
      </c>
      <c r="D277" s="13">
        <f>IF(VLOOKUP(B277,Database!$A:$AV,MATCH($D$1,Database!$A$1:$AV$1,),)=0,"#N/A",((((VLOOKUP(B277,Database!$A:$AS,MATCH($D$1,Database!$A$1:$AS$1,),))))-(((VLOOKUP(EDATE(B277,-12),Database!$A:$AS,MATCH($D$1,Database!$A$1:$AS$1,),)))))/(((VLOOKUP(EDATE(B277,-12),Database!$A:$AS,MATCH($D$1,Database!$A$1:$AS$1,),)))))</f>
        <v>8.0993520517798595E-2</v>
      </c>
      <c r="E277" s="13">
        <f>IF(VLOOKUP(B277,Database!$A:$AV,MATCH($E$1,Database!$A$1:$AV$1,),)=0,"#N/A",((((VLOOKUP(B277,Database!$A:$AS,MATCH($E$1,Database!$A$1:$AS$1,),))))-(((VLOOKUP(EDATE(B277,-12),Database!$A:$AS,MATCH($E$1,Database!$A$1:$AS$1,),)))))/(((VLOOKUP(EDATE(B277,-12),Database!$A:$AS,MATCH($E$1,Database!$A$1:$AS$1,),)))))</f>
        <v>3.7449392713269233E-2</v>
      </c>
      <c r="F277" s="13">
        <f>IF(VLOOKUP(B277,Database!$A:$AV,MATCH($F$1,Database!$A$1:$AV$1,),)=0,"#N/A",((((VLOOKUP(B277,Database!$A:$AS,MATCH($F$1,Database!$A$1:$AS$1,),))))-(((VLOOKUP(EDATE(B277,-12),Database!$A:$AS,MATCH($F$1,Database!$A$1:$AS$1,),)))))/(((VLOOKUP(EDATE(B277,-12),Database!$A:$AS,MATCH($F$1,Database!$A$1:$AS$1,),)))))</f>
        <v>0.15606242497491632</v>
      </c>
      <c r="G277" s="13">
        <f>IF(VLOOKUP(B277,Database!$A:$AV,MATCH($G$1,Database!$A$1:$AV$1,),)=0,"#N/A",((((VLOOKUP(B277,Database!$A:$AS,MATCH($G$1,Database!$A$1:$AS$1,),))))-(((VLOOKUP(EDATE(B277,-12),Database!$A:$AS,MATCH($G$1,Database!$A$1:$AS$1,),)))))/(((VLOOKUP(EDATE(B277,-12),Database!$A:$AS,MATCH($G$1,Database!$A$1:$AS$1,),)))))</f>
        <v>6.9784172661870564E-2</v>
      </c>
      <c r="H277" s="13">
        <f>IF(VLOOKUP(B277,Database!$A:$AV,MATCH($H$1,Database!$A$1:$AV$1,),)=0,"#N/A",((((VLOOKUP(B277,Database!$A:$AS,MATCH($H$1,Database!$A$1:$AS$1,),))))-(((VLOOKUP(EDATE(B277,-12),Database!$A:$AS,MATCH($H$1,Database!$A$1:$AS$1,),)))))/(((VLOOKUP(EDATE(B277,-12),Database!$A:$AS,MATCH($H$1,Database!$A$1:$AS$1,),)))))</f>
        <v>-7.0043103456044864E-2</v>
      </c>
      <c r="I277" s="13">
        <f>IF(VLOOKUP(B277,Database!$A:$AV,MATCH($I$1,Database!$A$1:$AV$1,),)=0,"#N/A",((((VLOOKUP(B277,Database!$A:$AS,MATCH($I$1,Database!$A$1:$AS$1,),))))-(((VLOOKUP(EDATE(B277,-12),Database!$A:$AS,MATCH($I$1,Database!$A$1:$AS$1,),)))))/(((VLOOKUP(EDATE(B277,-12),Database!$A:$AS,MATCH($I$1,Database!$A$1:$AS$1,),)))))</f>
        <v>5.7361376666513697E-2</v>
      </c>
      <c r="J277" s="13">
        <f>IF(VLOOKUP(B277,Database!$A:$AV,MATCH($J$1,Database!$A$1:$AV$1,),)=0,"#N/A",((((VLOOKUP(B277,Database!$A:$AS,MATCH($J$1,Database!$A$1:$AS$1,),))))-(((VLOOKUP(EDATE(B277,-12),Database!$A:$AS,MATCH($J$1,Database!$A$1:$AS$1,),)))))/(((VLOOKUP(EDATE(B277,-12),Database!$A:$AS,MATCH($J$1,Database!$A$1:$AS$1,),)))))</f>
        <v>2.1266781343562722E-2</v>
      </c>
      <c r="K277" s="13">
        <f>IF(VLOOKUP(B277,Database!$A:$AV,MATCH($K$1,Database!$A$1:$AV$1,),)=0,"#N/A",((((VLOOKUP(B277,Database!$A:$AS,MATCH($K$1,Database!$A$1:$AS$1,),))))-(((VLOOKUP(EDATE(B277,-12),Database!$A:$AS,MATCH($K$1,Database!$A$1:$AS$1,),)))))/(((VLOOKUP(EDATE(B277,-12),Database!$A:$AS,MATCH($K$1,Database!$A$1:$AS$1,),)))))</f>
        <v>0.12174817897766248</v>
      </c>
      <c r="L277" s="13">
        <f>((((VLOOKUP(B277,Database!$A:$AS,MATCH($L$1,Database!$A$1:$AS$1,),))))-(((VLOOKUP(EDATE(B277,-12),Database!$A:$AS,MATCH($L$1,Database!$A$1:$AS$1,),)))))/(((VLOOKUP(EDATE(B277,-12),Database!$A:$AS,MATCH($L$1,Database!$A$1:$AS$1,),))))</f>
        <v>3.8217670392005222E-2</v>
      </c>
      <c r="M277" s="13">
        <f>((((VLOOKUP(B277,Database!$A:$AS,MATCH($M$1,Database!$A$1:$AS$1,),))))-(((VLOOKUP(EDATE(B277,-12),Database!$A:$AS,MATCH($M$1,Database!$A$1:$AS$1,),)))))/(((VLOOKUP(EDATE(B277,-12),Database!$A:$AS,MATCH($M$1,Database!$A$1:$AS$1,),))))</f>
        <v>5.3268765133171983E-2</v>
      </c>
      <c r="N277" s="13">
        <f>((((VLOOKUP(B277,Database!$A:$AS,MATCH($N$1,Database!$A$1:$AS$1,),))))-(((VLOOKUP(EDATE(B277,-12),Database!$A:$AS,MATCH($N$1,Database!$A$1:$AS$1,),)))))/(((VLOOKUP(EDATE(B277,-12),Database!$A:$AS,MATCH($N$1,Database!$A$1:$AS$1,),))))</f>
        <v>6.5988720192917155E-2</v>
      </c>
      <c r="O277" s="13">
        <f>IF(VLOOKUP(B277,Database!$A:$AV,MATCH($O$1,Database!$A$1:$AV$1,),)=0,"#N/A",((((VLOOKUP(B277,Database!$A:$AS,MATCH($O$1,Database!$A$1:$AS$1,),))))-(((VLOOKUP(EDATE(B277,-12),Database!$A:$AS,MATCH($O$1,Database!$A$1:$AS$1,),)))))/(((VLOOKUP(EDATE(B277,-12),Database!$A:$AS,MATCH($O$1,Database!$A$1:$AS$1,),)))))</f>
        <v>6.028649427956282E-2</v>
      </c>
      <c r="P277" s="13">
        <f>IF(VLOOKUP(B277,Database!$A:$AV,MATCH($P$1,Database!$A$1:$AV$1,),)=0,"#N/A",((((VLOOKUP(B277,Database!$A:$AS,MATCH($P$1,Database!$A$1:$AS$1,),))))-(((VLOOKUP(EDATE(B277,-12),Database!$A:$AS,MATCH($P$1,Database!$A$1:$AS$1,),)))))/(((VLOOKUP(EDATE(B277,-12),Database!$A:$AS,MATCH($P$1,Database!$A$1:$AS$1,),)))))</f>
        <v>7.7324408685755602E-2</v>
      </c>
      <c r="Q277" s="13">
        <f>IF(VLOOKUP(B277,Database!$A:$AV,MATCH($Q$1,Database!$A$1:$AV$1,),)=0,"#N/A",((((VLOOKUP(B277,Database!$A:$AS,MATCH($Q$1,Database!$A$1:$AS$1,),))))-(((VLOOKUP(EDATE(B277,-12),Database!$A:$AS,MATCH($Q$1,Database!$A$1:$AS$1,),)))))/(((VLOOKUP(EDATE(B277,-12),Database!$A:$AS,MATCH($Q$1,Database!$A$1:$AS$1,),)))))</f>
        <v>3.5933315044526112E-2</v>
      </c>
      <c r="R277" s="13">
        <f>IF(VLOOKUP(B277,Database!$A:$AV,MATCH($R$1,Database!$A$1:$AV$1,),)=0,"#N/A",((((VLOOKUP(B277,Database!$A:$AS,MATCH($R$1,Database!$A$1:$AS$1,),))))-(((VLOOKUP(EDATE(B277,-12),Database!$A:$AS,MATCH($R$1,Database!$A$1:$AS$1,),)))))/(((VLOOKUP(EDATE(B277,-12),Database!$A:$AS,MATCH($R$1,Database!$A$1:$AS$1,),)))))</f>
        <v>-4.2204995693263872E-2</v>
      </c>
      <c r="S277" s="13">
        <f>IF(VLOOKUP(B277,Database!$A:$AV,MATCH($S$1,Database!$A$1:$AV$1,),)=0,"#N/A",((((VLOOKUP(B277,Database!$A:$AS,MATCH($S$1,Database!$A$1:$AS$1,),))))-(((VLOOKUP(EDATE(B277,-12),Database!$A:$AS,MATCH($S$1,Database!$A$1:$AS$1,),)))))/(((VLOOKUP(EDATE(B277,-12),Database!$A:$AS,MATCH($S$1,Database!$A$1:$AS$1,),)))))</f>
        <v>-8.9197225044721131E-3</v>
      </c>
      <c r="T277" s="13">
        <f>IF(VLOOKUP(B277,Database!$A:$AV,MATCH($T$1,Database!$A$1:$AV$1,),)=0,"#N/A",((((VLOOKUP(B277,Database!$A:$AS,MATCH($T$1,Database!$A$1:$AS$1,),))))-(((VLOOKUP(EDATE(B277,-12),Database!$A:$AS,MATCH($T$1,Database!$A$1:$AS$1,),)))))/(((VLOOKUP(EDATE(B277,-12),Database!$A:$AS,MATCH($T$1,Database!$A$1:$AS$1,),)))))</f>
        <v>0.19508448540944934</v>
      </c>
      <c r="U277" s="13">
        <f>IF(VLOOKUP(B277,Database!$A:$AV,MATCH($U$1,Database!$A$1:$AV$1,),)=0,"#N/A",((((VLOOKUP(B277,Database!$A:$AS,MATCH($U$1,Database!$A$1:$AS$1,),))))-(((VLOOKUP(EDATE(B277,-12),Database!$A:$AS,MATCH($U$1,Database!$A$1:$AS$1,),)))))/(((VLOOKUP(EDATE(B277,-12),Database!$A:$AS,MATCH($U$1,Database!$A$1:$AS$1,),)))))</f>
        <v>0.11111111110975423</v>
      </c>
      <c r="V277" s="13">
        <f>IF(VLOOKUP(B277,Database!$A:$AV,MATCH($V$1,Database!$A$1:$AV$1,),)=0,"#N/A",((((VLOOKUP(B277,Database!$A:$AS,MATCH($V$1,Database!$A$1:$AS$1,),))))-(((VLOOKUP(EDATE(B277,-12),Database!$A:$AS,MATCH($V$1,Database!$A$1:$AS$1,),)))))/(((VLOOKUP(EDATE(B277,-12),Database!$A:$AS,MATCH($V$1,Database!$A$1:$AS$1,),)))))</f>
        <v>0.10678391959798995</v>
      </c>
    </row>
    <row r="278" spans="1:22" s="80" customFormat="1" x14ac:dyDescent="0.35">
      <c r="A278" s="43"/>
      <c r="B278" s="75">
        <v>40603</v>
      </c>
      <c r="C278" s="13">
        <f>IF(VLOOKUP(B278,Database!$A:$AU,MATCH($C$1,Database!$A$1:$AU$1,),)=0,"#N/A",((((VLOOKUP(B278,Database!$A:$AU,MATCH($C$1,Database!$A$1:$AU$1,),))))-(((VLOOKUP(EDATE(B278,-12),Database!$A:$AU,MATCH($C$1,Database!$A$1:$AU$1,),)))))/(((VLOOKUP(EDATE(B278,-12),Database!$A:$AU,MATCH($C$1,Database!$A$1:$AU$1,),)))))</f>
        <v>4.2521540320822296E-2</v>
      </c>
      <c r="D278" s="13">
        <f>IF(VLOOKUP(B278,Database!$A:$AV,MATCH($D$1,Database!$A$1:$AV$1,),)=0,"#N/A",((((VLOOKUP(B278,Database!$A:$AS,MATCH($D$1,Database!$A$1:$AS$1,),))))-(((VLOOKUP(EDATE(B278,-12),Database!$A:$AS,MATCH($D$1,Database!$A$1:$AS$1,),)))))/(((VLOOKUP(EDATE(B278,-12),Database!$A:$AS,MATCH($D$1,Database!$A$1:$AS$1,),)))))</f>
        <v>6.2566277844406396E-2</v>
      </c>
      <c r="E278" s="13">
        <f>IF(VLOOKUP(B278,Database!$A:$AV,MATCH($E$1,Database!$A$1:$AV$1,),)=0,"#N/A",((((VLOOKUP(B278,Database!$A:$AS,MATCH($E$1,Database!$A$1:$AS$1,),))))-(((VLOOKUP(EDATE(B278,-12),Database!$A:$AS,MATCH($E$1,Database!$A$1:$AS$1,),)))))/(((VLOOKUP(EDATE(B278,-12),Database!$A:$AS,MATCH($E$1,Database!$A$1:$AS$1,),)))))</f>
        <v>-0.12916246216297658</v>
      </c>
      <c r="F278" s="13">
        <f>IF(VLOOKUP(B278,Database!$A:$AV,MATCH($F$1,Database!$A$1:$AV$1,),)=0,"#N/A",((((VLOOKUP(B278,Database!$A:$AS,MATCH($F$1,Database!$A$1:$AS$1,),))))-(((VLOOKUP(EDATE(B278,-12),Database!$A:$AS,MATCH($F$1,Database!$A$1:$AS$1,),)))))/(((VLOOKUP(EDATE(B278,-12),Database!$A:$AS,MATCH($F$1,Database!$A$1:$AS$1,),)))))</f>
        <v>0.12543554006956503</v>
      </c>
      <c r="G278" s="13">
        <f>IF(VLOOKUP(B278,Database!$A:$AV,MATCH($G$1,Database!$A$1:$AV$1,),)=0,"#N/A",((((VLOOKUP(B278,Database!$A:$AS,MATCH($G$1,Database!$A$1:$AS$1,),))))-(((VLOOKUP(EDATE(B278,-12),Database!$A:$AS,MATCH($G$1,Database!$A$1:$AS$1,),)))))/(((VLOOKUP(EDATE(B278,-12),Database!$A:$AS,MATCH($G$1,Database!$A$1:$AS$1,),)))))</f>
        <v>3.5876247102690738E-2</v>
      </c>
      <c r="H278" s="13">
        <f>IF(VLOOKUP(B278,Database!$A:$AV,MATCH($H$1,Database!$A$1:$AV$1,),)=0,"#N/A",((((VLOOKUP(B278,Database!$A:$AS,MATCH($H$1,Database!$A$1:$AS$1,),))))-(((VLOOKUP(EDATE(B278,-12),Database!$A:$AS,MATCH($H$1,Database!$A$1:$AS$1,),)))))/(((VLOOKUP(EDATE(B278,-12),Database!$A:$AS,MATCH($H$1,Database!$A$1:$AS$1,),)))))</f>
        <v>-8.3067092651019844E-2</v>
      </c>
      <c r="I278" s="13">
        <f>IF(VLOOKUP(B278,Database!$A:$AV,MATCH($I$1,Database!$A$1:$AV$1,),)=0,"#N/A",((((VLOOKUP(B278,Database!$A:$AS,MATCH($I$1,Database!$A$1:$AS$1,),))))-(((VLOOKUP(EDATE(B278,-12),Database!$A:$AS,MATCH($I$1,Database!$A$1:$AS$1,),)))))/(((VLOOKUP(EDATE(B278,-12),Database!$A:$AS,MATCH($I$1,Database!$A$1:$AS$1,),)))))</f>
        <v>5.4234062801573023E-2</v>
      </c>
      <c r="J278" s="13">
        <f>IF(VLOOKUP(B278,Database!$A:$AV,MATCH($J$1,Database!$A$1:$AV$1,),)=0,"#N/A",((((VLOOKUP(B278,Database!$A:$AS,MATCH($J$1,Database!$A$1:$AS$1,),))))-(((VLOOKUP(EDATE(B278,-12),Database!$A:$AS,MATCH($J$1,Database!$A$1:$AS$1,),)))))/(((VLOOKUP(EDATE(B278,-12),Database!$A:$AS,MATCH($J$1,Database!$A$1:$AS$1,),)))))</f>
        <v>-8.6800331010779483E-3</v>
      </c>
      <c r="K278" s="13">
        <f>IF(VLOOKUP(B278,Database!$A:$AV,MATCH($K$1,Database!$A$1:$AV$1,),)=0,"#N/A",((((VLOOKUP(B278,Database!$A:$AS,MATCH($K$1,Database!$A$1:$AS$1,),))))-(((VLOOKUP(EDATE(B278,-12),Database!$A:$AS,MATCH($K$1,Database!$A$1:$AS$1,),)))))/(((VLOOKUP(EDATE(B278,-12),Database!$A:$AS,MATCH($K$1,Database!$A$1:$AS$1,),)))))</f>
        <v>7.5910931173074847E-2</v>
      </c>
      <c r="L278" s="13">
        <f>((((VLOOKUP(B278,Database!$A:$AS,MATCH($L$1,Database!$A$1:$AS$1,),))))-(((VLOOKUP(EDATE(B278,-12),Database!$A:$AS,MATCH($L$1,Database!$A$1:$AS$1,),)))))/(((VLOOKUP(EDATE(B278,-12),Database!$A:$AS,MATCH($L$1,Database!$A$1:$AS$1,),))))</f>
        <v>3.6201733020653666E-2</v>
      </c>
      <c r="M278" s="13">
        <f>((((VLOOKUP(B278,Database!$A:$AS,MATCH($M$1,Database!$A$1:$AS$1,),))))-(((VLOOKUP(EDATE(B278,-12),Database!$A:$AS,MATCH($M$1,Database!$A$1:$AS$1,),)))))/(((VLOOKUP(EDATE(B278,-12),Database!$A:$AS,MATCH($M$1,Database!$A$1:$AS$1,),))))</f>
        <v>3.8323353293413208E-2</v>
      </c>
      <c r="N278" s="13">
        <f>((((VLOOKUP(B278,Database!$A:$AS,MATCH($N$1,Database!$A$1:$AS$1,),))))-(((VLOOKUP(EDATE(B278,-12),Database!$A:$AS,MATCH($N$1,Database!$A$1:$AS$1,),)))))/(((VLOOKUP(EDATE(B278,-12),Database!$A:$AS,MATCH($N$1,Database!$A$1:$AS$1,),))))</f>
        <v>9.2989818966162943E-2</v>
      </c>
      <c r="O278" s="13">
        <f>IF(VLOOKUP(B278,Database!$A:$AV,MATCH($O$1,Database!$A$1:$AV$1,),)=0,"#N/A",((((VLOOKUP(B278,Database!$A:$AS,MATCH($O$1,Database!$A$1:$AS$1,),))))-(((VLOOKUP(EDATE(B278,-12),Database!$A:$AS,MATCH($O$1,Database!$A$1:$AS$1,),)))))/(((VLOOKUP(EDATE(B278,-12),Database!$A:$AS,MATCH($O$1,Database!$A$1:$AS$1,),)))))</f>
        <v>5.8784692361381535E-2</v>
      </c>
      <c r="P278" s="13">
        <f>IF(VLOOKUP(B278,Database!$A:$AV,MATCH($P$1,Database!$A$1:$AV$1,),)=0,"#N/A",((((VLOOKUP(B278,Database!$A:$AS,MATCH($P$1,Database!$A$1:$AS$1,),))))-(((VLOOKUP(EDATE(B278,-12),Database!$A:$AS,MATCH($P$1,Database!$A$1:$AS$1,),)))))/(((VLOOKUP(EDATE(B278,-12),Database!$A:$AS,MATCH($P$1,Database!$A$1:$AS$1,),)))))</f>
        <v>8.5753619326760858E-2</v>
      </c>
      <c r="Q278" s="13">
        <f>IF(VLOOKUP(B278,Database!$A:$AV,MATCH($Q$1,Database!$A$1:$AV$1,),)=0,"#N/A",((((VLOOKUP(B278,Database!$A:$AS,MATCH($Q$1,Database!$A$1:$AS$1,),))))-(((VLOOKUP(EDATE(B278,-12),Database!$A:$AS,MATCH($Q$1,Database!$A$1:$AS$1,),)))))/(((VLOOKUP(EDATE(B278,-12),Database!$A:$AS,MATCH($Q$1,Database!$A$1:$AS$1,),)))))</f>
        <v>1.8483791971560259E-2</v>
      </c>
      <c r="R278" s="13">
        <f>IF(VLOOKUP(B278,Database!$A:$AV,MATCH($R$1,Database!$A$1:$AV$1,),)=0,"#N/A",((((VLOOKUP(B278,Database!$A:$AS,MATCH($R$1,Database!$A$1:$AS$1,),))))-(((VLOOKUP(EDATE(B278,-12),Database!$A:$AS,MATCH($R$1,Database!$A$1:$AS$1,),)))))/(((VLOOKUP(EDATE(B278,-12),Database!$A:$AS,MATCH($R$1,Database!$A$1:$AS$1,),)))))</f>
        <v>-5.8524173030345066E-2</v>
      </c>
      <c r="S278" s="13">
        <f>IF(VLOOKUP(B278,Database!$A:$AV,MATCH($S$1,Database!$A$1:$AV$1,),)=0,"#N/A",((((VLOOKUP(B278,Database!$A:$AS,MATCH($S$1,Database!$A$1:$AS$1,),))))-(((VLOOKUP(EDATE(B278,-12),Database!$A:$AS,MATCH($S$1,Database!$A$1:$AS$1,),)))))/(((VLOOKUP(EDATE(B278,-12),Database!$A:$AS,MATCH($S$1,Database!$A$1:$AS$1,),)))))</f>
        <v>-4.7115384617980809E-2</v>
      </c>
      <c r="T278" s="13">
        <f>IF(VLOOKUP(B278,Database!$A:$AV,MATCH($T$1,Database!$A$1:$AV$1,),)=0,"#N/A",((((VLOOKUP(B278,Database!$A:$AS,MATCH($T$1,Database!$A$1:$AS$1,),))))-(((VLOOKUP(EDATE(B278,-12),Database!$A:$AS,MATCH($T$1,Database!$A$1:$AS$1,),)))))/(((VLOOKUP(EDATE(B278,-12),Database!$A:$AS,MATCH($T$1,Database!$A$1:$AS$1,),)))))</f>
        <v>0.16892911011502248</v>
      </c>
      <c r="U278" s="13">
        <f>IF(VLOOKUP(B278,Database!$A:$AV,MATCH($U$1,Database!$A$1:$AV$1,),)=0,"#N/A",((((VLOOKUP(B278,Database!$A:$AS,MATCH($U$1,Database!$A$1:$AS$1,),))))-(((VLOOKUP(EDATE(B278,-12),Database!$A:$AS,MATCH($U$1,Database!$A$1:$AS$1,),)))))/(((VLOOKUP(EDATE(B278,-12),Database!$A:$AS,MATCH($U$1,Database!$A$1:$AS$1,),)))))</f>
        <v>6.8396226410031638E-2</v>
      </c>
      <c r="V278" s="13">
        <f>IF(VLOOKUP(B278,Database!$A:$AV,MATCH($V$1,Database!$A$1:$AV$1,),)=0,"#N/A",((((VLOOKUP(B278,Database!$A:$AS,MATCH($V$1,Database!$A$1:$AS$1,),))))-(((VLOOKUP(EDATE(B278,-12),Database!$A:$AS,MATCH($V$1,Database!$A$1:$AS$1,),)))))/(((VLOOKUP(EDATE(B278,-12),Database!$A:$AS,MATCH($V$1,Database!$A$1:$AS$1,),)))))</f>
        <v>6.4713064713064677E-2</v>
      </c>
    </row>
    <row r="279" spans="1:22" s="80" customFormat="1" x14ac:dyDescent="0.35">
      <c r="A279" s="43"/>
      <c r="B279" s="75">
        <v>40634</v>
      </c>
      <c r="C279" s="13">
        <f>IF(VLOOKUP(B279,Database!$A:$AU,MATCH($C$1,Database!$A$1:$AU$1,),)=0,"#N/A",((((VLOOKUP(B279,Database!$A:$AU,MATCH($C$1,Database!$A$1:$AU$1,),))))-(((VLOOKUP(EDATE(B279,-12),Database!$A:$AU,MATCH($C$1,Database!$A$1:$AU$1,),)))))/(((VLOOKUP(EDATE(B279,-12),Database!$A:$AU,MATCH($C$1,Database!$A$1:$AU$1,),)))))</f>
        <v>3.5131640024891636E-2</v>
      </c>
      <c r="D279" s="13">
        <f>IF(VLOOKUP(B279,Database!$A:$AV,MATCH($D$1,Database!$A$1:$AV$1,),)=0,"#N/A",((((VLOOKUP(B279,Database!$A:$AS,MATCH($D$1,Database!$A$1:$AS$1,),))))-(((VLOOKUP(EDATE(B279,-12),Database!$A:$AS,MATCH($D$1,Database!$A$1:$AS$1,),)))))/(((VLOOKUP(EDATE(B279,-12),Database!$A:$AS,MATCH($D$1,Database!$A$1:$AS$1,),)))))</f>
        <v>5.3854276658730764E-2</v>
      </c>
      <c r="E279" s="13">
        <f>IF(VLOOKUP(B279,Database!$A:$AV,MATCH($E$1,Database!$A$1:$AV$1,),)=0,"#N/A",((((VLOOKUP(B279,Database!$A:$AS,MATCH($E$1,Database!$A$1:$AS$1,),))))-(((VLOOKUP(EDATE(B279,-12),Database!$A:$AS,MATCH($E$1,Database!$A$1:$AS$1,),)))))/(((VLOOKUP(EDATE(B279,-12),Database!$A:$AS,MATCH($E$1,Database!$A$1:$AS$1,),)))))</f>
        <v>-0.12362911266448358</v>
      </c>
      <c r="F279" s="13">
        <f>IF(VLOOKUP(B279,Database!$A:$AV,MATCH($F$1,Database!$A$1:$AV$1,),)=0,"#N/A",((((VLOOKUP(B279,Database!$A:$AS,MATCH($F$1,Database!$A$1:$AS$1,),))))-(((VLOOKUP(EDATE(B279,-12),Database!$A:$AS,MATCH($F$1,Database!$A$1:$AS$1,),)))))/(((VLOOKUP(EDATE(B279,-12),Database!$A:$AS,MATCH($F$1,Database!$A$1:$AS$1,),)))))</f>
        <v>0.11174458381206501</v>
      </c>
      <c r="G279" s="13">
        <f>IF(VLOOKUP(B279,Database!$A:$AV,MATCH($G$1,Database!$A$1:$AV$1,),)=0,"#N/A",((((VLOOKUP(B279,Database!$A:$AS,MATCH($G$1,Database!$A$1:$AS$1,),))))-(((VLOOKUP(EDATE(B279,-12),Database!$A:$AS,MATCH($G$1,Database!$A$1:$AS$1,),)))))/(((VLOOKUP(EDATE(B279,-12),Database!$A:$AS,MATCH($G$1,Database!$A$1:$AS$1,),)))))</f>
        <v>2.2359368676649064E-2</v>
      </c>
      <c r="H279" s="13">
        <f>IF(VLOOKUP(B279,Database!$A:$AV,MATCH($H$1,Database!$A$1:$AV$1,),)=0,"#N/A",((((VLOOKUP(B279,Database!$A:$AS,MATCH($H$1,Database!$A$1:$AS$1,),))))-(((VLOOKUP(EDATE(B279,-12),Database!$A:$AS,MATCH($H$1,Database!$A$1:$AS$1,),)))))/(((VLOOKUP(EDATE(B279,-12),Database!$A:$AS,MATCH($H$1,Database!$A$1:$AS$1,),)))))</f>
        <v>-7.8833693302524557E-2</v>
      </c>
      <c r="I279" s="13">
        <f>IF(VLOOKUP(B279,Database!$A:$AV,MATCH($I$1,Database!$A$1:$AV$1,),)=0,"#N/A",((((VLOOKUP(B279,Database!$A:$AS,MATCH($I$1,Database!$A$1:$AS$1,),))))-(((VLOOKUP(EDATE(B279,-12),Database!$A:$AS,MATCH($I$1,Database!$A$1:$AS$1,),)))))/(((VLOOKUP(EDATE(B279,-12),Database!$A:$AS,MATCH($I$1,Database!$A$1:$AS$1,),)))))</f>
        <v>5.4665409991170102E-2</v>
      </c>
      <c r="J279" s="13">
        <f>IF(VLOOKUP(B279,Database!$A:$AV,MATCH($J$1,Database!$A$1:$AV$1,),)=0,"#N/A",((((VLOOKUP(B279,Database!$A:$AS,MATCH($J$1,Database!$A$1:$AS$1,),))))-(((VLOOKUP(EDATE(B279,-12),Database!$A:$AS,MATCH($J$1,Database!$A$1:$AS$1,),)))))/(((VLOOKUP(EDATE(B279,-12),Database!$A:$AS,MATCH($J$1,Database!$A$1:$AS$1,),)))))</f>
        <v>-1.6784750332696122E-2</v>
      </c>
      <c r="K279" s="13">
        <f>IF(VLOOKUP(B279,Database!$A:$AV,MATCH($K$1,Database!$A$1:$AV$1,),)=0,"#N/A",((((VLOOKUP(B279,Database!$A:$AS,MATCH($K$1,Database!$A$1:$AS$1,),))))-(((VLOOKUP(EDATE(B279,-12),Database!$A:$AS,MATCH($K$1,Database!$A$1:$AS$1,),)))))/(((VLOOKUP(EDATE(B279,-12),Database!$A:$AS,MATCH($K$1,Database!$A$1:$AS$1,),)))))</f>
        <v>5.3784860563047064E-2</v>
      </c>
      <c r="L279" s="13">
        <f>((((VLOOKUP(B279,Database!$A:$AS,MATCH($L$1,Database!$A$1:$AS$1,),))))-(((VLOOKUP(EDATE(B279,-12),Database!$A:$AS,MATCH($L$1,Database!$A$1:$AS$1,),)))))/(((VLOOKUP(EDATE(B279,-12),Database!$A:$AS,MATCH($L$1,Database!$A$1:$AS$1,),))))</f>
        <v>2.7916454567294999E-2</v>
      </c>
      <c r="M279" s="13">
        <f>((((VLOOKUP(B279,Database!$A:$AS,MATCH($M$1,Database!$A$1:$AS$1,),))))-(((VLOOKUP(EDATE(B279,-12),Database!$A:$AS,MATCH($M$1,Database!$A$1:$AS$1,),)))))/(((VLOOKUP(EDATE(B279,-12),Database!$A:$AS,MATCH($M$1,Database!$A$1:$AS$1,),))))</f>
        <v>6.1743341404358464E-2</v>
      </c>
      <c r="N279" s="13">
        <f>((((VLOOKUP(B279,Database!$A:$AS,MATCH($N$1,Database!$A$1:$AS$1,),))))-(((VLOOKUP(EDATE(B279,-12),Database!$A:$AS,MATCH($N$1,Database!$A$1:$AS$1,),)))))/(((VLOOKUP(EDATE(B279,-12),Database!$A:$AS,MATCH($N$1,Database!$A$1:$AS$1,),))))</f>
        <v>5.4707525277570591E-2</v>
      </c>
      <c r="O279" s="13">
        <f>IF(VLOOKUP(B279,Database!$A:$AV,MATCH($O$1,Database!$A$1:$AV$1,),)=0,"#N/A",((((VLOOKUP(B279,Database!$A:$AS,MATCH($O$1,Database!$A$1:$AS$1,),))))-(((VLOOKUP(EDATE(B279,-12),Database!$A:$AS,MATCH($O$1,Database!$A$1:$AS$1,),)))))/(((VLOOKUP(EDATE(B279,-12),Database!$A:$AS,MATCH($O$1,Database!$A$1:$AS$1,),)))))</f>
        <v>6.4987558418673111E-2</v>
      </c>
      <c r="P279" s="13">
        <f>IF(VLOOKUP(B279,Database!$A:$AV,MATCH($P$1,Database!$A$1:$AV$1,),)=0,"#N/A",((((VLOOKUP(B279,Database!$A:$AS,MATCH($P$1,Database!$A$1:$AS$1,),))))-(((VLOOKUP(EDATE(B279,-12),Database!$A:$AS,MATCH($P$1,Database!$A$1:$AS$1,),)))))/(((VLOOKUP(EDATE(B279,-12),Database!$A:$AS,MATCH($P$1,Database!$A$1:$AS$1,),)))))</f>
        <v>5.5849493867378051E-2</v>
      </c>
      <c r="Q279" s="13">
        <f>IF(VLOOKUP(B279,Database!$A:$AV,MATCH($Q$1,Database!$A$1:$AV$1,),)=0,"#N/A",((((VLOOKUP(B279,Database!$A:$AS,MATCH($Q$1,Database!$A$1:$AS$1,),))))-(((VLOOKUP(EDATE(B279,-12),Database!$A:$AS,MATCH($Q$1,Database!$A$1:$AS$1,),)))))/(((VLOOKUP(EDATE(B279,-12),Database!$A:$AS,MATCH($Q$1,Database!$A$1:$AS$1,),)))))</f>
        <v>-1.0955449548003969E-2</v>
      </c>
      <c r="R279" s="13">
        <f>IF(VLOOKUP(B279,Database!$A:$AV,MATCH($R$1,Database!$A$1:$AV$1,),)=0,"#N/A",((((VLOOKUP(B279,Database!$A:$AS,MATCH($R$1,Database!$A$1:$AS$1,),))))-(((VLOOKUP(EDATE(B279,-12),Database!$A:$AS,MATCH($R$1,Database!$A$1:$AS$1,),)))))/(((VLOOKUP(EDATE(B279,-12),Database!$A:$AS,MATCH($R$1,Database!$A$1:$AS$1,),)))))</f>
        <v>-6.1188811188734669E-2</v>
      </c>
      <c r="S279" s="13">
        <f>IF(VLOOKUP(B279,Database!$A:$AV,MATCH($S$1,Database!$A$1:$AV$1,),)=0,"#N/A",((((VLOOKUP(B279,Database!$A:$AS,MATCH($S$1,Database!$A$1:$AS$1,),))))-(((VLOOKUP(EDATE(B279,-12),Database!$A:$AS,MATCH($S$1,Database!$A$1:$AS$1,),)))))/(((VLOOKUP(EDATE(B279,-12),Database!$A:$AS,MATCH($S$1,Database!$A$1:$AS$1,),)))))</f>
        <v>3.8183694534566243E-2</v>
      </c>
      <c r="T279" s="13">
        <f>IF(VLOOKUP(B279,Database!$A:$AV,MATCH($T$1,Database!$A$1:$AV$1,),)=0,"#N/A",((((VLOOKUP(B279,Database!$A:$AS,MATCH($T$1,Database!$A$1:$AS$1,),))))-(((VLOOKUP(EDATE(B279,-12),Database!$A:$AS,MATCH($T$1,Database!$A$1:$AS$1,),)))))/(((VLOOKUP(EDATE(B279,-12),Database!$A:$AS,MATCH($T$1,Database!$A$1:$AS$1,),)))))</f>
        <v>0.15522388058859365</v>
      </c>
      <c r="U279" s="13">
        <f>IF(VLOOKUP(B279,Database!$A:$AV,MATCH($U$1,Database!$A$1:$AV$1,),)=0,"#N/A",((((VLOOKUP(B279,Database!$A:$AS,MATCH($U$1,Database!$A$1:$AS$1,),))))-(((VLOOKUP(EDATE(B279,-12),Database!$A:$AS,MATCH($U$1,Database!$A$1:$AS$1,),)))))/(((VLOOKUP(EDATE(B279,-12),Database!$A:$AS,MATCH($U$1,Database!$A$1:$AS$1,),)))))</f>
        <v>6.0606060608886451E-2</v>
      </c>
      <c r="V279" s="13">
        <f>IF(VLOOKUP(B279,Database!$A:$AV,MATCH($V$1,Database!$A$1:$AV$1,),)=0,"#N/A",((((VLOOKUP(B279,Database!$A:$AS,MATCH($V$1,Database!$A$1:$AS$1,),))))-(((VLOOKUP(EDATE(B279,-12),Database!$A:$AS,MATCH($V$1,Database!$A$1:$AS$1,),)))))/(((VLOOKUP(EDATE(B279,-12),Database!$A:$AS,MATCH($V$1,Database!$A$1:$AS$1,),)))))</f>
        <v>9.3052109181141443E-2</v>
      </c>
    </row>
    <row r="280" spans="1:22" s="80" customFormat="1" x14ac:dyDescent="0.35">
      <c r="A280" s="43"/>
      <c r="B280" s="75">
        <v>40664</v>
      </c>
      <c r="C280" s="13">
        <f>IF(VLOOKUP(B280,Database!$A:$AU,MATCH($C$1,Database!$A$1:$AU$1,),)=0,"#N/A",((((VLOOKUP(B280,Database!$A:$AU,MATCH($C$1,Database!$A$1:$AU$1,),))))-(((VLOOKUP(EDATE(B280,-12),Database!$A:$AU,MATCH($C$1,Database!$A$1:$AU$1,),)))))/(((VLOOKUP(EDATE(B280,-12),Database!$A:$AU,MATCH($C$1,Database!$A$1:$AU$1,),)))))</f>
        <v>2.2621632019812984E-2</v>
      </c>
      <c r="D280" s="13">
        <f>IF(VLOOKUP(B280,Database!$A:$AV,MATCH($D$1,Database!$A$1:$AV$1,),)=0,"#N/A",((((VLOOKUP(B280,Database!$A:$AS,MATCH($D$1,Database!$A$1:$AS$1,),))))-(((VLOOKUP(EDATE(B280,-12),Database!$A:$AS,MATCH($D$1,Database!$A$1:$AS$1,),)))))/(((VLOOKUP(EDATE(B280,-12),Database!$A:$AS,MATCH($D$1,Database!$A$1:$AS$1,),)))))</f>
        <v>4.0414507771354885E-2</v>
      </c>
      <c r="E280" s="13">
        <f>IF(VLOOKUP(B280,Database!$A:$AV,MATCH($E$1,Database!$A$1:$AV$1,),)=0,"#N/A",((((VLOOKUP(B280,Database!$A:$AS,MATCH($E$1,Database!$A$1:$AS$1,),))))-(((VLOOKUP(EDATE(B280,-12),Database!$A:$AS,MATCH($E$1,Database!$A$1:$AS$1,),)))))/(((VLOOKUP(EDATE(B280,-12),Database!$A:$AS,MATCH($E$1,Database!$A$1:$AS$1,),)))))</f>
        <v>-6.2062062058528121E-2</v>
      </c>
      <c r="F280" s="13">
        <f>IF(VLOOKUP(B280,Database!$A:$AV,MATCH($F$1,Database!$A$1:$AV$1,),)=0,"#N/A",((((VLOOKUP(B280,Database!$A:$AS,MATCH($F$1,Database!$A$1:$AS$1,),))))-(((VLOOKUP(EDATE(B280,-12),Database!$A:$AS,MATCH($F$1,Database!$A$1:$AS$1,),)))))/(((VLOOKUP(EDATE(B280,-12),Database!$A:$AS,MATCH($F$1,Database!$A$1:$AS$1,),)))))</f>
        <v>9.1814159288768515E-2</v>
      </c>
      <c r="G280" s="13">
        <f>IF(VLOOKUP(B280,Database!$A:$AV,MATCH($G$1,Database!$A$1:$AV$1,),)=0,"#N/A",((((VLOOKUP(B280,Database!$A:$AS,MATCH($G$1,Database!$A$1:$AS$1,),))))-(((VLOOKUP(EDATE(B280,-12),Database!$A:$AS,MATCH($G$1,Database!$A$1:$AS$1,),)))))/(((VLOOKUP(EDATE(B280,-12),Database!$A:$AS,MATCH($G$1,Database!$A$1:$AS$1,),)))))</f>
        <v>4.758080706685399E-2</v>
      </c>
      <c r="H280" s="13">
        <f>IF(VLOOKUP(B280,Database!$A:$AV,MATCH($H$1,Database!$A$1:$AV$1,),)=0,"#N/A",((((VLOOKUP(B280,Database!$A:$AS,MATCH($H$1,Database!$A$1:$AS$1,),))))-(((VLOOKUP(EDATE(B280,-12),Database!$A:$AS,MATCH($H$1,Database!$A$1:$AS$1,),)))))/(((VLOOKUP(EDATE(B280,-12),Database!$A:$AS,MATCH($H$1,Database!$A$1:$AS$1,),)))))</f>
        <v>-6.5874730024378686E-2</v>
      </c>
      <c r="I280" s="13">
        <f>IF(VLOOKUP(B280,Database!$A:$AV,MATCH($I$1,Database!$A$1:$AV$1,),)=0,"#N/A",((((VLOOKUP(B280,Database!$A:$AS,MATCH($I$1,Database!$A$1:$AS$1,),))))-(((VLOOKUP(EDATE(B280,-12),Database!$A:$AS,MATCH($I$1,Database!$A$1:$AS$1,),)))))/(((VLOOKUP(EDATE(B280,-12),Database!$A:$AS,MATCH($I$1,Database!$A$1:$AS$1,),)))))</f>
        <v>3.0046948351472955E-2</v>
      </c>
      <c r="J280" s="13">
        <f>IF(VLOOKUP(B280,Database!$A:$AV,MATCH($J$1,Database!$A$1:$AV$1,),)=0,"#N/A",((((VLOOKUP(B280,Database!$A:$AS,MATCH($J$1,Database!$A$1:$AS$1,),))))-(((VLOOKUP(EDATE(B280,-12),Database!$A:$AS,MATCH($J$1,Database!$A$1:$AS$1,),)))))/(((VLOOKUP(EDATE(B280,-12),Database!$A:$AS,MATCH($J$1,Database!$A$1:$AS$1,),)))))</f>
        <v>-2.0437942459644927E-2</v>
      </c>
      <c r="K280" s="13">
        <f>IF(VLOOKUP(B280,Database!$A:$AV,MATCH($K$1,Database!$A$1:$AV$1,),)=0,"#N/A",((((VLOOKUP(B280,Database!$A:$AS,MATCH($K$1,Database!$A$1:$AS$1,),))))-(((VLOOKUP(EDATE(B280,-12),Database!$A:$AS,MATCH($K$1,Database!$A$1:$AS$1,),)))))/(((VLOOKUP(EDATE(B280,-12),Database!$A:$AS,MATCH($K$1,Database!$A$1:$AS$1,),)))))</f>
        <v>4.2843232717674443E-2</v>
      </c>
      <c r="L280" s="13">
        <f>((((VLOOKUP(B280,Database!$A:$AS,MATCH($L$1,Database!$A$1:$AS$1,),))))-(((VLOOKUP(EDATE(B280,-12),Database!$A:$AS,MATCH($L$1,Database!$A$1:$AS$1,),)))))/(((VLOOKUP(EDATE(B280,-12),Database!$A:$AS,MATCH($L$1,Database!$A$1:$AS$1,),))))</f>
        <v>3.7191303989812581E-2</v>
      </c>
      <c r="M280" s="13">
        <f>((((VLOOKUP(B280,Database!$A:$AS,MATCH($M$1,Database!$A$1:$AS$1,),))))-(((VLOOKUP(EDATE(B280,-12),Database!$A:$AS,MATCH($M$1,Database!$A$1:$AS$1,),)))))/(((VLOOKUP(EDATE(B280,-12),Database!$A:$AS,MATCH($M$1,Database!$A$1:$AS$1,),))))</f>
        <v>5.9178743961352726E-2</v>
      </c>
      <c r="N280" s="13">
        <f>((((VLOOKUP(B280,Database!$A:$AS,MATCH($N$1,Database!$A$1:$AS$1,),))))-(((VLOOKUP(EDATE(B280,-12),Database!$A:$AS,MATCH($N$1,Database!$A$1:$AS$1,),)))))/(((VLOOKUP(EDATE(B280,-12),Database!$A:$AS,MATCH($N$1,Database!$A$1:$AS$1,),))))</f>
        <v>5.749620389502632E-2</v>
      </c>
      <c r="O280" s="13">
        <f>IF(VLOOKUP(B280,Database!$A:$AV,MATCH($O$1,Database!$A$1:$AV$1,),)=0,"#N/A",((((VLOOKUP(B280,Database!$A:$AS,MATCH($O$1,Database!$A$1:$AS$1,),))))-(((VLOOKUP(EDATE(B280,-12),Database!$A:$AS,MATCH($O$1,Database!$A$1:$AS$1,),)))))/(((VLOOKUP(EDATE(B280,-12),Database!$A:$AS,MATCH($O$1,Database!$A$1:$AS$1,),)))))</f>
        <v>2.1030002241779106E-2</v>
      </c>
      <c r="P280" s="13">
        <f>IF(VLOOKUP(B280,Database!$A:$AV,MATCH($P$1,Database!$A$1:$AV$1,),)=0,"#N/A",((((VLOOKUP(B280,Database!$A:$AS,MATCH($P$1,Database!$A$1:$AS$1,),))))-(((VLOOKUP(EDATE(B280,-12),Database!$A:$AS,MATCH($P$1,Database!$A$1:$AS$1,),)))))/(((VLOOKUP(EDATE(B280,-12),Database!$A:$AS,MATCH($P$1,Database!$A$1:$AS$1,),)))))</f>
        <v>5.4014158109666144E-2</v>
      </c>
      <c r="Q280" s="13">
        <f>IF(VLOOKUP(B280,Database!$A:$AV,MATCH($Q$1,Database!$A$1:$AV$1,),)=0,"#N/A",((((VLOOKUP(B280,Database!$A:$AS,MATCH($Q$1,Database!$A$1:$AS$1,),))))-(((VLOOKUP(EDATE(B280,-12),Database!$A:$AS,MATCH($Q$1,Database!$A$1:$AS$1,),)))))/(((VLOOKUP(EDATE(B280,-12),Database!$A:$AS,MATCH($Q$1,Database!$A$1:$AS$1,),)))))</f>
        <v>2.0349003877090929E-2</v>
      </c>
      <c r="R280" s="13">
        <f>IF(VLOOKUP(B280,Database!$A:$AV,MATCH($R$1,Database!$A$1:$AV$1,),)=0,"#N/A",((((VLOOKUP(B280,Database!$A:$AS,MATCH($R$1,Database!$A$1:$AS$1,),))))-(((VLOOKUP(EDATE(B280,-12),Database!$A:$AS,MATCH($R$1,Database!$A$1:$AS$1,),)))))/(((VLOOKUP(EDATE(B280,-12),Database!$A:$AS,MATCH($R$1,Database!$A$1:$AS$1,),)))))</f>
        <v>-6.706792777070629E-2</v>
      </c>
      <c r="S280" s="13">
        <f>IF(VLOOKUP(B280,Database!$A:$AV,MATCH($S$1,Database!$A$1:$AV$1,),)=0,"#N/A",((((VLOOKUP(B280,Database!$A:$AS,MATCH($S$1,Database!$A$1:$AS$1,),))))-(((VLOOKUP(EDATE(B280,-12),Database!$A:$AS,MATCH($S$1,Database!$A$1:$AS$1,),)))))/(((VLOOKUP(EDATE(B280,-12),Database!$A:$AS,MATCH($S$1,Database!$A$1:$AS$1,),)))))</f>
        <v>2.1319796960135712E-2</v>
      </c>
      <c r="T280" s="13">
        <f>IF(VLOOKUP(B280,Database!$A:$AV,MATCH($T$1,Database!$A$1:$AV$1,),)=0,"#N/A",((((VLOOKUP(B280,Database!$A:$AS,MATCH($T$1,Database!$A$1:$AS$1,),))))-(((VLOOKUP(EDATE(B280,-12),Database!$A:$AS,MATCH($T$1,Database!$A$1:$AS$1,),)))))/(((VLOOKUP(EDATE(B280,-12),Database!$A:$AS,MATCH($T$1,Database!$A$1:$AS$1,),)))))</f>
        <v>0.13497822930900388</v>
      </c>
      <c r="U280" s="13">
        <f>IF(VLOOKUP(B280,Database!$A:$AV,MATCH($U$1,Database!$A$1:$AV$1,),)=0,"#N/A",((((VLOOKUP(B280,Database!$A:$AS,MATCH($U$1,Database!$A$1:$AS$1,),))))-(((VLOOKUP(EDATE(B280,-12),Database!$A:$AS,MATCH($U$1,Database!$A$1:$AS$1,),)))))/(((VLOOKUP(EDATE(B280,-12),Database!$A:$AS,MATCH($U$1,Database!$A$1:$AS$1,),)))))</f>
        <v>9.551886792477865E-2</v>
      </c>
      <c r="V280" s="13">
        <f>IF(VLOOKUP(B280,Database!$A:$AV,MATCH($V$1,Database!$A$1:$AV$1,),)=0,"#N/A",((((VLOOKUP(B280,Database!$A:$AS,MATCH($V$1,Database!$A$1:$AS$1,),))))-(((VLOOKUP(EDATE(B280,-12),Database!$A:$AS,MATCH($V$1,Database!$A$1:$AS$1,),)))))/(((VLOOKUP(EDATE(B280,-12),Database!$A:$AS,MATCH($V$1,Database!$A$1:$AS$1,),)))))</f>
        <v>5.3763440860215055E-2</v>
      </c>
    </row>
    <row r="281" spans="1:22" s="80" customFormat="1" x14ac:dyDescent="0.35">
      <c r="A281" s="43"/>
      <c r="B281" s="75">
        <v>40695</v>
      </c>
      <c r="C281" s="13">
        <f>IF(VLOOKUP(B281,Database!$A:$AU,MATCH($C$1,Database!$A$1:$AU$1,),)=0,"#N/A",((((VLOOKUP(B281,Database!$A:$AU,MATCH($C$1,Database!$A$1:$AU$1,),))))-(((VLOOKUP(EDATE(B281,-12),Database!$A:$AU,MATCH($C$1,Database!$A$1:$AU$1,),)))))/(((VLOOKUP(EDATE(B281,-12),Database!$A:$AU,MATCH($C$1,Database!$A$1:$AU$1,),)))))</f>
        <v>2.2942780664139233E-2</v>
      </c>
      <c r="D281" s="13">
        <f>IF(VLOOKUP(B281,Database!$A:$AV,MATCH($D$1,Database!$A$1:$AV$1,),)=0,"#N/A",((((VLOOKUP(B281,Database!$A:$AS,MATCH($D$1,Database!$A$1:$AS$1,),))))-(((VLOOKUP(EDATE(B281,-12),Database!$A:$AS,MATCH($D$1,Database!$A$1:$AS$1,),)))))/(((VLOOKUP(EDATE(B281,-12),Database!$A:$AS,MATCH($D$1,Database!$A$1:$AS$1,),)))))</f>
        <v>2.4844720489949658E-2</v>
      </c>
      <c r="E281" s="13">
        <f>IF(VLOOKUP(B281,Database!$A:$AV,MATCH($E$1,Database!$A$1:$AV$1,),)=0,"#N/A",((((VLOOKUP(B281,Database!$A:$AS,MATCH($E$1,Database!$A$1:$AS$1,),))))-(((VLOOKUP(EDATE(B281,-12),Database!$A:$AS,MATCH($E$1,Database!$A$1:$AS$1,),)))))/(((VLOOKUP(EDATE(B281,-12),Database!$A:$AS,MATCH($E$1,Database!$A$1:$AS$1,),)))))</f>
        <v>-1.8126888215269924E-2</v>
      </c>
      <c r="F281" s="13">
        <f>IF(VLOOKUP(B281,Database!$A:$AV,MATCH($F$1,Database!$A$1:$AV$1,),)=0,"#N/A",((((VLOOKUP(B281,Database!$A:$AS,MATCH($F$1,Database!$A$1:$AS$1,),))))-(((VLOOKUP(EDATE(B281,-12),Database!$A:$AS,MATCH($F$1,Database!$A$1:$AS$1,),)))))/(((VLOOKUP(EDATE(B281,-12),Database!$A:$AS,MATCH($F$1,Database!$A$1:$AS$1,),)))))</f>
        <v>7.7691453940707117E-2</v>
      </c>
      <c r="G281" s="13">
        <f>IF(VLOOKUP(B281,Database!$A:$AV,MATCH($G$1,Database!$A$1:$AV$1,),)=0,"#N/A",((((VLOOKUP(B281,Database!$A:$AS,MATCH($G$1,Database!$A$1:$AS$1,),))))-(((VLOOKUP(EDATE(B281,-12),Database!$A:$AS,MATCH($G$1,Database!$A$1:$AS$1,),)))))/(((VLOOKUP(EDATE(B281,-12),Database!$A:$AS,MATCH($G$1,Database!$A$1:$AS$1,),)))))</f>
        <v>2.3178474251738357E-2</v>
      </c>
      <c r="H281" s="13">
        <f>IF(VLOOKUP(B281,Database!$A:$AV,MATCH($H$1,Database!$A$1:$AV$1,),)=0,"#N/A",((((VLOOKUP(B281,Database!$A:$AS,MATCH($H$1,Database!$A$1:$AS$1,),))))-(((VLOOKUP(EDATE(B281,-12),Database!$A:$AS,MATCH($H$1,Database!$A$1:$AS$1,),)))))/(((VLOOKUP(EDATE(B281,-12),Database!$A:$AS,MATCH($H$1,Database!$A$1:$AS$1,),)))))</f>
        <v>-4.6103183308532213E-2</v>
      </c>
      <c r="I281" s="13">
        <f>IF(VLOOKUP(B281,Database!$A:$AV,MATCH($I$1,Database!$A$1:$AV$1,),)=0,"#N/A",((((VLOOKUP(B281,Database!$A:$AS,MATCH($I$1,Database!$A$1:$AS$1,),))))-(((VLOOKUP(EDATE(B281,-12),Database!$A:$AS,MATCH($I$1,Database!$A$1:$AS$1,),)))))/(((VLOOKUP(EDATE(B281,-12),Database!$A:$AS,MATCH($I$1,Database!$A$1:$AS$1,),)))))</f>
        <v>-1.8331805708317953E-3</v>
      </c>
      <c r="J281" s="13">
        <f>IF(VLOOKUP(B281,Database!$A:$AV,MATCH($J$1,Database!$A$1:$AV$1,),)=0,"#N/A",((((VLOOKUP(B281,Database!$A:$AS,MATCH($J$1,Database!$A$1:$AS$1,),))))-(((VLOOKUP(EDATE(B281,-12),Database!$A:$AS,MATCH($J$1,Database!$A$1:$AS$1,),)))))/(((VLOOKUP(EDATE(B281,-12),Database!$A:$AS,MATCH($J$1,Database!$A$1:$AS$1,),)))))</f>
        <v>-1.7485773407613391E-2</v>
      </c>
      <c r="K281" s="13">
        <f>IF(VLOOKUP(B281,Database!$A:$AV,MATCH($K$1,Database!$A$1:$AV$1,),)=0,"#N/A",((((VLOOKUP(B281,Database!$A:$AS,MATCH($K$1,Database!$A$1:$AS$1,),))))-(((VLOOKUP(EDATE(B281,-12),Database!$A:$AS,MATCH($K$1,Database!$A$1:$AS$1,),)))))/(((VLOOKUP(EDATE(B281,-12),Database!$A:$AS,MATCH($K$1,Database!$A$1:$AS$1,),)))))</f>
        <v>-1.2404580146097416E-2</v>
      </c>
      <c r="L281" s="13">
        <f>((((VLOOKUP(B281,Database!$A:$AS,MATCH($L$1,Database!$A$1:$AS$1,),))))-(((VLOOKUP(EDATE(B281,-12),Database!$A:$AS,MATCH($L$1,Database!$A$1:$AS$1,),)))))/(((VLOOKUP(EDATE(B281,-12),Database!$A:$AS,MATCH($L$1,Database!$A$1:$AS$1,),))))</f>
        <v>3.2977676965154683E-2</v>
      </c>
      <c r="M281" s="13">
        <f>((((VLOOKUP(B281,Database!$A:$AS,MATCH($M$1,Database!$A$1:$AS$1,),))))-(((VLOOKUP(EDATE(B281,-12),Database!$A:$AS,MATCH($M$1,Database!$A$1:$AS$1,),)))))/(((VLOOKUP(EDATE(B281,-12),Database!$A:$AS,MATCH($M$1,Database!$A$1:$AS$1,),))))</f>
        <v>6.5217391304347894E-2</v>
      </c>
      <c r="N281" s="13">
        <f>((((VLOOKUP(B281,Database!$A:$AS,MATCH($N$1,Database!$A$1:$AS$1,),))))-(((VLOOKUP(EDATE(B281,-12),Database!$A:$AS,MATCH($N$1,Database!$A$1:$AS$1,),)))))/(((VLOOKUP(EDATE(B281,-12),Database!$A:$AS,MATCH($N$1,Database!$A$1:$AS$1,),))))</f>
        <v>9.6793127012882563E-2</v>
      </c>
      <c r="O281" s="13">
        <f>IF(VLOOKUP(B281,Database!$A:$AV,MATCH($O$1,Database!$A$1:$AV$1,),)=0,"#N/A",((((VLOOKUP(B281,Database!$A:$AS,MATCH($O$1,Database!$A$1:$AS$1,),))))-(((VLOOKUP(EDATE(B281,-12),Database!$A:$AS,MATCH($O$1,Database!$A$1:$AS$1,),)))))/(((VLOOKUP(EDATE(B281,-12),Database!$A:$AS,MATCH($O$1,Database!$A$1:$AS$1,),)))))</f>
        <v>2.0816170410432204E-2</v>
      </c>
      <c r="P281" s="13">
        <f>IF(VLOOKUP(B281,Database!$A:$AV,MATCH($P$1,Database!$A$1:$AV$1,),)=0,"#N/A",((((VLOOKUP(B281,Database!$A:$AS,MATCH($P$1,Database!$A$1:$AS$1,),))))-(((VLOOKUP(EDATE(B281,-12),Database!$A:$AS,MATCH($P$1,Database!$A$1:$AS$1,),)))))/(((VLOOKUP(EDATE(B281,-12),Database!$A:$AS,MATCH($P$1,Database!$A$1:$AS$1,),)))))</f>
        <v>5.9058380414312613E-2</v>
      </c>
      <c r="Q281" s="13">
        <f>IF(VLOOKUP(B281,Database!$A:$AV,MATCH($Q$1,Database!$A$1:$AV$1,),)=0,"#N/A",((((VLOOKUP(B281,Database!$A:$AS,MATCH($Q$1,Database!$A$1:$AS$1,),))))-(((VLOOKUP(EDATE(B281,-12),Database!$A:$AS,MATCH($Q$1,Database!$A$1:$AS$1,),)))))/(((VLOOKUP(EDATE(B281,-12),Database!$A:$AS,MATCH($Q$1,Database!$A$1:$AS$1,),)))))</f>
        <v>5.3867986766229295E-3</v>
      </c>
      <c r="R281" s="13">
        <f>IF(VLOOKUP(B281,Database!$A:$AV,MATCH($R$1,Database!$A$1:$AV$1,),)=0,"#N/A",((((VLOOKUP(B281,Database!$A:$AS,MATCH($R$1,Database!$A$1:$AS$1,),))))-(((VLOOKUP(EDATE(B281,-12),Database!$A:$AS,MATCH($R$1,Database!$A$1:$AS$1,),)))))/(((VLOOKUP(EDATE(B281,-12),Database!$A:$AS,MATCH($R$1,Database!$A$1:$AS$1,),)))))</f>
        <v>-0.10499139414925147</v>
      </c>
      <c r="S281" s="13">
        <f>IF(VLOOKUP(B281,Database!$A:$AV,MATCH($S$1,Database!$A$1:$AV$1,),)=0,"#N/A",((((VLOOKUP(B281,Database!$A:$AS,MATCH($S$1,Database!$A$1:$AS$1,),))))-(((VLOOKUP(EDATE(B281,-12),Database!$A:$AS,MATCH($S$1,Database!$A$1:$AS$1,),)))))/(((VLOOKUP(EDATE(B281,-12),Database!$A:$AS,MATCH($S$1,Database!$A$1:$AS$1,),)))))</f>
        <v>-3.0481809247580038E-2</v>
      </c>
      <c r="T281" s="13">
        <f>IF(VLOOKUP(B281,Database!$A:$AV,MATCH($T$1,Database!$A$1:$AV$1,),)=0,"#N/A",((((VLOOKUP(B281,Database!$A:$AS,MATCH($T$1,Database!$A$1:$AS$1,),))))-(((VLOOKUP(EDATE(B281,-12),Database!$A:$AS,MATCH($T$1,Database!$A$1:$AS$1,),)))))/(((VLOOKUP(EDATE(B281,-12),Database!$A:$AS,MATCH($T$1,Database!$A$1:$AS$1,),)))))</f>
        <v>0.15007215007910543</v>
      </c>
      <c r="U281" s="13">
        <f>IF(VLOOKUP(B281,Database!$A:$AV,MATCH($U$1,Database!$A$1:$AV$1,),)=0,"#N/A",((((VLOOKUP(B281,Database!$A:$AS,MATCH($U$1,Database!$A$1:$AS$1,),))))-(((VLOOKUP(EDATE(B281,-12),Database!$A:$AS,MATCH($U$1,Database!$A$1:$AS$1,),)))))/(((VLOOKUP(EDATE(B281,-12),Database!$A:$AS,MATCH($U$1,Database!$A$1:$AS$1,),)))))</f>
        <v>6.343713956066907E-2</v>
      </c>
      <c r="V281" s="13">
        <f>IF(VLOOKUP(B281,Database!$A:$AV,MATCH($V$1,Database!$A$1:$AV$1,),)=0,"#N/A",((((VLOOKUP(B281,Database!$A:$AS,MATCH($V$1,Database!$A$1:$AS$1,),))))-(((VLOOKUP(EDATE(B281,-12),Database!$A:$AS,MATCH($V$1,Database!$A$1:$AS$1,),)))))/(((VLOOKUP(EDATE(B281,-12),Database!$A:$AS,MATCH($V$1,Database!$A$1:$AS$1,),)))))</f>
        <v>2.5730994152046816E-2</v>
      </c>
    </row>
    <row r="282" spans="1:22" s="80" customFormat="1" x14ac:dyDescent="0.35">
      <c r="A282" s="43"/>
      <c r="B282" s="75">
        <v>40725</v>
      </c>
      <c r="C282" s="13">
        <f>IF(VLOOKUP(B282,Database!$A:$AU,MATCH($C$1,Database!$A$1:$AU$1,),)=0,"#N/A",((((VLOOKUP(B282,Database!$A:$AU,MATCH($C$1,Database!$A$1:$AU$1,),))))-(((VLOOKUP(EDATE(B282,-12),Database!$A:$AU,MATCH($C$1,Database!$A$1:$AU$1,),)))))/(((VLOOKUP(EDATE(B282,-12),Database!$A:$AU,MATCH($C$1,Database!$A$1:$AU$1,),)))))</f>
        <v>2.4285359753346246E-2</v>
      </c>
      <c r="D282" s="13">
        <f>IF(VLOOKUP(B282,Database!$A:$AV,MATCH($D$1,Database!$A$1:$AV$1,),)=0,"#N/A",((((VLOOKUP(B282,Database!$A:$AS,MATCH($D$1,Database!$A$1:$AS$1,),))))-(((VLOOKUP(EDATE(B282,-12),Database!$A:$AS,MATCH($D$1,Database!$A$1:$AS$1,),)))))/(((VLOOKUP(EDATE(B282,-12),Database!$A:$AS,MATCH($D$1,Database!$A$1:$AS$1,),)))))</f>
        <v>3.9501039504086975E-2</v>
      </c>
      <c r="E282" s="13">
        <f>IF(VLOOKUP(B282,Database!$A:$AV,MATCH($E$1,Database!$A$1:$AV$1,),)=0,"#N/A",((((VLOOKUP(B282,Database!$A:$AS,MATCH($E$1,Database!$A$1:$AS$1,),))))-(((VLOOKUP(EDATE(B282,-12),Database!$A:$AS,MATCH($E$1,Database!$A$1:$AS$1,),)))))/(((VLOOKUP(EDATE(B282,-12),Database!$A:$AS,MATCH($E$1,Database!$A$1:$AS$1,),)))))</f>
        <v>-2.0895522391821696E-2</v>
      </c>
      <c r="F282" s="13">
        <f>IF(VLOOKUP(B282,Database!$A:$AV,MATCH($F$1,Database!$A$1:$AV$1,),)=0,"#N/A",((((VLOOKUP(B282,Database!$A:$AS,MATCH($F$1,Database!$A$1:$AS$1,),))))-(((VLOOKUP(EDATE(B282,-12),Database!$A:$AS,MATCH($F$1,Database!$A$1:$AS$1,),)))))/(((VLOOKUP(EDATE(B282,-12),Database!$A:$AS,MATCH($F$1,Database!$A$1:$AS$1,),)))))</f>
        <v>0.11843575419038101</v>
      </c>
      <c r="G282" s="13">
        <f>IF(VLOOKUP(B282,Database!$A:$AV,MATCH($G$1,Database!$A$1:$AV$1,),)=0,"#N/A",((((VLOOKUP(B282,Database!$A:$AS,MATCH($G$1,Database!$A$1:$AS$1,),))))-(((VLOOKUP(EDATE(B282,-12),Database!$A:$AS,MATCH($G$1,Database!$A$1:$AS$1,),)))))/(((VLOOKUP(EDATE(B282,-12),Database!$A:$AS,MATCH($G$1,Database!$A$1:$AS$1,),)))))</f>
        <v>2.6716029617770681E-2</v>
      </c>
      <c r="H282" s="13">
        <f>IF(VLOOKUP(B282,Database!$A:$AV,MATCH($H$1,Database!$A$1:$AV$1,),)=0,"#N/A",((((VLOOKUP(B282,Database!$A:$AS,MATCH($H$1,Database!$A$1:$AS$1,),))))-(((VLOOKUP(EDATE(B282,-12),Database!$A:$AS,MATCH($H$1,Database!$A$1:$AS$1,),)))))/(((VLOOKUP(EDATE(B282,-12),Database!$A:$AS,MATCH($H$1,Database!$A$1:$AS$1,),)))))</f>
        <v>-3.8845726969487723E-2</v>
      </c>
      <c r="I282" s="13">
        <f>IF(VLOOKUP(B282,Database!$A:$AV,MATCH($I$1,Database!$A$1:$AV$1,),)=0,"#N/A",((((VLOOKUP(B282,Database!$A:$AS,MATCH($I$1,Database!$A$1:$AS$1,),))))-(((VLOOKUP(EDATE(B282,-12),Database!$A:$AS,MATCH($I$1,Database!$A$1:$AS$1,),)))))/(((VLOOKUP(EDATE(B282,-12),Database!$A:$AS,MATCH($I$1,Database!$A$1:$AS$1,),)))))</f>
        <v>-2.7573529404077575E-3</v>
      </c>
      <c r="J282" s="13">
        <f>IF(VLOOKUP(B282,Database!$A:$AV,MATCH($J$1,Database!$A$1:$AV$1,),)=0,"#N/A",((((VLOOKUP(B282,Database!$A:$AS,MATCH($J$1,Database!$A$1:$AS$1,),))))-(((VLOOKUP(EDATE(B282,-12),Database!$A:$AS,MATCH($J$1,Database!$A$1:$AS$1,),)))))/(((VLOOKUP(EDATE(B282,-12),Database!$A:$AS,MATCH($J$1,Database!$A$1:$AS$1,),)))))</f>
        <v>-4.2807404729605673E-3</v>
      </c>
      <c r="K282" s="13">
        <f>IF(VLOOKUP(B282,Database!$A:$AV,MATCH($K$1,Database!$A$1:$AV$1,),)=0,"#N/A",((((VLOOKUP(B282,Database!$A:$AS,MATCH($K$1,Database!$A$1:$AS$1,),))))-(((VLOOKUP(EDATE(B282,-12),Database!$A:$AS,MATCH($K$1,Database!$A$1:$AS$1,),)))))/(((VLOOKUP(EDATE(B282,-12),Database!$A:$AS,MATCH($K$1,Database!$A$1:$AS$1,),)))))</f>
        <v>9.5238095275287024E-3</v>
      </c>
      <c r="L282" s="13">
        <f>((((VLOOKUP(B282,Database!$A:$AS,MATCH($L$1,Database!$A$1:$AS$1,),))))-(((VLOOKUP(EDATE(B282,-12),Database!$A:$AS,MATCH($L$1,Database!$A$1:$AS$1,),)))))/(((VLOOKUP(EDATE(B282,-12),Database!$A:$AS,MATCH($L$1,Database!$A$1:$AS$1,),))))</f>
        <v>3.2778881064282887E-2</v>
      </c>
      <c r="M282" s="13">
        <f>((((VLOOKUP(B282,Database!$A:$AS,MATCH($M$1,Database!$A$1:$AS$1,),))))-(((VLOOKUP(EDATE(B282,-12),Database!$A:$AS,MATCH($M$1,Database!$A$1:$AS$1,),)))))/(((VLOOKUP(EDATE(B282,-12),Database!$A:$AS,MATCH($M$1,Database!$A$1:$AS$1,),))))</f>
        <v>6.6265060240963861E-2</v>
      </c>
      <c r="N282" s="13">
        <f>((((VLOOKUP(B282,Database!$A:$AS,MATCH($N$1,Database!$A$1:$AS$1,),))))-(((VLOOKUP(EDATE(B282,-12),Database!$A:$AS,MATCH($N$1,Database!$A$1:$AS$1,),)))))/(((VLOOKUP(EDATE(B282,-12),Database!$A:$AS,MATCH($N$1,Database!$A$1:$AS$1,),))))</f>
        <v>3.8342912418385229E-2</v>
      </c>
      <c r="O282" s="13">
        <f>IF(VLOOKUP(B282,Database!$A:$AV,MATCH($O$1,Database!$A$1:$AV$1,),)=0,"#N/A",((((VLOOKUP(B282,Database!$A:$AS,MATCH($O$1,Database!$A$1:$AS$1,),))))-(((VLOOKUP(EDATE(B282,-12),Database!$A:$AS,MATCH($O$1,Database!$A$1:$AS$1,),)))))/(((VLOOKUP(EDATE(B282,-12),Database!$A:$AS,MATCH($O$1,Database!$A$1:$AS$1,),)))))</f>
        <v>3.8568554546980417E-2</v>
      </c>
      <c r="P282" s="13">
        <f>IF(VLOOKUP(B282,Database!$A:$AV,MATCH($P$1,Database!$A$1:$AV$1,),)=0,"#N/A",((((VLOOKUP(B282,Database!$A:$AS,MATCH($P$1,Database!$A$1:$AS$1,),))))-(((VLOOKUP(EDATE(B282,-12),Database!$A:$AS,MATCH($P$1,Database!$A$1:$AS$1,),)))))/(((VLOOKUP(EDATE(B282,-12),Database!$A:$AS,MATCH($P$1,Database!$A$1:$AS$1,),)))))</f>
        <v>5.3759068632696312E-2</v>
      </c>
      <c r="Q282" s="13">
        <f>IF(VLOOKUP(B282,Database!$A:$AV,MATCH($Q$1,Database!$A$1:$AV$1,),)=0,"#N/A",((((VLOOKUP(B282,Database!$A:$AS,MATCH($Q$1,Database!$A$1:$AS$1,),))))-(((VLOOKUP(EDATE(B282,-12),Database!$A:$AS,MATCH($Q$1,Database!$A$1:$AS$1,),)))))/(((VLOOKUP(EDATE(B282,-12),Database!$A:$AS,MATCH($Q$1,Database!$A$1:$AS$1,),)))))</f>
        <v>1.1431373641289525E-2</v>
      </c>
      <c r="R282" s="13">
        <f>IF(VLOOKUP(B282,Database!$A:$AV,MATCH($R$1,Database!$A$1:$AV$1,),)=0,"#N/A",((((VLOOKUP(B282,Database!$A:$AS,MATCH($R$1,Database!$A$1:$AS$1,),))))-(((VLOOKUP(EDATE(B282,-12),Database!$A:$AS,MATCH($R$1,Database!$A$1:$AS$1,),)))))/(((VLOOKUP(EDATE(B282,-12),Database!$A:$AS,MATCH($R$1,Database!$A$1:$AS$1,),)))))</f>
        <v>1.3736263733644193E-2</v>
      </c>
      <c r="S282" s="13">
        <f>IF(VLOOKUP(B282,Database!$A:$AV,MATCH($S$1,Database!$A$1:$AV$1,),)=0,"#N/A",((((VLOOKUP(B282,Database!$A:$AS,MATCH($S$1,Database!$A$1:$AS$1,),))))-(((VLOOKUP(EDATE(B282,-12),Database!$A:$AS,MATCH($S$1,Database!$A$1:$AS$1,),)))))/(((VLOOKUP(EDATE(B282,-12),Database!$A:$AS,MATCH($S$1,Database!$A$1:$AS$1,),)))))</f>
        <v>-7.852882703698949E-2</v>
      </c>
      <c r="T282" s="13">
        <f>IF(VLOOKUP(B282,Database!$A:$AV,MATCH($T$1,Database!$A$1:$AV$1,),)=0,"#N/A",((((VLOOKUP(B282,Database!$A:$AS,MATCH($T$1,Database!$A$1:$AS$1,),))))-(((VLOOKUP(EDATE(B282,-12),Database!$A:$AS,MATCH($T$1,Database!$A$1:$AS$1,),)))))/(((VLOOKUP(EDATE(B282,-12),Database!$A:$AS,MATCH($T$1,Database!$A$1:$AS$1,),)))))</f>
        <v>0.16332378223269914</v>
      </c>
      <c r="U282" s="13">
        <f>IF(VLOOKUP(B282,Database!$A:$AV,MATCH($U$1,Database!$A$1:$AV$1,),)=0,"#N/A",((((VLOOKUP(B282,Database!$A:$AS,MATCH($U$1,Database!$A$1:$AS$1,),))))-(((VLOOKUP(EDATE(B282,-12),Database!$A:$AS,MATCH($U$1,Database!$A$1:$AS$1,),)))))/(((VLOOKUP(EDATE(B282,-12),Database!$A:$AS,MATCH($U$1,Database!$A$1:$AS$1,),)))))</f>
        <v>4.2479908150653514E-2</v>
      </c>
      <c r="V282" s="13">
        <f>IF(VLOOKUP(B282,Database!$A:$AV,MATCH($V$1,Database!$A$1:$AV$1,),)=0,"#N/A",((((VLOOKUP(B282,Database!$A:$AS,MATCH($V$1,Database!$A$1:$AS$1,),))))-(((VLOOKUP(EDATE(B282,-12),Database!$A:$AS,MATCH($V$1,Database!$A$1:$AS$1,),)))))/(((VLOOKUP(EDATE(B282,-12),Database!$A:$AS,MATCH($V$1,Database!$A$1:$AS$1,),)))))</f>
        <v>4.0094339622641577E-2</v>
      </c>
    </row>
    <row r="283" spans="1:22" s="80" customFormat="1" x14ac:dyDescent="0.35">
      <c r="A283" s="43"/>
      <c r="B283" s="75">
        <v>40756</v>
      </c>
      <c r="C283" s="13">
        <f>IF(VLOOKUP(B283,Database!$A:$AU,MATCH($C$1,Database!$A$1:$AU$1,),)=0,"#N/A",((((VLOOKUP(B283,Database!$A:$AU,MATCH($C$1,Database!$A$1:$AU$1,),))))-(((VLOOKUP(EDATE(B283,-12),Database!$A:$AU,MATCH($C$1,Database!$A$1:$AU$1,),)))))/(((VLOOKUP(EDATE(B283,-12),Database!$A:$AU,MATCH($C$1,Database!$A$1:$AU$1,),)))))</f>
        <v>2.7115478054228266E-2</v>
      </c>
      <c r="D283" s="13">
        <f>IF(VLOOKUP(B283,Database!$A:$AV,MATCH($D$1,Database!$A$1:$AV$1,),)=0,"#N/A",((((VLOOKUP(B283,Database!$A:$AS,MATCH($D$1,Database!$A$1:$AS$1,),))))-(((VLOOKUP(EDATE(B283,-12),Database!$A:$AS,MATCH($D$1,Database!$A$1:$AS$1,),)))))/(((VLOOKUP(EDATE(B283,-12),Database!$A:$AS,MATCH($D$1,Database!$A$1:$AS$1,),)))))</f>
        <v>3.0895983513444209E-2</v>
      </c>
      <c r="E283" s="13">
        <f>IF(VLOOKUP(B283,Database!$A:$AV,MATCH($E$1,Database!$A$1:$AV$1,),)=0,"#N/A",((((VLOOKUP(B283,Database!$A:$AS,MATCH($E$1,Database!$A$1:$AS$1,),))))-(((VLOOKUP(EDATE(B283,-12),Database!$A:$AS,MATCH($E$1,Database!$A$1:$AS$1,),)))))/(((VLOOKUP(EDATE(B283,-12),Database!$A:$AS,MATCH($E$1,Database!$A$1:$AS$1,),)))))</f>
        <v>-1.0891089108605222E-2</v>
      </c>
      <c r="F283" s="13">
        <f>IF(VLOOKUP(B283,Database!$A:$AV,MATCH($F$1,Database!$A$1:$AV$1,),)=0,"#N/A",((((VLOOKUP(B283,Database!$A:$AS,MATCH($F$1,Database!$A$1:$AS$1,),))))-(((VLOOKUP(EDATE(B283,-12),Database!$A:$AS,MATCH($F$1,Database!$A$1:$AS$1,),)))))/(((VLOOKUP(EDATE(B283,-12),Database!$A:$AS,MATCH($F$1,Database!$A$1:$AS$1,),)))))</f>
        <v>9.1208791216700308E-2</v>
      </c>
      <c r="G283" s="13">
        <f>IF(VLOOKUP(B283,Database!$A:$AV,MATCH($G$1,Database!$A$1:$AV$1,),)=0,"#N/A",((((VLOOKUP(B283,Database!$A:$AS,MATCH($G$1,Database!$A$1:$AS$1,),))))-(((VLOOKUP(EDATE(B283,-12),Database!$A:$AS,MATCH($G$1,Database!$A$1:$AS$1,),)))))/(((VLOOKUP(EDATE(B283,-12),Database!$A:$AS,MATCH($G$1,Database!$A$1:$AS$1,),)))))</f>
        <v>3.0266221277457178E-2</v>
      </c>
      <c r="H283" s="13">
        <f>IF(VLOOKUP(B283,Database!$A:$AV,MATCH($H$1,Database!$A$1:$AV$1,),)=0,"#N/A",((((VLOOKUP(B283,Database!$A:$AS,MATCH($H$1,Database!$A$1:$AS$1,),))))-(((VLOOKUP(EDATE(B283,-12),Database!$A:$AS,MATCH($H$1,Database!$A$1:$AS$1,),)))))/(((VLOOKUP(EDATE(B283,-12),Database!$A:$AS,MATCH($H$1,Database!$A$1:$AS$1,),)))))</f>
        <v>-4.8618784526382908E-2</v>
      </c>
      <c r="I283" s="13">
        <f>IF(VLOOKUP(B283,Database!$A:$AV,MATCH($I$1,Database!$A$1:$AV$1,),)=0,"#N/A",((((VLOOKUP(B283,Database!$A:$AS,MATCH($I$1,Database!$A$1:$AS$1,),))))-(((VLOOKUP(EDATE(B283,-12),Database!$A:$AS,MATCH($I$1,Database!$A$1:$AS$1,),)))))/(((VLOOKUP(EDATE(B283,-12),Database!$A:$AS,MATCH($I$1,Database!$A$1:$AS$1,),)))))</f>
        <v>-4.1777777778117614E-2</v>
      </c>
      <c r="J283" s="13">
        <f>IF(VLOOKUP(B283,Database!$A:$AV,MATCH($J$1,Database!$A$1:$AV$1,),)=0,"#N/A",((((VLOOKUP(B283,Database!$A:$AS,MATCH($J$1,Database!$A$1:$AS$1,),))))-(((VLOOKUP(EDATE(B283,-12),Database!$A:$AS,MATCH($J$1,Database!$A$1:$AS$1,),)))))/(((VLOOKUP(EDATE(B283,-12),Database!$A:$AS,MATCH($J$1,Database!$A$1:$AS$1,),)))))</f>
        <v>3.4924777466594191E-3</v>
      </c>
      <c r="K283" s="13">
        <f>IF(VLOOKUP(B283,Database!$A:$AV,MATCH($K$1,Database!$A$1:$AV$1,),)=0,"#N/A",((((VLOOKUP(B283,Database!$A:$AS,MATCH($K$1,Database!$A$1:$AS$1,),))))-(((VLOOKUP(EDATE(B283,-12),Database!$A:$AS,MATCH($K$1,Database!$A$1:$AS$1,),)))))/(((VLOOKUP(EDATE(B283,-12),Database!$A:$AS,MATCH($K$1,Database!$A$1:$AS$1,),)))))</f>
        <v>9.6805420754001261E-4</v>
      </c>
      <c r="L283" s="13">
        <f>((((VLOOKUP(B283,Database!$A:$AS,MATCH($L$1,Database!$A$1:$AS$1,),))))-(((VLOOKUP(EDATE(B283,-12),Database!$A:$AS,MATCH($L$1,Database!$A$1:$AS$1,),)))))/(((VLOOKUP(EDATE(B283,-12),Database!$A:$AS,MATCH($L$1,Database!$A$1:$AS$1,),))))</f>
        <v>2.0592313489119381E-2</v>
      </c>
      <c r="M283" s="13">
        <f>((((VLOOKUP(B283,Database!$A:$AS,MATCH($M$1,Database!$A$1:$AS$1,),))))-(((VLOOKUP(EDATE(B283,-12),Database!$A:$AS,MATCH($M$1,Database!$A$1:$AS$1,),)))))/(((VLOOKUP(EDATE(B283,-12),Database!$A:$AS,MATCH($M$1,Database!$A$1:$AS$1,),))))</f>
        <v>5.6422569027611079E-2</v>
      </c>
      <c r="N283" s="13">
        <f>((((VLOOKUP(B283,Database!$A:$AS,MATCH($N$1,Database!$A$1:$AS$1,),))))-(((VLOOKUP(EDATE(B283,-12),Database!$A:$AS,MATCH($N$1,Database!$A$1:$AS$1,),)))))/(((VLOOKUP(EDATE(B283,-12),Database!$A:$AS,MATCH($N$1,Database!$A$1:$AS$1,),))))</f>
        <v>2.9721704964793719E-2</v>
      </c>
      <c r="O283" s="13">
        <f>IF(VLOOKUP(B283,Database!$A:$AV,MATCH($O$1,Database!$A$1:$AV$1,),)=0,"#N/A",((((VLOOKUP(B283,Database!$A:$AS,MATCH($O$1,Database!$A$1:$AS$1,),))))-(((VLOOKUP(EDATE(B283,-12),Database!$A:$AS,MATCH($O$1,Database!$A$1:$AS$1,),)))))/(((VLOOKUP(EDATE(B283,-12),Database!$A:$AS,MATCH($O$1,Database!$A$1:$AS$1,),)))))</f>
        <v>4.9273410525150996E-2</v>
      </c>
      <c r="P283" s="13">
        <f>IF(VLOOKUP(B283,Database!$A:$AV,MATCH($P$1,Database!$A$1:$AV$1,),)=0,"#N/A",((((VLOOKUP(B283,Database!$A:$AS,MATCH($P$1,Database!$A$1:$AS$1,),))))-(((VLOOKUP(EDATE(B283,-12),Database!$A:$AS,MATCH($P$1,Database!$A$1:$AS$1,),)))))/(((VLOOKUP(EDATE(B283,-12),Database!$A:$AS,MATCH($P$1,Database!$A$1:$AS$1,),)))))</f>
        <v>5.3190918361869982E-2</v>
      </c>
      <c r="Q283" s="13">
        <f>IF(VLOOKUP(B283,Database!$A:$AV,MATCH($Q$1,Database!$A$1:$AV$1,),)=0,"#N/A",((((VLOOKUP(B283,Database!$A:$AS,MATCH($Q$1,Database!$A$1:$AS$1,),))))-(((VLOOKUP(EDATE(B283,-12),Database!$A:$AS,MATCH($Q$1,Database!$A$1:$AS$1,),)))))/(((VLOOKUP(EDATE(B283,-12),Database!$A:$AS,MATCH($Q$1,Database!$A$1:$AS$1,),)))))</f>
        <v>4.7060775930920524E-3</v>
      </c>
      <c r="R283" s="13">
        <f>IF(VLOOKUP(B283,Database!$A:$AV,MATCH($R$1,Database!$A$1:$AV$1,),)=0,"#N/A",((((VLOOKUP(B283,Database!$A:$AS,MATCH($R$1,Database!$A$1:$AS$1,),))))-(((VLOOKUP(EDATE(B283,-12),Database!$A:$AS,MATCH($R$1,Database!$A$1:$AS$1,),)))))/(((VLOOKUP(EDATE(B283,-12),Database!$A:$AS,MATCH($R$1,Database!$A$1:$AS$1,),)))))</f>
        <v>-9.5808383233532982E-2</v>
      </c>
      <c r="S283" s="13">
        <f>IF(VLOOKUP(B283,Database!$A:$AV,MATCH($S$1,Database!$A$1:$AV$1,),)=0,"#N/A",((((VLOOKUP(B283,Database!$A:$AS,MATCH($S$1,Database!$A$1:$AS$1,),))))-(((VLOOKUP(EDATE(B283,-12),Database!$A:$AS,MATCH($S$1,Database!$A$1:$AS$1,),)))))/(((VLOOKUP(EDATE(B283,-12),Database!$A:$AS,MATCH($S$1,Database!$A$1:$AS$1,),)))))</f>
        <v>8.6723768736271203E-2</v>
      </c>
      <c r="T283" s="13">
        <f>IF(VLOOKUP(B283,Database!$A:$AV,MATCH($T$1,Database!$A$1:$AV$1,),)=0,"#N/A",((((VLOOKUP(B283,Database!$A:$AS,MATCH($T$1,Database!$A$1:$AS$1,),))))-(((VLOOKUP(EDATE(B283,-12),Database!$A:$AS,MATCH($T$1,Database!$A$1:$AS$1,),)))))/(((VLOOKUP(EDATE(B283,-12),Database!$A:$AS,MATCH($T$1,Database!$A$1:$AS$1,),)))))</f>
        <v>0.16923076923550334</v>
      </c>
      <c r="U283" s="13">
        <f>IF(VLOOKUP(B283,Database!$A:$AV,MATCH($U$1,Database!$A$1:$AV$1,),)=0,"#N/A",((((VLOOKUP(B283,Database!$A:$AS,MATCH($U$1,Database!$A$1:$AS$1,),))))-(((VLOOKUP(EDATE(B283,-12),Database!$A:$AS,MATCH($U$1,Database!$A$1:$AS$1,),)))))/(((VLOOKUP(EDATE(B283,-12),Database!$A:$AS,MATCH($U$1,Database!$A$1:$AS$1,),)))))</f>
        <v>2.6936026928543515E-2</v>
      </c>
      <c r="V283" s="13">
        <f>IF(VLOOKUP(B283,Database!$A:$AV,MATCH($V$1,Database!$A$1:$AV$1,),)=0,"#N/A",((((VLOOKUP(B283,Database!$A:$AS,MATCH($V$1,Database!$A$1:$AS$1,),))))-(((VLOOKUP(EDATE(B283,-12),Database!$A:$AS,MATCH($V$1,Database!$A$1:$AS$1,),)))))/(((VLOOKUP(EDATE(B283,-12),Database!$A:$AS,MATCH($V$1,Database!$A$1:$AS$1,),)))))</f>
        <v>7.7473182359952319E-2</v>
      </c>
    </row>
    <row r="284" spans="1:22" s="80" customFormat="1" x14ac:dyDescent="0.35">
      <c r="A284" s="43"/>
      <c r="B284" s="75">
        <v>40787</v>
      </c>
      <c r="C284" s="13">
        <f>IF(VLOOKUP(B284,Database!$A:$AU,MATCH($C$1,Database!$A$1:$AU$1,),)=0,"#N/A",((((VLOOKUP(B284,Database!$A:$AU,MATCH($C$1,Database!$A$1:$AU$1,),))))-(((VLOOKUP(EDATE(B284,-12),Database!$A:$AU,MATCH($C$1,Database!$A$1:$AU$1,),)))))/(((VLOOKUP(EDATE(B284,-12),Database!$A:$AU,MATCH($C$1,Database!$A$1:$AU$1,),)))))</f>
        <v>2.3758759863945735E-2</v>
      </c>
      <c r="D284" s="13">
        <f>IF(VLOOKUP(B284,Database!$A:$AV,MATCH($D$1,Database!$A$1:$AV$1,),)=0,"#N/A",((((VLOOKUP(B284,Database!$A:$AS,MATCH($D$1,Database!$A$1:$AS$1,),))))-(((VLOOKUP(EDATE(B284,-12),Database!$A:$AS,MATCH($D$1,Database!$A$1:$AS$1,),)))))/(((VLOOKUP(EDATE(B284,-12),Database!$A:$AS,MATCH($D$1,Database!$A$1:$AS$1,),)))))</f>
        <v>1.9547325104309617E-2</v>
      </c>
      <c r="E284" s="13">
        <f>IF(VLOOKUP(B284,Database!$A:$AV,MATCH($E$1,Database!$A$1:$AV$1,),)=0,"#N/A",((((VLOOKUP(B284,Database!$A:$AS,MATCH($E$1,Database!$A$1:$AS$1,),))))-(((VLOOKUP(EDATE(B284,-12),Database!$A:$AS,MATCH($E$1,Database!$A$1:$AS$1,),)))))/(((VLOOKUP(EDATE(B284,-12),Database!$A:$AS,MATCH($E$1,Database!$A$1:$AS$1,),)))))</f>
        <v>-2.9325513199106167E-2</v>
      </c>
      <c r="F284" s="13">
        <f>IF(VLOOKUP(B284,Database!$A:$AV,MATCH($F$1,Database!$A$1:$AV$1,),)=0,"#N/A",((((VLOOKUP(B284,Database!$A:$AS,MATCH($F$1,Database!$A$1:$AS$1,),))))-(((VLOOKUP(EDATE(B284,-12),Database!$A:$AS,MATCH($F$1,Database!$A$1:$AS$1,),)))))/(((VLOOKUP(EDATE(B284,-12),Database!$A:$AS,MATCH($F$1,Database!$A$1:$AS$1,),)))))</f>
        <v>5.8441558435936819E-2</v>
      </c>
      <c r="G284" s="13">
        <f>IF(VLOOKUP(B284,Database!$A:$AV,MATCH($G$1,Database!$A$1:$AV$1,),)=0,"#N/A",((((VLOOKUP(B284,Database!$A:$AS,MATCH($G$1,Database!$A$1:$AS$1,),))))-(((VLOOKUP(EDATE(B284,-12),Database!$A:$AS,MATCH($G$1,Database!$A$1:$AS$1,),)))))/(((VLOOKUP(EDATE(B284,-12),Database!$A:$AS,MATCH($G$1,Database!$A$1:$AS$1,),)))))</f>
        <v>9.5913677690078296E-3</v>
      </c>
      <c r="H284" s="13">
        <f>IF(VLOOKUP(B284,Database!$A:$AV,MATCH($H$1,Database!$A$1:$AV$1,),)=0,"#N/A",((((VLOOKUP(B284,Database!$A:$AS,MATCH($H$1,Database!$A$1:$AS$1,),))))-(((VLOOKUP(EDATE(B284,-12),Database!$A:$AS,MATCH($H$1,Database!$A$1:$AS$1,),)))))/(((VLOOKUP(EDATE(B284,-12),Database!$A:$AS,MATCH($H$1,Database!$A$1:$AS$1,),)))))</f>
        <v>-4.761904761904772E-2</v>
      </c>
      <c r="I284" s="13">
        <f>IF(VLOOKUP(B284,Database!$A:$AV,MATCH($I$1,Database!$A$1:$AV$1,),)=0,"#N/A",((((VLOOKUP(B284,Database!$A:$AS,MATCH($I$1,Database!$A$1:$AS$1,),))))-(((VLOOKUP(EDATE(B284,-12),Database!$A:$AS,MATCH($I$1,Database!$A$1:$AS$1,),)))))/(((VLOOKUP(EDATE(B284,-12),Database!$A:$AS,MATCH($I$1,Database!$A$1:$AS$1,),)))))</f>
        <v>-6.4814814858542204E-3</v>
      </c>
      <c r="J284" s="13">
        <f>IF(VLOOKUP(B284,Database!$A:$AV,MATCH($J$1,Database!$A$1:$AV$1,),)=0,"#N/A",((((VLOOKUP(B284,Database!$A:$AS,MATCH($J$1,Database!$A$1:$AS$1,),))))-(((VLOOKUP(EDATE(B284,-12),Database!$A:$AS,MATCH($J$1,Database!$A$1:$AS$1,),)))))/(((VLOOKUP(EDATE(B284,-12),Database!$A:$AS,MATCH($J$1,Database!$A$1:$AS$1,),)))))</f>
        <v>-1.6250238413174023E-2</v>
      </c>
      <c r="K284" s="13">
        <f>IF(VLOOKUP(B284,Database!$A:$AV,MATCH($K$1,Database!$A$1:$AV$1,),)=0,"#N/A",((((VLOOKUP(B284,Database!$A:$AS,MATCH($K$1,Database!$A$1:$AS$1,),))))-(((VLOOKUP(EDATE(B284,-12),Database!$A:$AS,MATCH($K$1,Database!$A$1:$AS$1,),)))))/(((VLOOKUP(EDATE(B284,-12),Database!$A:$AS,MATCH($K$1,Database!$A$1:$AS$1,),)))))</f>
        <v>1.2487992318007126E-2</v>
      </c>
      <c r="L284" s="13">
        <f>((((VLOOKUP(B284,Database!$A:$AS,MATCH($L$1,Database!$A$1:$AS$1,),))))-(((VLOOKUP(EDATE(B284,-12),Database!$A:$AS,MATCH($L$1,Database!$A$1:$AS$1,),)))))/(((VLOOKUP(EDATE(B284,-12),Database!$A:$AS,MATCH($L$1,Database!$A$1:$AS$1,),))))</f>
        <v>3.114778085830093E-2</v>
      </c>
      <c r="M284" s="13">
        <f>((((VLOOKUP(B284,Database!$A:$AS,MATCH($M$1,Database!$A$1:$AS$1,),))))-(((VLOOKUP(EDATE(B284,-12),Database!$A:$AS,MATCH($M$1,Database!$A$1:$AS$1,),)))))/(((VLOOKUP(EDATE(B284,-12),Database!$A:$AS,MATCH($M$1,Database!$A$1:$AS$1,),))))</f>
        <v>4.880952380952374E-2</v>
      </c>
      <c r="N284" s="13">
        <f>((((VLOOKUP(B284,Database!$A:$AS,MATCH($N$1,Database!$A$1:$AS$1,),))))-(((VLOOKUP(EDATE(B284,-12),Database!$A:$AS,MATCH($N$1,Database!$A$1:$AS$1,),)))))/(((VLOOKUP(EDATE(B284,-12),Database!$A:$AS,MATCH($N$1,Database!$A$1:$AS$1,),))))</f>
        <v>2.52390541309956E-2</v>
      </c>
      <c r="O284" s="13">
        <f>IF(VLOOKUP(B284,Database!$A:$AV,MATCH($O$1,Database!$A$1:$AV$1,),)=0,"#N/A",((((VLOOKUP(B284,Database!$A:$AS,MATCH($O$1,Database!$A$1:$AS$1,),))))-(((VLOOKUP(EDATE(B284,-12),Database!$A:$AS,MATCH($O$1,Database!$A$1:$AS$1,),)))))/(((VLOOKUP(EDATE(B284,-12),Database!$A:$AS,MATCH($O$1,Database!$A$1:$AS$1,),)))))</f>
        <v>6.1417685757479842E-2</v>
      </c>
      <c r="P284" s="13">
        <f>IF(VLOOKUP(B284,Database!$A:$AV,MATCH($P$1,Database!$A$1:$AV$1,),)=0,"#N/A",((((VLOOKUP(B284,Database!$A:$AS,MATCH($P$1,Database!$A$1:$AS$1,),))))-(((VLOOKUP(EDATE(B284,-12),Database!$A:$AS,MATCH($P$1,Database!$A$1:$AS$1,),)))))/(((VLOOKUP(EDATE(B284,-12),Database!$A:$AS,MATCH($P$1,Database!$A$1:$AS$1,),)))))</f>
        <v>5.4927889759061925E-2</v>
      </c>
      <c r="Q284" s="13">
        <f>IF(VLOOKUP(B284,Database!$A:$AV,MATCH($Q$1,Database!$A$1:$AV$1,),)=0,"#N/A",((((VLOOKUP(B284,Database!$A:$AS,MATCH($Q$1,Database!$A$1:$AS$1,),))))-(((VLOOKUP(EDATE(B284,-12),Database!$A:$AS,MATCH($Q$1,Database!$A$1:$AS$1,),)))))/(((VLOOKUP(EDATE(B284,-12),Database!$A:$AS,MATCH($Q$1,Database!$A$1:$AS$1,),)))))</f>
        <v>-1.3386155798077217E-2</v>
      </c>
      <c r="R284" s="13">
        <f>IF(VLOOKUP(B284,Database!$A:$AV,MATCH($R$1,Database!$A$1:$AV$1,),)=0,"#N/A",((((VLOOKUP(B284,Database!$A:$AS,MATCH($R$1,Database!$A$1:$AS$1,),))))-(((VLOOKUP(EDATE(B284,-12),Database!$A:$AS,MATCH($R$1,Database!$A$1:$AS$1,),)))))/(((VLOOKUP(EDATE(B284,-12),Database!$A:$AS,MATCH($R$1,Database!$A$1:$AS$1,),)))))</f>
        <v>3.052728954270633E-2</v>
      </c>
      <c r="S284" s="13">
        <f>IF(VLOOKUP(B284,Database!$A:$AV,MATCH($S$1,Database!$A$1:$AV$1,),)=0,"#N/A",((((VLOOKUP(B284,Database!$A:$AS,MATCH($S$1,Database!$A$1:$AS$1,),))))-(((VLOOKUP(EDATE(B284,-12),Database!$A:$AS,MATCH($S$1,Database!$A$1:$AS$1,),)))))/(((VLOOKUP(EDATE(B284,-12),Database!$A:$AS,MATCH($S$1,Database!$A$1:$AS$1,),)))))</f>
        <v>1.8572825030319481E-2</v>
      </c>
      <c r="T284" s="13">
        <f>IF(VLOOKUP(B284,Database!$A:$AV,MATCH($T$1,Database!$A$1:$AV$1,),)=0,"#N/A",((((VLOOKUP(B284,Database!$A:$AS,MATCH($T$1,Database!$A$1:$AS$1,),))))-(((VLOOKUP(EDATE(B284,-12),Database!$A:$AS,MATCH($T$1,Database!$A$1:$AS$1,),)))))/(((VLOOKUP(EDATE(B284,-12),Database!$A:$AS,MATCH($T$1,Database!$A$1:$AS$1,),)))))</f>
        <v>0.1061452513897813</v>
      </c>
      <c r="U284" s="13">
        <f>IF(VLOOKUP(B284,Database!$A:$AV,MATCH($U$1,Database!$A$1:$AV$1,),)=0,"#N/A",((((VLOOKUP(B284,Database!$A:$AS,MATCH($U$1,Database!$A$1:$AS$1,),))))-(((VLOOKUP(EDATE(B284,-12),Database!$A:$AS,MATCH($U$1,Database!$A$1:$AS$1,),)))))/(((VLOOKUP(EDATE(B284,-12),Database!$A:$AS,MATCH($U$1,Database!$A$1:$AS$1,),)))))</f>
        <v>5.5066079344649344E-3</v>
      </c>
      <c r="V284" s="13">
        <f>IF(VLOOKUP(B284,Database!$A:$AV,MATCH($V$1,Database!$A$1:$AV$1,),)=0,"#N/A",((((VLOOKUP(B284,Database!$A:$AS,MATCH($V$1,Database!$A$1:$AS$1,),))))-(((VLOOKUP(EDATE(B284,-12),Database!$A:$AS,MATCH($V$1,Database!$A$1:$AS$1,),)))))/(((VLOOKUP(EDATE(B284,-12),Database!$A:$AS,MATCH($V$1,Database!$A$1:$AS$1,),)))))</f>
        <v>6.9167643610785534E-2</v>
      </c>
    </row>
    <row r="285" spans="1:22" s="80" customFormat="1" x14ac:dyDescent="0.35">
      <c r="A285" s="43"/>
      <c r="B285" s="75">
        <v>40817</v>
      </c>
      <c r="C285" s="13">
        <f>IF(VLOOKUP(B285,Database!$A:$AU,MATCH($C$1,Database!$A$1:$AU$1,),)=0,"#N/A",((((VLOOKUP(B285,Database!$A:$AU,MATCH($C$1,Database!$A$1:$AU$1,),))))-(((VLOOKUP(EDATE(B285,-12),Database!$A:$AU,MATCH($C$1,Database!$A$1:$AU$1,),)))))/(((VLOOKUP(EDATE(B285,-12),Database!$A:$AU,MATCH($C$1,Database!$A$1:$AU$1,),)))))</f>
        <v>3.3637535653450845E-2</v>
      </c>
      <c r="D285" s="13">
        <f>IF(VLOOKUP(B285,Database!$A:$AV,MATCH($D$1,Database!$A$1:$AV$1,),)=0,"#N/A",((((VLOOKUP(B285,Database!$A:$AS,MATCH($D$1,Database!$A$1:$AS$1,),))))-(((VLOOKUP(EDATE(B285,-12),Database!$A:$AS,MATCH($D$1,Database!$A$1:$AS$1,),)))))/(((VLOOKUP(EDATE(B285,-12),Database!$A:$AS,MATCH($D$1,Database!$A$1:$AS$1,),)))))</f>
        <v>8.1632653072469911E-3</v>
      </c>
      <c r="E285" s="13">
        <f>IF(VLOOKUP(B285,Database!$A:$AV,MATCH($E$1,Database!$A$1:$AV$1,),)=0,"#N/A",((((VLOOKUP(B285,Database!$A:$AS,MATCH($E$1,Database!$A$1:$AS$1,),))))-(((VLOOKUP(EDATE(B285,-12),Database!$A:$AS,MATCH($E$1,Database!$A$1:$AS$1,),)))))/(((VLOOKUP(EDATE(B285,-12),Database!$A:$AS,MATCH($E$1,Database!$A$1:$AS$1,),)))))</f>
        <v>1.509054326086892E-2</v>
      </c>
      <c r="F285" s="13">
        <f>IF(VLOOKUP(B285,Database!$A:$AV,MATCH($F$1,Database!$A$1:$AV$1,),)=0,"#N/A",((((VLOOKUP(B285,Database!$A:$AS,MATCH($F$1,Database!$A$1:$AS$1,),))))-(((VLOOKUP(EDATE(B285,-12),Database!$A:$AS,MATCH($F$1,Database!$A$1:$AS$1,),)))))/(((VLOOKUP(EDATE(B285,-12),Database!$A:$AS,MATCH($F$1,Database!$A$1:$AS$1,),)))))</f>
        <v>4.7669491533480123E-2</v>
      </c>
      <c r="G285" s="13">
        <f>IF(VLOOKUP(B285,Database!$A:$AV,MATCH($G$1,Database!$A$1:$AV$1,),)=0,"#N/A",((((VLOOKUP(B285,Database!$A:$AS,MATCH($G$1,Database!$A$1:$AS$1,),))))-(((VLOOKUP(EDATE(B285,-12),Database!$A:$AS,MATCH($G$1,Database!$A$1:$AS$1,),)))))/(((VLOOKUP(EDATE(B285,-12),Database!$A:$AS,MATCH($G$1,Database!$A$1:$AS$1,),)))))</f>
        <v>1.3613613613613608E-2</v>
      </c>
      <c r="H285" s="13">
        <f>IF(VLOOKUP(B285,Database!$A:$AV,MATCH($H$1,Database!$A$1:$AV$1,),)=0,"#N/A",((((VLOOKUP(B285,Database!$A:$AS,MATCH($H$1,Database!$A$1:$AS$1,),))))-(((VLOOKUP(EDATE(B285,-12),Database!$A:$AS,MATCH($H$1,Database!$A$1:$AS$1,),)))))/(((VLOOKUP(EDATE(B285,-12),Database!$A:$AS,MATCH($H$1,Database!$A$1:$AS$1,),)))))</f>
        <v>-6.1336254108841956E-2</v>
      </c>
      <c r="I285" s="13">
        <f>IF(VLOOKUP(B285,Database!$A:$AV,MATCH($I$1,Database!$A$1:$AV$1,),)=0,"#N/A",((((VLOOKUP(B285,Database!$A:$AS,MATCH($I$1,Database!$A$1:$AS$1,),))))-(((VLOOKUP(EDATE(B285,-12),Database!$A:$AS,MATCH($I$1,Database!$A$1:$AS$1,),)))))/(((VLOOKUP(EDATE(B285,-12),Database!$A:$AS,MATCH($I$1,Database!$A$1:$AS$1,),)))))</f>
        <v>-2.2140221396154233E-2</v>
      </c>
      <c r="J285" s="13">
        <f>IF(VLOOKUP(B285,Database!$A:$AV,MATCH($J$1,Database!$A$1:$AV$1,),)=0,"#N/A",((((VLOOKUP(B285,Database!$A:$AS,MATCH($J$1,Database!$A$1:$AS$1,),))))-(((VLOOKUP(EDATE(B285,-12),Database!$A:$AS,MATCH($J$1,Database!$A$1:$AS$1,),)))))/(((VLOOKUP(EDATE(B285,-12),Database!$A:$AS,MATCH($J$1,Database!$A$1:$AS$1,),)))))</f>
        <v>-3.6427230843238789E-2</v>
      </c>
      <c r="K285" s="13">
        <f>IF(VLOOKUP(B285,Database!$A:$AV,MATCH($K$1,Database!$A$1:$AV$1,),)=0,"#N/A",((((VLOOKUP(B285,Database!$A:$AS,MATCH($K$1,Database!$A$1:$AS$1,),))))-(((VLOOKUP(EDATE(B285,-12),Database!$A:$AS,MATCH($K$1,Database!$A$1:$AS$1,),)))))/(((VLOOKUP(EDATE(B285,-12),Database!$A:$AS,MATCH($K$1,Database!$A$1:$AS$1,),)))))</f>
        <v>1.152737751840229E-2</v>
      </c>
      <c r="L285" s="13">
        <f>((((VLOOKUP(B285,Database!$A:$AS,MATCH($L$1,Database!$A$1:$AS$1,),))))-(((VLOOKUP(EDATE(B285,-12),Database!$A:$AS,MATCH($L$1,Database!$A$1:$AS$1,),)))))/(((VLOOKUP(EDATE(B285,-12),Database!$A:$AS,MATCH($L$1,Database!$A$1:$AS$1,),))))</f>
        <v>4.0007482928888775E-2</v>
      </c>
      <c r="M285" s="13">
        <f>((((VLOOKUP(B285,Database!$A:$AS,MATCH($M$1,Database!$A$1:$AS$1,),))))-(((VLOOKUP(EDATE(B285,-12),Database!$A:$AS,MATCH($M$1,Database!$A$1:$AS$1,),)))))/(((VLOOKUP(EDATE(B285,-12),Database!$A:$AS,MATCH($M$1,Database!$A$1:$AS$1,),))))</f>
        <v>3.6172695449241475E-2</v>
      </c>
      <c r="N285" s="13">
        <f>((((VLOOKUP(B285,Database!$A:$AS,MATCH($N$1,Database!$A$1:$AS$1,),))))-(((VLOOKUP(EDATE(B285,-12),Database!$A:$AS,MATCH($N$1,Database!$A$1:$AS$1,),)))))/(((VLOOKUP(EDATE(B285,-12),Database!$A:$AS,MATCH($N$1,Database!$A$1:$AS$1,),))))</f>
        <v>-5.0431140220417413E-2</v>
      </c>
      <c r="O285" s="13">
        <f>IF(VLOOKUP(B285,Database!$A:$AV,MATCH($O$1,Database!$A$1:$AV$1,),)=0,"#N/A",((((VLOOKUP(B285,Database!$A:$AS,MATCH($O$1,Database!$A$1:$AS$1,),))))-(((VLOOKUP(EDATE(B285,-12),Database!$A:$AS,MATCH($O$1,Database!$A$1:$AS$1,),)))))/(((VLOOKUP(EDATE(B285,-12),Database!$A:$AS,MATCH($O$1,Database!$A$1:$AS$1,),)))))</f>
        <v>4.5568945256008846E-2</v>
      </c>
      <c r="P285" s="13">
        <f>IF(VLOOKUP(B285,Database!$A:$AV,MATCH($P$1,Database!$A$1:$AV$1,),)=0,"#N/A",((((VLOOKUP(B285,Database!$A:$AS,MATCH($P$1,Database!$A$1:$AS$1,),))))-(((VLOOKUP(EDATE(B285,-12),Database!$A:$AS,MATCH($P$1,Database!$A$1:$AS$1,),)))))/(((VLOOKUP(EDATE(B285,-12),Database!$A:$AS,MATCH($P$1,Database!$A$1:$AS$1,),)))))</f>
        <v>6.4005557336753283E-2</v>
      </c>
      <c r="Q285" s="13">
        <f>IF(VLOOKUP(B285,Database!$A:$AV,MATCH($Q$1,Database!$A$1:$AV$1,),)=0,"#N/A",((((VLOOKUP(B285,Database!$A:$AS,MATCH($Q$1,Database!$A$1:$AS$1,),))))-(((VLOOKUP(EDATE(B285,-12),Database!$A:$AS,MATCH($Q$1,Database!$A$1:$AS$1,),)))))/(((VLOOKUP(EDATE(B285,-12),Database!$A:$AS,MATCH($Q$1,Database!$A$1:$AS$1,),)))))</f>
        <v>-2.0620245829465152E-2</v>
      </c>
      <c r="R285" s="13">
        <f>IF(VLOOKUP(B285,Database!$A:$AV,MATCH($R$1,Database!$A$1:$AV$1,),)=0,"#N/A",((((VLOOKUP(B285,Database!$A:$AS,MATCH($R$1,Database!$A$1:$AS$1,),))))-(((VLOOKUP(EDATE(B285,-12),Database!$A:$AS,MATCH($R$1,Database!$A$1:$AS$1,),)))))/(((VLOOKUP(EDATE(B285,-12),Database!$A:$AS,MATCH($R$1,Database!$A$1:$AS$1,),)))))</f>
        <v>-0.11724137931099957</v>
      </c>
      <c r="S285" s="13">
        <f>IF(VLOOKUP(B285,Database!$A:$AV,MATCH($S$1,Database!$A$1:$AV$1,),)=0,"#N/A",((((VLOOKUP(B285,Database!$A:$AS,MATCH($S$1,Database!$A$1:$AS$1,),))))-(((VLOOKUP(EDATE(B285,-12),Database!$A:$AS,MATCH($S$1,Database!$A$1:$AS$1,),)))))/(((VLOOKUP(EDATE(B285,-12),Database!$A:$AS,MATCH($S$1,Database!$A$1:$AS$1,),)))))</f>
        <v>8.1223628692194988E-2</v>
      </c>
      <c r="T285" s="13">
        <f>IF(VLOOKUP(B285,Database!$A:$AV,MATCH($T$1,Database!$A$1:$AV$1,),)=0,"#N/A",((((VLOOKUP(B285,Database!$A:$AS,MATCH($T$1,Database!$A$1:$AS$1,),))))-(((VLOOKUP(EDATE(B285,-12),Database!$A:$AS,MATCH($T$1,Database!$A$1:$AS$1,),)))))/(((VLOOKUP(EDATE(B285,-12),Database!$A:$AS,MATCH($T$1,Database!$A$1:$AS$1,),)))))</f>
        <v>0.15767634854559429</v>
      </c>
      <c r="U285" s="13">
        <f>IF(VLOOKUP(B285,Database!$A:$AV,MATCH($U$1,Database!$A$1:$AV$1,),)=0,"#N/A",((((VLOOKUP(B285,Database!$A:$AS,MATCH($U$1,Database!$A$1:$AS$1,),))))-(((VLOOKUP(EDATE(B285,-12),Database!$A:$AS,MATCH($U$1,Database!$A$1:$AS$1,),)))))/(((VLOOKUP(EDATE(B285,-12),Database!$A:$AS,MATCH($U$1,Database!$A$1:$AS$1,),)))))</f>
        <v>1.2114537453619775E-2</v>
      </c>
      <c r="V285" s="13">
        <f>IF(VLOOKUP(B285,Database!$A:$AV,MATCH($V$1,Database!$A$1:$AV$1,),)=0,"#N/A",((((VLOOKUP(B285,Database!$A:$AS,MATCH($V$1,Database!$A$1:$AS$1,),))))-(((VLOOKUP(EDATE(B285,-12),Database!$A:$AS,MATCH($V$1,Database!$A$1:$AS$1,),)))))/(((VLOOKUP(EDATE(B285,-12),Database!$A:$AS,MATCH($V$1,Database!$A$1:$AS$1,),)))))</f>
        <v>6.0818713450292432E-2</v>
      </c>
    </row>
    <row r="286" spans="1:22" s="80" customFormat="1" x14ac:dyDescent="0.35">
      <c r="A286" s="43"/>
      <c r="B286" s="75">
        <v>40848</v>
      </c>
      <c r="C286" s="13">
        <f>IF(VLOOKUP(B286,Database!$A:$AU,MATCH($C$1,Database!$A$1:$AU$1,),)=0,"#N/A",((((VLOOKUP(B286,Database!$A:$AU,MATCH($C$1,Database!$A$1:$AU$1,),))))-(((VLOOKUP(EDATE(B286,-12),Database!$A:$AU,MATCH($C$1,Database!$A$1:$AU$1,),)))))/(((VLOOKUP(EDATE(B286,-12),Database!$A:$AU,MATCH($C$1,Database!$A$1:$AU$1,),)))))</f>
        <v>3.310738779422831E-2</v>
      </c>
      <c r="D286" s="13">
        <f>IF(VLOOKUP(B286,Database!$A:$AV,MATCH($D$1,Database!$A$1:$AV$1,),)=0,"#N/A",((((VLOOKUP(B286,Database!$A:$AS,MATCH($D$1,Database!$A$1:$AS$1,),))))-(((VLOOKUP(EDATE(B286,-12),Database!$A:$AS,MATCH($D$1,Database!$A$1:$AS$1,),)))))/(((VLOOKUP(EDATE(B286,-12),Database!$A:$AS,MATCH($D$1,Database!$A$1:$AS$1,),)))))</f>
        <v>2.0222446944194207E-3</v>
      </c>
      <c r="E286" s="13">
        <f>IF(VLOOKUP(B286,Database!$A:$AV,MATCH($E$1,Database!$A$1:$AV$1,),)=0,"#N/A",((((VLOOKUP(B286,Database!$A:$AS,MATCH($E$1,Database!$A$1:$AS$1,),))))-(((VLOOKUP(EDATE(B286,-12),Database!$A:$AS,MATCH($E$1,Database!$A$1:$AS$1,),)))))/(((VLOOKUP(EDATE(B286,-12),Database!$A:$AS,MATCH($E$1,Database!$A$1:$AS$1,),)))))</f>
        <v>-2.1760633035873053E-2</v>
      </c>
      <c r="F286" s="13">
        <f>IF(VLOOKUP(B286,Database!$A:$AV,MATCH($F$1,Database!$A$1:$AV$1,),)=0,"#N/A",((((VLOOKUP(B286,Database!$A:$AS,MATCH($F$1,Database!$A$1:$AS$1,),))))-(((VLOOKUP(EDATE(B286,-12),Database!$A:$AS,MATCH($F$1,Database!$A$1:$AS$1,),)))))/(((VLOOKUP(EDATE(B286,-12),Database!$A:$AS,MATCH($F$1,Database!$A$1:$AS$1,),)))))</f>
        <v>4.5793397229066966E-2</v>
      </c>
      <c r="G286" s="13">
        <f>IF(VLOOKUP(B286,Database!$A:$AV,MATCH($G$1,Database!$A$1:$AV$1,),)=0,"#N/A",((((VLOOKUP(B286,Database!$A:$AS,MATCH($G$1,Database!$A$1:$AS$1,),))))-(((VLOOKUP(EDATE(B286,-12),Database!$A:$AS,MATCH($G$1,Database!$A$1:$AS$1,),)))))/(((VLOOKUP(EDATE(B286,-12),Database!$A:$AS,MATCH($G$1,Database!$A$1:$AS$1,),)))))</f>
        <v>2.0450503852993553E-2</v>
      </c>
      <c r="H286" s="13">
        <f>IF(VLOOKUP(B286,Database!$A:$AV,MATCH($H$1,Database!$A$1:$AV$1,),)=0,"#N/A",((((VLOOKUP(B286,Database!$A:$AS,MATCH($H$1,Database!$A$1:$AS$1,),))))-(((VLOOKUP(EDATE(B286,-12),Database!$A:$AS,MATCH($H$1,Database!$A$1:$AS$1,),)))))/(((VLOOKUP(EDATE(B286,-12),Database!$A:$AS,MATCH($H$1,Database!$A$1:$AS$1,),)))))</f>
        <v>-4.4792833147582714E-2</v>
      </c>
      <c r="I286" s="13">
        <f>IF(VLOOKUP(B286,Database!$A:$AV,MATCH($I$1,Database!$A$1:$AV$1,),)=0,"#N/A",((((VLOOKUP(B286,Database!$A:$AS,MATCH($I$1,Database!$A$1:$AS$1,),))))-(((VLOOKUP(EDATE(B286,-12),Database!$A:$AS,MATCH($I$1,Database!$A$1:$AS$1,),)))))/(((VLOOKUP(EDATE(B286,-12),Database!$A:$AS,MATCH($I$1,Database!$A$1:$AS$1,),)))))</f>
        <v>-2.0183486238969865E-2</v>
      </c>
      <c r="J286" s="13">
        <f>IF(VLOOKUP(B286,Database!$A:$AV,MATCH($J$1,Database!$A$1:$AV$1,),)=0,"#N/A",((((VLOOKUP(B286,Database!$A:$AS,MATCH($J$1,Database!$A$1:$AS$1,),))))-(((VLOOKUP(EDATE(B286,-12),Database!$A:$AS,MATCH($J$1,Database!$A$1:$AS$1,),)))))/(((VLOOKUP(EDATE(B286,-12),Database!$A:$AS,MATCH($J$1,Database!$A$1:$AS$1,),)))))</f>
        <v>-6.3959193493189556E-2</v>
      </c>
      <c r="K286" s="13">
        <f>IF(VLOOKUP(B286,Database!$A:$AV,MATCH($K$1,Database!$A$1:$AV$1,),)=0,"#N/A",((((VLOOKUP(B286,Database!$A:$AS,MATCH($K$1,Database!$A$1:$AS$1,),))))-(((VLOOKUP(EDATE(B286,-12),Database!$A:$AS,MATCH($K$1,Database!$A$1:$AS$1,),)))))/(((VLOOKUP(EDATE(B286,-12),Database!$A:$AS,MATCH($K$1,Database!$A$1:$AS$1,),)))))</f>
        <v>-4.8552754437068996E-2</v>
      </c>
      <c r="L286" s="13">
        <f>((((VLOOKUP(B286,Database!$A:$AS,MATCH($L$1,Database!$A$1:$AS$1,),))))-(((VLOOKUP(EDATE(B286,-12),Database!$A:$AS,MATCH($L$1,Database!$A$1:$AS$1,),)))))/(((VLOOKUP(EDATE(B286,-12),Database!$A:$AS,MATCH($L$1,Database!$A$1:$AS$1,),))))</f>
        <v>4.0958854641902173E-2</v>
      </c>
      <c r="M286" s="13">
        <f>((((VLOOKUP(B286,Database!$A:$AS,MATCH($M$1,Database!$A$1:$AS$1,),))))-(((VLOOKUP(EDATE(B286,-12),Database!$A:$AS,MATCH($M$1,Database!$A$1:$AS$1,),)))))/(((VLOOKUP(EDATE(B286,-12),Database!$A:$AS,MATCH($M$1,Database!$A$1:$AS$1,),))))</f>
        <v>3.4843205574912897E-2</v>
      </c>
      <c r="N286" s="13">
        <f>((((VLOOKUP(B286,Database!$A:$AS,MATCH($N$1,Database!$A$1:$AS$1,),))))-(((VLOOKUP(EDATE(B286,-12),Database!$A:$AS,MATCH($N$1,Database!$A$1:$AS$1,),)))))/(((VLOOKUP(EDATE(B286,-12),Database!$A:$AS,MATCH($N$1,Database!$A$1:$AS$1,),))))</f>
        <v>6.2500186847287101E-2</v>
      </c>
      <c r="O286" s="13">
        <f>IF(VLOOKUP(B286,Database!$A:$AV,MATCH($O$1,Database!$A$1:$AV$1,),)=0,"#N/A",((((VLOOKUP(B286,Database!$A:$AS,MATCH($O$1,Database!$A$1:$AS$1,),))))-(((VLOOKUP(EDATE(B286,-12),Database!$A:$AS,MATCH($O$1,Database!$A$1:$AS$1,),)))))/(((VLOOKUP(EDATE(B286,-12),Database!$A:$AS,MATCH($O$1,Database!$A$1:$AS$1,),)))))</f>
        <v>4.2561479974342953E-2</v>
      </c>
      <c r="P286" s="13">
        <f>IF(VLOOKUP(B286,Database!$A:$AV,MATCH($P$1,Database!$A$1:$AV$1,),)=0,"#N/A",((((VLOOKUP(B286,Database!$A:$AS,MATCH($P$1,Database!$A$1:$AS$1,),))))-(((VLOOKUP(EDATE(B286,-12),Database!$A:$AS,MATCH($P$1,Database!$A$1:$AS$1,),)))))/(((VLOOKUP(EDATE(B286,-12),Database!$A:$AS,MATCH($P$1,Database!$A$1:$AS$1,),)))))</f>
        <v>3.8017441922222978E-2</v>
      </c>
      <c r="Q286" s="13">
        <f>IF(VLOOKUP(B286,Database!$A:$AV,MATCH($Q$1,Database!$A$1:$AV$1,),)=0,"#N/A",((((VLOOKUP(B286,Database!$A:$AS,MATCH($Q$1,Database!$A$1:$AS$1,),))))-(((VLOOKUP(EDATE(B286,-12),Database!$A:$AS,MATCH($Q$1,Database!$A$1:$AS$1,),)))))/(((VLOOKUP(EDATE(B286,-12),Database!$A:$AS,MATCH($Q$1,Database!$A$1:$AS$1,),)))))</f>
        <v>-2.2310873634955639E-2</v>
      </c>
      <c r="R286" s="13">
        <f>IF(VLOOKUP(B286,Database!$A:$AV,MATCH($R$1,Database!$A$1:$AV$1,),)=0,"#N/A",((((VLOOKUP(B286,Database!$A:$AS,MATCH($R$1,Database!$A$1:$AS$1,),))))-(((VLOOKUP(EDATE(B286,-12),Database!$A:$AS,MATCH($R$1,Database!$A$1:$AS$1,),)))))/(((VLOOKUP(EDATE(B286,-12),Database!$A:$AS,MATCH($R$1,Database!$A$1:$AS$1,),)))))</f>
        <v>-7.6115485565269952E-2</v>
      </c>
      <c r="S286" s="13">
        <f>IF(VLOOKUP(B286,Database!$A:$AV,MATCH($S$1,Database!$A$1:$AV$1,),)=0,"#N/A",((((VLOOKUP(B286,Database!$A:$AS,MATCH($S$1,Database!$A$1:$AS$1,),))))-(((VLOOKUP(EDATE(B286,-12),Database!$A:$AS,MATCH($S$1,Database!$A$1:$AS$1,),)))))/(((VLOOKUP(EDATE(B286,-12),Database!$A:$AS,MATCH($S$1,Database!$A$1:$AS$1,),)))))</f>
        <v>-5.6567593482357681E-2</v>
      </c>
      <c r="T286" s="13">
        <f>IF(VLOOKUP(B286,Database!$A:$AV,MATCH($T$1,Database!$A$1:$AV$1,),)=0,"#N/A",((((VLOOKUP(B286,Database!$A:$AS,MATCH($T$1,Database!$A$1:$AS$1,),))))-(((VLOOKUP(EDATE(B286,-12),Database!$A:$AS,MATCH($T$1,Database!$A$1:$AS$1,),)))))/(((VLOOKUP(EDATE(B286,-12),Database!$A:$AS,MATCH($T$1,Database!$A$1:$AS$1,),)))))</f>
        <v>0.11126005362025534</v>
      </c>
      <c r="U286" s="13">
        <f>IF(VLOOKUP(B286,Database!$A:$AV,MATCH($U$1,Database!$A$1:$AV$1,),)=0,"#N/A",((((VLOOKUP(B286,Database!$A:$AS,MATCH($U$1,Database!$A$1:$AS$1,),))))-(((VLOOKUP(EDATE(B286,-12),Database!$A:$AS,MATCH($U$1,Database!$A$1:$AS$1,),)))))/(((VLOOKUP(EDATE(B286,-12),Database!$A:$AS,MATCH($U$1,Database!$A$1:$AS$1,),)))))</f>
        <v>4.6511627910840396E-2</v>
      </c>
      <c r="V286" s="13">
        <f>IF(VLOOKUP(B286,Database!$A:$AV,MATCH($V$1,Database!$A$1:$AV$1,),)=0,"#N/A",((((VLOOKUP(B286,Database!$A:$AS,MATCH($V$1,Database!$A$1:$AS$1,),))))-(((VLOOKUP(EDATE(B286,-12),Database!$A:$AS,MATCH($V$1,Database!$A$1:$AS$1,),)))))/(((VLOOKUP(EDATE(B286,-12),Database!$A:$AS,MATCH($V$1,Database!$A$1:$AS$1,),)))))</f>
        <v>7.8454332552693073E-2</v>
      </c>
    </row>
    <row r="287" spans="1:22" s="80" customFormat="1" x14ac:dyDescent="0.35">
      <c r="A287" s="43"/>
      <c r="B287" s="75">
        <v>40878</v>
      </c>
      <c r="C287" s="13">
        <f>IF(VLOOKUP(B287,Database!$A:$AU,MATCH($C$1,Database!$A$1:$AU$1,),)=0,"#N/A",((((VLOOKUP(B287,Database!$A:$AU,MATCH($C$1,Database!$A$1:$AU$1,),))))-(((VLOOKUP(EDATE(B287,-12),Database!$A:$AU,MATCH($C$1,Database!$A$1:$AU$1,),)))))/(((VLOOKUP(EDATE(B287,-12),Database!$A:$AU,MATCH($C$1,Database!$A$1:$AU$1,),)))))</f>
        <v>2.8219347018977142E-2</v>
      </c>
      <c r="D287" s="13">
        <f>IF(VLOOKUP(B287,Database!$A:$AV,MATCH($D$1,Database!$A$1:$AV$1,),)=0,"#N/A",((((VLOOKUP(B287,Database!$A:$AS,MATCH($D$1,Database!$A$1:$AS$1,),))))-(((VLOOKUP(EDATE(B287,-12),Database!$A:$AS,MATCH($D$1,Database!$A$1:$AS$1,),)))))/(((VLOOKUP(EDATE(B287,-12),Database!$A:$AS,MATCH($D$1,Database!$A$1:$AS$1,),)))))</f>
        <v>-1.2036108321634638E-2</v>
      </c>
      <c r="E287" s="13">
        <f>IF(VLOOKUP(B287,Database!$A:$AV,MATCH($E$1,Database!$A$1:$AV$1,),)=0,"#N/A",((((VLOOKUP(B287,Database!$A:$AS,MATCH($E$1,Database!$A$1:$AS$1,),))))-(((VLOOKUP(EDATE(B287,-12),Database!$A:$AS,MATCH($E$1,Database!$A$1:$AS$1,),)))))/(((VLOOKUP(EDATE(B287,-12),Database!$A:$AS,MATCH($E$1,Database!$A$1:$AS$1,),)))))</f>
        <v>-4.9309664666610182E-3</v>
      </c>
      <c r="F287" s="13">
        <f>IF(VLOOKUP(B287,Database!$A:$AV,MATCH($F$1,Database!$A$1:$AV$1,),)=0,"#N/A",((((VLOOKUP(B287,Database!$A:$AS,MATCH($F$1,Database!$A$1:$AS$1,),))))-(((VLOOKUP(EDATE(B287,-12),Database!$A:$AS,MATCH($F$1,Database!$A$1:$AS$1,),)))))/(((VLOOKUP(EDATE(B287,-12),Database!$A:$AS,MATCH($F$1,Database!$A$1:$AS$1,),)))))</f>
        <v>1.4675052406748606E-2</v>
      </c>
      <c r="G287" s="13">
        <f>IF(VLOOKUP(B287,Database!$A:$AV,MATCH($G$1,Database!$A$1:$AV$1,),)=0,"#N/A",((((VLOOKUP(B287,Database!$A:$AS,MATCH($G$1,Database!$A$1:$AS$1,),))))-(((VLOOKUP(EDATE(B287,-12),Database!$A:$AS,MATCH($G$1,Database!$A$1:$AS$1,),)))))/(((VLOOKUP(EDATE(B287,-12),Database!$A:$AS,MATCH($G$1,Database!$A$1:$AS$1,),)))))</f>
        <v>-1.2195121951219513E-2</v>
      </c>
      <c r="H287" s="13">
        <f>IF(VLOOKUP(B287,Database!$A:$AV,MATCH($H$1,Database!$A$1:$AV$1,),)=0,"#N/A",((((VLOOKUP(B287,Database!$A:$AS,MATCH($H$1,Database!$A$1:$AS$1,),))))-(((VLOOKUP(EDATE(B287,-12),Database!$A:$AS,MATCH($H$1,Database!$A$1:$AS$1,),)))))/(((VLOOKUP(EDATE(B287,-12),Database!$A:$AS,MATCH($H$1,Database!$A$1:$AS$1,),)))))</f>
        <v>-2.2779043275366041E-2</v>
      </c>
      <c r="I287" s="13">
        <f>IF(VLOOKUP(B287,Database!$A:$AV,MATCH($I$1,Database!$A$1:$AV$1,),)=0,"#N/A",((((VLOOKUP(B287,Database!$A:$AS,MATCH($I$1,Database!$A$1:$AS$1,),))))-(((VLOOKUP(EDATE(B287,-12),Database!$A:$AS,MATCH($I$1,Database!$A$1:$AS$1,),)))))/(((VLOOKUP(EDATE(B287,-12),Database!$A:$AS,MATCH($I$1,Database!$A$1:$AS$1,),)))))</f>
        <v>-2.0018198362627703E-2</v>
      </c>
      <c r="J287" s="13">
        <f>IF(VLOOKUP(B287,Database!$A:$AV,MATCH($J$1,Database!$A$1:$AV$1,),)=0,"#N/A",((((VLOOKUP(B287,Database!$A:$AS,MATCH($J$1,Database!$A$1:$AS$1,),))))-(((VLOOKUP(EDATE(B287,-12),Database!$A:$AS,MATCH($J$1,Database!$A$1:$AS$1,),)))))/(((VLOOKUP(EDATE(B287,-12),Database!$A:$AS,MATCH($J$1,Database!$A$1:$AS$1,),)))))</f>
        <v>-2.9162791581955144E-2</v>
      </c>
      <c r="K287" s="13">
        <f>IF(VLOOKUP(B287,Database!$A:$AV,MATCH($K$1,Database!$A$1:$AV$1,),)=0,"#N/A",((((VLOOKUP(B287,Database!$A:$AS,MATCH($K$1,Database!$A$1:$AS$1,),))))-(((VLOOKUP(EDATE(B287,-12),Database!$A:$AS,MATCH($K$1,Database!$A$1:$AS$1,),)))))/(((VLOOKUP(EDATE(B287,-12),Database!$A:$AS,MATCH($K$1,Database!$A$1:$AS$1,),)))))</f>
        <v>-4.2452830195666404E-2</v>
      </c>
      <c r="L287" s="13">
        <f>((((VLOOKUP(B287,Database!$A:$AS,MATCH($L$1,Database!$A$1:$AS$1,),))))-(((VLOOKUP(EDATE(B287,-12),Database!$A:$AS,MATCH($L$1,Database!$A$1:$AS$1,),)))))/(((VLOOKUP(EDATE(B287,-12),Database!$A:$AS,MATCH($L$1,Database!$A$1:$AS$1,),))))</f>
        <v>3.8637230230451465E-2</v>
      </c>
      <c r="M287" s="13">
        <f>((((VLOOKUP(B287,Database!$A:$AS,MATCH($M$1,Database!$A$1:$AS$1,),))))-(((VLOOKUP(EDATE(B287,-12),Database!$A:$AS,MATCH($M$1,Database!$A$1:$AS$1,),)))))/(((VLOOKUP(EDATE(B287,-12),Database!$A:$AS,MATCH($M$1,Database!$A$1:$AS$1,),))))</f>
        <v>4.1811846689895571E-2</v>
      </c>
      <c r="N287" s="13">
        <f>((((VLOOKUP(B287,Database!$A:$AS,MATCH($N$1,Database!$A$1:$AS$1,),))))-(((VLOOKUP(EDATE(B287,-12),Database!$A:$AS,MATCH($N$1,Database!$A$1:$AS$1,),)))))/(((VLOOKUP(EDATE(B287,-12),Database!$A:$AS,MATCH($N$1,Database!$A$1:$AS$1,),))))</f>
        <v>3.0206964108287174E-2</v>
      </c>
      <c r="O287" s="13">
        <f>IF(VLOOKUP(B287,Database!$A:$AV,MATCH($O$1,Database!$A$1:$AV$1,),)=0,"#N/A",((((VLOOKUP(B287,Database!$A:$AS,MATCH($O$1,Database!$A$1:$AS$1,),))))-(((VLOOKUP(EDATE(B287,-12),Database!$A:$AS,MATCH($O$1,Database!$A$1:$AS$1,),)))))/(((VLOOKUP(EDATE(B287,-12),Database!$A:$AS,MATCH($O$1,Database!$A$1:$AS$1,),)))))</f>
        <v>3.3012142392928177E-2</v>
      </c>
      <c r="P287" s="13">
        <f>IF(VLOOKUP(B287,Database!$A:$AV,MATCH($P$1,Database!$A$1:$AV$1,),)=0,"#N/A",((((VLOOKUP(B287,Database!$A:$AS,MATCH($P$1,Database!$A$1:$AS$1,),))))-(((VLOOKUP(EDATE(B287,-12),Database!$A:$AS,MATCH($P$1,Database!$A$1:$AS$1,),)))))/(((VLOOKUP(EDATE(B287,-12),Database!$A:$AS,MATCH($P$1,Database!$A$1:$AS$1,),)))))</f>
        <v>3.0335362664491543E-3</v>
      </c>
      <c r="Q287" s="13">
        <f>IF(VLOOKUP(B287,Database!$A:$AV,MATCH($Q$1,Database!$A$1:$AV$1,),)=0,"#N/A",((((VLOOKUP(B287,Database!$A:$AS,MATCH($Q$1,Database!$A$1:$AS$1,),))))-(((VLOOKUP(EDATE(B287,-12),Database!$A:$AS,MATCH($Q$1,Database!$A$1:$AS$1,),)))))/(((VLOOKUP(EDATE(B287,-12),Database!$A:$AS,MATCH($Q$1,Database!$A$1:$AS$1,),)))))</f>
        <v>-1.7341365460464833E-3</v>
      </c>
      <c r="R287" s="13">
        <f>IF(VLOOKUP(B287,Database!$A:$AV,MATCH($R$1,Database!$A$1:$AV$1,),)=0,"#N/A",((((VLOOKUP(B287,Database!$A:$AS,MATCH($R$1,Database!$A$1:$AS$1,),))))-(((VLOOKUP(EDATE(B287,-12),Database!$A:$AS,MATCH($R$1,Database!$A$1:$AS$1,),)))))/(((VLOOKUP(EDATE(B287,-12),Database!$A:$AS,MATCH($R$1,Database!$A$1:$AS$1,),)))))</f>
        <v>-0.12587412587271835</v>
      </c>
      <c r="S287" s="13">
        <f>IF(VLOOKUP(B287,Database!$A:$AV,MATCH($S$1,Database!$A$1:$AV$1,),)=0,"#N/A",((((VLOOKUP(B287,Database!$A:$AS,MATCH($S$1,Database!$A$1:$AS$1,),))))-(((VLOOKUP(EDATE(B287,-12),Database!$A:$AS,MATCH($S$1,Database!$A$1:$AS$1,),)))))/(((VLOOKUP(EDATE(B287,-12),Database!$A:$AS,MATCH($S$1,Database!$A$1:$AS$1,),)))))</f>
        <v>-4.7388781433916415E-2</v>
      </c>
      <c r="T287" s="13">
        <f>IF(VLOOKUP(B287,Database!$A:$AV,MATCH($T$1,Database!$A$1:$AV$1,),)=0,"#N/A",((((VLOOKUP(B287,Database!$A:$AS,MATCH($T$1,Database!$A$1:$AS$1,),))))-(((VLOOKUP(EDATE(B287,-12),Database!$A:$AS,MATCH($T$1,Database!$A$1:$AS$1,),)))))/(((VLOOKUP(EDATE(B287,-12),Database!$A:$AS,MATCH($T$1,Database!$A$1:$AS$1,),)))))</f>
        <v>9.3667546165369792E-2</v>
      </c>
      <c r="U287" s="13">
        <f>IF(VLOOKUP(B287,Database!$A:$AV,MATCH($U$1,Database!$A$1:$AV$1,),)=0,"#N/A",((((VLOOKUP(B287,Database!$A:$AS,MATCH($U$1,Database!$A$1:$AS$1,),))))-(((VLOOKUP(EDATE(B287,-12),Database!$A:$AS,MATCH($U$1,Database!$A$1:$AS$1,),)))))/(((VLOOKUP(EDATE(B287,-12),Database!$A:$AS,MATCH($U$1,Database!$A$1:$AS$1,),)))))</f>
        <v>4.7138047130563701E-2</v>
      </c>
      <c r="V287" s="13">
        <f>IF(VLOOKUP(B287,Database!$A:$AV,MATCH($V$1,Database!$A$1:$AV$1,),)=0,"#N/A",((((VLOOKUP(B287,Database!$A:$AS,MATCH($V$1,Database!$A$1:$AS$1,),))))-(((VLOOKUP(EDATE(B287,-12),Database!$A:$AS,MATCH($V$1,Database!$A$1:$AS$1,),)))))/(((VLOOKUP(EDATE(B287,-12),Database!$A:$AS,MATCH($V$1,Database!$A$1:$AS$1,),)))))</f>
        <v>0.12829736211031162</v>
      </c>
    </row>
    <row r="288" spans="1:22" s="80" customFormat="1" x14ac:dyDescent="0.35">
      <c r="A288" s="43"/>
      <c r="B288" s="75">
        <v>40909</v>
      </c>
      <c r="C288" s="13">
        <f>IF(VLOOKUP(B288,Database!$A:$AU,MATCH($C$1,Database!$A$1:$AU$1,),)=0,"#N/A",((((VLOOKUP(B288,Database!$A:$AU,MATCH($C$1,Database!$A$1:$AU$1,),))))-(((VLOOKUP(EDATE(B288,-12),Database!$A:$AU,MATCH($C$1,Database!$A$1:$AU$1,),)))))/(((VLOOKUP(EDATE(B288,-12),Database!$A:$AU,MATCH($C$1,Database!$A$1:$AU$1,),)))))</f>
        <v>3.6686931689277703E-2</v>
      </c>
      <c r="D288" s="13">
        <f>IF(VLOOKUP(B288,Database!$A:$AV,MATCH($D$1,Database!$A$1:$AV$1,),)=0,"#N/A",((((VLOOKUP(B288,Database!$A:$AS,MATCH($D$1,Database!$A$1:$AS$1,),))))-(((VLOOKUP(EDATE(B288,-12),Database!$A:$AS,MATCH($D$1,Database!$A$1:$AS$1,),)))))/(((VLOOKUP(EDATE(B288,-12),Database!$A:$AS,MATCH($D$1,Database!$A$1:$AS$1,),)))))</f>
        <v>-1.4127144298107736E-2</v>
      </c>
      <c r="E288" s="13">
        <f>IF(VLOOKUP(B288,Database!$A:$AV,MATCH($E$1,Database!$A$1:$AV$1,),)=0,"#N/A",((((VLOOKUP(B288,Database!$A:$AS,MATCH($E$1,Database!$A$1:$AS$1,),))))-(((VLOOKUP(EDATE(B288,-12),Database!$A:$AS,MATCH($E$1,Database!$A$1:$AS$1,),)))))/(((VLOOKUP(EDATE(B288,-12),Database!$A:$AS,MATCH($E$1,Database!$A$1:$AS$1,),)))))</f>
        <v>-8.8148873642159443E-3</v>
      </c>
      <c r="F288" s="13">
        <f>IF(VLOOKUP(B288,Database!$A:$AV,MATCH($F$1,Database!$A$1:$AV$1,),)=0,"#N/A",((((VLOOKUP(B288,Database!$A:$AS,MATCH($F$1,Database!$A$1:$AS$1,),))))-(((VLOOKUP(EDATE(B288,-12),Database!$A:$AS,MATCH($F$1,Database!$A$1:$AS$1,),)))))/(((VLOOKUP(EDATE(B288,-12),Database!$A:$AS,MATCH($F$1,Database!$A$1:$AS$1,),)))))</f>
        <v>2.2058823533891176E-2</v>
      </c>
      <c r="G288" s="13">
        <f>IF(VLOOKUP(B288,Database!$A:$AV,MATCH($G$1,Database!$A$1:$AV$1,),)=0,"#N/A",((((VLOOKUP(B288,Database!$A:$AS,MATCH($G$1,Database!$A$1:$AS$1,),))))-(((VLOOKUP(EDATE(B288,-12),Database!$A:$AS,MATCH($G$1,Database!$A$1:$AS$1,),)))))/(((VLOOKUP(EDATE(B288,-12),Database!$A:$AS,MATCH($G$1,Database!$A$1:$AS$1,),)))))</f>
        <v>-2.7568922305764406E-2</v>
      </c>
      <c r="H288" s="13">
        <f>IF(VLOOKUP(B288,Database!$A:$AV,MATCH($H$1,Database!$A$1:$AV$1,),)=0,"#N/A",((((VLOOKUP(B288,Database!$A:$AS,MATCH($H$1,Database!$A$1:$AS$1,),))))-(((VLOOKUP(EDATE(B288,-12),Database!$A:$AS,MATCH($H$1,Database!$A$1:$AS$1,),)))))/(((VLOOKUP(EDATE(B288,-12),Database!$A:$AS,MATCH($H$1,Database!$A$1:$AS$1,),)))))</f>
        <v>-2.8506271386993496E-2</v>
      </c>
      <c r="I288" s="13">
        <f>IF(VLOOKUP(B288,Database!$A:$AV,MATCH($I$1,Database!$A$1:$AV$1,),)=0,"#N/A",((((VLOOKUP(B288,Database!$A:$AS,MATCH($I$1,Database!$A$1:$AS$1,),))))-(((VLOOKUP(EDATE(B288,-12),Database!$A:$AS,MATCH($I$1,Database!$A$1:$AS$1,),)))))/(((VLOOKUP(EDATE(B288,-12),Database!$A:$AS,MATCH($I$1,Database!$A$1:$AS$1,),)))))</f>
        <v>-3.8961038959593138E-2</v>
      </c>
      <c r="J288" s="13">
        <f>IF(VLOOKUP(B288,Database!$A:$AV,MATCH($J$1,Database!$A$1:$AV$1,),)=0,"#N/A",((((VLOOKUP(B288,Database!$A:$AS,MATCH($J$1,Database!$A$1:$AS$1,),))))-(((VLOOKUP(EDATE(B288,-12),Database!$A:$AS,MATCH($J$1,Database!$A$1:$AS$1,),)))))/(((VLOOKUP(EDATE(B288,-12),Database!$A:$AS,MATCH($J$1,Database!$A$1:$AS$1,),)))))</f>
        <v>-4.8775649014662026E-2</v>
      </c>
      <c r="K288" s="13">
        <f>IF(VLOOKUP(B288,Database!$A:$AV,MATCH($K$1,Database!$A$1:$AV$1,),)=0,"#N/A",((((VLOOKUP(B288,Database!$A:$AS,MATCH($K$1,Database!$A$1:$AS$1,),))))-(((VLOOKUP(EDATE(B288,-12),Database!$A:$AS,MATCH($K$1,Database!$A$1:$AS$1,),)))))/(((VLOOKUP(EDATE(B288,-12),Database!$A:$AS,MATCH($K$1,Database!$A$1:$AS$1,),)))))</f>
        <v>1.2229539033902134E-2</v>
      </c>
      <c r="L288" s="13">
        <f>((((VLOOKUP(B288,Database!$A:$AS,MATCH($L$1,Database!$A$1:$AS$1,),))))-(((VLOOKUP(EDATE(B288,-12),Database!$A:$AS,MATCH($L$1,Database!$A$1:$AS$1,),)))))/(((VLOOKUP(EDATE(B288,-12),Database!$A:$AS,MATCH($L$1,Database!$A$1:$AS$1,),))))</f>
        <v>3.6460249553105423E-2</v>
      </c>
      <c r="M288" s="13">
        <f>((((VLOOKUP(B288,Database!$A:$AS,MATCH($M$1,Database!$A$1:$AS$1,),))))-(((VLOOKUP(EDATE(B288,-12),Database!$A:$AS,MATCH($M$1,Database!$A$1:$AS$1,),)))))/(((VLOOKUP(EDATE(B288,-12),Database!$A:$AS,MATCH($M$1,Database!$A$1:$AS$1,),))))</f>
        <v>3.2073310423825857E-2</v>
      </c>
      <c r="N288" s="13">
        <f>((((VLOOKUP(B288,Database!$A:$AS,MATCH($N$1,Database!$A$1:$AS$1,),))))-(((VLOOKUP(EDATE(B288,-12),Database!$A:$AS,MATCH($N$1,Database!$A$1:$AS$1,),)))))/(((VLOOKUP(EDATE(B288,-12),Database!$A:$AS,MATCH($N$1,Database!$A$1:$AS$1,),))))</f>
        <v>7.7280060216622431E-3</v>
      </c>
      <c r="O288" s="13">
        <f>IF(VLOOKUP(B288,Database!$A:$AV,MATCH($O$1,Database!$A$1:$AV$1,),)=0,"#N/A",((((VLOOKUP(B288,Database!$A:$AS,MATCH($O$1,Database!$A$1:$AS$1,),))))-(((VLOOKUP(EDATE(B288,-12),Database!$A:$AS,MATCH($O$1,Database!$A$1:$AS$1,),)))))/(((VLOOKUP(EDATE(B288,-12),Database!$A:$AS,MATCH($O$1,Database!$A$1:$AS$1,),)))))</f>
        <v>3.5520314403562209E-2</v>
      </c>
      <c r="P288" s="13">
        <f>IF(VLOOKUP(B288,Database!$A:$AV,MATCH($P$1,Database!$A$1:$AV$1,),)=0,"#N/A",((((VLOOKUP(B288,Database!$A:$AS,MATCH($P$1,Database!$A$1:$AS$1,),))))-(((VLOOKUP(EDATE(B288,-12),Database!$A:$AS,MATCH($P$1,Database!$A$1:$AS$1,),)))))/(((VLOOKUP(EDATE(B288,-12),Database!$A:$AS,MATCH($P$1,Database!$A$1:$AS$1,),)))))</f>
        <v>1.7361820335808366E-4</v>
      </c>
      <c r="Q288" s="13">
        <f>IF(VLOOKUP(B288,Database!$A:$AV,MATCH($Q$1,Database!$A$1:$AV$1,),)=0,"#N/A",((((VLOOKUP(B288,Database!$A:$AS,MATCH($Q$1,Database!$A$1:$AS$1,),))))-(((VLOOKUP(EDATE(B288,-12),Database!$A:$AS,MATCH($Q$1,Database!$A$1:$AS$1,),)))))/(((VLOOKUP(EDATE(B288,-12),Database!$A:$AS,MATCH($Q$1,Database!$A$1:$AS$1,),)))))</f>
        <v>-4.7462462967008422E-2</v>
      </c>
      <c r="R288" s="13">
        <f>IF(VLOOKUP(B288,Database!$A:$AV,MATCH($R$1,Database!$A$1:$AV$1,),)=0,"#N/A",((((VLOOKUP(B288,Database!$A:$AS,MATCH($R$1,Database!$A$1:$AS$1,),))))-(((VLOOKUP(EDATE(B288,-12),Database!$A:$AS,MATCH($R$1,Database!$A$1:$AS$1,),)))))/(((VLOOKUP(EDATE(B288,-12),Database!$A:$AS,MATCH($R$1,Database!$A$1:$AS$1,),)))))</f>
        <v>-6.9767441866504465E-2</v>
      </c>
      <c r="S288" s="13">
        <f>IF(VLOOKUP(B288,Database!$A:$AV,MATCH($S$1,Database!$A$1:$AV$1,),)=0,"#N/A",((((VLOOKUP(B288,Database!$A:$AS,MATCH($S$1,Database!$A$1:$AS$1,),))))-(((VLOOKUP(EDATE(B288,-12),Database!$A:$AS,MATCH($S$1,Database!$A$1:$AS$1,),)))))/(((VLOOKUP(EDATE(B288,-12),Database!$A:$AS,MATCH($S$1,Database!$A$1:$AS$1,),)))))</f>
        <v>-3.021148043928115E-3</v>
      </c>
      <c r="T288" s="13">
        <f>IF(VLOOKUP(B288,Database!$A:$AV,MATCH($T$1,Database!$A$1:$AV$1,),)=0,"#N/A",((((VLOOKUP(B288,Database!$A:$AS,MATCH($T$1,Database!$A$1:$AS$1,),))))-(((VLOOKUP(EDATE(B288,-12),Database!$A:$AS,MATCH($T$1,Database!$A$1:$AS$1,),)))))/(((VLOOKUP(EDATE(B288,-12),Database!$A:$AS,MATCH($T$1,Database!$A$1:$AS$1,),)))))</f>
        <v>3.7974683546547358E-2</v>
      </c>
      <c r="U288" s="13">
        <f>IF(VLOOKUP(B288,Database!$A:$AV,MATCH($U$1,Database!$A$1:$AV$1,),)=0,"#N/A",((((VLOOKUP(B288,Database!$A:$AS,MATCH($U$1,Database!$A$1:$AS$1,),))))-(((VLOOKUP(EDATE(B288,-12),Database!$A:$AS,MATCH($U$1,Database!$A$1:$AS$1,),)))))/(((VLOOKUP(EDATE(B288,-12),Database!$A:$AS,MATCH($U$1,Database!$A$1:$AS$1,),)))))</f>
        <v>0</v>
      </c>
      <c r="V288" s="13">
        <f>IF(VLOOKUP(B288,Database!$A:$AV,MATCH($V$1,Database!$A$1:$AV$1,),)=0,"#N/A",((((VLOOKUP(B288,Database!$A:$AS,MATCH($V$1,Database!$A$1:$AS$1,),))))-(((VLOOKUP(EDATE(B288,-12),Database!$A:$AS,MATCH($V$1,Database!$A$1:$AS$1,),)))))/(((VLOOKUP(EDATE(B288,-12),Database!$A:$AS,MATCH($V$1,Database!$A$1:$AS$1,),)))))</f>
        <v>5.937136204889399E-2</v>
      </c>
    </row>
    <row r="289" spans="1:22" s="80" customFormat="1" x14ac:dyDescent="0.35">
      <c r="A289" s="43"/>
      <c r="B289" s="75">
        <v>40940</v>
      </c>
      <c r="C289" s="13">
        <f>IF(VLOOKUP(B289,Database!$A:$AU,MATCH($C$1,Database!$A$1:$AU$1,),)=0,"#N/A",((((VLOOKUP(B289,Database!$A:$AU,MATCH($C$1,Database!$A$1:$AU$1,),))))-(((VLOOKUP(EDATE(B289,-12),Database!$A:$AU,MATCH($C$1,Database!$A$1:$AU$1,),)))))/(((VLOOKUP(EDATE(B289,-12),Database!$A:$AU,MATCH($C$1,Database!$A$1:$AU$1,),)))))</f>
        <v>4.4064250240676756E-2</v>
      </c>
      <c r="D289" s="13">
        <f>IF(VLOOKUP(B289,Database!$A:$AV,MATCH($D$1,Database!$A$1:$AV$1,),)=0,"#N/A",((((VLOOKUP(B289,Database!$A:$AS,MATCH($D$1,Database!$A$1:$AS$1,),))))-(((VLOOKUP(EDATE(B289,-12),Database!$A:$AS,MATCH($D$1,Database!$A$1:$AS$1,),)))))/(((VLOOKUP(EDATE(B289,-12),Database!$A:$AS,MATCH($D$1,Database!$A$1:$AS$1,),)))))</f>
        <v>-1.6983016981709446E-2</v>
      </c>
      <c r="E289" s="13">
        <f>IF(VLOOKUP(B289,Database!$A:$AV,MATCH($E$1,Database!$A$1:$AV$1,),)=0,"#N/A",((((VLOOKUP(B289,Database!$A:$AS,MATCH($E$1,Database!$A$1:$AS$1,),))))-(((VLOOKUP(EDATE(B289,-12),Database!$A:$AS,MATCH($E$1,Database!$A$1:$AS$1,),)))))/(((VLOOKUP(EDATE(B289,-12),Database!$A:$AS,MATCH($E$1,Database!$A$1:$AS$1,),)))))</f>
        <v>-1.4634146342761771E-2</v>
      </c>
      <c r="F289" s="13">
        <f>IF(VLOOKUP(B289,Database!$A:$AV,MATCH($F$1,Database!$A$1:$AV$1,),)=0,"#N/A",((((VLOOKUP(B289,Database!$A:$AS,MATCH($F$1,Database!$A$1:$AS$1,),))))-(((VLOOKUP(EDATE(B289,-12),Database!$A:$AS,MATCH($F$1,Database!$A$1:$AS$1,),)))))/(((VLOOKUP(EDATE(B289,-12),Database!$A:$AS,MATCH($F$1,Database!$A$1:$AS$1,),)))))</f>
        <v>9.3457943899032097E-3</v>
      </c>
      <c r="G289" s="13">
        <f>IF(VLOOKUP(B289,Database!$A:$AV,MATCH($G$1,Database!$A$1:$AV$1,),)=0,"#N/A",((((VLOOKUP(B289,Database!$A:$AS,MATCH($G$1,Database!$A$1:$AS$1,),))))-(((VLOOKUP(EDATE(B289,-12),Database!$A:$AS,MATCH($G$1,Database!$A$1:$AS$1,),)))))/(((VLOOKUP(EDATE(B289,-12),Database!$A:$AS,MATCH($G$1,Database!$A$1:$AS$1,),)))))</f>
        <v>-2.1904121433374973E-2</v>
      </c>
      <c r="H289" s="13">
        <f>IF(VLOOKUP(B289,Database!$A:$AV,MATCH($H$1,Database!$A$1:$AV$1,),)=0,"#N/A",((((VLOOKUP(B289,Database!$A:$AS,MATCH($H$1,Database!$A$1:$AS$1,),))))-(((VLOOKUP(EDATE(B289,-12),Database!$A:$AS,MATCH($H$1,Database!$A$1:$AS$1,),)))))/(((VLOOKUP(EDATE(B289,-12),Database!$A:$AS,MATCH($H$1,Database!$A$1:$AS$1,),)))))</f>
        <v>-1.1587485507785733E-2</v>
      </c>
      <c r="I289" s="13">
        <f>IF(VLOOKUP(B289,Database!$A:$AV,MATCH($I$1,Database!$A$1:$AV$1,),)=0,"#N/A",((((VLOOKUP(B289,Database!$A:$AS,MATCH($I$1,Database!$A$1:$AS$1,),))))-(((VLOOKUP(EDATE(B289,-12),Database!$A:$AS,MATCH($I$1,Database!$A$1:$AS$1,),)))))/(((VLOOKUP(EDATE(B289,-12),Database!$A:$AS,MATCH($I$1,Database!$A$1:$AS$1,),)))))</f>
        <v>-6.0578661842939412E-2</v>
      </c>
      <c r="J289" s="13">
        <f>IF(VLOOKUP(B289,Database!$A:$AV,MATCH($J$1,Database!$A$1:$AV$1,),)=0,"#N/A",((((VLOOKUP(B289,Database!$A:$AS,MATCH($J$1,Database!$A$1:$AS$1,),))))-(((VLOOKUP(EDATE(B289,-12),Database!$A:$AS,MATCH($J$1,Database!$A$1:$AS$1,),)))))/(((VLOOKUP(EDATE(B289,-12),Database!$A:$AS,MATCH($J$1,Database!$A$1:$AS$1,),)))))</f>
        <v>-6.4043209879679791E-2</v>
      </c>
      <c r="K289" s="13">
        <f>IF(VLOOKUP(B289,Database!$A:$AV,MATCH($K$1,Database!$A$1:$AV$1,),)=0,"#N/A",((((VLOOKUP(B289,Database!$A:$AS,MATCH($K$1,Database!$A$1:$AS$1,),))))-(((VLOOKUP(EDATE(B289,-12),Database!$A:$AS,MATCH($K$1,Database!$A$1:$AS$1,),)))))/(((VLOOKUP(EDATE(B289,-12),Database!$A:$AS,MATCH($K$1,Database!$A$1:$AS$1,),)))))</f>
        <v>-5.6586270871873331E-2</v>
      </c>
      <c r="L289" s="13">
        <f>((((VLOOKUP(B289,Database!$A:$AS,MATCH($L$1,Database!$A$1:$AS$1,),))))-(((VLOOKUP(EDATE(B289,-12),Database!$A:$AS,MATCH($L$1,Database!$A$1:$AS$1,),)))))/(((VLOOKUP(EDATE(B289,-12),Database!$A:$AS,MATCH($L$1,Database!$A$1:$AS$1,),))))</f>
        <v>3.7385313258666036E-2</v>
      </c>
      <c r="M289" s="13">
        <f>((((VLOOKUP(B289,Database!$A:$AS,MATCH($M$1,Database!$A$1:$AS$1,),))))-(((VLOOKUP(EDATE(B289,-12),Database!$A:$AS,MATCH($M$1,Database!$A$1:$AS$1,),)))))/(((VLOOKUP(EDATE(B289,-12),Database!$A:$AS,MATCH($M$1,Database!$A$1:$AS$1,),))))</f>
        <v>4.3678160919540195E-2</v>
      </c>
      <c r="N289" s="13">
        <f>((((VLOOKUP(B289,Database!$A:$AS,MATCH($N$1,Database!$A$1:$AS$1,),))))-(((VLOOKUP(EDATE(B289,-12),Database!$A:$AS,MATCH($N$1,Database!$A$1:$AS$1,),)))))/(((VLOOKUP(EDATE(B289,-12),Database!$A:$AS,MATCH($N$1,Database!$A$1:$AS$1,),))))</f>
        <v>6.870976798073131E-3</v>
      </c>
      <c r="O289" s="13">
        <f>IF(VLOOKUP(B289,Database!$A:$AV,MATCH($O$1,Database!$A$1:$AV$1,),)=0,"#N/A",((((VLOOKUP(B289,Database!$A:$AS,MATCH($O$1,Database!$A$1:$AS$1,),))))-(((VLOOKUP(EDATE(B289,-12),Database!$A:$AS,MATCH($O$1,Database!$A$1:$AS$1,),)))))/(((VLOOKUP(EDATE(B289,-12),Database!$A:$AS,MATCH($O$1,Database!$A$1:$AS$1,),)))))</f>
        <v>1.7143815961767953E-2</v>
      </c>
      <c r="P289" s="13">
        <f>IF(VLOOKUP(B289,Database!$A:$AV,MATCH($P$1,Database!$A$1:$AV$1,),)=0,"#N/A",((((VLOOKUP(B289,Database!$A:$AS,MATCH($P$1,Database!$A$1:$AS$1,),))))-(((VLOOKUP(EDATE(B289,-12),Database!$A:$AS,MATCH($P$1,Database!$A$1:$AS$1,),)))))/(((VLOOKUP(EDATE(B289,-12),Database!$A:$AS,MATCH($P$1,Database!$A$1:$AS$1,),)))))</f>
        <v>5.7214580827362568E-2</v>
      </c>
      <c r="Q289" s="13">
        <f>IF(VLOOKUP(B289,Database!$A:$AV,MATCH($Q$1,Database!$A$1:$AV$1,),)=0,"#N/A",((((VLOOKUP(B289,Database!$A:$AS,MATCH($Q$1,Database!$A$1:$AS$1,),))))-(((VLOOKUP(EDATE(B289,-12),Database!$A:$AS,MATCH($Q$1,Database!$A$1:$AS$1,),)))))/(((VLOOKUP(EDATE(B289,-12),Database!$A:$AS,MATCH($Q$1,Database!$A$1:$AS$1,),)))))</f>
        <v>-5.0574955898719062E-2</v>
      </c>
      <c r="R289" s="13">
        <f>IF(VLOOKUP(B289,Database!$A:$AV,MATCH($R$1,Database!$A$1:$AV$1,),)=0,"#N/A",((((VLOOKUP(B289,Database!$A:$AS,MATCH($R$1,Database!$A$1:$AS$1,),))))-(((VLOOKUP(EDATE(B289,-12),Database!$A:$AS,MATCH($R$1,Database!$A$1:$AS$1,),)))))/(((VLOOKUP(EDATE(B289,-12),Database!$A:$AS,MATCH($R$1,Database!$A$1:$AS$1,),)))))</f>
        <v>-7.9136690645992228E-2</v>
      </c>
      <c r="S289" s="13">
        <f>IF(VLOOKUP(B289,Database!$A:$AV,MATCH($S$1,Database!$A$1:$AV$1,),)=0,"#N/A",((((VLOOKUP(B289,Database!$A:$AS,MATCH($S$1,Database!$A$1:$AS$1,),))))-(((VLOOKUP(EDATE(B289,-12),Database!$A:$AS,MATCH($S$1,Database!$A$1:$AS$1,),)))))/(((VLOOKUP(EDATE(B289,-12),Database!$A:$AS,MATCH($S$1,Database!$A$1:$AS$1,),)))))</f>
        <v>-1.0999999991020786E-2</v>
      </c>
      <c r="T289" s="13">
        <f>IF(VLOOKUP(B289,Database!$A:$AV,MATCH($T$1,Database!$A$1:$AV$1,),)=0,"#N/A",((((VLOOKUP(B289,Database!$A:$AS,MATCH($T$1,Database!$A$1:$AS$1,),))))-(((VLOOKUP(EDATE(B289,-12),Database!$A:$AS,MATCH($T$1,Database!$A$1:$AS$1,),)))))/(((VLOOKUP(EDATE(B289,-12),Database!$A:$AS,MATCH($T$1,Database!$A$1:$AS$1,),)))))</f>
        <v>3.984575835222795E-2</v>
      </c>
      <c r="U289" s="13">
        <f>IF(VLOOKUP(B289,Database!$A:$AV,MATCH($U$1,Database!$A$1:$AV$1,),)=0,"#N/A",((((VLOOKUP(B289,Database!$A:$AS,MATCH($U$1,Database!$A$1:$AS$1,),))))-(((VLOOKUP(EDATE(B289,-12),Database!$A:$AS,MATCH($U$1,Database!$A$1:$AS$1,),)))))/(((VLOOKUP(EDATE(B289,-12),Database!$A:$AS,MATCH($U$1,Database!$A$1:$AS$1,),)))))</f>
        <v>2.5274725268650239E-2</v>
      </c>
      <c r="V289" s="13">
        <f>IF(VLOOKUP(B289,Database!$A:$AV,MATCH($V$1,Database!$A$1:$AV$1,),)=0,"#N/A",((((VLOOKUP(B289,Database!$A:$AS,MATCH($V$1,Database!$A$1:$AS$1,),))))-(((VLOOKUP(EDATE(B289,-12),Database!$A:$AS,MATCH($V$1,Database!$A$1:$AS$1,),)))))/(((VLOOKUP(EDATE(B289,-12),Database!$A:$AS,MATCH($V$1,Database!$A$1:$AS$1,),)))))</f>
        <v>6.8104426787742173E-3</v>
      </c>
    </row>
    <row r="290" spans="1:22" s="80" customFormat="1" x14ac:dyDescent="0.35">
      <c r="A290" s="43"/>
      <c r="B290" s="75">
        <v>40969</v>
      </c>
      <c r="C290" s="13">
        <f>IF(VLOOKUP(B290,Database!$A:$AU,MATCH($C$1,Database!$A$1:$AU$1,),)=0,"#N/A",((((VLOOKUP(B290,Database!$A:$AU,MATCH($C$1,Database!$A$1:$AU$1,),))))-(((VLOOKUP(EDATE(B290,-12),Database!$A:$AU,MATCH($C$1,Database!$A$1:$AU$1,),)))))/(((VLOOKUP(EDATE(B290,-12),Database!$A:$AU,MATCH($C$1,Database!$A$1:$AU$1,),)))))</f>
        <v>2.7871416721072104E-2</v>
      </c>
      <c r="D290" s="13">
        <f>IF(VLOOKUP(B290,Database!$A:$AV,MATCH($D$1,Database!$A$1:$AV$1,),)=0,"#N/A",((((VLOOKUP(B290,Database!$A:$AS,MATCH($D$1,Database!$A$1:$AS$1,),))))-(((VLOOKUP(EDATE(B290,-12),Database!$A:$AS,MATCH($D$1,Database!$A$1:$AS$1,),)))))/(((VLOOKUP(EDATE(B290,-12),Database!$A:$AS,MATCH($D$1,Database!$A$1:$AS$1,),)))))</f>
        <v>-1.9960079838068107E-2</v>
      </c>
      <c r="E290" s="13">
        <f>IF(VLOOKUP(B290,Database!$A:$AV,MATCH($E$1,Database!$A$1:$AV$1,),)=0,"#N/A",((((VLOOKUP(B290,Database!$A:$AS,MATCH($E$1,Database!$A$1:$AS$1,),))))-(((VLOOKUP(EDATE(B290,-12),Database!$A:$AS,MATCH($E$1,Database!$A$1:$AS$1,),)))))/(((VLOOKUP(EDATE(B290,-12),Database!$A:$AS,MATCH($E$1,Database!$A$1:$AS$1,),)))))</f>
        <v>0.16801853997267821</v>
      </c>
      <c r="F290" s="13">
        <f>IF(VLOOKUP(B290,Database!$A:$AV,MATCH($F$1,Database!$A$1:$AV$1,),)=0,"#N/A",((((VLOOKUP(B290,Database!$A:$AS,MATCH($F$1,Database!$A$1:$AS$1,),))))-(((VLOOKUP(EDATE(B290,-12),Database!$A:$AS,MATCH($F$1,Database!$A$1:$AS$1,),)))))/(((VLOOKUP(EDATE(B290,-12),Database!$A:$AS,MATCH($F$1,Database!$A$1:$AS$1,),)))))</f>
        <v>1.5479876156677844E-2</v>
      </c>
      <c r="G290" s="13">
        <f>IF(VLOOKUP(B290,Database!$A:$AV,MATCH($G$1,Database!$A$1:$AV$1,),)=0,"#N/A",((((VLOOKUP(B290,Database!$A:$AS,MATCH($G$1,Database!$A$1:$AS$1,),))))-(((VLOOKUP(EDATE(B290,-12),Database!$A:$AS,MATCH($G$1,Database!$A$1:$AS$1,),)))))/(((VLOOKUP(EDATE(B290,-12),Database!$A:$AS,MATCH($G$1,Database!$A$1:$AS$1,),)))))</f>
        <v>-2.1208288744041313E-2</v>
      </c>
      <c r="H290" s="13">
        <f>IF(VLOOKUP(B290,Database!$A:$AV,MATCH($H$1,Database!$A$1:$AV$1,),)=0,"#N/A",((((VLOOKUP(B290,Database!$A:$AS,MATCH($H$1,Database!$A$1:$AS$1,),))))-(((VLOOKUP(EDATE(B290,-12),Database!$A:$AS,MATCH($H$1,Database!$A$1:$AS$1,),)))))/(((VLOOKUP(EDATE(B290,-12),Database!$A:$AS,MATCH($H$1,Database!$A$1:$AS$1,),)))))</f>
        <v>-3.4843205561947473E-3</v>
      </c>
      <c r="I290" s="13">
        <f>IF(VLOOKUP(B290,Database!$A:$AV,MATCH($I$1,Database!$A$1:$AV$1,),)=0,"#N/A",((((VLOOKUP(B290,Database!$A:$AS,MATCH($I$1,Database!$A$1:$AS$1,),))))-(((VLOOKUP(EDATE(B290,-12),Database!$A:$AS,MATCH($I$1,Database!$A$1:$AS$1,),)))))/(((VLOOKUP(EDATE(B290,-12),Database!$A:$AS,MATCH($I$1,Database!$A$1:$AS$1,),)))))</f>
        <v>-5.8664259923594378E-2</v>
      </c>
      <c r="J290" s="13">
        <f>IF(VLOOKUP(B290,Database!$A:$AV,MATCH($J$1,Database!$A$1:$AV$1,),)=0,"#N/A",((((VLOOKUP(B290,Database!$A:$AS,MATCH($J$1,Database!$A$1:$AS$1,),))))-(((VLOOKUP(EDATE(B290,-12),Database!$A:$AS,MATCH($J$1,Database!$A$1:$AS$1,),)))))/(((VLOOKUP(EDATE(B290,-12),Database!$A:$AS,MATCH($J$1,Database!$A$1:$AS$1,),)))))</f>
        <v>-7.1158206295035081E-2</v>
      </c>
      <c r="K290" s="13">
        <f>IF(VLOOKUP(B290,Database!$A:$AV,MATCH($K$1,Database!$A$1:$AV$1,),)=0,"#N/A",((((VLOOKUP(B290,Database!$A:$AS,MATCH($K$1,Database!$A$1:$AS$1,),))))-(((VLOOKUP(EDATE(B290,-12),Database!$A:$AS,MATCH($K$1,Database!$A$1:$AS$1,),)))))/(((VLOOKUP(EDATE(B290,-12),Database!$A:$AS,MATCH($K$1,Database!$A$1:$AS$1,),)))))</f>
        <v>-3.5747883351578913E-2</v>
      </c>
      <c r="L290" s="13">
        <f>((((VLOOKUP(B290,Database!$A:$AS,MATCH($L$1,Database!$A$1:$AS$1,),))))-(((VLOOKUP(EDATE(B290,-12),Database!$A:$AS,MATCH($L$1,Database!$A$1:$AS$1,),)))))/(((VLOOKUP(EDATE(B290,-12),Database!$A:$AS,MATCH($L$1,Database!$A$1:$AS$1,),))))</f>
        <v>3.241968693106205E-2</v>
      </c>
      <c r="M290" s="13">
        <f>((((VLOOKUP(B290,Database!$A:$AS,MATCH($M$1,Database!$A$1:$AS$1,),))))-(((VLOOKUP(EDATE(B290,-12),Database!$A:$AS,MATCH($M$1,Database!$A$1:$AS$1,),)))))/(((VLOOKUP(EDATE(B290,-12),Database!$A:$AS,MATCH($M$1,Database!$A$1:$AS$1,),))))</f>
        <v>3.9215686274509706E-2</v>
      </c>
      <c r="N290" s="13">
        <f>((((VLOOKUP(B290,Database!$A:$AS,MATCH($N$1,Database!$A$1:$AS$1,),))))-(((VLOOKUP(EDATE(B290,-12),Database!$A:$AS,MATCH($N$1,Database!$A$1:$AS$1,),)))))/(((VLOOKUP(EDATE(B290,-12),Database!$A:$AS,MATCH($N$1,Database!$A$1:$AS$1,),))))</f>
        <v>-2.5738474652834808E-2</v>
      </c>
      <c r="O290" s="13">
        <f>IF(VLOOKUP(B290,Database!$A:$AV,MATCH($O$1,Database!$A$1:$AV$1,),)=0,"#N/A",((((VLOOKUP(B290,Database!$A:$AS,MATCH($O$1,Database!$A$1:$AS$1,),))))-(((VLOOKUP(EDATE(B290,-12),Database!$A:$AS,MATCH($O$1,Database!$A$1:$AS$1,),)))))/(((VLOOKUP(EDATE(B290,-12),Database!$A:$AS,MATCH($O$1,Database!$A$1:$AS$1,),)))))</f>
        <v>7.4599969043651253E-3</v>
      </c>
      <c r="P290" s="13">
        <f>IF(VLOOKUP(B290,Database!$A:$AV,MATCH($P$1,Database!$A$1:$AV$1,),)=0,"#N/A",((((VLOOKUP(B290,Database!$A:$AS,MATCH($P$1,Database!$A$1:$AS$1,),))))-(((VLOOKUP(EDATE(B290,-12),Database!$A:$AS,MATCH($P$1,Database!$A$1:$AS$1,),)))))/(((VLOOKUP(EDATE(B290,-12),Database!$A:$AS,MATCH($P$1,Database!$A$1:$AS$1,),)))))</f>
        <v>7.8735326598224457E-3</v>
      </c>
      <c r="Q290" s="13">
        <f>IF(VLOOKUP(B290,Database!$A:$AV,MATCH($Q$1,Database!$A$1:$AV$1,),)=0,"#N/A",((((VLOOKUP(B290,Database!$A:$AS,MATCH($Q$1,Database!$A$1:$AS$1,),))))-(((VLOOKUP(EDATE(B290,-12),Database!$A:$AS,MATCH($Q$1,Database!$A$1:$AS$1,),)))))/(((VLOOKUP(EDATE(B290,-12),Database!$A:$AS,MATCH($Q$1,Database!$A$1:$AS$1,),)))))</f>
        <v>-6.0011172065161732E-2</v>
      </c>
      <c r="R290" s="13">
        <f>IF(VLOOKUP(B290,Database!$A:$AV,MATCH($R$1,Database!$A$1:$AV$1,),)=0,"#N/A",((((VLOOKUP(B290,Database!$A:$AS,MATCH($R$1,Database!$A$1:$AS$1,),))))-(((VLOOKUP(EDATE(B290,-12),Database!$A:$AS,MATCH($R$1,Database!$A$1:$AS$1,),)))))/(((VLOOKUP(EDATE(B290,-12),Database!$A:$AS,MATCH($R$1,Database!$A$1:$AS$1,),)))))</f>
        <v>-8.1081081074742975E-2</v>
      </c>
      <c r="S290" s="13">
        <f>IF(VLOOKUP(B290,Database!$A:$AV,MATCH($S$1,Database!$A$1:$AV$1,),)=0,"#N/A",((((VLOOKUP(B290,Database!$A:$AS,MATCH($S$1,Database!$A$1:$AS$1,),))))-(((VLOOKUP(EDATE(B290,-12),Database!$A:$AS,MATCH($S$1,Database!$A$1:$AS$1,),)))))/(((VLOOKUP(EDATE(B290,-12),Database!$A:$AS,MATCH($S$1,Database!$A$1:$AS$1,),)))))</f>
        <v>1.0090817355155846E-2</v>
      </c>
      <c r="T290" s="13">
        <f>IF(VLOOKUP(B290,Database!$A:$AV,MATCH($T$1,Database!$A$1:$AV$1,),)=0,"#N/A",((((VLOOKUP(B290,Database!$A:$AS,MATCH($T$1,Database!$A$1:$AS$1,),))))-(((VLOOKUP(EDATE(B290,-12),Database!$A:$AS,MATCH($T$1,Database!$A$1:$AS$1,),)))))/(((VLOOKUP(EDATE(B290,-12),Database!$A:$AS,MATCH($T$1,Database!$A$1:$AS$1,),)))))</f>
        <v>6.7096774196295783E-2</v>
      </c>
      <c r="U290" s="13">
        <f>IF(VLOOKUP(B290,Database!$A:$AV,MATCH($U$1,Database!$A$1:$AV$1,),)=0,"#N/A",((((VLOOKUP(B290,Database!$A:$AS,MATCH($U$1,Database!$A$1:$AS$1,),))))-(((VLOOKUP(EDATE(B290,-12),Database!$A:$AS,MATCH($U$1,Database!$A$1:$AS$1,),)))))/(((VLOOKUP(EDATE(B290,-12),Database!$A:$AS,MATCH($U$1,Database!$A$1:$AS$1,),)))))</f>
        <v>1.9867549669020372E-2</v>
      </c>
      <c r="V290" s="13">
        <f>IF(VLOOKUP(B290,Database!$A:$AV,MATCH($V$1,Database!$A$1:$AV$1,),)=0,"#N/A",((((VLOOKUP(B290,Database!$A:$AS,MATCH($V$1,Database!$A$1:$AS$1,),))))-(((VLOOKUP(EDATE(B290,-12),Database!$A:$AS,MATCH($V$1,Database!$A$1:$AS$1,),)))))/(((VLOOKUP(EDATE(B290,-12),Database!$A:$AS,MATCH($V$1,Database!$A$1:$AS$1,),)))))</f>
        <v>3.4403669724770644E-2</v>
      </c>
    </row>
    <row r="291" spans="1:22" s="80" customFormat="1" x14ac:dyDescent="0.35">
      <c r="A291" s="43"/>
      <c r="B291" s="75">
        <v>41000</v>
      </c>
      <c r="C291" s="13">
        <f>IF(VLOOKUP(B291,Database!$A:$AU,MATCH($C$1,Database!$A$1:$AU$1,),)=0,"#N/A",((((VLOOKUP(B291,Database!$A:$AU,MATCH($C$1,Database!$A$1:$AU$1,),))))-(((VLOOKUP(EDATE(B291,-12),Database!$A:$AU,MATCH($C$1,Database!$A$1:$AU$1,),)))))/(((VLOOKUP(EDATE(B291,-12),Database!$A:$AU,MATCH($C$1,Database!$A$1:$AU$1,),)))))</f>
        <v>3.8953578395011297E-2</v>
      </c>
      <c r="D291" s="13">
        <f>IF(VLOOKUP(B291,Database!$A:$AV,MATCH($D$1,Database!$A$1:$AV$1,),)=0,"#N/A",((((VLOOKUP(B291,Database!$A:$AS,MATCH($D$1,Database!$A$1:$AS$1,),))))-(((VLOOKUP(EDATE(B291,-12),Database!$A:$AS,MATCH($D$1,Database!$A$1:$AS$1,),)))))/(((VLOOKUP(EDATE(B291,-12),Database!$A:$AS,MATCH($D$1,Database!$A$1:$AS$1,),)))))</f>
        <v>-2.4048096185797906E-2</v>
      </c>
      <c r="E291" s="13">
        <f>IF(VLOOKUP(B291,Database!$A:$AV,MATCH($E$1,Database!$A$1:$AV$1,),)=0,"#N/A",((((VLOOKUP(B291,Database!$A:$AS,MATCH($E$1,Database!$A$1:$AS$1,),))))-(((VLOOKUP(EDATE(B291,-12),Database!$A:$AS,MATCH($E$1,Database!$A$1:$AS$1,),)))))/(((VLOOKUP(EDATE(B291,-12),Database!$A:$AS,MATCH($E$1,Database!$A$1:$AS$1,),)))))</f>
        <v>0.14106939704530883</v>
      </c>
      <c r="F291" s="13">
        <f>IF(VLOOKUP(B291,Database!$A:$AV,MATCH($F$1,Database!$A$1:$AV$1,),)=0,"#N/A",((((VLOOKUP(B291,Database!$A:$AS,MATCH($F$1,Database!$A$1:$AS$1,),))))-(((VLOOKUP(EDATE(B291,-12),Database!$A:$AS,MATCH($F$1,Database!$A$1:$AS$1,),)))))/(((VLOOKUP(EDATE(B291,-12),Database!$A:$AS,MATCH($F$1,Database!$A$1:$AS$1,),)))))</f>
        <v>-9.2307692282131738E-3</v>
      </c>
      <c r="G291" s="13">
        <f>IF(VLOOKUP(B291,Database!$A:$AV,MATCH($G$1,Database!$A$1:$AV$1,),)=0,"#N/A",((((VLOOKUP(B291,Database!$A:$AS,MATCH($G$1,Database!$A$1:$AS$1,),))))-(((VLOOKUP(EDATE(B291,-12),Database!$A:$AS,MATCH($G$1,Database!$A$1:$AS$1,),)))))/(((VLOOKUP(EDATE(B291,-12),Database!$A:$AS,MATCH($G$1,Database!$A$1:$AS$1,),)))))</f>
        <v>-7.9168728352299155E-4</v>
      </c>
      <c r="H291" s="13">
        <f>IF(VLOOKUP(B291,Database!$A:$AV,MATCH($H$1,Database!$A$1:$AV$1,),)=0,"#N/A",((((VLOOKUP(B291,Database!$A:$AS,MATCH($H$1,Database!$A$1:$AS$1,),))))-(((VLOOKUP(EDATE(B291,-12),Database!$A:$AS,MATCH($H$1,Database!$A$1:$AS$1,),)))))/(((VLOOKUP(EDATE(B291,-12),Database!$A:$AS,MATCH($H$1,Database!$A$1:$AS$1,),)))))</f>
        <v>1.055099647907694E-2</v>
      </c>
      <c r="I291" s="13">
        <f>IF(VLOOKUP(B291,Database!$A:$AV,MATCH($I$1,Database!$A$1:$AV$1,),)=0,"#N/A",((((VLOOKUP(B291,Database!$A:$AS,MATCH($I$1,Database!$A$1:$AS$1,),))))-(((VLOOKUP(EDATE(B291,-12),Database!$A:$AS,MATCH($I$1,Database!$A$1:$AS$1,),)))))/(((VLOOKUP(EDATE(B291,-12),Database!$A:$AS,MATCH($I$1,Database!$A$1:$AS$1,),)))))</f>
        <v>-8.1322609474045404E-2</v>
      </c>
      <c r="J291" s="13">
        <f>IF(VLOOKUP(B291,Database!$A:$AV,MATCH($J$1,Database!$A$1:$AV$1,),)=0,"#N/A",((((VLOOKUP(B291,Database!$A:$AS,MATCH($J$1,Database!$A$1:$AS$1,),))))-(((VLOOKUP(EDATE(B291,-12),Database!$A:$AS,MATCH($J$1,Database!$A$1:$AS$1,),)))))/(((VLOOKUP(EDATE(B291,-12),Database!$A:$AS,MATCH($J$1,Database!$A$1:$AS$1,),)))))</f>
        <v>-7.4223404161507314E-2</v>
      </c>
      <c r="K291" s="13">
        <f>IF(VLOOKUP(B291,Database!$A:$AV,MATCH($K$1,Database!$A$1:$AV$1,),)=0,"#N/A",((((VLOOKUP(B291,Database!$A:$AS,MATCH($K$1,Database!$A$1:$AS$1,),))))-(((VLOOKUP(EDATE(B291,-12),Database!$A:$AS,MATCH($K$1,Database!$A$1:$AS$1,),)))))/(((VLOOKUP(EDATE(B291,-12),Database!$A:$AS,MATCH($K$1,Database!$A$1:$AS$1,),)))))</f>
        <v>-2.930056710592794E-2</v>
      </c>
      <c r="L291" s="13">
        <f>((((VLOOKUP(B291,Database!$A:$AS,MATCH($L$1,Database!$A$1:$AS$1,),))))-(((VLOOKUP(EDATE(B291,-12),Database!$A:$AS,MATCH($L$1,Database!$A$1:$AS$1,),)))))/(((VLOOKUP(EDATE(B291,-12),Database!$A:$AS,MATCH($L$1,Database!$A$1:$AS$1,),))))</f>
        <v>3.7977316906181773E-2</v>
      </c>
      <c r="M291" s="13">
        <f>((((VLOOKUP(B291,Database!$A:$AS,MATCH($M$1,Database!$A$1:$AS$1,),))))-(((VLOOKUP(EDATE(B291,-12),Database!$A:$AS,MATCH($M$1,Database!$A$1:$AS$1,),)))))/(((VLOOKUP(EDATE(B291,-12),Database!$A:$AS,MATCH($M$1,Database!$A$1:$AS$1,),))))</f>
        <v>2.8506271379703532E-2</v>
      </c>
      <c r="N291" s="13">
        <f>((((VLOOKUP(B291,Database!$A:$AS,MATCH($N$1,Database!$A$1:$AS$1,),))))-(((VLOOKUP(EDATE(B291,-12),Database!$A:$AS,MATCH($N$1,Database!$A$1:$AS$1,),)))))/(((VLOOKUP(EDATE(B291,-12),Database!$A:$AS,MATCH($N$1,Database!$A$1:$AS$1,),))))</f>
        <v>-2.4129485436774484E-2</v>
      </c>
      <c r="O291" s="13">
        <f>IF(VLOOKUP(B291,Database!$A:$AV,MATCH($O$1,Database!$A$1:$AV$1,),)=0,"#N/A",((((VLOOKUP(B291,Database!$A:$AS,MATCH($O$1,Database!$A$1:$AS$1,),))))-(((VLOOKUP(EDATE(B291,-12),Database!$A:$AS,MATCH($O$1,Database!$A$1:$AS$1,),)))))/(((VLOOKUP(EDATE(B291,-12),Database!$A:$AS,MATCH($O$1,Database!$A$1:$AS$1,),)))))</f>
        <v>1.2574225822514372E-2</v>
      </c>
      <c r="P291" s="13">
        <f>IF(VLOOKUP(B291,Database!$A:$AV,MATCH($P$1,Database!$A$1:$AV$1,),)=0,"#N/A",((((VLOOKUP(B291,Database!$A:$AS,MATCH($P$1,Database!$A$1:$AS$1,),))))-(((VLOOKUP(EDATE(B291,-12),Database!$A:$AS,MATCH($P$1,Database!$A$1:$AS$1,),)))))/(((VLOOKUP(EDATE(B291,-12),Database!$A:$AS,MATCH($P$1,Database!$A$1:$AS$1,),)))))</f>
        <v>3.4921883897418807E-2</v>
      </c>
      <c r="Q291" s="13">
        <f>IF(VLOOKUP(B291,Database!$A:$AV,MATCH($Q$1,Database!$A$1:$AV$1,),)=0,"#N/A",((((VLOOKUP(B291,Database!$A:$AS,MATCH($Q$1,Database!$A$1:$AS$1,),))))-(((VLOOKUP(EDATE(B291,-12),Database!$A:$AS,MATCH($Q$1,Database!$A$1:$AS$1,),)))))/(((VLOOKUP(EDATE(B291,-12),Database!$A:$AS,MATCH($Q$1,Database!$A$1:$AS$1,),)))))</f>
        <v>-3.5287709116627597E-2</v>
      </c>
      <c r="R291" s="13">
        <f>IF(VLOOKUP(B291,Database!$A:$AV,MATCH($R$1,Database!$A$1:$AV$1,),)=0,"#N/A",((((VLOOKUP(B291,Database!$A:$AS,MATCH($R$1,Database!$A$1:$AS$1,),))))-(((VLOOKUP(EDATE(B291,-12),Database!$A:$AS,MATCH($R$1,Database!$A$1:$AS$1,),)))))/(((VLOOKUP(EDATE(B291,-12),Database!$A:$AS,MATCH($R$1,Database!$A$1:$AS$1,),)))))</f>
        <v>-4.283054003585525E-2</v>
      </c>
      <c r="S291" s="13">
        <f>IF(VLOOKUP(B291,Database!$A:$AV,MATCH($S$1,Database!$A$1:$AV$1,),)=0,"#N/A",((((VLOOKUP(B291,Database!$A:$AS,MATCH($S$1,Database!$A$1:$AS$1,),))))-(((VLOOKUP(EDATE(B291,-12),Database!$A:$AS,MATCH($S$1,Database!$A$1:$AS$1,),)))))/(((VLOOKUP(EDATE(B291,-12),Database!$A:$AS,MATCH($S$1,Database!$A$1:$AS$1,),)))))</f>
        <v>-3.6779324059490817E-2</v>
      </c>
      <c r="T291" s="13">
        <f>IF(VLOOKUP(B291,Database!$A:$AV,MATCH($T$1,Database!$A$1:$AV$1,),)=0,"#N/A",((((VLOOKUP(B291,Database!$A:$AS,MATCH($T$1,Database!$A$1:$AS$1,),))))-(((VLOOKUP(EDATE(B291,-12),Database!$A:$AS,MATCH($T$1,Database!$A$1:$AS$1,),)))))/(((VLOOKUP(EDATE(B291,-12),Database!$A:$AS,MATCH($T$1,Database!$A$1:$AS$1,),)))))</f>
        <v>8.139534884096547E-2</v>
      </c>
      <c r="U291" s="13">
        <f>IF(VLOOKUP(B291,Database!$A:$AV,MATCH($U$1,Database!$A$1:$AV$1,),)=0,"#N/A",((((VLOOKUP(B291,Database!$A:$AS,MATCH($U$1,Database!$A$1:$AS$1,),))))-(((VLOOKUP(EDATE(B291,-12),Database!$A:$AS,MATCH($U$1,Database!$A$1:$AS$1,),)))))/(((VLOOKUP(EDATE(B291,-12),Database!$A:$AS,MATCH($U$1,Database!$A$1:$AS$1,),)))))</f>
        <v>1.4285714280847031E-2</v>
      </c>
      <c r="V291" s="13">
        <f>IF(VLOOKUP(B291,Database!$A:$AV,MATCH($V$1,Database!$A$1:$AV$1,),)=0,"#N/A",((((VLOOKUP(B291,Database!$A:$AS,MATCH($V$1,Database!$A$1:$AS$1,),))))-(((VLOOKUP(EDATE(B291,-12),Database!$A:$AS,MATCH($V$1,Database!$A$1:$AS$1,),)))))/(((VLOOKUP(EDATE(B291,-12),Database!$A:$AS,MATCH($V$1,Database!$A$1:$AS$1,),)))))</f>
        <v>2.6106696935300926E-2</v>
      </c>
    </row>
    <row r="292" spans="1:22" s="80" customFormat="1" x14ac:dyDescent="0.35">
      <c r="A292" s="43"/>
      <c r="B292" s="75">
        <v>41030</v>
      </c>
      <c r="C292" s="13">
        <f>IF(VLOOKUP(B292,Database!$A:$AU,MATCH($C$1,Database!$A$1:$AU$1,),)=0,"#N/A",((((VLOOKUP(B292,Database!$A:$AU,MATCH($C$1,Database!$A$1:$AU$1,),))))-(((VLOOKUP(EDATE(B292,-12),Database!$A:$AU,MATCH($C$1,Database!$A$1:$AU$1,),)))))/(((VLOOKUP(EDATE(B292,-12),Database!$A:$AU,MATCH($C$1,Database!$A$1:$AU$1,),)))))</f>
        <v>3.9629887890486722E-2</v>
      </c>
      <c r="D292" s="13">
        <f>IF(VLOOKUP(B292,Database!$A:$AV,MATCH($D$1,Database!$A$1:$AV$1,),)=0,"#N/A",((((VLOOKUP(B292,Database!$A:$AS,MATCH($D$1,Database!$A$1:$AS$1,),))))-(((VLOOKUP(EDATE(B292,-12),Database!$A:$AS,MATCH($D$1,Database!$A$1:$AS$1,),)))))/(((VLOOKUP(EDATE(B292,-12),Database!$A:$AS,MATCH($D$1,Database!$A$1:$AS$1,),)))))</f>
        <v>-2.0916334655659792E-2</v>
      </c>
      <c r="E292" s="13">
        <f>IF(VLOOKUP(B292,Database!$A:$AV,MATCH($E$1,Database!$A$1:$AV$1,),)=0,"#N/A",((((VLOOKUP(B292,Database!$A:$AS,MATCH($E$1,Database!$A$1:$AS$1,),))))-(((VLOOKUP(EDATE(B292,-12),Database!$A:$AS,MATCH($E$1,Database!$A$1:$AS$1,),)))))/(((VLOOKUP(EDATE(B292,-12),Database!$A:$AS,MATCH($E$1,Database!$A$1:$AS$1,),)))))</f>
        <v>5.1227321238237693E-2</v>
      </c>
      <c r="F292" s="13">
        <f>IF(VLOOKUP(B292,Database!$A:$AV,MATCH($F$1,Database!$A$1:$AV$1,),)=0,"#N/A",((((VLOOKUP(B292,Database!$A:$AS,MATCH($F$1,Database!$A$1:$AS$1,),))))-(((VLOOKUP(EDATE(B292,-12),Database!$A:$AS,MATCH($F$1,Database!$A$1:$AS$1,),)))))/(((VLOOKUP(EDATE(B292,-12),Database!$A:$AS,MATCH($F$1,Database!$A$1:$AS$1,),)))))</f>
        <v>-2.0263424513201297E-3</v>
      </c>
      <c r="G292" s="13">
        <f>IF(VLOOKUP(B292,Database!$A:$AV,MATCH($G$1,Database!$A$1:$AV$1,),)=0,"#N/A",((((VLOOKUP(B292,Database!$A:$AS,MATCH($G$1,Database!$A$1:$AS$1,),))))-(((VLOOKUP(EDATE(B292,-12),Database!$A:$AS,MATCH($G$1,Database!$A$1:$AS$1,),)))))/(((VLOOKUP(EDATE(B292,-12),Database!$A:$AS,MATCH($G$1,Database!$A$1:$AS$1,),)))))</f>
        <v>-4.5036412418551199E-2</v>
      </c>
      <c r="H292" s="13">
        <f>IF(VLOOKUP(B292,Database!$A:$AV,MATCH($H$1,Database!$A$1:$AV$1,),)=0,"#N/A",((((VLOOKUP(B292,Database!$A:$AS,MATCH($H$1,Database!$A$1:$AS$1,),))))-(((VLOOKUP(EDATE(B292,-12),Database!$A:$AS,MATCH($H$1,Database!$A$1:$AS$1,),)))))/(((VLOOKUP(EDATE(B292,-12),Database!$A:$AS,MATCH($H$1,Database!$A$1:$AS$1,),)))))</f>
        <v>2.3121387311070656E-3</v>
      </c>
      <c r="I292" s="13">
        <f>IF(VLOOKUP(B292,Database!$A:$AV,MATCH($I$1,Database!$A$1:$AV$1,),)=0,"#N/A",((((VLOOKUP(B292,Database!$A:$AS,MATCH($I$1,Database!$A$1:$AS$1,),))))-(((VLOOKUP(EDATE(B292,-12),Database!$A:$AS,MATCH($I$1,Database!$A$1:$AS$1,),)))))/(((VLOOKUP(EDATE(B292,-12),Database!$A:$AS,MATCH($I$1,Database!$A$1:$AS$1,),)))))</f>
        <v>-4.9225159521483985E-2</v>
      </c>
      <c r="J292" s="13">
        <f>IF(VLOOKUP(B292,Database!$A:$AV,MATCH($J$1,Database!$A$1:$AV$1,),)=0,"#N/A",((((VLOOKUP(B292,Database!$A:$AS,MATCH($J$1,Database!$A$1:$AS$1,),))))-(((VLOOKUP(EDATE(B292,-12),Database!$A:$AS,MATCH($J$1,Database!$A$1:$AS$1,),)))))/(((VLOOKUP(EDATE(B292,-12),Database!$A:$AS,MATCH($J$1,Database!$A$1:$AS$1,),)))))</f>
        <v>-6.1843483614020679E-2</v>
      </c>
      <c r="K292" s="13">
        <f>IF(VLOOKUP(B292,Database!$A:$AV,MATCH($K$1,Database!$A$1:$AV$1,),)=0,"#N/A",((((VLOOKUP(B292,Database!$A:$AS,MATCH($K$1,Database!$A$1:$AS$1,),))))-(((VLOOKUP(EDATE(B292,-12),Database!$A:$AS,MATCH($K$1,Database!$A$1:$AS$1,),)))))/(((VLOOKUP(EDATE(B292,-12),Database!$A:$AS,MATCH($K$1,Database!$A$1:$AS$1,),)))))</f>
        <v>-2.8011204473945461E-3</v>
      </c>
      <c r="L292" s="13">
        <f>((((VLOOKUP(B292,Database!$A:$AS,MATCH($L$1,Database!$A$1:$AS$1,),))))-(((VLOOKUP(EDATE(B292,-12),Database!$A:$AS,MATCH($L$1,Database!$A$1:$AS$1,),)))))/(((VLOOKUP(EDATE(B292,-12),Database!$A:$AS,MATCH($L$1,Database!$A$1:$AS$1,),))))</f>
        <v>3.0589335103575858E-2</v>
      </c>
      <c r="M292" s="13">
        <f>((((VLOOKUP(B292,Database!$A:$AS,MATCH($M$1,Database!$A$1:$AS$1,),))))-(((VLOOKUP(EDATE(B292,-12),Database!$A:$AS,MATCH($M$1,Database!$A$1:$AS$1,),)))))/(((VLOOKUP(EDATE(B292,-12),Database!$A:$AS,MATCH($M$1,Database!$A$1:$AS$1,),))))</f>
        <v>3.5347776510832318E-2</v>
      </c>
      <c r="N292" s="13">
        <f>((((VLOOKUP(B292,Database!$A:$AS,MATCH($N$1,Database!$A$1:$AS$1,),))))-(((VLOOKUP(EDATE(B292,-12),Database!$A:$AS,MATCH($N$1,Database!$A$1:$AS$1,),)))))/(((VLOOKUP(EDATE(B292,-12),Database!$A:$AS,MATCH($N$1,Database!$A$1:$AS$1,),))))</f>
        <v>2.4807352028573926E-2</v>
      </c>
      <c r="O292" s="13">
        <f>IF(VLOOKUP(B292,Database!$A:$AV,MATCH($O$1,Database!$A$1:$AV$1,),)=0,"#N/A",((((VLOOKUP(B292,Database!$A:$AS,MATCH($O$1,Database!$A$1:$AS$1,),))))-(((VLOOKUP(EDATE(B292,-12),Database!$A:$AS,MATCH($O$1,Database!$A$1:$AS$1,),)))))/(((VLOOKUP(EDATE(B292,-12),Database!$A:$AS,MATCH($O$1,Database!$A$1:$AS$1,),)))))</f>
        <v>3.0036831884444372E-2</v>
      </c>
      <c r="P292" s="13">
        <f>IF(VLOOKUP(B292,Database!$A:$AV,MATCH($P$1,Database!$A$1:$AV$1,),)=0,"#N/A",((((VLOOKUP(B292,Database!$A:$AS,MATCH($P$1,Database!$A$1:$AS$1,),))))-(((VLOOKUP(EDATE(B292,-12),Database!$A:$AS,MATCH($P$1,Database!$A$1:$AS$1,),)))))/(((VLOOKUP(EDATE(B292,-12),Database!$A:$AS,MATCH($P$1,Database!$A$1:$AS$1,),)))))</f>
        <v>3.4337879004722807E-2</v>
      </c>
      <c r="Q292" s="13">
        <f>IF(VLOOKUP(B292,Database!$A:$AV,MATCH($Q$1,Database!$A$1:$AV$1,),)=0,"#N/A",((((VLOOKUP(B292,Database!$A:$AS,MATCH($Q$1,Database!$A$1:$AS$1,),))))-(((VLOOKUP(EDATE(B292,-12),Database!$A:$AS,MATCH($Q$1,Database!$A$1:$AS$1,),)))))/(((VLOOKUP(EDATE(B292,-12),Database!$A:$AS,MATCH($Q$1,Database!$A$1:$AS$1,),)))))</f>
        <v>-5.8367230707459729E-2</v>
      </c>
      <c r="R292" s="13">
        <f>IF(VLOOKUP(B292,Database!$A:$AV,MATCH($R$1,Database!$A$1:$AV$1,),)=0,"#N/A",((((VLOOKUP(B292,Database!$A:$AS,MATCH($R$1,Database!$A$1:$AS$1,),))))-(((VLOOKUP(EDATE(B292,-12),Database!$A:$AS,MATCH($R$1,Database!$A$1:$AS$1,),)))))/(((VLOOKUP(EDATE(B292,-12),Database!$A:$AS,MATCH($R$1,Database!$A$1:$AS$1,),)))))</f>
        <v>-2.8571428572746724E-2</v>
      </c>
      <c r="S292" s="13">
        <f>IF(VLOOKUP(B292,Database!$A:$AV,MATCH($S$1,Database!$A$1:$AV$1,),)=0,"#N/A",((((VLOOKUP(B292,Database!$A:$AS,MATCH($S$1,Database!$A$1:$AS$1,),))))-(((VLOOKUP(EDATE(B292,-12),Database!$A:$AS,MATCH($S$1,Database!$A$1:$AS$1,),)))))/(((VLOOKUP(EDATE(B292,-12),Database!$A:$AS,MATCH($S$1,Database!$A$1:$AS$1,),)))))</f>
        <v>4.9701789180078516E-3</v>
      </c>
      <c r="T292" s="13">
        <f>IF(VLOOKUP(B292,Database!$A:$AV,MATCH($T$1,Database!$A$1:$AV$1,),)=0,"#N/A",((((VLOOKUP(B292,Database!$A:$AS,MATCH($T$1,Database!$A$1:$AS$1,),))))-(((VLOOKUP(EDATE(B292,-12),Database!$A:$AS,MATCH($T$1,Database!$A$1:$AS$1,),)))))/(((VLOOKUP(EDATE(B292,-12),Database!$A:$AS,MATCH($T$1,Database!$A$1:$AS$1,),)))))</f>
        <v>7.4168797955043497E-2</v>
      </c>
      <c r="U292" s="13">
        <f>IF(VLOOKUP(B292,Database!$A:$AV,MATCH($U$1,Database!$A$1:$AV$1,),)=0,"#N/A",((((VLOOKUP(B292,Database!$A:$AS,MATCH($U$1,Database!$A$1:$AS$1,),))))-(((VLOOKUP(EDATE(B292,-12),Database!$A:$AS,MATCH($U$1,Database!$A$1:$AS$1,),)))))/(((VLOOKUP(EDATE(B292,-12),Database!$A:$AS,MATCH($U$1,Database!$A$1:$AS$1,),)))))</f>
        <v>-4.3057050651948217E-3</v>
      </c>
      <c r="V292" s="13">
        <f>IF(VLOOKUP(B292,Database!$A:$AV,MATCH($V$1,Database!$A$1:$AV$1,),)=0,"#N/A",((((VLOOKUP(B292,Database!$A:$AS,MATCH($V$1,Database!$A$1:$AS$1,),))))-(((VLOOKUP(EDATE(B292,-12),Database!$A:$AS,MATCH($V$1,Database!$A$1:$AS$1,),)))))/(((VLOOKUP(EDATE(B292,-12),Database!$A:$AS,MATCH($V$1,Database!$A$1:$AS$1,),)))))</f>
        <v>4.1950113378684838E-2</v>
      </c>
    </row>
    <row r="293" spans="1:22" s="80" customFormat="1" x14ac:dyDescent="0.35">
      <c r="A293" s="43"/>
      <c r="B293" s="75">
        <v>41061</v>
      </c>
      <c r="C293" s="13">
        <f>IF(VLOOKUP(B293,Database!$A:$AU,MATCH($C$1,Database!$A$1:$AU$1,),)=0,"#N/A",((((VLOOKUP(B293,Database!$A:$AU,MATCH($C$1,Database!$A$1:$AU$1,),))))-(((VLOOKUP(EDATE(B293,-12),Database!$A:$AU,MATCH($C$1,Database!$A$1:$AU$1,),)))))/(((VLOOKUP(EDATE(B293,-12),Database!$A:$AU,MATCH($C$1,Database!$A$1:$AU$1,),)))))</f>
        <v>3.6713959703427029E-2</v>
      </c>
      <c r="D293" s="13">
        <f>IF(VLOOKUP(B293,Database!$A:$AV,MATCH($D$1,Database!$A$1:$AV$1,),)=0,"#N/A",((((VLOOKUP(B293,Database!$A:$AS,MATCH($D$1,Database!$A$1:$AS$1,),))))-(((VLOOKUP(EDATE(B293,-12),Database!$A:$AS,MATCH($D$1,Database!$A$1:$AS$1,),)))))/(((VLOOKUP(EDATE(B293,-12),Database!$A:$AS,MATCH($D$1,Database!$A$1:$AS$1,),)))))</f>
        <v>-1.6161616153840881E-2</v>
      </c>
      <c r="E293" s="13">
        <f>IF(VLOOKUP(B293,Database!$A:$AV,MATCH($E$1,Database!$A$1:$AV$1,),)=0,"#N/A",((((VLOOKUP(B293,Database!$A:$AS,MATCH($E$1,Database!$A$1:$AS$1,),))))-(((VLOOKUP(EDATE(B293,-12),Database!$A:$AS,MATCH($E$1,Database!$A$1:$AS$1,),)))))/(((VLOOKUP(EDATE(B293,-12),Database!$A:$AS,MATCH($E$1,Database!$A$1:$AS$1,),)))))</f>
        <v>3.0769230831953296E-3</v>
      </c>
      <c r="F293" s="13">
        <f>IF(VLOOKUP(B293,Database!$A:$AV,MATCH($F$1,Database!$A$1:$AV$1,),)=0,"#N/A",((((VLOOKUP(B293,Database!$A:$AS,MATCH($F$1,Database!$A$1:$AS$1,),))))-(((VLOOKUP(EDATE(B293,-12),Database!$A:$AS,MATCH($F$1,Database!$A$1:$AS$1,),)))))/(((VLOOKUP(EDATE(B293,-12),Database!$A:$AS,MATCH($F$1,Database!$A$1:$AS$1,),)))))</f>
        <v>2.0597322342368217E-3</v>
      </c>
      <c r="G293" s="13">
        <f>IF(VLOOKUP(B293,Database!$A:$AV,MATCH($G$1,Database!$A$1:$AV$1,),)=0,"#N/A",((((VLOOKUP(B293,Database!$A:$AS,MATCH($G$1,Database!$A$1:$AS$1,),))))-(((VLOOKUP(EDATE(B293,-12),Database!$A:$AS,MATCH($G$1,Database!$A$1:$AS$1,),)))))/(((VLOOKUP(EDATE(B293,-12),Database!$A:$AS,MATCH($G$1,Database!$A$1:$AS$1,),)))))</f>
        <v>-2.6888604353393124E-2</v>
      </c>
      <c r="H293" s="13">
        <f>IF(VLOOKUP(B293,Database!$A:$AV,MATCH($H$1,Database!$A$1:$AV$1,),)=0,"#N/A",((((VLOOKUP(B293,Database!$A:$AS,MATCH($H$1,Database!$A$1:$AS$1,),))))-(((VLOOKUP(EDATE(B293,-12),Database!$A:$AS,MATCH($H$1,Database!$A$1:$AS$1,),)))))/(((VLOOKUP(EDATE(B293,-12),Database!$A:$AS,MATCH($H$1,Database!$A$1:$AS$1,),)))))</f>
        <v>-1.6110471815134874E-2</v>
      </c>
      <c r="I293" s="13">
        <f>IF(VLOOKUP(B293,Database!$A:$AV,MATCH($I$1,Database!$A$1:$AV$1,),)=0,"#N/A",((((VLOOKUP(B293,Database!$A:$AS,MATCH($I$1,Database!$A$1:$AS$1,),))))-(((VLOOKUP(EDATE(B293,-12),Database!$A:$AS,MATCH($I$1,Database!$A$1:$AS$1,),)))))/(((VLOOKUP(EDATE(B293,-12),Database!$A:$AS,MATCH($I$1,Database!$A$1:$AS$1,),)))))</f>
        <v>-6.1524334249962537E-2</v>
      </c>
      <c r="J293" s="13">
        <f>IF(VLOOKUP(B293,Database!$A:$AV,MATCH($J$1,Database!$A$1:$AV$1,),)=0,"#N/A",((((VLOOKUP(B293,Database!$A:$AS,MATCH($J$1,Database!$A$1:$AS$1,),))))-(((VLOOKUP(EDATE(B293,-12),Database!$A:$AS,MATCH($J$1,Database!$A$1:$AS$1,),)))))/(((VLOOKUP(EDATE(B293,-12),Database!$A:$AS,MATCH($J$1,Database!$A$1:$AS$1,),)))))</f>
        <v>-6.4744964388307874E-2</v>
      </c>
      <c r="K293" s="13">
        <f>IF(VLOOKUP(B293,Database!$A:$AV,MATCH($K$1,Database!$A$1:$AV$1,),)=0,"#N/A",((((VLOOKUP(B293,Database!$A:$AS,MATCH($K$1,Database!$A$1:$AS$1,),))))-(((VLOOKUP(EDATE(B293,-12),Database!$A:$AS,MATCH($K$1,Database!$A$1:$AS$1,),)))))/(((VLOOKUP(EDATE(B293,-12),Database!$A:$AS,MATCH($K$1,Database!$A$1:$AS$1,),)))))</f>
        <v>8.6956521714762758E-3</v>
      </c>
      <c r="L293" s="13">
        <f>((((VLOOKUP(B293,Database!$A:$AS,MATCH($L$1,Database!$A$1:$AS$1,),))))-(((VLOOKUP(EDATE(B293,-12),Database!$A:$AS,MATCH($L$1,Database!$A$1:$AS$1,),)))))/(((VLOOKUP(EDATE(B293,-12),Database!$A:$AS,MATCH($L$1,Database!$A$1:$AS$1,),))))</f>
        <v>4.0482081358045666E-2</v>
      </c>
      <c r="M293" s="13">
        <f>((((VLOOKUP(B293,Database!$A:$AS,MATCH($M$1,Database!$A$1:$AS$1,),))))-(((VLOOKUP(EDATE(B293,-12),Database!$A:$AS,MATCH($M$1,Database!$A$1:$AS$1,),)))))/(((VLOOKUP(EDATE(B293,-12),Database!$A:$AS,MATCH($M$1,Database!$A$1:$AS$1,),))))</f>
        <v>3.0612244897959214E-2</v>
      </c>
      <c r="N293" s="13">
        <f>((((VLOOKUP(B293,Database!$A:$AS,MATCH($N$1,Database!$A$1:$AS$1,),))))-(((VLOOKUP(EDATE(B293,-12),Database!$A:$AS,MATCH($N$1,Database!$A$1:$AS$1,),)))))/(((VLOOKUP(EDATE(B293,-12),Database!$A:$AS,MATCH($N$1,Database!$A$1:$AS$1,),))))</f>
        <v>-2.3421854568241904E-2</v>
      </c>
      <c r="O293" s="13">
        <f>IF(VLOOKUP(B293,Database!$A:$AV,MATCH($O$1,Database!$A$1:$AV$1,),)=0,"#N/A",((((VLOOKUP(B293,Database!$A:$AS,MATCH($O$1,Database!$A$1:$AS$1,),))))-(((VLOOKUP(EDATE(B293,-12),Database!$A:$AS,MATCH($O$1,Database!$A$1:$AS$1,),)))))/(((VLOOKUP(EDATE(B293,-12),Database!$A:$AS,MATCH($O$1,Database!$A$1:$AS$1,),)))))</f>
        <v>1.7783286025477799E-2</v>
      </c>
      <c r="P293" s="13">
        <f>IF(VLOOKUP(B293,Database!$A:$AV,MATCH($P$1,Database!$A$1:$AV$1,),)=0,"#N/A",((((VLOOKUP(B293,Database!$A:$AS,MATCH($P$1,Database!$A$1:$AS$1,),))))-(((VLOOKUP(EDATE(B293,-12),Database!$A:$AS,MATCH($P$1,Database!$A$1:$AS$1,),)))))/(((VLOOKUP(EDATE(B293,-12),Database!$A:$AS,MATCH($P$1,Database!$A$1:$AS$1,),)))))</f>
        <v>7.8749758670094983E-3</v>
      </c>
      <c r="Q293" s="13">
        <f>IF(VLOOKUP(B293,Database!$A:$AV,MATCH($Q$1,Database!$A$1:$AV$1,),)=0,"#N/A",((((VLOOKUP(B293,Database!$A:$AS,MATCH($Q$1,Database!$A$1:$AS$1,),))))-(((VLOOKUP(EDATE(B293,-12),Database!$A:$AS,MATCH($Q$1,Database!$A$1:$AS$1,),)))))/(((VLOOKUP(EDATE(B293,-12),Database!$A:$AS,MATCH($Q$1,Database!$A$1:$AS$1,),)))))</f>
        <v>-3.7748718849802881E-2</v>
      </c>
      <c r="R293" s="13">
        <f>IF(VLOOKUP(B293,Database!$A:$AV,MATCH($R$1,Database!$A$1:$AV$1,),)=0,"#N/A",((((VLOOKUP(B293,Database!$A:$AS,MATCH($R$1,Database!$A$1:$AS$1,),))))-(((VLOOKUP(EDATE(B293,-12),Database!$A:$AS,MATCH($R$1,Database!$A$1:$AS$1,),)))))/(((VLOOKUP(EDATE(B293,-12),Database!$A:$AS,MATCH($R$1,Database!$A$1:$AS$1,),)))))</f>
        <v>-1.9230769175786156E-3</v>
      </c>
      <c r="S293" s="13">
        <f>IF(VLOOKUP(B293,Database!$A:$AV,MATCH($S$1,Database!$A$1:$AV$1,),)=0,"#N/A",((((VLOOKUP(B293,Database!$A:$AS,MATCH($S$1,Database!$A$1:$AS$1,),))))-(((VLOOKUP(EDATE(B293,-12),Database!$A:$AS,MATCH($S$1,Database!$A$1:$AS$1,),)))))/(((VLOOKUP(EDATE(B293,-12),Database!$A:$AS,MATCH($S$1,Database!$A$1:$AS$1,),)))))</f>
        <v>8.113590262908409E-3</v>
      </c>
      <c r="T293" s="13">
        <f>IF(VLOOKUP(B293,Database!$A:$AV,MATCH($T$1,Database!$A$1:$AV$1,),)=0,"#N/A",((((VLOOKUP(B293,Database!$A:$AS,MATCH($T$1,Database!$A$1:$AS$1,),))))-(((VLOOKUP(EDATE(B293,-12),Database!$A:$AS,MATCH($T$1,Database!$A$1:$AS$1,),)))))/(((VLOOKUP(EDATE(B293,-12),Database!$A:$AS,MATCH($T$1,Database!$A$1:$AS$1,),)))))</f>
        <v>4.6424090334125881E-2</v>
      </c>
      <c r="U293" s="13">
        <f>IF(VLOOKUP(B293,Database!$A:$AV,MATCH($U$1,Database!$A$1:$AV$1,),)=0,"#N/A",((((VLOOKUP(B293,Database!$A:$AS,MATCH($U$1,Database!$A$1:$AS$1,),))))-(((VLOOKUP(EDATE(B293,-12),Database!$A:$AS,MATCH($U$1,Database!$A$1:$AS$1,),)))))/(((VLOOKUP(EDATE(B293,-12),Database!$A:$AS,MATCH($U$1,Database!$A$1:$AS$1,),)))))</f>
        <v>1.0845986972815693E-3</v>
      </c>
      <c r="V293" s="13">
        <f>IF(VLOOKUP(B293,Database!$A:$AV,MATCH($V$1,Database!$A$1:$AV$1,),)=0,"#N/A",((((VLOOKUP(B293,Database!$A:$AS,MATCH($V$1,Database!$A$1:$AS$1,),))))-(((VLOOKUP(EDATE(B293,-12),Database!$A:$AS,MATCH($V$1,Database!$A$1:$AS$1,),)))))/(((VLOOKUP(EDATE(B293,-12),Database!$A:$AS,MATCH($V$1,Database!$A$1:$AS$1,),)))))</f>
        <v>3.4207525655644243E-2</v>
      </c>
    </row>
    <row r="294" spans="1:22" s="80" customFormat="1" x14ac:dyDescent="0.35">
      <c r="A294" s="43"/>
      <c r="B294" s="75">
        <v>41091</v>
      </c>
      <c r="C294" s="13">
        <f>IF(VLOOKUP(B294,Database!$A:$AU,MATCH($C$1,Database!$A$1:$AU$1,),)=0,"#N/A",((((VLOOKUP(B294,Database!$A:$AU,MATCH($C$1,Database!$A$1:$AU$1,),))))-(((VLOOKUP(EDATE(B294,-12),Database!$A:$AU,MATCH($C$1,Database!$A$1:$AU$1,),)))))/(((VLOOKUP(EDATE(B294,-12),Database!$A:$AU,MATCH($C$1,Database!$A$1:$AU$1,),)))))</f>
        <v>3.3950310318412516E-2</v>
      </c>
      <c r="D294" s="13">
        <f>IF(VLOOKUP(B294,Database!$A:$AV,MATCH($D$1,Database!$A$1:$AV$1,),)=0,"#N/A",((((VLOOKUP(B294,Database!$A:$AS,MATCH($D$1,Database!$A$1:$AS$1,),))))-(((VLOOKUP(EDATE(B294,-12),Database!$A:$AS,MATCH($D$1,Database!$A$1:$AS$1,),)))))/(((VLOOKUP(EDATE(B294,-12),Database!$A:$AS,MATCH($D$1,Database!$A$1:$AS$1,),)))))</f>
        <v>-2.2999999996969774E-2</v>
      </c>
      <c r="E294" s="13">
        <f>IF(VLOOKUP(B294,Database!$A:$AV,MATCH($E$1,Database!$A$1:$AV$1,),)=0,"#N/A",((((VLOOKUP(B294,Database!$A:$AS,MATCH($E$1,Database!$A$1:$AS$1,),))))-(((VLOOKUP(EDATE(B294,-12),Database!$A:$AS,MATCH($E$1,Database!$A$1:$AS$1,),)))))/(((VLOOKUP(EDATE(B294,-12),Database!$A:$AS,MATCH($E$1,Database!$A$1:$AS$1,),)))))</f>
        <v>-1.1178861788315975E-2</v>
      </c>
      <c r="F294" s="13">
        <f>IF(VLOOKUP(B294,Database!$A:$AV,MATCH($F$1,Database!$A$1:$AV$1,),)=0,"#N/A",((((VLOOKUP(B294,Database!$A:$AS,MATCH($F$1,Database!$A$1:$AS$1,),))))-(((VLOOKUP(EDATE(B294,-12),Database!$A:$AS,MATCH($F$1,Database!$A$1:$AS$1,),)))))/(((VLOOKUP(EDATE(B294,-12),Database!$A:$AS,MATCH($F$1,Database!$A$1:$AS$1,),)))))</f>
        <v>-1.698301698825604E-2</v>
      </c>
      <c r="G294" s="13">
        <f>IF(VLOOKUP(B294,Database!$A:$AV,MATCH($G$1,Database!$A$1:$AV$1,),)=0,"#N/A",((((VLOOKUP(B294,Database!$A:$AS,MATCH($G$1,Database!$A$1:$AS$1,),))))-(((VLOOKUP(EDATE(B294,-12),Database!$A:$AS,MATCH($G$1,Database!$A$1:$AS$1,),)))))/(((VLOOKUP(EDATE(B294,-12),Database!$A:$AS,MATCH($G$1,Database!$A$1:$AS$1,),)))))</f>
        <v>-3.0211480362537711E-2</v>
      </c>
      <c r="H294" s="13">
        <f>IF(VLOOKUP(B294,Database!$A:$AV,MATCH($H$1,Database!$A$1:$AV$1,),)=0,"#N/A",((((VLOOKUP(B294,Database!$A:$AS,MATCH($H$1,Database!$A$1:$AS$1,),))))-(((VLOOKUP(EDATE(B294,-12),Database!$A:$AS,MATCH($H$1,Database!$A$1:$AS$1,),)))))/(((VLOOKUP(EDATE(B294,-12),Database!$A:$AS,MATCH($H$1,Database!$A$1:$AS$1,),)))))</f>
        <v>2.0785219391772726E-2</v>
      </c>
      <c r="I294" s="13">
        <f>IF(VLOOKUP(B294,Database!$A:$AV,MATCH($I$1,Database!$A$1:$AV$1,),)=0,"#N/A",((((VLOOKUP(B294,Database!$A:$AS,MATCH($I$1,Database!$A$1:$AS$1,),))))-(((VLOOKUP(EDATE(B294,-12),Database!$A:$AS,MATCH($I$1,Database!$A$1:$AS$1,),)))))/(((VLOOKUP(EDATE(B294,-12),Database!$A:$AS,MATCH($I$1,Database!$A$1:$AS$1,),)))))</f>
        <v>-4.7926267283068286E-2</v>
      </c>
      <c r="J294" s="13">
        <f>IF(VLOOKUP(B294,Database!$A:$AV,MATCH($J$1,Database!$A$1:$AV$1,),)=0,"#N/A",((((VLOOKUP(B294,Database!$A:$AS,MATCH($J$1,Database!$A$1:$AS$1,),))))-(((VLOOKUP(EDATE(B294,-12),Database!$A:$AS,MATCH($J$1,Database!$A$1:$AS$1,),)))))/(((VLOOKUP(EDATE(B294,-12),Database!$A:$AS,MATCH($J$1,Database!$A$1:$AS$1,),)))))</f>
        <v>-7.3687328038782446E-2</v>
      </c>
      <c r="K294" s="13">
        <f>IF(VLOOKUP(B294,Database!$A:$AV,MATCH($K$1,Database!$A$1:$AV$1,),)=0,"#N/A",((((VLOOKUP(B294,Database!$A:$AS,MATCH($K$1,Database!$A$1:$AS$1,),))))-(((VLOOKUP(EDATE(B294,-12),Database!$A:$AS,MATCH($K$1,Database!$A$1:$AS$1,),)))))/(((VLOOKUP(EDATE(B294,-12),Database!$A:$AS,MATCH($K$1,Database!$A$1:$AS$1,),)))))</f>
        <v>-1.981132075860666E-2</v>
      </c>
      <c r="L294" s="13">
        <f>((((VLOOKUP(B294,Database!$A:$AS,MATCH($L$1,Database!$A$1:$AS$1,),))))-(((VLOOKUP(EDATE(B294,-12),Database!$A:$AS,MATCH($L$1,Database!$A$1:$AS$1,),)))))/(((VLOOKUP(EDATE(B294,-12),Database!$A:$AS,MATCH($L$1,Database!$A$1:$AS$1,),))))</f>
        <v>3.3415321874427029E-2</v>
      </c>
      <c r="M294" s="13">
        <f>((((VLOOKUP(B294,Database!$A:$AS,MATCH($M$1,Database!$A$1:$AS$1,),))))-(((VLOOKUP(EDATE(B294,-12),Database!$A:$AS,MATCH($M$1,Database!$A$1:$AS$1,),)))))/(((VLOOKUP(EDATE(B294,-12),Database!$A:$AS,MATCH($M$1,Database!$A$1:$AS$1,),))))</f>
        <v>3.1638418079096016E-2</v>
      </c>
      <c r="N294" s="13">
        <f>((((VLOOKUP(B294,Database!$A:$AS,MATCH($N$1,Database!$A$1:$AS$1,),))))-(((VLOOKUP(EDATE(B294,-12),Database!$A:$AS,MATCH($N$1,Database!$A$1:$AS$1,),)))))/(((VLOOKUP(EDATE(B294,-12),Database!$A:$AS,MATCH($N$1,Database!$A$1:$AS$1,),))))</f>
        <v>-1.2209326300622941E-2</v>
      </c>
      <c r="O294" s="13">
        <f>IF(VLOOKUP(B294,Database!$A:$AV,MATCH($O$1,Database!$A$1:$AV$1,),)=0,"#N/A",((((VLOOKUP(B294,Database!$A:$AS,MATCH($O$1,Database!$A$1:$AS$1,),))))-(((VLOOKUP(EDATE(B294,-12),Database!$A:$AS,MATCH($O$1,Database!$A$1:$AS$1,),)))))/(((VLOOKUP(EDATE(B294,-12),Database!$A:$AS,MATCH($O$1,Database!$A$1:$AS$1,),)))))</f>
        <v>-3.7212727048433485E-3</v>
      </c>
      <c r="P294" s="13">
        <f>IF(VLOOKUP(B294,Database!$A:$AV,MATCH($P$1,Database!$A$1:$AV$1,),)=0,"#N/A",((((VLOOKUP(B294,Database!$A:$AS,MATCH($P$1,Database!$A$1:$AS$1,),))))-(((VLOOKUP(EDATE(B294,-12),Database!$A:$AS,MATCH($P$1,Database!$A$1:$AS$1,),)))))/(((VLOOKUP(EDATE(B294,-12),Database!$A:$AS,MATCH($P$1,Database!$A$1:$AS$1,),)))))</f>
        <v>3.3510022543107345E-4</v>
      </c>
      <c r="Q294" s="13">
        <f>IF(VLOOKUP(B294,Database!$A:$AV,MATCH($Q$1,Database!$A$1:$AV$1,),)=0,"#N/A",((((VLOOKUP(B294,Database!$A:$AS,MATCH($Q$1,Database!$A$1:$AS$1,),))))-(((VLOOKUP(EDATE(B294,-12),Database!$A:$AS,MATCH($Q$1,Database!$A$1:$AS$1,),)))))/(((VLOOKUP(EDATE(B294,-12),Database!$A:$AS,MATCH($Q$1,Database!$A$1:$AS$1,),)))))</f>
        <v>-2.4507003428299545E-2</v>
      </c>
      <c r="R294" s="13">
        <f>IF(VLOOKUP(B294,Database!$A:$AV,MATCH($R$1,Database!$A$1:$AV$1,),)=0,"#N/A",((((VLOOKUP(B294,Database!$A:$AS,MATCH($R$1,Database!$A$1:$AS$1,),))))-(((VLOOKUP(EDATE(B294,-12),Database!$A:$AS,MATCH($R$1,Database!$A$1:$AS$1,),)))))/(((VLOOKUP(EDATE(B294,-12),Database!$A:$AS,MATCH($R$1,Database!$A$1:$AS$1,),)))))</f>
        <v>-4.0650406496418066E-2</v>
      </c>
      <c r="S294" s="13">
        <f>IF(VLOOKUP(B294,Database!$A:$AV,MATCH($S$1,Database!$A$1:$AV$1,),)=0,"#N/A",((((VLOOKUP(B294,Database!$A:$AS,MATCH($S$1,Database!$A$1:$AS$1,),))))-(((VLOOKUP(EDATE(B294,-12),Database!$A:$AS,MATCH($S$1,Database!$A$1:$AS$1,),)))))/(((VLOOKUP(EDATE(B294,-12),Database!$A:$AS,MATCH($S$1,Database!$A$1:$AS$1,),)))))</f>
        <v>5.7173678517985049E-2</v>
      </c>
      <c r="T294" s="13">
        <f>IF(VLOOKUP(B294,Database!$A:$AV,MATCH($T$1,Database!$A$1:$AV$1,),)=0,"#N/A",((((VLOOKUP(B294,Database!$A:$AS,MATCH($T$1,Database!$A$1:$AS$1,),))))-(((VLOOKUP(EDATE(B294,-12),Database!$A:$AS,MATCH($T$1,Database!$A$1:$AS$1,),)))))/(((VLOOKUP(EDATE(B294,-12),Database!$A:$AS,MATCH($T$1,Database!$A$1:$AS$1,),)))))</f>
        <v>3.6945812810035575E-2</v>
      </c>
      <c r="U294" s="13">
        <f>IF(VLOOKUP(B294,Database!$A:$AV,MATCH($U$1,Database!$A$1:$AV$1,),)=0,"#N/A",((((VLOOKUP(B294,Database!$A:$AS,MATCH($U$1,Database!$A$1:$AS$1,),))))-(((VLOOKUP(EDATE(B294,-12),Database!$A:$AS,MATCH($U$1,Database!$A$1:$AS$1,),)))))/(((VLOOKUP(EDATE(B294,-12),Database!$A:$AS,MATCH($U$1,Database!$A$1:$AS$1,),)))))</f>
        <v>1.762114537706962E-2</v>
      </c>
      <c r="V294" s="13">
        <f>IF(VLOOKUP(B294,Database!$A:$AV,MATCH($V$1,Database!$A$1:$AV$1,),)=0,"#N/A",((((VLOOKUP(B294,Database!$A:$AS,MATCH($V$1,Database!$A$1:$AS$1,),))))-(((VLOOKUP(EDATE(B294,-12),Database!$A:$AS,MATCH($V$1,Database!$A$1:$AS$1,),)))))/(((VLOOKUP(EDATE(B294,-12),Database!$A:$AS,MATCH($V$1,Database!$A$1:$AS$1,),)))))</f>
        <v>2.8344671201814057E-2</v>
      </c>
    </row>
    <row r="295" spans="1:22" s="80" customFormat="1" x14ac:dyDescent="0.35">
      <c r="A295" s="43"/>
      <c r="B295" s="75">
        <v>41122</v>
      </c>
      <c r="C295" s="13">
        <f>IF(VLOOKUP(B295,Database!$A:$AU,MATCH($C$1,Database!$A$1:$AU$1,),)=0,"#N/A",((((VLOOKUP(B295,Database!$A:$AU,MATCH($C$1,Database!$A$1:$AU$1,),))))-(((VLOOKUP(EDATE(B295,-12),Database!$A:$AU,MATCH($C$1,Database!$A$1:$AU$1,),)))))/(((VLOOKUP(EDATE(B295,-12),Database!$A:$AU,MATCH($C$1,Database!$A$1:$AU$1,),)))))</f>
        <v>2.2987333691085195E-2</v>
      </c>
      <c r="D295" s="13">
        <f>IF(VLOOKUP(B295,Database!$A:$AV,MATCH($D$1,Database!$A$1:$AV$1,),)=0,"#N/A",((((VLOOKUP(B295,Database!$A:$AS,MATCH($D$1,Database!$A$1:$AS$1,),))))-(((VLOOKUP(EDATE(B295,-12),Database!$A:$AS,MATCH($D$1,Database!$A$1:$AS$1,),)))))/(((VLOOKUP(EDATE(B295,-12),Database!$A:$AS,MATCH($D$1,Database!$A$1:$AS$1,),)))))</f>
        <v>-1.5984015976320685E-2</v>
      </c>
      <c r="E295" s="13">
        <f>IF(VLOOKUP(B295,Database!$A:$AV,MATCH($E$1,Database!$A$1:$AV$1,),)=0,"#N/A",((((VLOOKUP(B295,Database!$A:$AS,MATCH($E$1,Database!$A$1:$AS$1,),))))-(((VLOOKUP(EDATE(B295,-12),Database!$A:$AS,MATCH($E$1,Database!$A$1:$AS$1,),)))))/(((VLOOKUP(EDATE(B295,-12),Database!$A:$AS,MATCH($E$1,Database!$A$1:$AS$1,),)))))</f>
        <v>-3.8038038034299108E-2</v>
      </c>
      <c r="F295" s="13">
        <f>IF(VLOOKUP(B295,Database!$A:$AV,MATCH($F$1,Database!$A$1:$AV$1,),)=0,"#N/A",((((VLOOKUP(B295,Database!$A:$AS,MATCH($F$1,Database!$A$1:$AS$1,),))))-(((VLOOKUP(EDATE(B295,-12),Database!$A:$AS,MATCH($F$1,Database!$A$1:$AS$1,),)))))/(((VLOOKUP(EDATE(B295,-12),Database!$A:$AS,MATCH($F$1,Database!$A$1:$AS$1,),)))))</f>
        <v>-9.0634441162755226E-3</v>
      </c>
      <c r="G295" s="13">
        <f>IF(VLOOKUP(B295,Database!$A:$AV,MATCH($G$1,Database!$A$1:$AV$1,),)=0,"#N/A",((((VLOOKUP(B295,Database!$A:$AS,MATCH($G$1,Database!$A$1:$AS$1,),))))-(((VLOOKUP(EDATE(B295,-12),Database!$A:$AS,MATCH($G$1,Database!$A$1:$AS$1,),)))))/(((VLOOKUP(EDATE(B295,-12),Database!$A:$AS,MATCH($G$1,Database!$A$1:$AS$1,),)))))</f>
        <v>-8.8426016899197687E-4</v>
      </c>
      <c r="H295" s="13">
        <f>IF(VLOOKUP(B295,Database!$A:$AV,MATCH($H$1,Database!$A$1:$AV$1,),)=0,"#N/A",((((VLOOKUP(B295,Database!$A:$AS,MATCH($H$1,Database!$A$1:$AS$1,),))))-(((VLOOKUP(EDATE(B295,-12),Database!$A:$AS,MATCH($H$1,Database!$A$1:$AS$1,),)))))/(((VLOOKUP(EDATE(B295,-12),Database!$A:$AS,MATCH($H$1,Database!$A$1:$AS$1,),)))))</f>
        <v>1.7421602780973582E-2</v>
      </c>
      <c r="I295" s="13">
        <f>IF(VLOOKUP(B295,Database!$A:$AV,MATCH($I$1,Database!$A$1:$AV$1,),)=0,"#N/A",((((VLOOKUP(B295,Database!$A:$AS,MATCH($I$1,Database!$A$1:$AS$1,),))))-(((VLOOKUP(EDATE(B295,-12),Database!$A:$AS,MATCH($I$1,Database!$A$1:$AS$1,),)))))/(((VLOOKUP(EDATE(B295,-12),Database!$A:$AS,MATCH($I$1,Database!$A$1:$AS$1,),)))))</f>
        <v>-4.8237476811091314E-2</v>
      </c>
      <c r="J295" s="13">
        <f>IF(VLOOKUP(B295,Database!$A:$AV,MATCH($J$1,Database!$A$1:$AV$1,),)=0,"#N/A",((((VLOOKUP(B295,Database!$A:$AS,MATCH($J$1,Database!$A$1:$AS$1,),))))-(((VLOOKUP(EDATE(B295,-12),Database!$A:$AS,MATCH($J$1,Database!$A$1:$AS$1,),)))))/(((VLOOKUP(EDATE(B295,-12),Database!$A:$AS,MATCH($J$1,Database!$A$1:$AS$1,),)))))</f>
        <v>-5.4537805490577282E-2</v>
      </c>
      <c r="K295" s="13">
        <f>IF(VLOOKUP(B295,Database!$A:$AV,MATCH($K$1,Database!$A$1:$AV$1,),)=0,"#N/A",((((VLOOKUP(B295,Database!$A:$AS,MATCH($K$1,Database!$A$1:$AS$1,),))))-(((VLOOKUP(EDATE(B295,-12),Database!$A:$AS,MATCH($K$1,Database!$A$1:$AS$1,),)))))/(((VLOOKUP(EDATE(B295,-12),Database!$A:$AS,MATCH($K$1,Database!$A$1:$AS$1,),)))))</f>
        <v>4.4487427470079478E-2</v>
      </c>
      <c r="L295" s="13">
        <f>((((VLOOKUP(B295,Database!$A:$AS,MATCH($L$1,Database!$A$1:$AS$1,),))))-(((VLOOKUP(EDATE(B295,-12),Database!$A:$AS,MATCH($L$1,Database!$A$1:$AS$1,),)))))/(((VLOOKUP(EDATE(B295,-12),Database!$A:$AS,MATCH($L$1,Database!$A$1:$AS$1,),))))</f>
        <v>2.3741402513781387E-2</v>
      </c>
      <c r="M295" s="13">
        <f>((((VLOOKUP(B295,Database!$A:$AS,MATCH($M$1,Database!$A$1:$AS$1,),))))-(((VLOOKUP(EDATE(B295,-12),Database!$A:$AS,MATCH($M$1,Database!$A$1:$AS$1,),)))))/(((VLOOKUP(EDATE(B295,-12),Database!$A:$AS,MATCH($M$1,Database!$A$1:$AS$1,),))))</f>
        <v>4.6590909090909023E-2</v>
      </c>
      <c r="N295" s="13">
        <f>((((VLOOKUP(B295,Database!$A:$AS,MATCH($N$1,Database!$A$1:$AS$1,),))))-(((VLOOKUP(EDATE(B295,-12),Database!$A:$AS,MATCH($N$1,Database!$A$1:$AS$1,),)))))/(((VLOOKUP(EDATE(B295,-12),Database!$A:$AS,MATCH($N$1,Database!$A$1:$AS$1,),))))</f>
        <v>6.2190908407028468E-3</v>
      </c>
      <c r="O295" s="13">
        <f>IF(VLOOKUP(B295,Database!$A:$AV,MATCH($O$1,Database!$A$1:$AV$1,),)=0,"#N/A",((((VLOOKUP(B295,Database!$A:$AS,MATCH($O$1,Database!$A$1:$AS$1,),))))-(((VLOOKUP(EDATE(B295,-12),Database!$A:$AS,MATCH($O$1,Database!$A$1:$AS$1,),)))))/(((VLOOKUP(EDATE(B295,-12),Database!$A:$AS,MATCH($O$1,Database!$A$1:$AS$1,),)))))</f>
        <v>-2.406127132695627E-2</v>
      </c>
      <c r="P295" s="13">
        <f>IF(VLOOKUP(B295,Database!$A:$AV,MATCH($P$1,Database!$A$1:$AV$1,),)=0,"#N/A",((((VLOOKUP(B295,Database!$A:$AS,MATCH($P$1,Database!$A$1:$AS$1,),))))-(((VLOOKUP(EDATE(B295,-12),Database!$A:$AS,MATCH($P$1,Database!$A$1:$AS$1,),)))))/(((VLOOKUP(EDATE(B295,-12),Database!$A:$AS,MATCH($P$1,Database!$A$1:$AS$1,),)))))</f>
        <v>-1.3260625828152094E-2</v>
      </c>
      <c r="Q295" s="13">
        <f>IF(VLOOKUP(B295,Database!$A:$AV,MATCH($Q$1,Database!$A$1:$AV$1,),)=0,"#N/A",((((VLOOKUP(B295,Database!$A:$AS,MATCH($Q$1,Database!$A$1:$AS$1,),))))-(((VLOOKUP(EDATE(B295,-12),Database!$A:$AS,MATCH($Q$1,Database!$A$1:$AS$1,),)))))/(((VLOOKUP(EDATE(B295,-12),Database!$A:$AS,MATCH($Q$1,Database!$A$1:$AS$1,),)))))</f>
        <v>4.3576015021392286E-3</v>
      </c>
      <c r="R295" s="13">
        <f>IF(VLOOKUP(B295,Database!$A:$AV,MATCH($R$1,Database!$A$1:$AV$1,),)=0,"#N/A",((((VLOOKUP(B295,Database!$A:$AS,MATCH($R$1,Database!$A$1:$AS$1,),))))-(((VLOOKUP(EDATE(B295,-12),Database!$A:$AS,MATCH($R$1,Database!$A$1:$AS$1,),)))))/(((VLOOKUP(EDATE(B295,-12),Database!$A:$AS,MATCH($R$1,Database!$A$1:$AS$1,),)))))</f>
        <v>5.6764427652417964E-3</v>
      </c>
      <c r="S295" s="13">
        <f>IF(VLOOKUP(B295,Database!$A:$AV,MATCH($S$1,Database!$A$1:$AV$1,),)=0,"#N/A",((((VLOOKUP(B295,Database!$A:$AS,MATCH($S$1,Database!$A$1:$AS$1,),))))-(((VLOOKUP(EDATE(B295,-12),Database!$A:$AS,MATCH($S$1,Database!$A$1:$AS$1,),)))))/(((VLOOKUP(EDATE(B295,-12),Database!$A:$AS,MATCH($S$1,Database!$A$1:$AS$1,),)))))</f>
        <v>1.5763546796428166E-2</v>
      </c>
      <c r="T295" s="13">
        <f>IF(VLOOKUP(B295,Database!$A:$AV,MATCH($T$1,Database!$A$1:$AV$1,),)=0,"#N/A",((((VLOOKUP(B295,Database!$A:$AS,MATCH($T$1,Database!$A$1:$AS$1,),))))-(((VLOOKUP(EDATE(B295,-12),Database!$A:$AS,MATCH($T$1,Database!$A$1:$AS$1,),)))))/(((VLOOKUP(EDATE(B295,-12),Database!$A:$AS,MATCH($T$1,Database!$A$1:$AS$1,),)))))</f>
        <v>-7.1770334908197262E-3</v>
      </c>
      <c r="U295" s="13">
        <f>IF(VLOOKUP(B295,Database!$A:$AV,MATCH($U$1,Database!$A$1:$AV$1,),)=0,"#N/A",((((VLOOKUP(B295,Database!$A:$AS,MATCH($U$1,Database!$A$1:$AS$1,),))))-(((VLOOKUP(EDATE(B295,-12),Database!$A:$AS,MATCH($U$1,Database!$A$1:$AS$1,),)))))/(((VLOOKUP(EDATE(B295,-12),Database!$A:$AS,MATCH($U$1,Database!$A$1:$AS$1,),)))))</f>
        <v>-1.9672131147684475E-2</v>
      </c>
      <c r="V295" s="13">
        <f>IF(VLOOKUP(B295,Database!$A:$AV,MATCH($V$1,Database!$A$1:$AV$1,),)=0,"#N/A",((((VLOOKUP(B295,Database!$A:$AS,MATCH($V$1,Database!$A$1:$AS$1,),))))-(((VLOOKUP(EDATE(B295,-12),Database!$A:$AS,MATCH($V$1,Database!$A$1:$AS$1,),)))))/(((VLOOKUP(EDATE(B295,-12),Database!$A:$AS,MATCH($V$1,Database!$A$1:$AS$1,),)))))</f>
        <v>2.2123893805308477E-3</v>
      </c>
    </row>
    <row r="296" spans="1:22" s="80" customFormat="1" x14ac:dyDescent="0.35">
      <c r="A296" s="43"/>
      <c r="B296" s="75">
        <v>41153</v>
      </c>
      <c r="C296" s="13">
        <f>IF(VLOOKUP(B296,Database!$A:$AU,MATCH($C$1,Database!$A$1:$AU$1,),)=0,"#N/A",((((VLOOKUP(B296,Database!$A:$AU,MATCH($C$1,Database!$A$1:$AU$1,),))))-(((VLOOKUP(EDATE(B296,-12),Database!$A:$AU,MATCH($C$1,Database!$A$1:$AU$1,),)))))/(((VLOOKUP(EDATE(B296,-12),Database!$A:$AU,MATCH($C$1,Database!$A$1:$AU$1,),)))))</f>
        <v>2.2796119199332793E-2</v>
      </c>
      <c r="D296" s="13">
        <f>IF(VLOOKUP(B296,Database!$A:$AV,MATCH($D$1,Database!$A$1:$AV$1,),)=0,"#N/A",((((VLOOKUP(B296,Database!$A:$AS,MATCH($D$1,Database!$A$1:$AS$1,),))))-(((VLOOKUP(EDATE(B296,-12),Database!$A:$AS,MATCH($D$1,Database!$A$1:$AS$1,),)))))/(((VLOOKUP(EDATE(B296,-12),Database!$A:$AS,MATCH($D$1,Database!$A$1:$AS$1,),)))))</f>
        <v>-2.6236125132265455E-2</v>
      </c>
      <c r="E296" s="13">
        <f>IF(VLOOKUP(B296,Database!$A:$AV,MATCH($E$1,Database!$A$1:$AV$1,),)=0,"#N/A",((((VLOOKUP(B296,Database!$A:$AS,MATCH($E$1,Database!$A$1:$AS$1,),))))-(((VLOOKUP(EDATE(B296,-12),Database!$A:$AS,MATCH($E$1,Database!$A$1:$AS$1,),)))))/(((VLOOKUP(EDATE(B296,-12),Database!$A:$AS,MATCH($E$1,Database!$A$1:$AS$1,),)))))</f>
        <v>-5.3373615304877491E-2</v>
      </c>
      <c r="F296" s="13">
        <f>IF(VLOOKUP(B296,Database!$A:$AV,MATCH($F$1,Database!$A$1:$AV$1,),)=0,"#N/A",((((VLOOKUP(B296,Database!$A:$AS,MATCH($F$1,Database!$A$1:$AS$1,),))))-(((VLOOKUP(EDATE(B296,-12),Database!$A:$AS,MATCH($F$1,Database!$A$1:$AS$1,),)))))/(((VLOOKUP(EDATE(B296,-12),Database!$A:$AS,MATCH($F$1,Database!$A$1:$AS$1,),)))))</f>
        <v>-7.1574642107030224E-3</v>
      </c>
      <c r="G296" s="13">
        <f>IF(VLOOKUP(B296,Database!$A:$AV,MATCH($G$1,Database!$A$1:$AV$1,),)=0,"#N/A",((((VLOOKUP(B296,Database!$A:$AS,MATCH($G$1,Database!$A$1:$AS$1,),))))-(((VLOOKUP(EDATE(B296,-12),Database!$A:$AS,MATCH($G$1,Database!$A$1:$AS$1,),)))))/(((VLOOKUP(EDATE(B296,-12),Database!$A:$AS,MATCH($G$1,Database!$A$1:$AS$1,),)))))</f>
        <v>-1.5932706580900541E-2</v>
      </c>
      <c r="H296" s="13">
        <f>IF(VLOOKUP(B296,Database!$A:$AV,MATCH($H$1,Database!$A$1:$AV$1,),)=0,"#N/A",((((VLOOKUP(B296,Database!$A:$AS,MATCH($H$1,Database!$A$1:$AS$1,),))))-(((VLOOKUP(EDATE(B296,-12),Database!$A:$AS,MATCH($H$1,Database!$A$1:$AS$1,),)))))/(((VLOOKUP(EDATE(B296,-12),Database!$A:$AS,MATCH($H$1,Database!$A$1:$AS$1,),)))))</f>
        <v>-5.8139534899009446E-3</v>
      </c>
      <c r="I296" s="13">
        <f>IF(VLOOKUP(B296,Database!$A:$AV,MATCH($I$1,Database!$A$1:$AV$1,),)=0,"#N/A",((((VLOOKUP(B296,Database!$A:$AS,MATCH($I$1,Database!$A$1:$AS$1,),))))-(((VLOOKUP(EDATE(B296,-12),Database!$A:$AS,MATCH($I$1,Database!$A$1:$AS$1,),)))))/(((VLOOKUP(EDATE(B296,-12),Database!$A:$AS,MATCH($I$1,Database!$A$1:$AS$1,),)))))</f>
        <v>-4.5666356004912076E-2</v>
      </c>
      <c r="J296" s="13">
        <f>IF(VLOOKUP(B296,Database!$A:$AV,MATCH($J$1,Database!$A$1:$AV$1,),)=0,"#N/A",((((VLOOKUP(B296,Database!$A:$AS,MATCH($J$1,Database!$A$1:$AS$1,),))))-(((VLOOKUP(EDATE(B296,-12),Database!$A:$AS,MATCH($J$1,Database!$A$1:$AS$1,),)))))/(((VLOOKUP(EDATE(B296,-12),Database!$A:$AS,MATCH($J$1,Database!$A$1:$AS$1,),)))))</f>
        <v>-7.1706929309562462E-2</v>
      </c>
      <c r="K296" s="13">
        <f>IF(VLOOKUP(B296,Database!$A:$AV,MATCH($K$1,Database!$A$1:$AV$1,),)=0,"#N/A",((((VLOOKUP(B296,Database!$A:$AS,MATCH($K$1,Database!$A$1:$AS$1,),))))-(((VLOOKUP(EDATE(B296,-12),Database!$A:$AS,MATCH($K$1,Database!$A$1:$AS$1,),)))))/(((VLOOKUP(EDATE(B296,-12),Database!$A:$AS,MATCH($K$1,Database!$A$1:$AS$1,),)))))</f>
        <v>-4.2694497160658963E-2</v>
      </c>
      <c r="L296" s="13">
        <f>((((VLOOKUP(B296,Database!$A:$AS,MATCH($L$1,Database!$A$1:$AS$1,),))))-(((VLOOKUP(EDATE(B296,-12),Database!$A:$AS,MATCH($L$1,Database!$A$1:$AS$1,),)))))/(((VLOOKUP(EDATE(B296,-12),Database!$A:$AS,MATCH($L$1,Database!$A$1:$AS$1,),))))</f>
        <v>2.9934596723513777E-2</v>
      </c>
      <c r="M296" s="13">
        <f>((((VLOOKUP(B296,Database!$A:$AS,MATCH($M$1,Database!$A$1:$AS$1,),))))-(((VLOOKUP(EDATE(B296,-12),Database!$A:$AS,MATCH($M$1,Database!$A$1:$AS$1,),)))))/(((VLOOKUP(EDATE(B296,-12),Database!$A:$AS,MATCH($M$1,Database!$A$1:$AS$1,),))))</f>
        <v>3.8592508513053417E-2</v>
      </c>
      <c r="N296" s="13">
        <f>((((VLOOKUP(B296,Database!$A:$AS,MATCH($N$1,Database!$A$1:$AS$1,),))))-(((VLOOKUP(EDATE(B296,-12),Database!$A:$AS,MATCH($N$1,Database!$A$1:$AS$1,),)))))/(((VLOOKUP(EDATE(B296,-12),Database!$A:$AS,MATCH($N$1,Database!$A$1:$AS$1,),))))</f>
        <v>-1.3171504660359689E-2</v>
      </c>
      <c r="O296" s="13">
        <f>IF(VLOOKUP(B296,Database!$A:$AV,MATCH($O$1,Database!$A$1:$AV$1,),)=0,"#N/A",((((VLOOKUP(B296,Database!$A:$AS,MATCH($O$1,Database!$A$1:$AS$1,),))))-(((VLOOKUP(EDATE(B296,-12),Database!$A:$AS,MATCH($O$1,Database!$A$1:$AS$1,),)))))/(((VLOOKUP(EDATE(B296,-12),Database!$A:$AS,MATCH($O$1,Database!$A$1:$AS$1,),)))))</f>
        <v>-3.3843669969921546E-2</v>
      </c>
      <c r="P296" s="13">
        <f>IF(VLOOKUP(B296,Database!$A:$AV,MATCH($P$1,Database!$A$1:$AV$1,),)=0,"#N/A",((((VLOOKUP(B296,Database!$A:$AS,MATCH($P$1,Database!$A$1:$AS$1,),))))-(((VLOOKUP(EDATE(B296,-12),Database!$A:$AS,MATCH($P$1,Database!$A$1:$AS$1,),)))))/(((VLOOKUP(EDATE(B296,-12),Database!$A:$AS,MATCH($P$1,Database!$A$1:$AS$1,),)))))</f>
        <v>-5.4157116488509974E-3</v>
      </c>
      <c r="Q296" s="13">
        <f>IF(VLOOKUP(B296,Database!$A:$AV,MATCH($Q$1,Database!$A$1:$AV$1,),)=0,"#N/A",((((VLOOKUP(B296,Database!$A:$AS,MATCH($Q$1,Database!$A$1:$AS$1,),))))-(((VLOOKUP(EDATE(B296,-12),Database!$A:$AS,MATCH($Q$1,Database!$A$1:$AS$1,),)))))/(((VLOOKUP(EDATE(B296,-12),Database!$A:$AS,MATCH($Q$1,Database!$A$1:$AS$1,),)))))</f>
        <v>2.9442014492806921E-3</v>
      </c>
      <c r="R296" s="13">
        <f>IF(VLOOKUP(B296,Database!$A:$AV,MATCH($R$1,Database!$A$1:$AV$1,),)=0,"#N/A",((((VLOOKUP(B296,Database!$A:$AS,MATCH($R$1,Database!$A$1:$AS$1,),))))-(((VLOOKUP(EDATE(B296,-12),Database!$A:$AS,MATCH($R$1,Database!$A$1:$AS$1,),)))))/(((VLOOKUP(EDATE(B296,-12),Database!$A:$AS,MATCH($R$1,Database!$A$1:$AS$1,),)))))</f>
        <v>-6.8222621178674919E-2</v>
      </c>
      <c r="S296" s="13">
        <f>IF(VLOOKUP(B296,Database!$A:$AV,MATCH($S$1,Database!$A$1:$AV$1,),)=0,"#N/A",((((VLOOKUP(B296,Database!$A:$AS,MATCH($S$1,Database!$A$1:$AS$1,),))))-(((VLOOKUP(EDATE(B296,-12),Database!$A:$AS,MATCH($S$1,Database!$A$1:$AS$1,),)))))/(((VLOOKUP(EDATE(B296,-12),Database!$A:$AS,MATCH($S$1,Database!$A$1:$AS$1,),)))))</f>
        <v>-0.13915547025752706</v>
      </c>
      <c r="T296" s="13">
        <f>IF(VLOOKUP(B296,Database!$A:$AV,MATCH($T$1,Database!$A$1:$AV$1,),)=0,"#N/A",((((VLOOKUP(B296,Database!$A:$AS,MATCH($T$1,Database!$A$1:$AS$1,),))))-(((VLOOKUP(EDATE(B296,-12),Database!$A:$AS,MATCH($T$1,Database!$A$1:$AS$1,),)))))/(((VLOOKUP(EDATE(B296,-12),Database!$A:$AS,MATCH($T$1,Database!$A$1:$AS$1,),)))))</f>
        <v>7.1969696974958308E-2</v>
      </c>
      <c r="U296" s="13">
        <f>IF(VLOOKUP(B296,Database!$A:$AV,MATCH($U$1,Database!$A$1:$AV$1,),)=0,"#N/A",((((VLOOKUP(B296,Database!$A:$AS,MATCH($U$1,Database!$A$1:$AS$1,),))))-(((VLOOKUP(EDATE(B296,-12),Database!$A:$AS,MATCH($U$1,Database!$A$1:$AS$1,),)))))/(((VLOOKUP(EDATE(B296,-12),Database!$A:$AS,MATCH($U$1,Database!$A$1:$AS$1,),)))))</f>
        <v>-1.2048192768708705E-2</v>
      </c>
      <c r="V296" s="13">
        <f>IF(VLOOKUP(B296,Database!$A:$AV,MATCH($V$1,Database!$A$1:$AV$1,),)=0,"#N/A",((((VLOOKUP(B296,Database!$A:$AS,MATCH($V$1,Database!$A$1:$AS$1,),))))-(((VLOOKUP(EDATE(B296,-12),Database!$A:$AS,MATCH($V$1,Database!$A$1:$AS$1,),)))))/(((VLOOKUP(EDATE(B296,-12),Database!$A:$AS,MATCH($V$1,Database!$A$1:$AS$1,),)))))</f>
        <v>-3.2894736842104949E-3</v>
      </c>
    </row>
    <row r="297" spans="1:22" s="80" customFormat="1" x14ac:dyDescent="0.35">
      <c r="A297" s="43"/>
      <c r="B297" s="75">
        <v>41183</v>
      </c>
      <c r="C297" s="13">
        <f>IF(VLOOKUP(B297,Database!$A:$AU,MATCH($C$1,Database!$A$1:$AU$1,),)=0,"#N/A",((((VLOOKUP(B297,Database!$A:$AU,MATCH($C$1,Database!$A$1:$AU$1,),))))-(((VLOOKUP(EDATE(B297,-12),Database!$A:$AU,MATCH($C$1,Database!$A$1:$AU$1,),)))))/(((VLOOKUP(EDATE(B297,-12),Database!$A:$AU,MATCH($C$1,Database!$A$1:$AU$1,),)))))</f>
        <v>1.9136291893627689E-2</v>
      </c>
      <c r="D297" s="13">
        <f>IF(VLOOKUP(B297,Database!$A:$AV,MATCH($D$1,Database!$A$1:$AV$1,),)=0,"#N/A",((((VLOOKUP(B297,Database!$A:$AS,MATCH($D$1,Database!$A$1:$AS$1,),))))-(((VLOOKUP(EDATE(B297,-12),Database!$A:$AS,MATCH($D$1,Database!$A$1:$AS$1,),)))))/(((VLOOKUP(EDATE(B297,-12),Database!$A:$AS,MATCH($D$1,Database!$A$1:$AS$1,),)))))</f>
        <v>-3.0364372471254345E-2</v>
      </c>
      <c r="E297" s="13">
        <f>IF(VLOOKUP(B297,Database!$A:$AV,MATCH($E$1,Database!$A$1:$AV$1,),)=0,"#N/A",((((VLOOKUP(B297,Database!$A:$AS,MATCH($E$1,Database!$A$1:$AS$1,),))))-(((VLOOKUP(EDATE(B297,-12),Database!$A:$AS,MATCH($E$1,Database!$A$1:$AS$1,),)))))/(((VLOOKUP(EDATE(B297,-12),Database!$A:$AS,MATCH($E$1,Database!$A$1:$AS$1,),)))))</f>
        <v>-6.5411298313039046E-2</v>
      </c>
      <c r="F297" s="13">
        <f>IF(VLOOKUP(B297,Database!$A:$AV,MATCH($F$1,Database!$A$1:$AV$1,),)=0,"#N/A",((((VLOOKUP(B297,Database!$A:$AS,MATCH($F$1,Database!$A$1:$AS$1,),))))-(((VLOOKUP(EDATE(B297,-12),Database!$A:$AS,MATCH($F$1,Database!$A$1:$AS$1,),)))))/(((VLOOKUP(EDATE(B297,-12),Database!$A:$AS,MATCH($F$1,Database!$A$1:$AS$1,),)))))</f>
        <v>-3.1344792721156013E-2</v>
      </c>
      <c r="G297" s="13">
        <f>IF(VLOOKUP(B297,Database!$A:$AV,MATCH($G$1,Database!$A$1:$AV$1,),)=0,"#N/A",((((VLOOKUP(B297,Database!$A:$AS,MATCH($G$1,Database!$A$1:$AS$1,),))))-(((VLOOKUP(EDATE(B297,-12),Database!$A:$AS,MATCH($G$1,Database!$A$1:$AS$1,),)))))/(((VLOOKUP(EDATE(B297,-12),Database!$A:$AS,MATCH($G$1,Database!$A$1:$AS$1,),)))))</f>
        <v>-3.219435117519262E-2</v>
      </c>
      <c r="H297" s="13">
        <f>IF(VLOOKUP(B297,Database!$A:$AV,MATCH($H$1,Database!$A$1:$AV$1,),)=0,"#N/A",((((VLOOKUP(B297,Database!$A:$AS,MATCH($H$1,Database!$A$1:$AS$1,),))))-(((VLOOKUP(EDATE(B297,-12),Database!$A:$AS,MATCH($H$1,Database!$A$1:$AS$1,),)))))/(((VLOOKUP(EDATE(B297,-12),Database!$A:$AS,MATCH($H$1,Database!$A$1:$AS$1,),)))))</f>
        <v>-1.166861139430996E-3</v>
      </c>
      <c r="I297" s="13">
        <f>IF(VLOOKUP(B297,Database!$A:$AV,MATCH($I$1,Database!$A$1:$AV$1,),)=0,"#N/A",((((VLOOKUP(B297,Database!$A:$AS,MATCH($I$1,Database!$A$1:$AS$1,),))))-(((VLOOKUP(EDATE(B297,-12),Database!$A:$AS,MATCH($I$1,Database!$A$1:$AS$1,),)))))/(((VLOOKUP(EDATE(B297,-12),Database!$A:$AS,MATCH($I$1,Database!$A$1:$AS$1,),)))))</f>
        <v>-5.1886792454031772E-2</v>
      </c>
      <c r="J297" s="13">
        <f>IF(VLOOKUP(B297,Database!$A:$AV,MATCH($J$1,Database!$A$1:$AV$1,),)=0,"#N/A",((((VLOOKUP(B297,Database!$A:$AS,MATCH($J$1,Database!$A$1:$AS$1,),))))-(((VLOOKUP(EDATE(B297,-12),Database!$A:$AS,MATCH($J$1,Database!$A$1:$AS$1,),)))))/(((VLOOKUP(EDATE(B297,-12),Database!$A:$AS,MATCH($J$1,Database!$A$1:$AS$1,),)))))</f>
        <v>-5.3278245050809317E-2</v>
      </c>
      <c r="K297" s="13">
        <f>IF(VLOOKUP(B297,Database!$A:$AV,MATCH($K$1,Database!$A$1:$AV$1,),)=0,"#N/A",((((VLOOKUP(B297,Database!$A:$AS,MATCH($K$1,Database!$A$1:$AS$1,),))))-(((VLOOKUP(EDATE(B297,-12),Database!$A:$AS,MATCH($K$1,Database!$A$1:$AS$1,),)))))/(((VLOOKUP(EDATE(B297,-12),Database!$A:$AS,MATCH($K$1,Database!$A$1:$AS$1,),)))))</f>
        <v>-2.6590693256367769E-2</v>
      </c>
      <c r="L297" s="13">
        <f>((((VLOOKUP(B297,Database!$A:$AS,MATCH($L$1,Database!$A$1:$AS$1,),))))-(((VLOOKUP(EDATE(B297,-12),Database!$A:$AS,MATCH($L$1,Database!$A$1:$AS$1,),)))))/(((VLOOKUP(EDATE(B297,-12),Database!$A:$AS,MATCH($L$1,Database!$A$1:$AS$1,),))))</f>
        <v>7.347031913183413E-3</v>
      </c>
      <c r="M297" s="13">
        <f>((((VLOOKUP(B297,Database!$A:$AS,MATCH($M$1,Database!$A$1:$AS$1,),))))-(((VLOOKUP(EDATE(B297,-12),Database!$A:$AS,MATCH($M$1,Database!$A$1:$AS$1,),)))))/(((VLOOKUP(EDATE(B297,-12),Database!$A:$AS,MATCH($M$1,Database!$A$1:$AS$1,),))))</f>
        <v>2.1396396396396462E-2</v>
      </c>
      <c r="N297" s="13">
        <f>((((VLOOKUP(B297,Database!$A:$AS,MATCH($N$1,Database!$A$1:$AS$1,),))))-(((VLOOKUP(EDATE(B297,-12),Database!$A:$AS,MATCH($N$1,Database!$A$1:$AS$1,),)))))/(((VLOOKUP(EDATE(B297,-12),Database!$A:$AS,MATCH($N$1,Database!$A$1:$AS$1,),))))</f>
        <v>6.4697479120736506E-2</v>
      </c>
      <c r="O297" s="13">
        <f>IF(VLOOKUP(B297,Database!$A:$AV,MATCH($O$1,Database!$A$1:$AV$1,),)=0,"#N/A",((((VLOOKUP(B297,Database!$A:$AS,MATCH($O$1,Database!$A$1:$AS$1,),))))-(((VLOOKUP(EDATE(B297,-12),Database!$A:$AS,MATCH($O$1,Database!$A$1:$AS$1,),)))))/(((VLOOKUP(EDATE(B297,-12),Database!$A:$AS,MATCH($O$1,Database!$A$1:$AS$1,),)))))</f>
        <v>-2.7643893961391108E-2</v>
      </c>
      <c r="P297" s="13">
        <f>IF(VLOOKUP(B297,Database!$A:$AV,MATCH($P$1,Database!$A$1:$AV$1,),)=0,"#N/A",((((VLOOKUP(B297,Database!$A:$AS,MATCH($P$1,Database!$A$1:$AS$1,),))))-(((VLOOKUP(EDATE(B297,-12),Database!$A:$AS,MATCH($P$1,Database!$A$1:$AS$1,),)))))/(((VLOOKUP(EDATE(B297,-12),Database!$A:$AS,MATCH($P$1,Database!$A$1:$AS$1,),)))))</f>
        <v>3.5456362558885552E-3</v>
      </c>
      <c r="Q297" s="13">
        <f>IF(VLOOKUP(B297,Database!$A:$AV,MATCH($Q$1,Database!$A$1:$AV$1,),)=0,"#N/A",((((VLOOKUP(B297,Database!$A:$AS,MATCH($Q$1,Database!$A$1:$AS$1,),))))-(((VLOOKUP(EDATE(B297,-12),Database!$A:$AS,MATCH($Q$1,Database!$A$1:$AS$1,),)))))/(((VLOOKUP(EDATE(B297,-12),Database!$A:$AS,MATCH($Q$1,Database!$A$1:$AS$1,),)))))</f>
        <v>2.6386422960513356E-2</v>
      </c>
      <c r="R297" s="13">
        <f>IF(VLOOKUP(B297,Database!$A:$AV,MATCH($R$1,Database!$A$1:$AV$1,),)=0,"#N/A",((((VLOOKUP(B297,Database!$A:$AS,MATCH($R$1,Database!$A$1:$AS$1,),))))-(((VLOOKUP(EDATE(B297,-12),Database!$A:$AS,MATCH($R$1,Database!$A$1:$AS$1,),)))))/(((VLOOKUP(EDATE(B297,-12),Database!$A:$AS,MATCH($R$1,Database!$A$1:$AS$1,),)))))</f>
        <v>3.1249999998472347E-2</v>
      </c>
      <c r="S297" s="13">
        <f>IF(VLOOKUP(B297,Database!$A:$AV,MATCH($S$1,Database!$A$1:$AV$1,),)=0,"#N/A",((((VLOOKUP(B297,Database!$A:$AS,MATCH($S$1,Database!$A$1:$AS$1,),))))-(((VLOOKUP(EDATE(B297,-12),Database!$A:$AS,MATCH($S$1,Database!$A$1:$AS$1,),)))))/(((VLOOKUP(EDATE(B297,-12),Database!$A:$AS,MATCH($S$1,Database!$A$1:$AS$1,),)))))</f>
        <v>-4.7804878051709812E-2</v>
      </c>
      <c r="T297" s="13">
        <f>IF(VLOOKUP(B297,Database!$A:$AV,MATCH($T$1,Database!$A$1:$AV$1,),)=0,"#N/A",((((VLOOKUP(B297,Database!$A:$AS,MATCH($T$1,Database!$A$1:$AS$1,),))))-(((VLOOKUP(EDATE(B297,-12),Database!$A:$AS,MATCH($T$1,Database!$A$1:$AS$1,),)))))/(((VLOOKUP(EDATE(B297,-12),Database!$A:$AS,MATCH($T$1,Database!$A$1:$AS$1,),)))))</f>
        <v>1.5531660696648335E-2</v>
      </c>
      <c r="U297" s="13">
        <f>IF(VLOOKUP(B297,Database!$A:$AV,MATCH($U$1,Database!$A$1:$AV$1,),)=0,"#N/A",((((VLOOKUP(B297,Database!$A:$AS,MATCH($U$1,Database!$A$1:$AS$1,),))))-(((VLOOKUP(EDATE(B297,-12),Database!$A:$AS,MATCH($U$1,Database!$A$1:$AS$1,),)))))/(((VLOOKUP(EDATE(B297,-12),Database!$A:$AS,MATCH($U$1,Database!$A$1:$AS$1,),)))))</f>
        <v>-3.3732317742757298E-2</v>
      </c>
      <c r="V297" s="13">
        <f>IF(VLOOKUP(B297,Database!$A:$AV,MATCH($V$1,Database!$A$1:$AV$1,),)=0,"#N/A",((((VLOOKUP(B297,Database!$A:$AS,MATCH($V$1,Database!$A$1:$AS$1,),))))-(((VLOOKUP(EDATE(B297,-12),Database!$A:$AS,MATCH($V$1,Database!$A$1:$AS$1,),)))))/(((VLOOKUP(EDATE(B297,-12),Database!$A:$AS,MATCH($V$1,Database!$A$1:$AS$1,),)))))</f>
        <v>0</v>
      </c>
    </row>
    <row r="298" spans="1:22" s="80" customFormat="1" x14ac:dyDescent="0.35">
      <c r="A298" s="43"/>
      <c r="B298" s="75">
        <v>41214</v>
      </c>
      <c r="C298" s="13">
        <f>IF(VLOOKUP(B298,Database!$A:$AU,MATCH($C$1,Database!$A$1:$AU$1,),)=0,"#N/A",((((VLOOKUP(B298,Database!$A:$AU,MATCH($C$1,Database!$A$1:$AU$1,),))))-(((VLOOKUP(EDATE(B298,-12),Database!$A:$AU,MATCH($C$1,Database!$A$1:$AU$1,),)))))/(((VLOOKUP(EDATE(B298,-12),Database!$A:$AU,MATCH($C$1,Database!$A$1:$AU$1,),)))))</f>
        <v>2.3117535543680755E-2</v>
      </c>
      <c r="D298" s="13">
        <f>IF(VLOOKUP(B298,Database!$A:$AV,MATCH($D$1,Database!$A$1:$AV$1,),)=0,"#N/A",((((VLOOKUP(B298,Database!$A:$AS,MATCH($D$1,Database!$A$1:$AS$1,),))))-(((VLOOKUP(EDATE(B298,-12),Database!$A:$AS,MATCH($D$1,Database!$A$1:$AS$1,),)))))/(((VLOOKUP(EDATE(B298,-12),Database!$A:$AS,MATCH($D$1,Database!$A$1:$AS$1,),)))))</f>
        <v>-4.0363269430373196E-2</v>
      </c>
      <c r="E298" s="13">
        <f>IF(VLOOKUP(B298,Database!$A:$AV,MATCH($E$1,Database!$A$1:$AV$1,),)=0,"#N/A",((((VLOOKUP(B298,Database!$A:$AS,MATCH($E$1,Database!$A$1:$AS$1,),))))-(((VLOOKUP(EDATE(B298,-12),Database!$A:$AS,MATCH($E$1,Database!$A$1:$AS$1,),)))))/(((VLOOKUP(EDATE(B298,-12),Database!$A:$AS,MATCH($E$1,Database!$A$1:$AS$1,),)))))</f>
        <v>-5.3589484334735385E-2</v>
      </c>
      <c r="F298" s="13">
        <f>IF(VLOOKUP(B298,Database!$A:$AV,MATCH($F$1,Database!$A$1:$AV$1,),)=0,"#N/A",((((VLOOKUP(B298,Database!$A:$AS,MATCH($F$1,Database!$A$1:$AS$1,),))))-(((VLOOKUP(EDATE(B298,-12),Database!$A:$AS,MATCH($F$1,Database!$A$1:$AS$1,),)))))/(((VLOOKUP(EDATE(B298,-12),Database!$A:$AS,MATCH($F$1,Database!$A$1:$AS$1,),)))))</f>
        <v>-3.1568228107409772E-2</v>
      </c>
      <c r="G298" s="13">
        <f>IF(VLOOKUP(B298,Database!$A:$AV,MATCH($G$1,Database!$A$1:$AV$1,),)=0,"#N/A",((((VLOOKUP(B298,Database!$A:$AS,MATCH($G$1,Database!$A$1:$AS$1,),))))-(((VLOOKUP(EDATE(B298,-12),Database!$A:$AS,MATCH($G$1,Database!$A$1:$AS$1,),)))))/(((VLOOKUP(EDATE(B298,-12),Database!$A:$AS,MATCH($G$1,Database!$A$1:$AS$1,),)))))</f>
        <v>-5.1699099622422334E-2</v>
      </c>
      <c r="H298" s="13">
        <f>IF(VLOOKUP(B298,Database!$A:$AV,MATCH($H$1,Database!$A$1:$AV$1,),)=0,"#N/A",((((VLOOKUP(B298,Database!$A:$AS,MATCH($H$1,Database!$A$1:$AS$1,),))))-(((VLOOKUP(EDATE(B298,-12),Database!$A:$AS,MATCH($H$1,Database!$A$1:$AS$1,),)))))/(((VLOOKUP(EDATE(B298,-12),Database!$A:$AS,MATCH($H$1,Database!$A$1:$AS$1,),)))))</f>
        <v>7.0339976527179077E-3</v>
      </c>
      <c r="I298" s="13">
        <f>IF(VLOOKUP(B298,Database!$A:$AV,MATCH($I$1,Database!$A$1:$AV$1,),)=0,"#N/A",((((VLOOKUP(B298,Database!$A:$AS,MATCH($I$1,Database!$A$1:$AS$1,),))))-(((VLOOKUP(EDATE(B298,-12),Database!$A:$AS,MATCH($I$1,Database!$A$1:$AS$1,),)))))/(((VLOOKUP(EDATE(B298,-12),Database!$A:$AS,MATCH($I$1,Database!$A$1:$AS$1,),)))))</f>
        <v>-7.2097378278749347E-2</v>
      </c>
      <c r="J298" s="13">
        <f>IF(VLOOKUP(B298,Database!$A:$AV,MATCH($J$1,Database!$A$1:$AV$1,),)=0,"#N/A",((((VLOOKUP(B298,Database!$A:$AS,MATCH($J$1,Database!$A$1:$AS$1,),))))-(((VLOOKUP(EDATE(B298,-12),Database!$A:$AS,MATCH($J$1,Database!$A$1:$AS$1,),)))))/(((VLOOKUP(EDATE(B298,-12),Database!$A:$AS,MATCH($J$1,Database!$A$1:$AS$1,),)))))</f>
        <v>-7.0693184855770738E-2</v>
      </c>
      <c r="K298" s="13">
        <f>IF(VLOOKUP(B298,Database!$A:$AV,MATCH($K$1,Database!$A$1:$AV$1,),)=0,"#N/A",((((VLOOKUP(B298,Database!$A:$AS,MATCH($K$1,Database!$A$1:$AS$1,),))))-(((VLOOKUP(EDATE(B298,-12),Database!$A:$AS,MATCH($K$1,Database!$A$1:$AS$1,),)))))/(((VLOOKUP(EDATE(B298,-12),Database!$A:$AS,MATCH($K$1,Database!$A$1:$AS$1,),)))))</f>
        <v>-2.9440628058546481E-3</v>
      </c>
      <c r="L298" s="13">
        <f>((((VLOOKUP(B298,Database!$A:$AS,MATCH($L$1,Database!$A$1:$AS$1,),))))-(((VLOOKUP(EDATE(B298,-12),Database!$A:$AS,MATCH($L$1,Database!$A$1:$AS$1,),)))))/(((VLOOKUP(EDATE(B298,-12),Database!$A:$AS,MATCH($L$1,Database!$A$1:$AS$1,),))))</f>
        <v>2.1433926560911809E-2</v>
      </c>
      <c r="M298" s="13">
        <f>((((VLOOKUP(B298,Database!$A:$AS,MATCH($M$1,Database!$A$1:$AS$1,),))))-(((VLOOKUP(EDATE(B298,-12),Database!$A:$AS,MATCH($M$1,Database!$A$1:$AS$1,),)))))/(((VLOOKUP(EDATE(B298,-12),Database!$A:$AS,MATCH($M$1,Database!$A$1:$AS$1,),))))</f>
        <v>2.3569023569023666E-2</v>
      </c>
      <c r="N298" s="13">
        <f>((((VLOOKUP(B298,Database!$A:$AS,MATCH($N$1,Database!$A$1:$AS$1,),))))-(((VLOOKUP(EDATE(B298,-12),Database!$A:$AS,MATCH($N$1,Database!$A$1:$AS$1,),)))))/(((VLOOKUP(EDATE(B298,-12),Database!$A:$AS,MATCH($N$1,Database!$A$1:$AS$1,),))))</f>
        <v>-4.2083013394525776E-2</v>
      </c>
      <c r="O298" s="13">
        <f>IF(VLOOKUP(B298,Database!$A:$AV,MATCH($O$1,Database!$A$1:$AV$1,),)=0,"#N/A",((((VLOOKUP(B298,Database!$A:$AS,MATCH($O$1,Database!$A$1:$AS$1,),))))-(((VLOOKUP(EDATE(B298,-12),Database!$A:$AS,MATCH($O$1,Database!$A$1:$AS$1,),)))))/(((VLOOKUP(EDATE(B298,-12),Database!$A:$AS,MATCH($O$1,Database!$A$1:$AS$1,),)))))</f>
        <v>-1.5179396704660106E-2</v>
      </c>
      <c r="P298" s="13">
        <f>IF(VLOOKUP(B298,Database!$A:$AV,MATCH($P$1,Database!$A$1:$AV$1,),)=0,"#N/A",((((VLOOKUP(B298,Database!$A:$AS,MATCH($P$1,Database!$A$1:$AS$1,),))))-(((VLOOKUP(EDATE(B298,-12),Database!$A:$AS,MATCH($P$1,Database!$A$1:$AS$1,),)))))/(((VLOOKUP(EDATE(B298,-12),Database!$A:$AS,MATCH($P$1,Database!$A$1:$AS$1,),)))))</f>
        <v>2.981989357347525E-2</v>
      </c>
      <c r="Q298" s="13">
        <f>IF(VLOOKUP(B298,Database!$A:$AV,MATCH($Q$1,Database!$A$1:$AV$1,),)=0,"#N/A",((((VLOOKUP(B298,Database!$A:$AS,MATCH($Q$1,Database!$A$1:$AS$1,),))))-(((VLOOKUP(EDATE(B298,-12),Database!$A:$AS,MATCH($Q$1,Database!$A$1:$AS$1,),)))))/(((VLOOKUP(EDATE(B298,-12),Database!$A:$AS,MATCH($Q$1,Database!$A$1:$AS$1,),)))))</f>
        <v>8.0748552585149999E-3</v>
      </c>
      <c r="R298" s="13">
        <f>IF(VLOOKUP(B298,Database!$A:$AV,MATCH($R$1,Database!$A$1:$AV$1,),)=0,"#N/A",((((VLOOKUP(B298,Database!$A:$AS,MATCH($R$1,Database!$A$1:$AS$1,),))))-(((VLOOKUP(EDATE(B298,-12),Database!$A:$AS,MATCH($R$1,Database!$A$1:$AS$1,),)))))/(((VLOOKUP(EDATE(B298,-12),Database!$A:$AS,MATCH($R$1,Database!$A$1:$AS$1,),)))))</f>
        <v>-3.1250000005333012E-2</v>
      </c>
      <c r="S298" s="13">
        <f>IF(VLOOKUP(B298,Database!$A:$AV,MATCH($S$1,Database!$A$1:$AV$1,),)=0,"#N/A",((((VLOOKUP(B298,Database!$A:$AS,MATCH($S$1,Database!$A$1:$AS$1,),))))-(((VLOOKUP(EDATE(B298,-12),Database!$A:$AS,MATCH($S$1,Database!$A$1:$AS$1,),)))))/(((VLOOKUP(EDATE(B298,-12),Database!$A:$AS,MATCH($S$1,Database!$A$1:$AS$1,),)))))</f>
        <v>-3.0487804875099663E-2</v>
      </c>
      <c r="T298" s="13">
        <f>IF(VLOOKUP(B298,Database!$A:$AV,MATCH($T$1,Database!$A$1:$AV$1,),)=0,"#N/A",((((VLOOKUP(B298,Database!$A:$AS,MATCH($T$1,Database!$A$1:$AS$1,),))))-(((VLOOKUP(EDATE(B298,-12),Database!$A:$AS,MATCH($T$1,Database!$A$1:$AS$1,),)))))/(((VLOOKUP(EDATE(B298,-12),Database!$A:$AS,MATCH($T$1,Database!$A$1:$AS$1,),)))))</f>
        <v>1.0856453567599404E-2</v>
      </c>
      <c r="U298" s="13">
        <f>IF(VLOOKUP(B298,Database!$A:$AV,MATCH($U$1,Database!$A$1:$AV$1,),)=0,"#N/A",((((VLOOKUP(B298,Database!$A:$AS,MATCH($U$1,Database!$A$1:$AS$1,),))))-(((VLOOKUP(EDATE(B298,-12),Database!$A:$AS,MATCH($U$1,Database!$A$1:$AS$1,),)))))/(((VLOOKUP(EDATE(B298,-12),Database!$A:$AS,MATCH($U$1,Database!$A$1:$AS$1,),)))))</f>
        <v>-6.7724867734275523E-2</v>
      </c>
      <c r="V298" s="13">
        <f>IF(VLOOKUP(B298,Database!$A:$AV,MATCH($V$1,Database!$A$1:$AV$1,),)=0,"#N/A",((((VLOOKUP(B298,Database!$A:$AS,MATCH($V$1,Database!$A$1:$AS$1,),))))-(((VLOOKUP(EDATE(B298,-12),Database!$A:$AS,MATCH($V$1,Database!$A$1:$AS$1,),)))))/(((VLOOKUP(EDATE(B298,-12),Database!$A:$AS,MATCH($V$1,Database!$A$1:$AS$1,),)))))</f>
        <v>-3.0401737242128093E-2</v>
      </c>
    </row>
    <row r="299" spans="1:22" s="80" customFormat="1" x14ac:dyDescent="0.35">
      <c r="A299" s="43"/>
      <c r="B299" s="75">
        <v>41244</v>
      </c>
      <c r="C299" s="13">
        <f>IF(VLOOKUP(B299,Database!$A:$AU,MATCH($C$1,Database!$A$1:$AU$1,),)=0,"#N/A",((((VLOOKUP(B299,Database!$A:$AU,MATCH($C$1,Database!$A$1:$AU$1,),))))-(((VLOOKUP(EDATE(B299,-12),Database!$A:$AU,MATCH($C$1,Database!$A$1:$AU$1,),)))))/(((VLOOKUP(EDATE(B299,-12),Database!$A:$AU,MATCH($C$1,Database!$A$1:$AU$1,),)))))</f>
        <v>2.0697460987670533E-2</v>
      </c>
      <c r="D299" s="13">
        <f>IF(VLOOKUP(B299,Database!$A:$AV,MATCH($D$1,Database!$A$1:$AV$1,),)=0,"#N/A",((((VLOOKUP(B299,Database!$A:$AS,MATCH($D$1,Database!$A$1:$AS$1,),))))-(((VLOOKUP(EDATE(B299,-12),Database!$A:$AS,MATCH($D$1,Database!$A$1:$AS$1,),)))))/(((VLOOKUP(EDATE(B299,-12),Database!$A:$AS,MATCH($D$1,Database!$A$1:$AS$1,),)))))</f>
        <v>-2.9441624370749486E-2</v>
      </c>
      <c r="E299" s="13">
        <f>IF(VLOOKUP(B299,Database!$A:$AV,MATCH($E$1,Database!$A$1:$AV$1,),)=0,"#N/A",((((VLOOKUP(B299,Database!$A:$AS,MATCH($E$1,Database!$A$1:$AS$1,),))))-(((VLOOKUP(EDATE(B299,-12),Database!$A:$AS,MATCH($E$1,Database!$A$1:$AS$1,),)))))/(((VLOOKUP(EDATE(B299,-12),Database!$A:$AS,MATCH($E$1,Database!$A$1:$AS$1,),)))))</f>
        <v>-5.9464816655239866E-2</v>
      </c>
      <c r="F299" s="13">
        <f>IF(VLOOKUP(B299,Database!$A:$AV,MATCH($F$1,Database!$A$1:$AV$1,),)=0,"#N/A",((((VLOOKUP(B299,Database!$A:$AS,MATCH($F$1,Database!$A$1:$AS$1,),))))-(((VLOOKUP(EDATE(B299,-12),Database!$A:$AS,MATCH($F$1,Database!$A$1:$AS$1,),)))))/(((VLOOKUP(EDATE(B299,-12),Database!$A:$AS,MATCH($F$1,Database!$A$1:$AS$1,),)))))</f>
        <v>-9.2975206585640142E-3</v>
      </c>
      <c r="G299" s="13">
        <f>IF(VLOOKUP(B299,Database!$A:$AV,MATCH($G$1,Database!$A$1:$AV$1,),)=0,"#N/A",((((VLOOKUP(B299,Database!$A:$AS,MATCH($G$1,Database!$A$1:$AS$1,),))))-(((VLOOKUP(EDATE(B299,-12),Database!$A:$AS,MATCH($G$1,Database!$A$1:$AS$1,),)))))/(((VLOOKUP(EDATE(B299,-12),Database!$A:$AS,MATCH($G$1,Database!$A$1:$AS$1,),)))))</f>
        <v>-2.3604938271604942E-2</v>
      </c>
      <c r="H299" s="13">
        <f>IF(VLOOKUP(B299,Database!$A:$AV,MATCH($H$1,Database!$A$1:$AV$1,),)=0,"#N/A",((((VLOOKUP(B299,Database!$A:$AS,MATCH($H$1,Database!$A$1:$AS$1,),))))-(((VLOOKUP(EDATE(B299,-12),Database!$A:$AS,MATCH($H$1,Database!$A$1:$AS$1,),)))))/(((VLOOKUP(EDATE(B299,-12),Database!$A:$AS,MATCH($H$1,Database!$A$1:$AS$1,),)))))</f>
        <v>1.2820512819386513E-2</v>
      </c>
      <c r="I299" s="13">
        <f>IF(VLOOKUP(B299,Database!$A:$AV,MATCH($I$1,Database!$A$1:$AV$1,),)=0,"#N/A",((((VLOOKUP(B299,Database!$A:$AS,MATCH($I$1,Database!$A$1:$AS$1,),))))-(((VLOOKUP(EDATE(B299,-12),Database!$A:$AS,MATCH($I$1,Database!$A$1:$AS$1,),)))))/(((VLOOKUP(EDATE(B299,-12),Database!$A:$AS,MATCH($I$1,Database!$A$1:$AS$1,),)))))</f>
        <v>-7.2423398327087135E-2</v>
      </c>
      <c r="J299" s="13">
        <f>IF(VLOOKUP(B299,Database!$A:$AV,MATCH($J$1,Database!$A$1:$AV$1,),)=0,"#N/A",((((VLOOKUP(B299,Database!$A:$AS,MATCH($J$1,Database!$A$1:$AS$1,),))))-(((VLOOKUP(EDATE(B299,-12),Database!$A:$AS,MATCH($J$1,Database!$A$1:$AS$1,),)))))/(((VLOOKUP(EDATE(B299,-12),Database!$A:$AS,MATCH($J$1,Database!$A$1:$AS$1,),)))))</f>
        <v>-7.7623874649192723E-2</v>
      </c>
      <c r="K299" s="13">
        <f>IF(VLOOKUP(B299,Database!$A:$AV,MATCH($K$1,Database!$A$1:$AV$1,),)=0,"#N/A",((((VLOOKUP(B299,Database!$A:$AS,MATCH($K$1,Database!$A$1:$AS$1,),))))-(((VLOOKUP(EDATE(B299,-12),Database!$A:$AS,MATCH($K$1,Database!$A$1:$AS$1,),)))))/(((VLOOKUP(EDATE(B299,-12),Database!$A:$AS,MATCH($K$1,Database!$A$1:$AS$1,),)))))</f>
        <v>8.8669950813275861E-3</v>
      </c>
      <c r="L299" s="13">
        <f>((((VLOOKUP(B299,Database!$A:$AS,MATCH($L$1,Database!$A$1:$AS$1,),))))-(((VLOOKUP(EDATE(B299,-12),Database!$A:$AS,MATCH($L$1,Database!$A$1:$AS$1,),)))))/(((VLOOKUP(EDATE(B299,-12),Database!$A:$AS,MATCH($L$1,Database!$A$1:$AS$1,),))))</f>
        <v>3.8620714111806701E-3</v>
      </c>
      <c r="M299" s="13">
        <f>((((VLOOKUP(B299,Database!$A:$AS,MATCH($M$1,Database!$A$1:$AS$1,),))))-(((VLOOKUP(EDATE(B299,-12),Database!$A:$AS,MATCH($M$1,Database!$A$1:$AS$1,),)))))/(((VLOOKUP(EDATE(B299,-12),Database!$A:$AS,MATCH($M$1,Database!$A$1:$AS$1,),))))</f>
        <v>2.1181716833890651E-2</v>
      </c>
      <c r="N299" s="13">
        <f>((((VLOOKUP(B299,Database!$A:$AS,MATCH($N$1,Database!$A$1:$AS$1,),))))-(((VLOOKUP(EDATE(B299,-12),Database!$A:$AS,MATCH($N$1,Database!$A$1:$AS$1,),)))))/(((VLOOKUP(EDATE(B299,-12),Database!$A:$AS,MATCH($N$1,Database!$A$1:$AS$1,),))))</f>
        <v>-2.7166503507829461E-2</v>
      </c>
      <c r="O299" s="13">
        <f>IF(VLOOKUP(B299,Database!$A:$AV,MATCH($O$1,Database!$A$1:$AV$1,),)=0,"#N/A",((((VLOOKUP(B299,Database!$A:$AS,MATCH($O$1,Database!$A$1:$AS$1,),))))-(((VLOOKUP(EDATE(B299,-12),Database!$A:$AS,MATCH($O$1,Database!$A$1:$AS$1,),)))))/(((VLOOKUP(EDATE(B299,-12),Database!$A:$AS,MATCH($O$1,Database!$A$1:$AS$1,),)))))</f>
        <v>-2.8770912405524905E-2</v>
      </c>
      <c r="P299" s="13">
        <f>IF(VLOOKUP(B299,Database!$A:$AV,MATCH($P$1,Database!$A$1:$AV$1,),)=0,"#N/A",((((VLOOKUP(B299,Database!$A:$AS,MATCH($P$1,Database!$A$1:$AS$1,),))))-(((VLOOKUP(EDATE(B299,-12),Database!$A:$AS,MATCH($P$1,Database!$A$1:$AS$1,),)))))/(((VLOOKUP(EDATE(B299,-12),Database!$A:$AS,MATCH($P$1,Database!$A$1:$AS$1,),)))))</f>
        <v>5.0027114967462004E-2</v>
      </c>
      <c r="Q299" s="13">
        <f>IF(VLOOKUP(B299,Database!$A:$AV,MATCH($Q$1,Database!$A$1:$AV$1,),)=0,"#N/A",((((VLOOKUP(B299,Database!$A:$AS,MATCH($Q$1,Database!$A$1:$AS$1,),))))-(((VLOOKUP(EDATE(B299,-12),Database!$A:$AS,MATCH($Q$1,Database!$A$1:$AS$1,),)))))/(((VLOOKUP(EDATE(B299,-12),Database!$A:$AS,MATCH($Q$1,Database!$A$1:$AS$1,),)))))</f>
        <v>-1.0675339500616877E-2</v>
      </c>
      <c r="R299" s="13">
        <f>IF(VLOOKUP(B299,Database!$A:$AV,MATCH($R$1,Database!$A$1:$AV$1,),)=0,"#N/A",((((VLOOKUP(B299,Database!$A:$AS,MATCH($R$1,Database!$A$1:$AS$1,),))))-(((VLOOKUP(EDATE(B299,-12),Database!$A:$AS,MATCH($R$1,Database!$A$1:$AS$1,),)))))/(((VLOOKUP(EDATE(B299,-12),Database!$A:$AS,MATCH($R$1,Database!$A$1:$AS$1,),)))))</f>
        <v>7.9999999971167041E-3</v>
      </c>
      <c r="S299" s="13">
        <f>IF(VLOOKUP(B299,Database!$A:$AV,MATCH($S$1,Database!$A$1:$AV$1,),)=0,"#N/A",((((VLOOKUP(B299,Database!$A:$AS,MATCH($S$1,Database!$A$1:$AS$1,),))))-(((VLOOKUP(EDATE(B299,-12),Database!$A:$AS,MATCH($S$1,Database!$A$1:$AS$1,),)))))/(((VLOOKUP(EDATE(B299,-12),Database!$A:$AS,MATCH($S$1,Database!$A$1:$AS$1,),)))))</f>
        <v>-1.0152284262896553E-2</v>
      </c>
      <c r="T299" s="13">
        <f>IF(VLOOKUP(B299,Database!$A:$AV,MATCH($T$1,Database!$A$1:$AV$1,),)=0,"#N/A",((((VLOOKUP(B299,Database!$A:$AS,MATCH($T$1,Database!$A$1:$AS$1,),))))-(((VLOOKUP(EDATE(B299,-12),Database!$A:$AS,MATCH($T$1,Database!$A$1:$AS$1,),)))))/(((VLOOKUP(EDATE(B299,-12),Database!$A:$AS,MATCH($T$1,Database!$A$1:$AS$1,),)))))</f>
        <v>2.5331724974980187E-2</v>
      </c>
      <c r="U299" s="13">
        <f>IF(VLOOKUP(B299,Database!$A:$AV,MATCH($U$1,Database!$A$1:$AV$1,),)=0,"#N/A",((((VLOOKUP(B299,Database!$A:$AS,MATCH($U$1,Database!$A$1:$AS$1,),))))-(((VLOOKUP(EDATE(B299,-12),Database!$A:$AS,MATCH($U$1,Database!$A$1:$AS$1,),)))))/(((VLOOKUP(EDATE(B299,-12),Database!$A:$AS,MATCH($U$1,Database!$A$1:$AS$1,),)))))</f>
        <v>-4.394426580357623E-2</v>
      </c>
      <c r="V299" s="13">
        <f>IF(VLOOKUP(B299,Database!$A:$AV,MATCH($V$1,Database!$A$1:$AV$1,),)=0,"#N/A",((((VLOOKUP(B299,Database!$A:$AS,MATCH($V$1,Database!$A$1:$AS$1,),))))-(((VLOOKUP(EDATE(B299,-12),Database!$A:$AS,MATCH($V$1,Database!$A$1:$AS$1,),)))))/(((VLOOKUP(EDATE(B299,-12),Database!$A:$AS,MATCH($V$1,Database!$A$1:$AS$1,),)))))</f>
        <v>-5.3134962805526043E-2</v>
      </c>
    </row>
    <row r="300" spans="1:22" s="80" customFormat="1" x14ac:dyDescent="0.35">
      <c r="A300" s="43"/>
      <c r="B300" s="75">
        <v>41275</v>
      </c>
      <c r="C300" s="13">
        <f>IF(VLOOKUP(B300,Database!$A:$AU,MATCH($C$1,Database!$A$1:$AU$1,),)=0,"#N/A",((((VLOOKUP(B300,Database!$A:$AU,MATCH($C$1,Database!$A$1:$AU$1,),))))-(((VLOOKUP(EDATE(B300,-12),Database!$A:$AU,MATCH($C$1,Database!$A$1:$AU$1,),)))))/(((VLOOKUP(EDATE(B300,-12),Database!$A:$AU,MATCH($C$1,Database!$A$1:$AU$1,),)))))</f>
        <v>1.4399034765279857E-2</v>
      </c>
      <c r="D300" s="13">
        <f>IF(VLOOKUP(B300,Database!$A:$AV,MATCH($D$1,Database!$A$1:$AV$1,),)=0,"#N/A",((((VLOOKUP(B300,Database!$A:$AS,MATCH($D$1,Database!$A$1:$AS$1,),))))-(((VLOOKUP(EDATE(B300,-12),Database!$A:$AS,MATCH($D$1,Database!$A$1:$AS$1,),)))))/(((VLOOKUP(EDATE(B300,-12),Database!$A:$AS,MATCH($D$1,Database!$A$1:$AS$1,),)))))</f>
        <v>-2.5588536335386342E-2</v>
      </c>
      <c r="E300" s="13">
        <f>IF(VLOOKUP(B300,Database!$A:$AV,MATCH($E$1,Database!$A$1:$AV$1,),)=0,"#N/A",((((VLOOKUP(B300,Database!$A:$AS,MATCH($E$1,Database!$A$1:$AS$1,),))))-(((VLOOKUP(EDATE(B300,-12),Database!$A:$AS,MATCH($E$1,Database!$A$1:$AS$1,),)))))/(((VLOOKUP(EDATE(B300,-12),Database!$A:$AS,MATCH($E$1,Database!$A$1:$AS$1,),)))))</f>
        <v>-8.1637640541782117E-2</v>
      </c>
      <c r="F300" s="13">
        <f>IF(VLOOKUP(B300,Database!$A:$AV,MATCH($F$1,Database!$A$1:$AV$1,),)=0,"#N/A",((((VLOOKUP(B300,Database!$A:$AS,MATCH($F$1,Database!$A$1:$AS$1,),))))-(((VLOOKUP(EDATE(B300,-12),Database!$A:$AS,MATCH($F$1,Database!$A$1:$AS$1,),)))))/(((VLOOKUP(EDATE(B300,-12),Database!$A:$AS,MATCH($F$1,Database!$A$1:$AS$1,),)))))</f>
        <v>-2.6721479961752347E-2</v>
      </c>
      <c r="G300" s="13">
        <f>IF(VLOOKUP(B300,Database!$A:$AV,MATCH($G$1,Database!$A$1:$AV$1,),)=0,"#N/A",((((VLOOKUP(B300,Database!$A:$AS,MATCH($G$1,Database!$A$1:$AS$1,),))))-(((VLOOKUP(EDATE(B300,-12),Database!$A:$AS,MATCH($G$1,Database!$A$1:$AS$1,),)))))/(((VLOOKUP(EDATE(B300,-12),Database!$A:$AS,MATCH($G$1,Database!$A$1:$AS$1,),)))))</f>
        <v>-2.1510705789056322E-2</v>
      </c>
      <c r="H300" s="13">
        <f>IF(VLOOKUP(B300,Database!$A:$AV,MATCH($H$1,Database!$A$1:$AV$1,),)=0,"#N/A",((((VLOOKUP(B300,Database!$A:$AS,MATCH($H$1,Database!$A$1:$AS$1,),))))-(((VLOOKUP(EDATE(B300,-12),Database!$A:$AS,MATCH($H$1,Database!$A$1:$AS$1,),)))))/(((VLOOKUP(EDATE(B300,-12),Database!$A:$AS,MATCH($H$1,Database!$A$1:$AS$1,),)))))</f>
        <v>4.6948356864111888E-3</v>
      </c>
      <c r="I300" s="13">
        <f>IF(VLOOKUP(B300,Database!$A:$AV,MATCH($I$1,Database!$A$1:$AV$1,),)=0,"#N/A",((((VLOOKUP(B300,Database!$A:$AS,MATCH($I$1,Database!$A$1:$AS$1,),))))-(((VLOOKUP(EDATE(B300,-12),Database!$A:$AS,MATCH($I$1,Database!$A$1:$AS$1,),)))))/(((VLOOKUP(EDATE(B300,-12),Database!$A:$AS,MATCH($I$1,Database!$A$1:$AS$1,),)))))</f>
        <v>-3.5714285710838116E-2</v>
      </c>
      <c r="J300" s="13">
        <f>IF(VLOOKUP(B300,Database!$A:$AV,MATCH($J$1,Database!$A$1:$AV$1,),)=0,"#N/A",((((VLOOKUP(B300,Database!$A:$AS,MATCH($J$1,Database!$A$1:$AS$1,),))))-(((VLOOKUP(EDATE(B300,-12),Database!$A:$AS,MATCH($J$1,Database!$A$1:$AS$1,),)))))/(((VLOOKUP(EDATE(B300,-12),Database!$A:$AS,MATCH($J$1,Database!$A$1:$AS$1,),)))))</f>
        <v>-5.5130153245529258E-2</v>
      </c>
      <c r="K300" s="13">
        <f>IF(VLOOKUP(B300,Database!$A:$AV,MATCH($K$1,Database!$A$1:$AV$1,),)=0,"#N/A",((((VLOOKUP(B300,Database!$A:$AS,MATCH($K$1,Database!$A$1:$AS$1,),))))-(((VLOOKUP(EDATE(B300,-12),Database!$A:$AS,MATCH($K$1,Database!$A$1:$AS$1,),)))))/(((VLOOKUP(EDATE(B300,-12),Database!$A:$AS,MATCH($K$1,Database!$A$1:$AS$1,),)))))</f>
        <v>-7.2490706318527845E-2</v>
      </c>
      <c r="L300" s="13">
        <f>((((VLOOKUP(B300,Database!$A:$AS,MATCH($L$1,Database!$A$1:$AS$1,),))))-(((VLOOKUP(EDATE(B300,-12),Database!$A:$AS,MATCH($L$1,Database!$A$1:$AS$1,),)))))/(((VLOOKUP(EDATE(B300,-12),Database!$A:$AS,MATCH($L$1,Database!$A$1:$AS$1,),))))</f>
        <v>-1.2783306299759146E-3</v>
      </c>
      <c r="M300" s="13">
        <f>((((VLOOKUP(B300,Database!$A:$AS,MATCH($M$1,Database!$A$1:$AS$1,),))))-(((VLOOKUP(EDATE(B300,-12),Database!$A:$AS,MATCH($M$1,Database!$A$1:$AS$1,),)))))/(((VLOOKUP(EDATE(B300,-12),Database!$A:$AS,MATCH($M$1,Database!$A$1:$AS$1,),))))</f>
        <v>-5.5493895671476145E-3</v>
      </c>
      <c r="N300" s="13">
        <f>((((VLOOKUP(B300,Database!$A:$AS,MATCH($N$1,Database!$A$1:$AS$1,),))))-(((VLOOKUP(EDATE(B300,-12),Database!$A:$AS,MATCH($N$1,Database!$A$1:$AS$1,),)))))/(((VLOOKUP(EDATE(B300,-12),Database!$A:$AS,MATCH($N$1,Database!$A$1:$AS$1,),))))</f>
        <v>-1.7063775524622113E-2</v>
      </c>
      <c r="O300" s="13">
        <f>IF(VLOOKUP(B300,Database!$A:$AV,MATCH($O$1,Database!$A$1:$AV$1,),)=0,"#N/A",((((VLOOKUP(B300,Database!$A:$AS,MATCH($O$1,Database!$A$1:$AS$1,),))))-(((VLOOKUP(EDATE(B300,-12),Database!$A:$AS,MATCH($O$1,Database!$A$1:$AS$1,),)))))/(((VLOOKUP(EDATE(B300,-12),Database!$A:$AS,MATCH($O$1,Database!$A$1:$AS$1,),)))))</f>
        <v>-2.1363561739647534E-2</v>
      </c>
      <c r="P300" s="13">
        <f>IF(VLOOKUP(B300,Database!$A:$AV,MATCH($P$1,Database!$A$1:$AV$1,),)=0,"#N/A",((((VLOOKUP(B300,Database!$A:$AS,MATCH($P$1,Database!$A$1:$AS$1,),))))-(((VLOOKUP(EDATE(B300,-12),Database!$A:$AS,MATCH($P$1,Database!$A$1:$AS$1,),)))))/(((VLOOKUP(EDATE(B300,-12),Database!$A:$AS,MATCH($P$1,Database!$A$1:$AS$1,),)))))</f>
        <v>2.9428282601370228E-2</v>
      </c>
      <c r="Q300" s="13">
        <f>IF(VLOOKUP(B300,Database!$A:$AV,MATCH($Q$1,Database!$A$1:$AV$1,),)=0,"#N/A",((((VLOOKUP(B300,Database!$A:$AS,MATCH($Q$1,Database!$A$1:$AS$1,),))))-(((VLOOKUP(EDATE(B300,-12),Database!$A:$AS,MATCH($Q$1,Database!$A$1:$AS$1,),)))))/(((VLOOKUP(EDATE(B300,-12),Database!$A:$AS,MATCH($Q$1,Database!$A$1:$AS$1,),)))))</f>
        <v>4.2364595396968095E-2</v>
      </c>
      <c r="R300" s="13">
        <f>IF(VLOOKUP(B300,Database!$A:$AV,MATCH($R$1,Database!$A$1:$AV$1,),)=0,"#N/A",((((VLOOKUP(B300,Database!$A:$AS,MATCH($R$1,Database!$A$1:$AS$1,),))))-(((VLOOKUP(EDATE(B300,-12),Database!$A:$AS,MATCH($R$1,Database!$A$1:$AS$1,),)))))/(((VLOOKUP(EDATE(B300,-12),Database!$A:$AS,MATCH($R$1,Database!$A$1:$AS$1,),)))))</f>
        <v>-3.0769230767897861E-2</v>
      </c>
      <c r="S300" s="13">
        <f>IF(VLOOKUP(B300,Database!$A:$AV,MATCH($S$1,Database!$A$1:$AV$1,),)=0,"#N/A",((((VLOOKUP(B300,Database!$A:$AS,MATCH($S$1,Database!$A$1:$AS$1,),))))-(((VLOOKUP(EDATE(B300,-12),Database!$A:$AS,MATCH($S$1,Database!$A$1:$AS$1,),)))))/(((VLOOKUP(EDATE(B300,-12),Database!$A:$AS,MATCH($S$1,Database!$A$1:$AS$1,),)))))</f>
        <v>-4.4444444440171295E-2</v>
      </c>
      <c r="T300" s="13">
        <f>IF(VLOOKUP(B300,Database!$A:$AV,MATCH($T$1,Database!$A$1:$AV$1,),)=0,"#N/A",((((VLOOKUP(B300,Database!$A:$AS,MATCH($T$1,Database!$A$1:$AS$1,),))))-(((VLOOKUP(EDATE(B300,-12),Database!$A:$AS,MATCH($T$1,Database!$A$1:$AS$1,),)))))/(((VLOOKUP(EDATE(B300,-12),Database!$A:$AS,MATCH($T$1,Database!$A$1:$AS$1,),)))))</f>
        <v>4.1463414630814599E-2</v>
      </c>
      <c r="U300" s="13">
        <f>IF(VLOOKUP(B300,Database!$A:$AV,MATCH($U$1,Database!$A$1:$AV$1,),)=0,"#N/A",((((VLOOKUP(B300,Database!$A:$AS,MATCH($U$1,Database!$A$1:$AS$1,),))))-(((VLOOKUP(EDATE(B300,-12),Database!$A:$AS,MATCH($U$1,Database!$A$1:$AS$1,),)))))/(((VLOOKUP(EDATE(B300,-12),Database!$A:$AS,MATCH($U$1,Database!$A$1:$AS$1,),)))))</f>
        <v>-5.2060737523750032E-2</v>
      </c>
      <c r="V300" s="13">
        <f>IF(VLOOKUP(B300,Database!$A:$AV,MATCH($V$1,Database!$A$1:$AV$1,),)=0,"#N/A",((((VLOOKUP(B300,Database!$A:$AS,MATCH($V$1,Database!$A$1:$AS$1,),))))-(((VLOOKUP(EDATE(B300,-12),Database!$A:$AS,MATCH($V$1,Database!$A$1:$AS$1,),)))))/(((VLOOKUP(EDATE(B300,-12),Database!$A:$AS,MATCH($V$1,Database!$A$1:$AS$1,),)))))</f>
        <v>-1.9780219780219748E-2</v>
      </c>
    </row>
    <row r="301" spans="1:22" s="80" customFormat="1" x14ac:dyDescent="0.35">
      <c r="A301" s="43"/>
      <c r="B301" s="75">
        <v>41306</v>
      </c>
      <c r="C301" s="13">
        <f>IF(VLOOKUP(B301,Database!$A:$AU,MATCH($C$1,Database!$A$1:$AU$1,),)=0,"#N/A",((((VLOOKUP(B301,Database!$A:$AU,MATCH($C$1,Database!$A$1:$AU$1,),))))-(((VLOOKUP(EDATE(B301,-12),Database!$A:$AU,MATCH($C$1,Database!$A$1:$AU$1,),)))))/(((VLOOKUP(EDATE(B301,-12),Database!$A:$AU,MATCH($C$1,Database!$A$1:$AU$1,),)))))</f>
        <v>1.6273391324637343E-2</v>
      </c>
      <c r="D301" s="13">
        <f>IF(VLOOKUP(B301,Database!$A:$AV,MATCH($D$1,Database!$A$1:$AV$1,),)=0,"#N/A",((((VLOOKUP(B301,Database!$A:$AS,MATCH($D$1,Database!$A$1:$AS$1,),))))-(((VLOOKUP(EDATE(B301,-12),Database!$A:$AS,MATCH($D$1,Database!$A$1:$AS$1,),)))))/(((VLOOKUP(EDATE(B301,-12),Database!$A:$AS,MATCH($D$1,Database!$A$1:$AS$1,),)))))</f>
        <v>-3.1504065038780858E-2</v>
      </c>
      <c r="E301" s="13">
        <f>IF(VLOOKUP(B301,Database!$A:$AV,MATCH($E$1,Database!$A$1:$AV$1,),)=0,"#N/A",((((VLOOKUP(B301,Database!$A:$AS,MATCH($E$1,Database!$A$1:$AS$1,),))))-(((VLOOKUP(EDATE(B301,-12),Database!$A:$AS,MATCH($E$1,Database!$A$1:$AS$1,),)))))/(((VLOOKUP(EDATE(B301,-12),Database!$A:$AS,MATCH($E$1,Database!$A$1:$AS$1,),)))))</f>
        <v>-6.438629787922924E-2</v>
      </c>
      <c r="F301" s="13">
        <f>IF(VLOOKUP(B301,Database!$A:$AV,MATCH($F$1,Database!$A$1:$AV$1,),)=0,"#N/A",((((VLOOKUP(B301,Database!$A:$AS,MATCH($F$1,Database!$A$1:$AS$1,),))))-(((VLOOKUP(EDATE(B301,-12),Database!$A:$AS,MATCH($F$1,Database!$A$1:$AS$1,),)))))/(((VLOOKUP(EDATE(B301,-12),Database!$A:$AS,MATCH($F$1,Database!$A$1:$AS$1,),)))))</f>
        <v>-1.7489711929298473E-2</v>
      </c>
      <c r="G301" s="13">
        <f>IF(VLOOKUP(B301,Database!$A:$AV,MATCH($G$1,Database!$A$1:$AV$1,),)=0,"#N/A",((((VLOOKUP(B301,Database!$A:$AS,MATCH($G$1,Database!$A$1:$AS$1,),))))-(((VLOOKUP(EDATE(B301,-12),Database!$A:$AS,MATCH($G$1,Database!$A$1:$AS$1,),)))))/(((VLOOKUP(EDATE(B301,-12),Database!$A:$AS,MATCH($G$1,Database!$A$1:$AS$1,),)))))</f>
        <v>-2.1314212749238795E-2</v>
      </c>
      <c r="H301" s="13">
        <f>IF(VLOOKUP(B301,Database!$A:$AV,MATCH($H$1,Database!$A$1:$AV$1,),)=0,"#N/A",((((VLOOKUP(B301,Database!$A:$AS,MATCH($H$1,Database!$A$1:$AS$1,),))))-(((VLOOKUP(EDATE(B301,-12),Database!$A:$AS,MATCH($H$1,Database!$A$1:$AS$1,),)))))/(((VLOOKUP(EDATE(B301,-12),Database!$A:$AS,MATCH($H$1,Database!$A$1:$AS$1,),)))))</f>
        <v>1.1723329417514177E-2</v>
      </c>
      <c r="I301" s="13">
        <f>IF(VLOOKUP(B301,Database!$A:$AV,MATCH($I$1,Database!$A$1:$AV$1,),)=0,"#N/A",((((VLOOKUP(B301,Database!$A:$AS,MATCH($I$1,Database!$A$1:$AS$1,),))))-(((VLOOKUP(EDATE(B301,-12),Database!$A:$AS,MATCH($I$1,Database!$A$1:$AS$1,),)))))/(((VLOOKUP(EDATE(B301,-12),Database!$A:$AS,MATCH($I$1,Database!$A$1:$AS$1,),)))))</f>
        <v>-4.4273339743959951E-2</v>
      </c>
      <c r="J301" s="13">
        <f>IF(VLOOKUP(B301,Database!$A:$AV,MATCH($J$1,Database!$A$1:$AV$1,),)=0,"#N/A",((((VLOOKUP(B301,Database!$A:$AS,MATCH($J$1,Database!$A$1:$AS$1,),))))-(((VLOOKUP(EDATE(B301,-12),Database!$A:$AS,MATCH($J$1,Database!$A$1:$AS$1,),)))))/(((VLOOKUP(EDATE(B301,-12),Database!$A:$AS,MATCH($J$1,Database!$A$1:$AS$1,),)))))</f>
        <v>-4.886091729853706E-2</v>
      </c>
      <c r="K301" s="13">
        <f>IF(VLOOKUP(B301,Database!$A:$AV,MATCH($K$1,Database!$A$1:$AV$1,),)=0,"#N/A",((((VLOOKUP(B301,Database!$A:$AS,MATCH($K$1,Database!$A$1:$AS$1,),))))-(((VLOOKUP(EDATE(B301,-12),Database!$A:$AS,MATCH($K$1,Database!$A$1:$AS$1,),)))))/(((VLOOKUP(EDATE(B301,-12),Database!$A:$AS,MATCH($K$1,Database!$A$1:$AS$1,),)))))</f>
        <v>-2.0648967545936779E-2</v>
      </c>
      <c r="L301" s="13">
        <f>((((VLOOKUP(B301,Database!$A:$AS,MATCH($L$1,Database!$A$1:$AS$1,),))))-(((VLOOKUP(EDATE(B301,-12),Database!$A:$AS,MATCH($L$1,Database!$A$1:$AS$1,),)))))/(((VLOOKUP(EDATE(B301,-12),Database!$A:$AS,MATCH($L$1,Database!$A$1:$AS$1,),))))</f>
        <v>1.3984199688115589E-3</v>
      </c>
      <c r="M301" s="13">
        <f>((((VLOOKUP(B301,Database!$A:$AS,MATCH($M$1,Database!$A$1:$AS$1,),))))-(((VLOOKUP(EDATE(B301,-12),Database!$A:$AS,MATCH($M$1,Database!$A$1:$AS$1,),)))))/(((VLOOKUP(EDATE(B301,-12),Database!$A:$AS,MATCH($M$1,Database!$A$1:$AS$1,),))))</f>
        <v>-6.6079295154184399E-3</v>
      </c>
      <c r="N301" s="13">
        <f>((((VLOOKUP(B301,Database!$A:$AS,MATCH($N$1,Database!$A$1:$AS$1,),))))-(((VLOOKUP(EDATE(B301,-12),Database!$A:$AS,MATCH($N$1,Database!$A$1:$AS$1,),)))))/(((VLOOKUP(EDATE(B301,-12),Database!$A:$AS,MATCH($N$1,Database!$A$1:$AS$1,),))))</f>
        <v>-2.0533597811533629E-2</v>
      </c>
      <c r="O301" s="13">
        <f>IF(VLOOKUP(B301,Database!$A:$AV,MATCH($O$1,Database!$A$1:$AV$1,),)=0,"#N/A",((((VLOOKUP(B301,Database!$A:$AS,MATCH($O$1,Database!$A$1:$AS$1,),))))-(((VLOOKUP(EDATE(B301,-12),Database!$A:$AS,MATCH($O$1,Database!$A$1:$AS$1,),)))))/(((VLOOKUP(EDATE(B301,-12),Database!$A:$AS,MATCH($O$1,Database!$A$1:$AS$1,),)))))</f>
        <v>1.1018515888962643E-2</v>
      </c>
      <c r="P301" s="13">
        <f>IF(VLOOKUP(B301,Database!$A:$AV,MATCH($P$1,Database!$A$1:$AV$1,),)=0,"#N/A",((((VLOOKUP(B301,Database!$A:$AS,MATCH($P$1,Database!$A$1:$AS$1,),))))-(((VLOOKUP(EDATE(B301,-12),Database!$A:$AS,MATCH($P$1,Database!$A$1:$AS$1,),)))))/(((VLOOKUP(EDATE(B301,-12),Database!$A:$AS,MATCH($P$1,Database!$A$1:$AS$1,),)))))</f>
        <v>-1.3435567647786337E-2</v>
      </c>
      <c r="Q301" s="13">
        <f>IF(VLOOKUP(B301,Database!$A:$AV,MATCH($Q$1,Database!$A$1:$AV$1,),)=0,"#N/A",((((VLOOKUP(B301,Database!$A:$AS,MATCH($Q$1,Database!$A$1:$AS$1,),))))-(((VLOOKUP(EDATE(B301,-12),Database!$A:$AS,MATCH($Q$1,Database!$A$1:$AS$1,),)))))/(((VLOOKUP(EDATE(B301,-12),Database!$A:$AS,MATCH($Q$1,Database!$A$1:$AS$1,),)))))</f>
        <v>6.2087503492594771E-3</v>
      </c>
      <c r="R301" s="13">
        <f>IF(VLOOKUP(B301,Database!$A:$AV,MATCH($R$1,Database!$A$1:$AV$1,),)=0,"#N/A",((((VLOOKUP(B301,Database!$A:$AS,MATCH($R$1,Database!$A$1:$AS$1,),))))-(((VLOOKUP(EDATE(B301,-12),Database!$A:$AS,MATCH($R$1,Database!$A$1:$AS$1,),)))))/(((VLOOKUP(EDATE(B301,-12),Database!$A:$AS,MATCH($R$1,Database!$A$1:$AS$1,),)))))</f>
        <v>-3.0273437501269825E-2</v>
      </c>
      <c r="S301" s="13">
        <f>IF(VLOOKUP(B301,Database!$A:$AV,MATCH($S$1,Database!$A$1:$AV$1,),)=0,"#N/A",((((VLOOKUP(B301,Database!$A:$AS,MATCH($S$1,Database!$A$1:$AS$1,),))))-(((VLOOKUP(EDATE(B301,-12),Database!$A:$AS,MATCH($S$1,Database!$A$1:$AS$1,),)))))/(((VLOOKUP(EDATE(B301,-12),Database!$A:$AS,MATCH($S$1,Database!$A$1:$AS$1,),)))))</f>
        <v>-4.8533872593523993E-2</v>
      </c>
      <c r="T301" s="13">
        <f>IF(VLOOKUP(B301,Database!$A:$AV,MATCH($T$1,Database!$A$1:$AV$1,),)=0,"#N/A",((((VLOOKUP(B301,Database!$A:$AS,MATCH($T$1,Database!$A$1:$AS$1,),))))-(((VLOOKUP(EDATE(B301,-12),Database!$A:$AS,MATCH($T$1,Database!$A$1:$AS$1,),)))))/(((VLOOKUP(EDATE(B301,-12),Database!$A:$AS,MATCH($T$1,Database!$A$1:$AS$1,),)))))</f>
        <v>7.9110012359701734E-2</v>
      </c>
      <c r="U301" s="13">
        <f>IF(VLOOKUP(B301,Database!$A:$AV,MATCH($U$1,Database!$A$1:$AV$1,),)=0,"#N/A",((((VLOOKUP(B301,Database!$A:$AS,MATCH($U$1,Database!$A$1:$AS$1,),))))-(((VLOOKUP(EDATE(B301,-12),Database!$A:$AS,MATCH($U$1,Database!$A$1:$AS$1,),)))))/(((VLOOKUP(EDATE(B301,-12),Database!$A:$AS,MATCH($U$1,Database!$A$1:$AS$1,),)))))</f>
        <v>-5.0375133974398016E-2</v>
      </c>
      <c r="V301" s="13">
        <f>IF(VLOOKUP(B301,Database!$A:$AV,MATCH($V$1,Database!$A$1:$AV$1,),)=0,"#N/A",((((VLOOKUP(B301,Database!$A:$AS,MATCH($V$1,Database!$A$1:$AS$1,),))))-(((VLOOKUP(EDATE(B301,-12),Database!$A:$AS,MATCH($V$1,Database!$A$1:$AS$1,),)))))/(((VLOOKUP(EDATE(B301,-12),Database!$A:$AS,MATCH($V$1,Database!$A$1:$AS$1,),)))))</f>
        <v>1.6910935738444193E-2</v>
      </c>
    </row>
    <row r="302" spans="1:22" s="80" customFormat="1" x14ac:dyDescent="0.35">
      <c r="A302" s="43"/>
      <c r="B302" s="75">
        <v>41334</v>
      </c>
      <c r="C302" s="13">
        <f>IF(VLOOKUP(B302,Database!$A:$AU,MATCH($C$1,Database!$A$1:$AU$1,),)=0,"#N/A",((((VLOOKUP(B302,Database!$A:$AU,MATCH($C$1,Database!$A$1:$AU$1,),))))-(((VLOOKUP(EDATE(B302,-12),Database!$A:$AU,MATCH($C$1,Database!$A$1:$AU$1,),)))))/(((VLOOKUP(EDATE(B302,-12),Database!$A:$AU,MATCH($C$1,Database!$A$1:$AU$1,),)))))</f>
        <v>2.590238029608297E-2</v>
      </c>
      <c r="D302" s="13">
        <f>IF(VLOOKUP(B302,Database!$A:$AV,MATCH($D$1,Database!$A$1:$AV$1,),)=0,"#N/A",((((VLOOKUP(B302,Database!$A:$AS,MATCH($D$1,Database!$A$1:$AS$1,),))))-(((VLOOKUP(EDATE(B302,-12),Database!$A:$AS,MATCH($D$1,Database!$A$1:$AS$1,),)))))/(((VLOOKUP(EDATE(B302,-12),Database!$A:$AS,MATCH($D$1,Database!$A$1:$AS$1,),)))))</f>
        <v>-1.8329938905223254E-2</v>
      </c>
      <c r="E302" s="13">
        <f>IF(VLOOKUP(B302,Database!$A:$AV,MATCH($E$1,Database!$A$1:$AV$1,),)=0,"#N/A",((((VLOOKUP(B302,Database!$A:$AS,MATCH($E$1,Database!$A$1:$AS$1,),))))-(((VLOOKUP(EDATE(B302,-12),Database!$A:$AS,MATCH($E$1,Database!$A$1:$AS$1,),)))))/(((VLOOKUP(EDATE(B302,-12),Database!$A:$AS,MATCH($E$1,Database!$A$1:$AS$1,),)))))</f>
        <v>-5.383174550153412E-2</v>
      </c>
      <c r="F302" s="13">
        <f>IF(VLOOKUP(B302,Database!$A:$AV,MATCH($F$1,Database!$A$1:$AV$1,),)=0,"#N/A",((((VLOOKUP(B302,Database!$A:$AS,MATCH($F$1,Database!$A$1:$AS$1,),))))-(((VLOOKUP(EDATE(B302,-12),Database!$A:$AS,MATCH($F$1,Database!$A$1:$AS$1,),)))))/(((VLOOKUP(EDATE(B302,-12),Database!$A:$AS,MATCH($F$1,Database!$A$1:$AS$1,),)))))</f>
        <v>-1.6260162597164753E-2</v>
      </c>
      <c r="G302" s="13">
        <f>IF(VLOOKUP(B302,Database!$A:$AV,MATCH($G$1,Database!$A$1:$AV$1,),)=0,"#N/A",((((VLOOKUP(B302,Database!$A:$AS,MATCH($G$1,Database!$A$1:$AS$1,),))))-(((VLOOKUP(EDATE(B302,-12),Database!$A:$AS,MATCH($G$1,Database!$A$1:$AS$1,),)))))/(((VLOOKUP(EDATE(B302,-12),Database!$A:$AS,MATCH($G$1,Database!$A$1:$AS$1,),)))))</f>
        <v>-7.156346287645352E-3</v>
      </c>
      <c r="H302" s="13">
        <f>IF(VLOOKUP(B302,Database!$A:$AV,MATCH($H$1,Database!$A$1:$AV$1,),)=0,"#N/A",((((VLOOKUP(B302,Database!$A:$AS,MATCH($H$1,Database!$A$1:$AS$1,),))))-(((VLOOKUP(EDATE(B302,-12),Database!$A:$AS,MATCH($H$1,Database!$A$1:$AS$1,),)))))/(((VLOOKUP(EDATE(B302,-12),Database!$A:$AS,MATCH($H$1,Database!$A$1:$AS$1,),)))))</f>
        <v>2.0979020971187076E-2</v>
      </c>
      <c r="I302" s="13">
        <f>IF(VLOOKUP(B302,Database!$A:$AV,MATCH($I$1,Database!$A$1:$AV$1,),)=0,"#N/A",((((VLOOKUP(B302,Database!$A:$AS,MATCH($I$1,Database!$A$1:$AS$1,),))))-(((VLOOKUP(EDATE(B302,-12),Database!$A:$AS,MATCH($I$1,Database!$A$1:$AS$1,),)))))/(((VLOOKUP(EDATE(B302,-12),Database!$A:$AS,MATCH($I$1,Database!$A$1:$AS$1,),)))))</f>
        <v>-5.2732502398081069E-2</v>
      </c>
      <c r="J302" s="13">
        <f>IF(VLOOKUP(B302,Database!$A:$AV,MATCH($J$1,Database!$A$1:$AV$1,),)=0,"#N/A",((((VLOOKUP(B302,Database!$A:$AS,MATCH($J$1,Database!$A$1:$AS$1,),))))-(((VLOOKUP(EDATE(B302,-12),Database!$A:$AS,MATCH($J$1,Database!$A$1:$AS$1,),)))))/(((VLOOKUP(EDATE(B302,-12),Database!$A:$AS,MATCH($J$1,Database!$A$1:$AS$1,),)))))</f>
        <v>-2.5686330574140343E-2</v>
      </c>
      <c r="K302" s="13">
        <f>IF(VLOOKUP(B302,Database!$A:$AV,MATCH($K$1,Database!$A$1:$AV$1,),)=0,"#N/A",((((VLOOKUP(B302,Database!$A:$AS,MATCH($K$1,Database!$A$1:$AS$1,),))))-(((VLOOKUP(EDATE(B302,-12),Database!$A:$AS,MATCH($K$1,Database!$A$1:$AS$1,),)))))/(((VLOOKUP(EDATE(B302,-12),Database!$A:$AS,MATCH($K$1,Database!$A$1:$AS$1,),)))))</f>
        <v>-1.7560975604901372E-2</v>
      </c>
      <c r="L302" s="13">
        <f>((((VLOOKUP(B302,Database!$A:$AS,MATCH($L$1,Database!$A$1:$AS$1,),))))-(((VLOOKUP(EDATE(B302,-12),Database!$A:$AS,MATCH($L$1,Database!$A$1:$AS$1,),)))))/(((VLOOKUP(EDATE(B302,-12),Database!$A:$AS,MATCH($L$1,Database!$A$1:$AS$1,),))))</f>
        <v>3.9450166784997789E-3</v>
      </c>
      <c r="M302" s="13">
        <f>((((VLOOKUP(B302,Database!$A:$AS,MATCH($M$1,Database!$A$1:$AS$1,),))))-(((VLOOKUP(EDATE(B302,-12),Database!$A:$AS,MATCH($M$1,Database!$A$1:$AS$1,),)))))/(((VLOOKUP(EDATE(B302,-12),Database!$A:$AS,MATCH($M$1,Database!$A$1:$AS$1,),))))</f>
        <v>3.6625971143174382E-2</v>
      </c>
      <c r="N302" s="13">
        <f>((((VLOOKUP(B302,Database!$A:$AS,MATCH($N$1,Database!$A$1:$AS$1,),))))-(((VLOOKUP(EDATE(B302,-12),Database!$A:$AS,MATCH($N$1,Database!$A$1:$AS$1,),)))))/(((VLOOKUP(EDATE(B302,-12),Database!$A:$AS,MATCH($N$1,Database!$A$1:$AS$1,),))))</f>
        <v>6.8849651655643615E-3</v>
      </c>
      <c r="O302" s="13">
        <f>IF(VLOOKUP(B302,Database!$A:$AV,MATCH($O$1,Database!$A$1:$AV$1,),)=0,"#N/A",((((VLOOKUP(B302,Database!$A:$AS,MATCH($O$1,Database!$A$1:$AS$1,),))))-(((VLOOKUP(EDATE(B302,-12),Database!$A:$AS,MATCH($O$1,Database!$A$1:$AS$1,),)))))/(((VLOOKUP(EDATE(B302,-12),Database!$A:$AS,MATCH($O$1,Database!$A$1:$AS$1,),)))))</f>
        <v>1.5519326755187936E-2</v>
      </c>
      <c r="P302" s="13">
        <f>IF(VLOOKUP(B302,Database!$A:$AV,MATCH($P$1,Database!$A$1:$AV$1,),)=0,"#N/A",((((VLOOKUP(B302,Database!$A:$AS,MATCH($P$1,Database!$A$1:$AS$1,),))))-(((VLOOKUP(EDATE(B302,-12),Database!$A:$AS,MATCH($P$1,Database!$A$1:$AS$1,),)))))/(((VLOOKUP(EDATE(B302,-12),Database!$A:$AS,MATCH($P$1,Database!$A$1:$AS$1,),)))))</f>
        <v>-1.8972059330803483E-3</v>
      </c>
      <c r="Q302" s="13">
        <f>IF(VLOOKUP(B302,Database!$A:$AV,MATCH($Q$1,Database!$A$1:$AV$1,),)=0,"#N/A",((((VLOOKUP(B302,Database!$A:$AS,MATCH($Q$1,Database!$A$1:$AS$1,),))))-(((VLOOKUP(EDATE(B302,-12),Database!$A:$AS,MATCH($Q$1,Database!$A$1:$AS$1,),)))))/(((VLOOKUP(EDATE(B302,-12),Database!$A:$AS,MATCH($Q$1,Database!$A$1:$AS$1,),)))))</f>
        <v>3.1088043384600861E-2</v>
      </c>
      <c r="R302" s="13">
        <f>IF(VLOOKUP(B302,Database!$A:$AV,MATCH($R$1,Database!$A$1:$AV$1,),)=0,"#N/A",((((VLOOKUP(B302,Database!$A:$AS,MATCH($R$1,Database!$A$1:$AS$1,),))))-(((VLOOKUP(EDATE(B302,-12),Database!$A:$AS,MATCH($R$1,Database!$A$1:$AS$1,),)))))/(((VLOOKUP(EDATE(B302,-12),Database!$A:$AS,MATCH($R$1,Database!$A$1:$AS$1,),)))))</f>
        <v>-4.9019607898950568E-3</v>
      </c>
      <c r="S302" s="13">
        <f>IF(VLOOKUP(B302,Database!$A:$AV,MATCH($S$1,Database!$A$1:$AV$1,),)=0,"#N/A",((((VLOOKUP(B302,Database!$A:$AS,MATCH($S$1,Database!$A$1:$AS$1,),))))-(((VLOOKUP(EDATE(B302,-12),Database!$A:$AS,MATCH($S$1,Database!$A$1:$AS$1,),)))))/(((VLOOKUP(EDATE(B302,-12),Database!$A:$AS,MATCH($S$1,Database!$A$1:$AS$1,),)))))</f>
        <v>-4.1958041953719605E-2</v>
      </c>
      <c r="T302" s="13">
        <f>IF(VLOOKUP(B302,Database!$A:$AV,MATCH($T$1,Database!$A$1:$AV$1,),)=0,"#N/A",((((VLOOKUP(B302,Database!$A:$AS,MATCH($T$1,Database!$A$1:$AS$1,),))))-(((VLOOKUP(EDATE(B302,-12),Database!$A:$AS,MATCH($T$1,Database!$A$1:$AS$1,),)))))/(((VLOOKUP(EDATE(B302,-12),Database!$A:$AS,MATCH($T$1,Database!$A$1:$AS$1,),)))))</f>
        <v>5.1995163234019294E-2</v>
      </c>
      <c r="U302" s="13">
        <f>IF(VLOOKUP(B302,Database!$A:$AV,MATCH($U$1,Database!$A$1:$AV$1,),)=0,"#N/A",((((VLOOKUP(B302,Database!$A:$AS,MATCH($U$1,Database!$A$1:$AS$1,),))))-(((VLOOKUP(EDATE(B302,-12),Database!$A:$AS,MATCH($U$1,Database!$A$1:$AS$1,),)))))/(((VLOOKUP(EDATE(B302,-12),Database!$A:$AS,MATCH($U$1,Database!$A$1:$AS$1,),)))))</f>
        <v>-4.7619047620593893E-2</v>
      </c>
      <c r="V302" s="13">
        <f>IF(VLOOKUP(B302,Database!$A:$AV,MATCH($V$1,Database!$A$1:$AV$1,),)=0,"#N/A",((((VLOOKUP(B302,Database!$A:$AS,MATCH($V$1,Database!$A$1:$AS$1,),))))-(((VLOOKUP(EDATE(B302,-12),Database!$A:$AS,MATCH($V$1,Database!$A$1:$AS$1,),)))))/(((VLOOKUP(EDATE(B302,-12),Database!$A:$AS,MATCH($V$1,Database!$A$1:$AS$1,),)))))</f>
        <v>-6.651884700665283E-3</v>
      </c>
    </row>
    <row r="303" spans="1:22" s="80" customFormat="1" x14ac:dyDescent="0.35">
      <c r="A303" s="43"/>
      <c r="B303" s="75">
        <v>41365</v>
      </c>
      <c r="C303" s="13">
        <f>IF(VLOOKUP(B303,Database!$A:$AU,MATCH($C$1,Database!$A$1:$AU$1,),)=0,"#N/A",((((VLOOKUP(B303,Database!$A:$AU,MATCH($C$1,Database!$A$1:$AU$1,),))))-(((VLOOKUP(EDATE(B303,-12),Database!$A:$AU,MATCH($C$1,Database!$A$1:$AU$1,),)))))/(((VLOOKUP(EDATE(B303,-12),Database!$A:$AU,MATCH($C$1,Database!$A$1:$AU$1,),)))))</f>
        <v>1.7360632923579547E-2</v>
      </c>
      <c r="D303" s="13">
        <f>IF(VLOOKUP(B303,Database!$A:$AV,MATCH($D$1,Database!$A$1:$AV$1,),)=0,"#N/A",((((VLOOKUP(B303,Database!$A:$AS,MATCH($D$1,Database!$A$1:$AS$1,),))))-(((VLOOKUP(EDATE(B303,-12),Database!$A:$AS,MATCH($D$1,Database!$A$1:$AS$1,),)))))/(((VLOOKUP(EDATE(B303,-12),Database!$A:$AS,MATCH($D$1,Database!$A$1:$AS$1,),)))))</f>
        <v>-8.2135523625136604E-3</v>
      </c>
      <c r="E303" s="13">
        <f>IF(VLOOKUP(B303,Database!$A:$AV,MATCH($E$1,Database!$A$1:$AV$1,),)=0,"#N/A",((((VLOOKUP(B303,Database!$A:$AS,MATCH($E$1,Database!$A$1:$AS$1,),))))-(((VLOOKUP(EDATE(B303,-12),Database!$A:$AS,MATCH($E$1,Database!$A$1:$AS$1,),)))))/(((VLOOKUP(EDATE(B303,-12),Database!$A:$AS,MATCH($E$1,Database!$A$1:$AS$1,),)))))</f>
        <v>-4.7172490572864531E-2</v>
      </c>
      <c r="F303" s="13">
        <f>IF(VLOOKUP(B303,Database!$A:$AV,MATCH($F$1,Database!$A$1:$AV$1,),)=0,"#N/A",((((VLOOKUP(B303,Database!$A:$AS,MATCH($F$1,Database!$A$1:$AS$1,),))))-(((VLOOKUP(EDATE(B303,-12),Database!$A:$AS,MATCH($F$1,Database!$A$1:$AS$1,),)))))/(((VLOOKUP(EDATE(B303,-12),Database!$A:$AS,MATCH($F$1,Database!$A$1:$AS$1,),)))))</f>
        <v>5.1759834354064361E-3</v>
      </c>
      <c r="G303" s="13">
        <f>IF(VLOOKUP(B303,Database!$A:$AV,MATCH($G$1,Database!$A$1:$AV$1,),)=0,"#N/A",((((VLOOKUP(B303,Database!$A:$AS,MATCH($G$1,Database!$A$1:$AS$1,),))))-(((VLOOKUP(EDATE(B303,-12),Database!$A:$AS,MATCH($G$1,Database!$A$1:$AS$1,),)))))/(((VLOOKUP(EDATE(B303,-12),Database!$A:$AS,MATCH($G$1,Database!$A$1:$AS$1,),)))))</f>
        <v>4.0606120629889733E-3</v>
      </c>
      <c r="H303" s="13">
        <f>IF(VLOOKUP(B303,Database!$A:$AV,MATCH($H$1,Database!$A$1:$AV$1,),)=0,"#N/A",((((VLOOKUP(B303,Database!$A:$AS,MATCH($H$1,Database!$A$1:$AS$1,),))))-(((VLOOKUP(EDATE(B303,-12),Database!$A:$AS,MATCH($H$1,Database!$A$1:$AS$1,),)))))/(((VLOOKUP(EDATE(B303,-12),Database!$A:$AS,MATCH($H$1,Database!$A$1:$AS$1,),)))))</f>
        <v>1.0440835262978785E-2</v>
      </c>
      <c r="I303" s="13">
        <f>IF(VLOOKUP(B303,Database!$A:$AV,MATCH($I$1,Database!$A$1:$AV$1,),)=0,"#N/A",((((VLOOKUP(B303,Database!$A:$AS,MATCH($I$1,Database!$A$1:$AS$1,),))))-(((VLOOKUP(EDATE(B303,-12),Database!$A:$AS,MATCH($I$1,Database!$A$1:$AS$1,),)))))/(((VLOOKUP(EDATE(B303,-12),Database!$A:$AS,MATCH($I$1,Database!$A$1:$AS$1,),)))))</f>
        <v>-4.6692607000749085E-2</v>
      </c>
      <c r="J303" s="13">
        <f>IF(VLOOKUP(B303,Database!$A:$AV,MATCH($J$1,Database!$A$1:$AV$1,),)=0,"#N/A",((((VLOOKUP(B303,Database!$A:$AS,MATCH($J$1,Database!$A$1:$AS$1,),))))-(((VLOOKUP(EDATE(B303,-12),Database!$A:$AS,MATCH($J$1,Database!$A$1:$AS$1,),)))))/(((VLOOKUP(EDATE(B303,-12),Database!$A:$AS,MATCH($J$1,Database!$A$1:$AS$1,),)))))</f>
        <v>-2.8293144987021325E-2</v>
      </c>
      <c r="K303" s="13">
        <f>IF(VLOOKUP(B303,Database!$A:$AV,MATCH($K$1,Database!$A$1:$AV$1,),)=0,"#N/A",((((VLOOKUP(B303,Database!$A:$AS,MATCH($K$1,Database!$A$1:$AS$1,),))))-(((VLOOKUP(EDATE(B303,-12),Database!$A:$AS,MATCH($K$1,Database!$A$1:$AS$1,),)))))/(((VLOOKUP(EDATE(B303,-12),Database!$A:$AS,MATCH($K$1,Database!$A$1:$AS$1,),)))))</f>
        <v>-4.0895813046033458E-2</v>
      </c>
      <c r="L303" s="13">
        <f>((((VLOOKUP(B303,Database!$A:$AS,MATCH($L$1,Database!$A$1:$AS$1,),))))-(((VLOOKUP(EDATE(B303,-12),Database!$A:$AS,MATCH($L$1,Database!$A$1:$AS$1,),)))))/(((VLOOKUP(EDATE(B303,-12),Database!$A:$AS,MATCH($L$1,Database!$A$1:$AS$1,),))))</f>
        <v>-1.1937502495750905E-2</v>
      </c>
      <c r="M303" s="13">
        <f>((((VLOOKUP(B303,Database!$A:$AS,MATCH($M$1,Database!$A$1:$AS$1,),))))-(((VLOOKUP(EDATE(B303,-12),Database!$A:$AS,MATCH($M$1,Database!$A$1:$AS$1,),)))))/(((VLOOKUP(EDATE(B303,-12),Database!$A:$AS,MATCH($M$1,Database!$A$1:$AS$1,),))))</f>
        <v>2.4390243902439056E-2</v>
      </c>
      <c r="N303" s="13">
        <f>((((VLOOKUP(B303,Database!$A:$AS,MATCH($N$1,Database!$A$1:$AS$1,),))))-(((VLOOKUP(EDATE(B303,-12),Database!$A:$AS,MATCH($N$1,Database!$A$1:$AS$1,),)))))/(((VLOOKUP(EDATE(B303,-12),Database!$A:$AS,MATCH($N$1,Database!$A$1:$AS$1,),))))</f>
        <v>3.3507391485482554E-2</v>
      </c>
      <c r="O303" s="13">
        <f>IF(VLOOKUP(B303,Database!$A:$AV,MATCH($O$1,Database!$A$1:$AV$1,),)=0,"#N/A",((((VLOOKUP(B303,Database!$A:$AS,MATCH($O$1,Database!$A$1:$AS$1,),))))-(((VLOOKUP(EDATE(B303,-12),Database!$A:$AS,MATCH($O$1,Database!$A$1:$AS$1,),)))))/(((VLOOKUP(EDATE(B303,-12),Database!$A:$AS,MATCH($O$1,Database!$A$1:$AS$1,),)))))</f>
        <v>-5.008878098919379E-4</v>
      </c>
      <c r="P303" s="13">
        <f>IF(VLOOKUP(B303,Database!$A:$AV,MATCH($P$1,Database!$A$1:$AV$1,),)=0,"#N/A",((((VLOOKUP(B303,Database!$A:$AS,MATCH($P$1,Database!$A$1:$AS$1,),))))-(((VLOOKUP(EDATE(B303,-12),Database!$A:$AS,MATCH($P$1,Database!$A$1:$AS$1,),)))))/(((VLOOKUP(EDATE(B303,-12),Database!$A:$AS,MATCH($P$1,Database!$A$1:$AS$1,),)))))</f>
        <v>-7.4729891956782707E-3</v>
      </c>
      <c r="Q303" s="13">
        <f>IF(VLOOKUP(B303,Database!$A:$AV,MATCH($Q$1,Database!$A$1:$AV$1,),)=0,"#N/A",((((VLOOKUP(B303,Database!$A:$AS,MATCH($Q$1,Database!$A$1:$AS$1,),))))-(((VLOOKUP(EDATE(B303,-12),Database!$A:$AS,MATCH($Q$1,Database!$A$1:$AS$1,),)))))/(((VLOOKUP(EDATE(B303,-12),Database!$A:$AS,MATCH($Q$1,Database!$A$1:$AS$1,),)))))</f>
        <v>4.6532796548180592E-2</v>
      </c>
      <c r="R303" s="13">
        <f>IF(VLOOKUP(B303,Database!$A:$AV,MATCH($R$1,Database!$A$1:$AV$1,),)=0,"#N/A",((((VLOOKUP(B303,Database!$A:$AS,MATCH($R$1,Database!$A$1:$AS$1,),))))-(((VLOOKUP(EDATE(B303,-12),Database!$A:$AS,MATCH($R$1,Database!$A$1:$AS$1,),)))))/(((VLOOKUP(EDATE(B303,-12),Database!$A:$AS,MATCH($R$1,Database!$A$1:$AS$1,),)))))</f>
        <v>2.918287939126402E-3</v>
      </c>
      <c r="S303" s="13">
        <f>IF(VLOOKUP(B303,Database!$A:$AV,MATCH($S$1,Database!$A$1:$AV$1,),)=0,"#N/A",((((VLOOKUP(B303,Database!$A:$AS,MATCH($S$1,Database!$A$1:$AS$1,),))))-(((VLOOKUP(EDATE(B303,-12),Database!$A:$AS,MATCH($S$1,Database!$A$1:$AS$1,),)))))/(((VLOOKUP(EDATE(B303,-12),Database!$A:$AS,MATCH($S$1,Database!$A$1:$AS$1,),)))))</f>
        <v>1.0319917357703048E-3</v>
      </c>
      <c r="T303" s="13">
        <f>IF(VLOOKUP(B303,Database!$A:$AV,MATCH($T$1,Database!$A$1:$AV$1,),)=0,"#N/A",((((VLOOKUP(B303,Database!$A:$AS,MATCH($T$1,Database!$A$1:$AS$1,),))))-(((VLOOKUP(EDATE(B303,-12),Database!$A:$AS,MATCH($T$1,Database!$A$1:$AS$1,),)))))/(((VLOOKUP(EDATE(B303,-12),Database!$A:$AS,MATCH($T$1,Database!$A$1:$AS$1,),)))))</f>
        <v>4.7789725215860841E-2</v>
      </c>
      <c r="U303" s="13">
        <f>IF(VLOOKUP(B303,Database!$A:$AV,MATCH($U$1,Database!$A$1:$AV$1,),)=0,"#N/A",((((VLOOKUP(B303,Database!$A:$AS,MATCH($U$1,Database!$A$1:$AS$1,),))))-(((VLOOKUP(EDATE(B303,-12),Database!$A:$AS,MATCH($U$1,Database!$A$1:$AS$1,),)))))/(((VLOOKUP(EDATE(B303,-12),Database!$A:$AS,MATCH($U$1,Database!$A$1:$AS$1,),)))))</f>
        <v>-3.0335861320755417E-2</v>
      </c>
      <c r="V303" s="13">
        <f>IF(VLOOKUP(B303,Database!$A:$AV,MATCH($V$1,Database!$A$1:$AV$1,),)=0,"#N/A",((((VLOOKUP(B303,Database!$A:$AS,MATCH($V$1,Database!$A$1:$AS$1,),))))-(((VLOOKUP(EDATE(B303,-12),Database!$A:$AS,MATCH($V$1,Database!$A$1:$AS$1,),)))))/(((VLOOKUP(EDATE(B303,-12),Database!$A:$AS,MATCH($V$1,Database!$A$1:$AS$1,),)))))</f>
        <v>4.4247787610618523E-3</v>
      </c>
    </row>
    <row r="304" spans="1:22" s="80" customFormat="1" x14ac:dyDescent="0.35">
      <c r="A304" s="43"/>
      <c r="B304" s="75">
        <v>41395</v>
      </c>
      <c r="C304" s="13">
        <f>IF(VLOOKUP(B304,Database!$A:$AU,MATCH($C$1,Database!$A$1:$AU$1,),)=0,"#N/A",((((VLOOKUP(B304,Database!$A:$AU,MATCH($C$1,Database!$A$1:$AU$1,),))))-(((VLOOKUP(EDATE(B304,-12),Database!$A:$AU,MATCH($C$1,Database!$A$1:$AU$1,),)))))/(((VLOOKUP(EDATE(B304,-12),Database!$A:$AU,MATCH($C$1,Database!$A$1:$AU$1,),)))))</f>
        <v>1.6138725763717852E-2</v>
      </c>
      <c r="D304" s="13">
        <f>IF(VLOOKUP(B304,Database!$A:$AV,MATCH($D$1,Database!$A$1:$AV$1,),)=0,"#N/A",((((VLOOKUP(B304,Database!$A:$AS,MATCH($D$1,Database!$A$1:$AS$1,),))))-(((VLOOKUP(EDATE(B304,-12),Database!$A:$AS,MATCH($D$1,Database!$A$1:$AS$1,),)))))/(((VLOOKUP(EDATE(B304,-12),Database!$A:$AS,MATCH($D$1,Database!$A$1:$AS$1,),)))))</f>
        <v>-1.5259409975411579E-2</v>
      </c>
      <c r="E304" s="13">
        <f>IF(VLOOKUP(B304,Database!$A:$AV,MATCH($E$1,Database!$A$1:$AV$1,),)=0,"#N/A",((((VLOOKUP(B304,Database!$A:$AS,MATCH($E$1,Database!$A$1:$AS$1,),))))-(((VLOOKUP(EDATE(B304,-12),Database!$A:$AS,MATCH($E$1,Database!$A$1:$AS$1,),)))))/(((VLOOKUP(EDATE(B304,-12),Database!$A:$AS,MATCH($E$1,Database!$A$1:$AS$1,),)))))</f>
        <v>-1.4924946583075365E-2</v>
      </c>
      <c r="F304" s="13">
        <f>IF(VLOOKUP(B304,Database!$A:$AV,MATCH($F$1,Database!$A$1:$AV$1,),)=0,"#N/A",((((VLOOKUP(B304,Database!$A:$AS,MATCH($F$1,Database!$A$1:$AS$1,),))))-(((VLOOKUP(EDATE(B304,-12),Database!$A:$AS,MATCH($F$1,Database!$A$1:$AS$1,),)))))/(((VLOOKUP(EDATE(B304,-12),Database!$A:$AS,MATCH($F$1,Database!$A$1:$AS$1,),)))))</f>
        <v>-2.0304568522353451E-2</v>
      </c>
      <c r="G304" s="13">
        <f>IF(VLOOKUP(B304,Database!$A:$AV,MATCH($G$1,Database!$A$1:$AV$1,),)=0,"#N/A",((((VLOOKUP(B304,Database!$A:$AS,MATCH($G$1,Database!$A$1:$AS$1,),))))-(((VLOOKUP(EDATE(B304,-12),Database!$A:$AS,MATCH($G$1,Database!$A$1:$AS$1,),)))))/(((VLOOKUP(EDATE(B304,-12),Database!$A:$AS,MATCH($G$1,Database!$A$1:$AS$1,),)))))</f>
        <v>1.4248444712020889E-2</v>
      </c>
      <c r="H304" s="13">
        <f>IF(VLOOKUP(B304,Database!$A:$AV,MATCH($H$1,Database!$A$1:$AV$1,),)=0,"#N/A",((((VLOOKUP(B304,Database!$A:$AS,MATCH($H$1,Database!$A$1:$AS$1,),))))-(((VLOOKUP(EDATE(B304,-12),Database!$A:$AS,MATCH($H$1,Database!$A$1:$AS$1,),)))))/(((VLOOKUP(EDATE(B304,-12),Database!$A:$AS,MATCH($H$1,Database!$A$1:$AS$1,),)))))</f>
        <v>9.2272203000977274E-3</v>
      </c>
      <c r="I304" s="13">
        <f>IF(VLOOKUP(B304,Database!$A:$AV,MATCH($I$1,Database!$A$1:$AV$1,),)=0,"#N/A",((((VLOOKUP(B304,Database!$A:$AS,MATCH($I$1,Database!$A$1:$AS$1,),))))-(((VLOOKUP(EDATE(B304,-12),Database!$A:$AS,MATCH($I$1,Database!$A$1:$AS$1,),)))))/(((VLOOKUP(EDATE(B304,-12),Database!$A:$AS,MATCH($I$1,Database!$A$1:$AS$1,),)))))</f>
        <v>-4.2186001918464826E-2</v>
      </c>
      <c r="J304" s="13">
        <f>IF(VLOOKUP(B304,Database!$A:$AV,MATCH($J$1,Database!$A$1:$AV$1,),)=0,"#N/A",((((VLOOKUP(B304,Database!$A:$AS,MATCH($J$1,Database!$A$1:$AS$1,),))))-(((VLOOKUP(EDATE(B304,-12),Database!$A:$AS,MATCH($J$1,Database!$A$1:$AS$1,),)))))/(((VLOOKUP(EDATE(B304,-12),Database!$A:$AS,MATCH($J$1,Database!$A$1:$AS$1,),)))))</f>
        <v>-2.7412977114970049E-2</v>
      </c>
      <c r="K304" s="13">
        <f>IF(VLOOKUP(B304,Database!$A:$AV,MATCH($K$1,Database!$A$1:$AV$1,),)=0,"#N/A",((((VLOOKUP(B304,Database!$A:$AS,MATCH($K$1,Database!$A$1:$AS$1,),))))-(((VLOOKUP(EDATE(B304,-12),Database!$A:$AS,MATCH($K$1,Database!$A$1:$AS$1,),)))))/(((VLOOKUP(EDATE(B304,-12),Database!$A:$AS,MATCH($K$1,Database!$A$1:$AS$1,),)))))</f>
        <v>-9.3632958809529446E-2</v>
      </c>
      <c r="L304" s="13">
        <f>((((VLOOKUP(B304,Database!$A:$AS,MATCH($L$1,Database!$A$1:$AS$1,),))))-(((VLOOKUP(EDATE(B304,-12),Database!$A:$AS,MATCH($L$1,Database!$A$1:$AS$1,),)))))/(((VLOOKUP(EDATE(B304,-12),Database!$A:$AS,MATCH($L$1,Database!$A$1:$AS$1,),))))</f>
        <v>-1.2235222795478208E-2</v>
      </c>
      <c r="M304" s="13">
        <f>((((VLOOKUP(B304,Database!$A:$AS,MATCH($M$1,Database!$A$1:$AS$1,),))))-(((VLOOKUP(EDATE(B304,-12),Database!$A:$AS,MATCH($M$1,Database!$A$1:$AS$1,),)))))/(((VLOOKUP(EDATE(B304,-12),Database!$A:$AS,MATCH($M$1,Database!$A$1:$AS$1,),))))</f>
        <v>3.7444933920704908E-2</v>
      </c>
      <c r="N304" s="13">
        <f>((((VLOOKUP(B304,Database!$A:$AS,MATCH($N$1,Database!$A$1:$AS$1,),))))-(((VLOOKUP(EDATE(B304,-12),Database!$A:$AS,MATCH($N$1,Database!$A$1:$AS$1,),)))))/(((VLOOKUP(EDATE(B304,-12),Database!$A:$AS,MATCH($N$1,Database!$A$1:$AS$1,),))))</f>
        <v>4.6925726088915204E-3</v>
      </c>
      <c r="O304" s="13">
        <f>IF(VLOOKUP(B304,Database!$A:$AV,MATCH($O$1,Database!$A$1:$AV$1,),)=0,"#N/A",((((VLOOKUP(B304,Database!$A:$AS,MATCH($O$1,Database!$A$1:$AS$1,),))))-(((VLOOKUP(EDATE(B304,-12),Database!$A:$AS,MATCH($O$1,Database!$A$1:$AS$1,),)))))/(((VLOOKUP(EDATE(B304,-12),Database!$A:$AS,MATCH($O$1,Database!$A$1:$AS$1,),)))))</f>
        <v>-2.0356621010475641E-3</v>
      </c>
      <c r="P304" s="13">
        <f>IF(VLOOKUP(B304,Database!$A:$AV,MATCH($P$1,Database!$A$1:$AV$1,),)=0,"#N/A",((((VLOOKUP(B304,Database!$A:$AS,MATCH($P$1,Database!$A$1:$AS$1,),))))-(((VLOOKUP(EDATE(B304,-12),Database!$A:$AS,MATCH($P$1,Database!$A$1:$AS$1,),)))))/(((VLOOKUP(EDATE(B304,-12),Database!$A:$AS,MATCH($P$1,Database!$A$1:$AS$1,),)))))</f>
        <v>-1.6514958341981127E-2</v>
      </c>
      <c r="Q304" s="13">
        <f>IF(VLOOKUP(B304,Database!$A:$AV,MATCH($Q$1,Database!$A$1:$AV$1,),)=0,"#N/A",((((VLOOKUP(B304,Database!$A:$AS,MATCH($Q$1,Database!$A$1:$AS$1,),))))-(((VLOOKUP(EDATE(B304,-12),Database!$A:$AS,MATCH($Q$1,Database!$A$1:$AS$1,),)))))/(((VLOOKUP(EDATE(B304,-12),Database!$A:$AS,MATCH($Q$1,Database!$A$1:$AS$1,),)))))</f>
        <v>3.8721616224217617E-2</v>
      </c>
      <c r="R304" s="13">
        <f>IF(VLOOKUP(B304,Database!$A:$AV,MATCH($R$1,Database!$A$1:$AV$1,),)=0,"#N/A",((((VLOOKUP(B304,Database!$A:$AS,MATCH($R$1,Database!$A$1:$AS$1,),))))-(((VLOOKUP(EDATE(B304,-12),Database!$A:$AS,MATCH($R$1,Database!$A$1:$AS$1,),)))))/(((VLOOKUP(EDATE(B304,-12),Database!$A:$AS,MATCH($R$1,Database!$A$1:$AS$1,),)))))</f>
        <v>-3.9848197343507648E-2</v>
      </c>
      <c r="S304" s="13">
        <f>IF(VLOOKUP(B304,Database!$A:$AV,MATCH($S$1,Database!$A$1:$AV$1,),)=0,"#N/A",((((VLOOKUP(B304,Database!$A:$AS,MATCH($S$1,Database!$A$1:$AS$1,),))))-(((VLOOKUP(EDATE(B304,-12),Database!$A:$AS,MATCH($S$1,Database!$A$1:$AS$1,),)))))/(((VLOOKUP(EDATE(B304,-12),Database!$A:$AS,MATCH($S$1,Database!$A$1:$AS$1,),)))))</f>
        <v>-3.9564787335232554E-3</v>
      </c>
      <c r="T304" s="13">
        <f>IF(VLOOKUP(B304,Database!$A:$AV,MATCH($T$1,Database!$A$1:$AV$1,),)=0,"#N/A",((((VLOOKUP(B304,Database!$A:$AS,MATCH($T$1,Database!$A$1:$AS$1,),))))-(((VLOOKUP(EDATE(B304,-12),Database!$A:$AS,MATCH($T$1,Database!$A$1:$AS$1,),)))))/(((VLOOKUP(EDATE(B304,-12),Database!$A:$AS,MATCH($T$1,Database!$A$1:$AS$1,),)))))</f>
        <v>4.6428571427763549E-2</v>
      </c>
      <c r="U304" s="13">
        <f>IF(VLOOKUP(B304,Database!$A:$AV,MATCH($U$1,Database!$A$1:$AV$1,),)=0,"#N/A",((((VLOOKUP(B304,Database!$A:$AS,MATCH($U$1,Database!$A$1:$AS$1,),))))-(((VLOOKUP(EDATE(B304,-12),Database!$A:$AS,MATCH($U$1,Database!$A$1:$AS$1,),)))))/(((VLOOKUP(EDATE(B304,-12),Database!$A:$AS,MATCH($U$1,Database!$A$1:$AS$1,),)))))</f>
        <v>-2.3783783779178225E-2</v>
      </c>
      <c r="V304" s="13">
        <f>IF(VLOOKUP(B304,Database!$A:$AV,MATCH($V$1,Database!$A$1:$AV$1,),)=0,"#N/A",((((VLOOKUP(B304,Database!$A:$AS,MATCH($V$1,Database!$A$1:$AS$1,),))))-(((VLOOKUP(EDATE(B304,-12),Database!$A:$AS,MATCH($V$1,Database!$A$1:$AS$1,),)))))/(((VLOOKUP(EDATE(B304,-12),Database!$A:$AS,MATCH($V$1,Database!$A$1:$AS$1,),)))))</f>
        <v>4.3525571273122033E-3</v>
      </c>
    </row>
    <row r="305" spans="1:22" s="80" customFormat="1" x14ac:dyDescent="0.35">
      <c r="A305" s="43"/>
      <c r="B305" s="75">
        <v>41426</v>
      </c>
      <c r="C305" s="13">
        <f>IF(VLOOKUP(B305,Database!$A:$AU,MATCH($C$1,Database!$A$1:$AU$1,),)=0,"#N/A",((((VLOOKUP(B305,Database!$A:$AU,MATCH($C$1,Database!$A$1:$AU$1,),))))-(((VLOOKUP(EDATE(B305,-12),Database!$A:$AU,MATCH($C$1,Database!$A$1:$AU$1,),)))))/(((VLOOKUP(EDATE(B305,-12),Database!$A:$AU,MATCH($C$1,Database!$A$1:$AU$1,),)))))</f>
        <v>1.7681759109807745E-2</v>
      </c>
      <c r="D305" s="13">
        <f>IF(VLOOKUP(B305,Database!$A:$AV,MATCH($D$1,Database!$A$1:$AV$1,),)=0,"#N/A",((((VLOOKUP(B305,Database!$A:$AS,MATCH($D$1,Database!$A$1:$AS$1,),))))-(((VLOOKUP(EDATE(B305,-12),Database!$A:$AS,MATCH($D$1,Database!$A$1:$AS$1,),)))))/(((VLOOKUP(EDATE(B305,-12),Database!$A:$AS,MATCH($D$1,Database!$A$1:$AS$1,),)))))</f>
        <v>-6.16016427958612E-3</v>
      </c>
      <c r="E305" s="13">
        <f>IF(VLOOKUP(B305,Database!$A:$AV,MATCH($E$1,Database!$A$1:$AV$1,),)=0,"#N/A",((((VLOOKUP(B305,Database!$A:$AS,MATCH($E$1,Database!$A$1:$AS$1,),))))-(((VLOOKUP(EDATE(B305,-12),Database!$A:$AS,MATCH($E$1,Database!$A$1:$AS$1,),)))))/(((VLOOKUP(EDATE(B305,-12),Database!$A:$AS,MATCH($E$1,Database!$A$1:$AS$1,),)))))</f>
        <v>-1.7835408481209569E-2</v>
      </c>
      <c r="F305" s="13">
        <f>IF(VLOOKUP(B305,Database!$A:$AV,MATCH($F$1,Database!$A$1:$AV$1,),)=0,"#N/A",((((VLOOKUP(B305,Database!$A:$AS,MATCH($F$1,Database!$A$1:$AS$1,),))))-(((VLOOKUP(EDATE(B305,-12),Database!$A:$AS,MATCH($F$1,Database!$A$1:$AS$1,),)))))/(((VLOOKUP(EDATE(B305,-12),Database!$A:$AS,MATCH($F$1,Database!$A$1:$AS$1,),)))))</f>
        <v>9.2497430601261275E-3</v>
      </c>
      <c r="G305" s="13">
        <f>IF(VLOOKUP(B305,Database!$A:$AV,MATCH($G$1,Database!$A$1:$AV$1,),)=0,"#N/A",((((VLOOKUP(B305,Database!$A:$AS,MATCH($G$1,Database!$A$1:$AS$1,),))))-(((VLOOKUP(EDATE(B305,-12),Database!$A:$AS,MATCH($G$1,Database!$A$1:$AS$1,),)))))/(((VLOOKUP(EDATE(B305,-12),Database!$A:$AS,MATCH($G$1,Database!$A$1:$AS$1,),)))))</f>
        <v>1.0829959514170116E-2</v>
      </c>
      <c r="H305" s="13">
        <f>IF(VLOOKUP(B305,Database!$A:$AV,MATCH($H$1,Database!$A$1:$AV$1,),)=0,"#N/A",((((VLOOKUP(B305,Database!$A:$AS,MATCH($H$1,Database!$A$1:$AS$1,),))))-(((VLOOKUP(EDATE(B305,-12),Database!$A:$AS,MATCH($H$1,Database!$A$1:$AS$1,),)))))/(((VLOOKUP(EDATE(B305,-12),Database!$A:$AS,MATCH($H$1,Database!$A$1:$AS$1,),)))))</f>
        <v>3.5087719307526792E-2</v>
      </c>
      <c r="I305" s="13">
        <f>IF(VLOOKUP(B305,Database!$A:$AV,MATCH($I$1,Database!$A$1:$AV$1,),)=0,"#N/A",((((VLOOKUP(B305,Database!$A:$AS,MATCH($I$1,Database!$A$1:$AS$1,),))))-(((VLOOKUP(EDATE(B305,-12),Database!$A:$AS,MATCH($I$1,Database!$A$1:$AS$1,),)))))/(((VLOOKUP(EDATE(B305,-12),Database!$A:$AS,MATCH($I$1,Database!$A$1:$AS$1,),)))))</f>
        <v>-2.4461839530074175E-2</v>
      </c>
      <c r="J305" s="13">
        <f>IF(VLOOKUP(B305,Database!$A:$AV,MATCH($J$1,Database!$A$1:$AV$1,),)=0,"#N/A",((((VLOOKUP(B305,Database!$A:$AS,MATCH($J$1,Database!$A$1:$AS$1,),))))-(((VLOOKUP(EDATE(B305,-12),Database!$A:$AS,MATCH($J$1,Database!$A$1:$AS$1,),)))))/(((VLOOKUP(EDATE(B305,-12),Database!$A:$AS,MATCH($J$1,Database!$A$1:$AS$1,),)))))</f>
        <v>-1.9131360491507116E-2</v>
      </c>
      <c r="K305" s="13">
        <f>IF(VLOOKUP(B305,Database!$A:$AV,MATCH($K$1,Database!$A$1:$AV$1,),)=0,"#N/A",((((VLOOKUP(B305,Database!$A:$AS,MATCH($K$1,Database!$A$1:$AS$1,),))))-(((VLOOKUP(EDATE(B305,-12),Database!$A:$AS,MATCH($K$1,Database!$A$1:$AS$1,),)))))/(((VLOOKUP(EDATE(B305,-12),Database!$A:$AS,MATCH($K$1,Database!$A$1:$AS$1,),)))))</f>
        <v>-6.2260536403523102E-2</v>
      </c>
      <c r="L305" s="13">
        <f>((((VLOOKUP(B305,Database!$A:$AS,MATCH($L$1,Database!$A$1:$AS$1,),))))-(((VLOOKUP(EDATE(B305,-12),Database!$A:$AS,MATCH($L$1,Database!$A$1:$AS$1,),)))))/(((VLOOKUP(EDATE(B305,-12),Database!$A:$AS,MATCH($L$1,Database!$A$1:$AS$1,),))))</f>
        <v>-1.5339535076481833E-2</v>
      </c>
      <c r="M305" s="13">
        <f>((((VLOOKUP(B305,Database!$A:$AS,MATCH($M$1,Database!$A$1:$AS$1,),))))-(((VLOOKUP(EDATE(B305,-12),Database!$A:$AS,MATCH($M$1,Database!$A$1:$AS$1,),)))))/(((VLOOKUP(EDATE(B305,-12),Database!$A:$AS,MATCH($M$1,Database!$A$1:$AS$1,),))))</f>
        <v>1.9801980198019771E-2</v>
      </c>
      <c r="N305" s="13">
        <f>((((VLOOKUP(B305,Database!$A:$AS,MATCH($N$1,Database!$A$1:$AS$1,),))))-(((VLOOKUP(EDATE(B305,-12),Database!$A:$AS,MATCH($N$1,Database!$A$1:$AS$1,),)))))/(((VLOOKUP(EDATE(B305,-12),Database!$A:$AS,MATCH($N$1,Database!$A$1:$AS$1,),))))</f>
        <v>-7.7333434773144824E-3</v>
      </c>
      <c r="O305" s="13">
        <f>IF(VLOOKUP(B305,Database!$A:$AV,MATCH($O$1,Database!$A$1:$AV$1,),)=0,"#N/A",((((VLOOKUP(B305,Database!$A:$AS,MATCH($O$1,Database!$A$1:$AS$1,),))))-(((VLOOKUP(EDATE(B305,-12),Database!$A:$AS,MATCH($O$1,Database!$A$1:$AS$1,),)))))/(((VLOOKUP(EDATE(B305,-12),Database!$A:$AS,MATCH($O$1,Database!$A$1:$AS$1,),)))))</f>
        <v>6.5982300206937595E-4</v>
      </c>
      <c r="P305" s="13">
        <f>IF(VLOOKUP(B305,Database!$A:$AV,MATCH($P$1,Database!$A$1:$AV$1,),)=0,"#N/A",((((VLOOKUP(B305,Database!$A:$AS,MATCH($P$1,Database!$A$1:$AS$1,),))))-(((VLOOKUP(EDATE(B305,-12),Database!$A:$AS,MATCH($P$1,Database!$A$1:$AS$1,),)))))/(((VLOOKUP(EDATE(B305,-12),Database!$A:$AS,MATCH($P$1,Database!$A$1:$AS$1,),)))))</f>
        <v>5.1719966124933563E-3</v>
      </c>
      <c r="Q305" s="13">
        <f>IF(VLOOKUP(B305,Database!$A:$AV,MATCH($Q$1,Database!$A$1:$AV$1,),)=0,"#N/A",((((VLOOKUP(B305,Database!$A:$AS,MATCH($Q$1,Database!$A$1:$AS$1,),))))-(((VLOOKUP(EDATE(B305,-12),Database!$A:$AS,MATCH($Q$1,Database!$A$1:$AS$1,),)))))/(((VLOOKUP(EDATE(B305,-12),Database!$A:$AS,MATCH($Q$1,Database!$A$1:$AS$1,),)))))</f>
        <v>4.2240717151665524E-2</v>
      </c>
      <c r="R305" s="13">
        <f>IF(VLOOKUP(B305,Database!$A:$AV,MATCH($R$1,Database!$A$1:$AV$1,),)=0,"#N/A",((((VLOOKUP(B305,Database!$A:$AS,MATCH($R$1,Database!$A$1:$AS$1,),))))-(((VLOOKUP(EDATE(B305,-12),Database!$A:$AS,MATCH($R$1,Database!$A$1:$AS$1,),)))))/(((VLOOKUP(EDATE(B305,-12),Database!$A:$AS,MATCH($R$1,Database!$A$1:$AS$1,),)))))</f>
        <v>2.3121387284519242E-2</v>
      </c>
      <c r="S305" s="13">
        <f>IF(VLOOKUP(B305,Database!$A:$AV,MATCH($S$1,Database!$A$1:$AV$1,),)=0,"#N/A",((((VLOOKUP(B305,Database!$A:$AS,MATCH($S$1,Database!$A$1:$AS$1,),))))-(((VLOOKUP(EDATE(B305,-12),Database!$A:$AS,MATCH($S$1,Database!$A$1:$AS$1,),)))))/(((VLOOKUP(EDATE(B305,-12),Database!$A:$AS,MATCH($S$1,Database!$A$1:$AS$1,),)))))</f>
        <v>-2.4144869212979599E-2</v>
      </c>
      <c r="T305" s="13">
        <f>IF(VLOOKUP(B305,Database!$A:$AV,MATCH($T$1,Database!$A$1:$AV$1,),)=0,"#N/A",((((VLOOKUP(B305,Database!$A:$AS,MATCH($T$1,Database!$A$1:$AS$1,),))))-(((VLOOKUP(EDATE(B305,-12),Database!$A:$AS,MATCH($T$1,Database!$A$1:$AS$1,),)))))/(((VLOOKUP(EDATE(B305,-12),Database!$A:$AS,MATCH($T$1,Database!$A$1:$AS$1,),)))))</f>
        <v>8.6330935251971025E-2</v>
      </c>
      <c r="U305" s="13">
        <f>IF(VLOOKUP(B305,Database!$A:$AV,MATCH($U$1,Database!$A$1:$AV$1,),)=0,"#N/A",((((VLOOKUP(B305,Database!$A:$AS,MATCH($U$1,Database!$A$1:$AS$1,),))))-(((VLOOKUP(EDATE(B305,-12),Database!$A:$AS,MATCH($U$1,Database!$A$1:$AS$1,),)))))/(((VLOOKUP(EDATE(B305,-12),Database!$A:$AS,MATCH($U$1,Database!$A$1:$AS$1,),)))))</f>
        <v>-1.6251354283233165E-2</v>
      </c>
      <c r="V305" s="13">
        <f>IF(VLOOKUP(B305,Database!$A:$AV,MATCH($V$1,Database!$A$1:$AV$1,),)=0,"#N/A",((((VLOOKUP(B305,Database!$A:$AS,MATCH($V$1,Database!$A$1:$AS$1,),))))-(((VLOOKUP(EDATE(B305,-12),Database!$A:$AS,MATCH($V$1,Database!$A$1:$AS$1,),)))))/(((VLOOKUP(EDATE(B305,-12),Database!$A:$AS,MATCH($V$1,Database!$A$1:$AS$1,),)))))</f>
        <v>2.646085997794919E-2</v>
      </c>
    </row>
    <row r="306" spans="1:22" s="80" customFormat="1" x14ac:dyDescent="0.35">
      <c r="A306" s="43"/>
      <c r="B306" s="75">
        <v>41456</v>
      </c>
      <c r="C306" s="13">
        <f>IF(VLOOKUP(B306,Database!$A:$AU,MATCH($C$1,Database!$A$1:$AU$1,),)=0,"#N/A",((((VLOOKUP(B306,Database!$A:$AU,MATCH($C$1,Database!$A$1:$AU$1,),))))-(((VLOOKUP(EDATE(B306,-12),Database!$A:$AU,MATCH($C$1,Database!$A$1:$AU$1,),)))))/(((VLOOKUP(EDATE(B306,-12),Database!$A:$AU,MATCH($C$1,Database!$A$1:$AU$1,),)))))</f>
        <v>1.2175180156860307E-2</v>
      </c>
      <c r="D306" s="13">
        <f>IF(VLOOKUP(B306,Database!$A:$AV,MATCH($D$1,Database!$A$1:$AV$1,),)=0,"#N/A",((((VLOOKUP(B306,Database!$A:$AS,MATCH($D$1,Database!$A$1:$AS$1,),))))-(((VLOOKUP(EDATE(B306,-12),Database!$A:$AS,MATCH($D$1,Database!$A$1:$AS$1,),)))))/(((VLOOKUP(EDATE(B306,-12),Database!$A:$AS,MATCH($D$1,Database!$A$1:$AS$1,),)))))</f>
        <v>-1.7400204706834305E-2</v>
      </c>
      <c r="E306" s="13">
        <f>IF(VLOOKUP(B306,Database!$A:$AV,MATCH($E$1,Database!$A$1:$AV$1,),)=0,"#N/A",((((VLOOKUP(B306,Database!$A:$AS,MATCH($E$1,Database!$A$1:$AS$1,),))))-(((VLOOKUP(EDATE(B306,-12),Database!$A:$AS,MATCH($E$1,Database!$A$1:$AS$1,),)))))/(((VLOOKUP(EDATE(B306,-12),Database!$A:$AS,MATCH($E$1,Database!$A$1:$AS$1,),)))))</f>
        <v>2.2301193885202303E-3</v>
      </c>
      <c r="F306" s="13">
        <f>IF(VLOOKUP(B306,Database!$A:$AV,MATCH($F$1,Database!$A$1:$AV$1,),)=0,"#N/A",((((VLOOKUP(B306,Database!$A:$AS,MATCH($F$1,Database!$A$1:$AS$1,),))))-(((VLOOKUP(EDATE(B306,-12),Database!$A:$AS,MATCH($F$1,Database!$A$1:$AS$1,),)))))/(((VLOOKUP(EDATE(B306,-12),Database!$A:$AS,MATCH($F$1,Database!$A$1:$AS$1,),)))))</f>
        <v>-1.9308943084133126E-2</v>
      </c>
      <c r="G306" s="13">
        <f>IF(VLOOKUP(B306,Database!$A:$AV,MATCH($G$1,Database!$A$1:$AV$1,),)=0,"#N/A",((((VLOOKUP(B306,Database!$A:$AS,MATCH($G$1,Database!$A$1:$AS$1,),))))-(((VLOOKUP(EDATE(B306,-12),Database!$A:$AS,MATCH($G$1,Database!$A$1:$AS$1,),)))))/(((VLOOKUP(EDATE(B306,-12),Database!$A:$AS,MATCH($G$1,Database!$A$1:$AS$1,),)))))</f>
        <v>-3.9192041000904489E-3</v>
      </c>
      <c r="H306" s="13">
        <f>IF(VLOOKUP(B306,Database!$A:$AV,MATCH($H$1,Database!$A$1:$AV$1,),)=0,"#N/A",((((VLOOKUP(B306,Database!$A:$AS,MATCH($H$1,Database!$A$1:$AS$1,),))))-(((VLOOKUP(EDATE(B306,-12),Database!$A:$AS,MATCH($H$1,Database!$A$1:$AS$1,),)))))/(((VLOOKUP(EDATE(B306,-12),Database!$A:$AS,MATCH($H$1,Database!$A$1:$AS$1,),)))))</f>
        <v>3.3936651571290304E-3</v>
      </c>
      <c r="I306" s="13">
        <f>IF(VLOOKUP(B306,Database!$A:$AV,MATCH($I$1,Database!$A$1:$AV$1,),)=0,"#N/A",((((VLOOKUP(B306,Database!$A:$AS,MATCH($I$1,Database!$A$1:$AS$1,),))))-(((VLOOKUP(EDATE(B306,-12),Database!$A:$AS,MATCH($I$1,Database!$A$1:$AS$1,),)))))/(((VLOOKUP(EDATE(B306,-12),Database!$A:$AS,MATCH($I$1,Database!$A$1:$AS$1,),)))))</f>
        <v>-3.6786060022060266E-2</v>
      </c>
      <c r="J306" s="13">
        <f>IF(VLOOKUP(B306,Database!$A:$AV,MATCH($J$1,Database!$A$1:$AV$1,),)=0,"#N/A",((((VLOOKUP(B306,Database!$A:$AS,MATCH($J$1,Database!$A$1:$AS$1,),))))-(((VLOOKUP(EDATE(B306,-12),Database!$A:$AS,MATCH($J$1,Database!$A$1:$AS$1,),)))))/(((VLOOKUP(EDATE(B306,-12),Database!$A:$AS,MATCH($J$1,Database!$A$1:$AS$1,),)))))</f>
        <v>-1.1530646967638562E-2</v>
      </c>
      <c r="K306" s="13">
        <f>IF(VLOOKUP(B306,Database!$A:$AV,MATCH($K$1,Database!$A$1:$AV$1,),)=0,"#N/A",((((VLOOKUP(B306,Database!$A:$AS,MATCH($K$1,Database!$A$1:$AS$1,),))))-(((VLOOKUP(EDATE(B306,-12),Database!$A:$AS,MATCH($K$1,Database!$A$1:$AS$1,),)))))/(((VLOOKUP(EDATE(B306,-12),Database!$A:$AS,MATCH($K$1,Database!$A$1:$AS$1,),)))))</f>
        <v>-3.4648700673789626E-2</v>
      </c>
      <c r="L306" s="13">
        <f>((((VLOOKUP(B306,Database!$A:$AS,MATCH($L$1,Database!$A$1:$AS$1,),))))-(((VLOOKUP(EDATE(B306,-12),Database!$A:$AS,MATCH($L$1,Database!$A$1:$AS$1,),)))))/(((VLOOKUP(EDATE(B306,-12),Database!$A:$AS,MATCH($L$1,Database!$A$1:$AS$1,),))))</f>
        <v>-9.7387306561136072E-3</v>
      </c>
      <c r="M306" s="13">
        <f>((((VLOOKUP(B306,Database!$A:$AS,MATCH($M$1,Database!$A$1:$AS$1,),))))-(((VLOOKUP(EDATE(B306,-12),Database!$A:$AS,MATCH($M$1,Database!$A$1:$AS$1,),)))))/(((VLOOKUP(EDATE(B306,-12),Database!$A:$AS,MATCH($M$1,Database!$A$1:$AS$1,),))))</f>
        <v>5.4764512595837896E-3</v>
      </c>
      <c r="N306" s="13">
        <f>((((VLOOKUP(B306,Database!$A:$AS,MATCH($N$1,Database!$A$1:$AS$1,),))))-(((VLOOKUP(EDATE(B306,-12),Database!$A:$AS,MATCH($N$1,Database!$A$1:$AS$1,),)))))/(((VLOOKUP(EDATE(B306,-12),Database!$A:$AS,MATCH($N$1,Database!$A$1:$AS$1,),))))</f>
        <v>2.9667760402990597E-2</v>
      </c>
      <c r="O306" s="13">
        <f>IF(VLOOKUP(B306,Database!$A:$AV,MATCH($O$1,Database!$A$1:$AV$1,),)=0,"#N/A",((((VLOOKUP(B306,Database!$A:$AS,MATCH($O$1,Database!$A$1:$AS$1,),))))-(((VLOOKUP(EDATE(B306,-12),Database!$A:$AS,MATCH($O$1,Database!$A$1:$AS$1,),)))))/(((VLOOKUP(EDATE(B306,-12),Database!$A:$AS,MATCH($O$1,Database!$A$1:$AS$1,),)))))</f>
        <v>8.5306332433655822E-3</v>
      </c>
      <c r="P306" s="13">
        <f>IF(VLOOKUP(B306,Database!$A:$AV,MATCH($P$1,Database!$A$1:$AV$1,),)=0,"#N/A",((((VLOOKUP(B306,Database!$A:$AS,MATCH($P$1,Database!$A$1:$AS$1,),))))-(((VLOOKUP(EDATE(B306,-12),Database!$A:$AS,MATCH($P$1,Database!$A$1:$AS$1,),)))))/(((VLOOKUP(EDATE(B306,-12),Database!$A:$AS,MATCH($P$1,Database!$A$1:$AS$1,),)))))</f>
        <v>2.5783922607628073E-3</v>
      </c>
      <c r="Q306" s="13">
        <f>IF(VLOOKUP(B306,Database!$A:$AV,MATCH($Q$1,Database!$A$1:$AV$1,),)=0,"#N/A",((((VLOOKUP(B306,Database!$A:$AS,MATCH($Q$1,Database!$A$1:$AS$1,),))))-(((VLOOKUP(EDATE(B306,-12),Database!$A:$AS,MATCH($Q$1,Database!$A$1:$AS$1,),)))))/(((VLOOKUP(EDATE(B306,-12),Database!$A:$AS,MATCH($Q$1,Database!$A$1:$AS$1,),)))))</f>
        <v>2.1496130012569243E-2</v>
      </c>
      <c r="R306" s="13">
        <f>IF(VLOOKUP(B306,Database!$A:$AV,MATCH($R$1,Database!$A$1:$AV$1,),)=0,"#N/A",((((VLOOKUP(B306,Database!$A:$AS,MATCH($R$1,Database!$A$1:$AS$1,),))))-(((VLOOKUP(EDATE(B306,-12),Database!$A:$AS,MATCH($R$1,Database!$A$1:$AS$1,),)))))/(((VLOOKUP(EDATE(B306,-12),Database!$A:$AS,MATCH($R$1,Database!$A$1:$AS$1,),)))))</f>
        <v>-7.250470809753784E-2</v>
      </c>
      <c r="S306" s="13">
        <f>IF(VLOOKUP(B306,Database!$A:$AV,MATCH($S$1,Database!$A$1:$AV$1,),)=0,"#N/A",((((VLOOKUP(B306,Database!$A:$AS,MATCH($S$1,Database!$A$1:$AS$1,),))))-(((VLOOKUP(EDATE(B306,-12),Database!$A:$AS,MATCH($S$1,Database!$A$1:$AS$1,),)))))/(((VLOOKUP(EDATE(B306,-12),Database!$A:$AS,MATCH($S$1,Database!$A$1:$AS$1,),)))))</f>
        <v>-2.7551020397393208E-2</v>
      </c>
      <c r="T306" s="13">
        <f>IF(VLOOKUP(B306,Database!$A:$AV,MATCH($T$1,Database!$A$1:$AV$1,),)=0,"#N/A",((((VLOOKUP(B306,Database!$A:$AS,MATCH($T$1,Database!$A$1:$AS$1,),))))-(((VLOOKUP(EDATE(B306,-12),Database!$A:$AS,MATCH($T$1,Database!$A$1:$AS$1,),)))))/(((VLOOKUP(EDATE(B306,-12),Database!$A:$AS,MATCH($T$1,Database!$A$1:$AS$1,),)))))</f>
        <v>7.007125890378052E-2</v>
      </c>
      <c r="U306" s="13">
        <f>IF(VLOOKUP(B306,Database!$A:$AV,MATCH($U$1,Database!$A$1:$AV$1,),)=0,"#N/A",((((VLOOKUP(B306,Database!$A:$AS,MATCH($U$1,Database!$A$1:$AS$1,),))))-(((VLOOKUP(EDATE(B306,-12),Database!$A:$AS,MATCH($U$1,Database!$A$1:$AS$1,),)))))/(((VLOOKUP(EDATE(B306,-12),Database!$A:$AS,MATCH($U$1,Database!$A$1:$AS$1,),)))))</f>
        <v>4.3290043350491629E-3</v>
      </c>
      <c r="V306" s="13">
        <f>IF(VLOOKUP(B306,Database!$A:$AV,MATCH($V$1,Database!$A$1:$AV$1,),)=0,"#N/A",((((VLOOKUP(B306,Database!$A:$AS,MATCH($V$1,Database!$A$1:$AS$1,),))))-(((VLOOKUP(EDATE(B306,-12),Database!$A:$AS,MATCH($V$1,Database!$A$1:$AS$1,),)))))/(((VLOOKUP(EDATE(B306,-12),Database!$A:$AS,MATCH($V$1,Database!$A$1:$AS$1,),)))))</f>
        <v>3.9691289966923858E-2</v>
      </c>
    </row>
    <row r="307" spans="1:22" s="80" customFormat="1" x14ac:dyDescent="0.35">
      <c r="A307" s="43"/>
      <c r="B307" s="75">
        <v>41487</v>
      </c>
      <c r="C307" s="13">
        <f>IF(VLOOKUP(B307,Database!$A:$AU,MATCH($C$1,Database!$A$1:$AU$1,),)=0,"#N/A",((((VLOOKUP(B307,Database!$A:$AU,MATCH($C$1,Database!$A$1:$AU$1,),))))-(((VLOOKUP(EDATE(B307,-12),Database!$A:$AU,MATCH($C$1,Database!$A$1:$AU$1,),)))))/(((VLOOKUP(EDATE(B307,-12),Database!$A:$AU,MATCH($C$1,Database!$A$1:$AU$1,),)))))</f>
        <v>2.23618632606878E-2</v>
      </c>
      <c r="D307" s="13">
        <f>IF(VLOOKUP(B307,Database!$A:$AV,MATCH($D$1,Database!$A$1:$AV$1,),)=0,"#N/A",((((VLOOKUP(B307,Database!$A:$AS,MATCH($D$1,Database!$A$1:$AS$1,),))))-(((VLOOKUP(EDATE(B307,-12),Database!$A:$AS,MATCH($D$1,Database!$A$1:$AS$1,),)))))/(((VLOOKUP(EDATE(B307,-12),Database!$A:$AS,MATCH($D$1,Database!$A$1:$AS$1,),)))))</f>
        <v>-2.1319796958479128E-2</v>
      </c>
      <c r="E307" s="13">
        <f>IF(VLOOKUP(B307,Database!$A:$AV,MATCH($E$1,Database!$A$1:$AV$1,),)=0,"#N/A",((((VLOOKUP(B307,Database!$A:$AS,MATCH($E$1,Database!$A$1:$AS$1,),))))-(((VLOOKUP(EDATE(B307,-12),Database!$A:$AS,MATCH($E$1,Database!$A$1:$AS$1,),)))))/(((VLOOKUP(EDATE(B307,-12),Database!$A:$AS,MATCH($E$1,Database!$A$1:$AS$1,),)))))</f>
        <v>1.7786153268215598E-2</v>
      </c>
      <c r="F307" s="13">
        <f>IF(VLOOKUP(B307,Database!$A:$AV,MATCH($F$1,Database!$A$1:$AV$1,),)=0,"#N/A",((((VLOOKUP(B307,Database!$A:$AS,MATCH($F$1,Database!$A$1:$AS$1,),))))-(((VLOOKUP(EDATE(B307,-12),Database!$A:$AS,MATCH($F$1,Database!$A$1:$AS$1,),)))))/(((VLOOKUP(EDATE(B307,-12),Database!$A:$AS,MATCH($F$1,Database!$A$1:$AS$1,),)))))</f>
        <v>3.0487804869683732E-3</v>
      </c>
      <c r="G307" s="13">
        <f>IF(VLOOKUP(B307,Database!$A:$AV,MATCH($G$1,Database!$A$1:$AV$1,),)=0,"#N/A",((((VLOOKUP(B307,Database!$A:$AS,MATCH($G$1,Database!$A$1:$AS$1,),))))-(((VLOOKUP(EDATE(B307,-12),Database!$A:$AS,MATCH($G$1,Database!$A$1:$AS$1,),)))))/(((VLOOKUP(EDATE(B307,-12),Database!$A:$AS,MATCH($G$1,Database!$A$1:$AS$1,),)))))</f>
        <v>-3.2746582751499637E-2</v>
      </c>
      <c r="H307" s="13">
        <f>IF(VLOOKUP(B307,Database!$A:$AV,MATCH($H$1,Database!$A$1:$AV$1,),)=0,"#N/A",((((VLOOKUP(B307,Database!$A:$AS,MATCH($H$1,Database!$A$1:$AS$1,),))))-(((VLOOKUP(EDATE(B307,-12),Database!$A:$AS,MATCH($H$1,Database!$A$1:$AS$1,),)))))/(((VLOOKUP(EDATE(B307,-12),Database!$A:$AS,MATCH($H$1,Database!$A$1:$AS$1,),)))))</f>
        <v>3.4246575329940558E-3</v>
      </c>
      <c r="I307" s="13">
        <f>IF(VLOOKUP(B307,Database!$A:$AV,MATCH($I$1,Database!$A$1:$AV$1,),)=0,"#N/A",((((VLOOKUP(B307,Database!$A:$AS,MATCH($I$1,Database!$A$1:$AS$1,),))))-(((VLOOKUP(EDATE(B307,-12),Database!$A:$AS,MATCH($I$1,Database!$A$1:$AS$1,),)))))/(((VLOOKUP(EDATE(B307,-12),Database!$A:$AS,MATCH($I$1,Database!$A$1:$AS$1,),)))))</f>
        <v>-4.580896686209239E-2</v>
      </c>
      <c r="J307" s="13">
        <f>IF(VLOOKUP(B307,Database!$A:$AV,MATCH($J$1,Database!$A$1:$AV$1,),)=0,"#N/A",((((VLOOKUP(B307,Database!$A:$AS,MATCH($J$1,Database!$A$1:$AS$1,),))))-(((VLOOKUP(EDATE(B307,-12),Database!$A:$AS,MATCH($J$1,Database!$A$1:$AS$1,),)))))/(((VLOOKUP(EDATE(B307,-12),Database!$A:$AS,MATCH($J$1,Database!$A$1:$AS$1,),)))))</f>
        <v>-2.2501112412936699E-2</v>
      </c>
      <c r="K307" s="13">
        <f>IF(VLOOKUP(B307,Database!$A:$AV,MATCH($K$1,Database!$A$1:$AV$1,),)=0,"#N/A",((((VLOOKUP(B307,Database!$A:$AS,MATCH($K$1,Database!$A$1:$AS$1,),))))-(((VLOOKUP(EDATE(B307,-12),Database!$A:$AS,MATCH($K$1,Database!$A$1:$AS$1,),)))))/(((VLOOKUP(EDATE(B307,-12),Database!$A:$AS,MATCH($K$1,Database!$A$1:$AS$1,),)))))</f>
        <v>-8.7037037037551473E-2</v>
      </c>
      <c r="L307" s="13">
        <f>((((VLOOKUP(B307,Database!$A:$AS,MATCH($L$1,Database!$A$1:$AS$1,),))))-(((VLOOKUP(EDATE(B307,-12),Database!$A:$AS,MATCH($L$1,Database!$A$1:$AS$1,),)))))/(((VLOOKUP(EDATE(B307,-12),Database!$A:$AS,MATCH($L$1,Database!$A$1:$AS$1,),))))</f>
        <v>6.4217773695769394E-4</v>
      </c>
      <c r="M307" s="13">
        <f>((((VLOOKUP(B307,Database!$A:$AS,MATCH($M$1,Database!$A$1:$AS$1,),))))-(((VLOOKUP(EDATE(B307,-12),Database!$A:$AS,MATCH($M$1,Database!$A$1:$AS$1,),)))))/(((VLOOKUP(EDATE(B307,-12),Database!$A:$AS,MATCH($M$1,Database!$A$1:$AS$1,),))))</f>
        <v>-8.6862106406080039E-3</v>
      </c>
      <c r="N307" s="13">
        <f>((((VLOOKUP(B307,Database!$A:$AS,MATCH($N$1,Database!$A$1:$AS$1,),))))-(((VLOOKUP(EDATE(B307,-12),Database!$A:$AS,MATCH($N$1,Database!$A$1:$AS$1,),)))))/(((VLOOKUP(EDATE(B307,-12),Database!$A:$AS,MATCH($N$1,Database!$A$1:$AS$1,),))))</f>
        <v>4.1932095247230038E-2</v>
      </c>
      <c r="O307" s="13">
        <f>IF(VLOOKUP(B307,Database!$A:$AV,MATCH($O$1,Database!$A$1:$AV$1,),)=0,"#N/A",((((VLOOKUP(B307,Database!$A:$AS,MATCH($O$1,Database!$A$1:$AS$1,),))))-(((VLOOKUP(EDATE(B307,-12),Database!$A:$AS,MATCH($O$1,Database!$A$1:$AS$1,),)))))/(((VLOOKUP(EDATE(B307,-12),Database!$A:$AS,MATCH($O$1,Database!$A$1:$AS$1,),)))))</f>
        <v>2.7652310252263963E-2</v>
      </c>
      <c r="P307" s="13">
        <f>IF(VLOOKUP(B307,Database!$A:$AV,MATCH($P$1,Database!$A$1:$AV$1,),)=0,"#N/A",((((VLOOKUP(B307,Database!$A:$AS,MATCH($P$1,Database!$A$1:$AS$1,),))))-(((VLOOKUP(EDATE(B307,-12),Database!$A:$AS,MATCH($P$1,Database!$A$1:$AS$1,),)))))/(((VLOOKUP(EDATE(B307,-12),Database!$A:$AS,MATCH($P$1,Database!$A$1:$AS$1,),)))))</f>
        <v>3.4748835335557691E-2</v>
      </c>
      <c r="Q307" s="13">
        <f>IF(VLOOKUP(B307,Database!$A:$AV,MATCH($Q$1,Database!$A$1:$AV$1,),)=0,"#N/A",((((VLOOKUP(B307,Database!$A:$AS,MATCH($Q$1,Database!$A$1:$AS$1,),))))-(((VLOOKUP(EDATE(B307,-12),Database!$A:$AS,MATCH($Q$1,Database!$A$1:$AS$1,),)))))/(((VLOOKUP(EDATE(B307,-12),Database!$A:$AS,MATCH($Q$1,Database!$A$1:$AS$1,),)))))</f>
        <v>3.4790815610068939E-3</v>
      </c>
      <c r="R307" s="13">
        <f>IF(VLOOKUP(B307,Database!$A:$AV,MATCH($R$1,Database!$A$1:$AV$1,),)=0,"#N/A",((((VLOOKUP(B307,Database!$A:$AS,MATCH($R$1,Database!$A$1:$AS$1,),))))-(((VLOOKUP(EDATE(B307,-12),Database!$A:$AS,MATCH($R$1,Database!$A$1:$AS$1,),)))))/(((VLOOKUP(EDATE(B307,-12),Database!$A:$AS,MATCH($R$1,Database!$A$1:$AS$1,),)))))</f>
        <v>-5.8325493887764528E-2</v>
      </c>
      <c r="S307" s="13">
        <f>IF(VLOOKUP(B307,Database!$A:$AV,MATCH($S$1,Database!$A$1:$AV$1,),)=0,"#N/A",((((VLOOKUP(B307,Database!$A:$AS,MATCH($S$1,Database!$A$1:$AS$1,),))))-(((VLOOKUP(EDATE(B307,-12),Database!$A:$AS,MATCH($S$1,Database!$A$1:$AS$1,),)))))/(((VLOOKUP(EDATE(B307,-12),Database!$A:$AS,MATCH($S$1,Database!$A$1:$AS$1,),)))))</f>
        <v>-7.8564500484802E-2</v>
      </c>
      <c r="T307" s="13">
        <f>IF(VLOOKUP(B307,Database!$A:$AV,MATCH($T$1,Database!$A$1:$AV$1,),)=0,"#N/A",((((VLOOKUP(B307,Database!$A:$AS,MATCH($T$1,Database!$A$1:$AS$1,),))))-(((VLOOKUP(EDATE(B307,-12),Database!$A:$AS,MATCH($T$1,Database!$A$1:$AS$1,),)))))/(((VLOOKUP(EDATE(B307,-12),Database!$A:$AS,MATCH($T$1,Database!$A$1:$AS$1,),)))))</f>
        <v>5.5421686739439126E-2</v>
      </c>
      <c r="U307" s="13">
        <f>IF(VLOOKUP(B307,Database!$A:$AV,MATCH($U$1,Database!$A$1:$AV$1,),)=0,"#N/A",((((VLOOKUP(B307,Database!$A:$AS,MATCH($U$1,Database!$A$1:$AS$1,),))))-(((VLOOKUP(EDATE(B307,-12),Database!$A:$AS,MATCH($U$1,Database!$A$1:$AS$1,),)))))/(((VLOOKUP(EDATE(B307,-12),Database!$A:$AS,MATCH($U$1,Database!$A$1:$AS$1,),)))))</f>
        <v>4.2363433665618747E-2</v>
      </c>
      <c r="V307" s="13">
        <f>IF(VLOOKUP(B307,Database!$A:$AV,MATCH($V$1,Database!$A$1:$AV$1,),)=0,"#N/A",((((VLOOKUP(B307,Database!$A:$AS,MATCH($V$1,Database!$A$1:$AS$1,),))))-(((VLOOKUP(EDATE(B307,-12),Database!$A:$AS,MATCH($V$1,Database!$A$1:$AS$1,),)))))/(((VLOOKUP(EDATE(B307,-12),Database!$A:$AS,MATCH($V$1,Database!$A$1:$AS$1,),)))))</f>
        <v>4.85651214128036E-2</v>
      </c>
    </row>
    <row r="308" spans="1:22" s="80" customFormat="1" x14ac:dyDescent="0.35">
      <c r="A308" s="43"/>
      <c r="B308" s="75">
        <v>41518</v>
      </c>
      <c r="C308" s="13">
        <f>IF(VLOOKUP(B308,Database!$A:$AU,MATCH($C$1,Database!$A$1:$AU$1,),)=0,"#N/A",((((VLOOKUP(B308,Database!$A:$AU,MATCH($C$1,Database!$A$1:$AU$1,),))))-(((VLOOKUP(EDATE(B308,-12),Database!$A:$AU,MATCH($C$1,Database!$A$1:$AU$1,),)))))/(((VLOOKUP(EDATE(B308,-12),Database!$A:$AU,MATCH($C$1,Database!$A$1:$AU$1,),)))))</f>
        <v>2.8554974518040607E-2</v>
      </c>
      <c r="D308" s="13">
        <f>IF(VLOOKUP(B308,Database!$A:$AV,MATCH($D$1,Database!$A$1:$AV$1,),)=0,"#N/A",((((VLOOKUP(B308,Database!$A:$AS,MATCH($D$1,Database!$A$1:$AS$1,),))))-(((VLOOKUP(EDATE(B308,-12),Database!$A:$AS,MATCH($D$1,Database!$A$1:$AS$1,),)))))/(((VLOOKUP(EDATE(B308,-12),Database!$A:$AS,MATCH($D$1,Database!$A$1:$AS$1,),)))))</f>
        <v>1.0362694366780598E-3</v>
      </c>
      <c r="E308" s="13">
        <f>IF(VLOOKUP(B308,Database!$A:$AV,MATCH($E$1,Database!$A$1:$AV$1,),)=0,"#N/A",((((VLOOKUP(B308,Database!$A:$AS,MATCH($E$1,Database!$A$1:$AS$1,),))))-(((VLOOKUP(EDATE(B308,-12),Database!$A:$AS,MATCH($E$1,Database!$A$1:$AS$1,),)))))/(((VLOOKUP(EDATE(B308,-12),Database!$A:$AS,MATCH($E$1,Database!$A$1:$AS$1,),)))))</f>
        <v>4.8814956361070812E-2</v>
      </c>
      <c r="F308" s="13">
        <f>IF(VLOOKUP(B308,Database!$A:$AV,MATCH($F$1,Database!$A$1:$AV$1,),)=0,"#N/A",((((VLOOKUP(B308,Database!$A:$AS,MATCH($F$1,Database!$A$1:$AS$1,),))))-(((VLOOKUP(EDATE(B308,-12),Database!$A:$AS,MATCH($F$1,Database!$A$1:$AS$1,),)))))/(((VLOOKUP(EDATE(B308,-12),Database!$A:$AS,MATCH($F$1,Database!$A$1:$AS$1,),)))))</f>
        <v>1.1328527288302298E-2</v>
      </c>
      <c r="G308" s="13">
        <f>IF(VLOOKUP(B308,Database!$A:$AV,MATCH($G$1,Database!$A$1:$AV$1,),)=0,"#N/A",((((VLOOKUP(B308,Database!$A:$AS,MATCH($G$1,Database!$A$1:$AS$1,),))))-(((VLOOKUP(EDATE(B308,-12),Database!$A:$AS,MATCH($G$1,Database!$A$1:$AS$1,),)))))/(((VLOOKUP(EDATE(B308,-12),Database!$A:$AS,MATCH($G$1,Database!$A$1:$AS$1,),)))))</f>
        <v>-3.8213998390989085E-3</v>
      </c>
      <c r="H308" s="13">
        <f>IF(VLOOKUP(B308,Database!$A:$AV,MATCH($H$1,Database!$A$1:$AV$1,),)=0,"#N/A",((((VLOOKUP(B308,Database!$A:$AS,MATCH($H$1,Database!$A$1:$AS$1,),))))-(((VLOOKUP(EDATE(B308,-12),Database!$A:$AS,MATCH($H$1,Database!$A$1:$AS$1,),)))))/(((VLOOKUP(EDATE(B308,-12),Database!$A:$AS,MATCH($H$1,Database!$A$1:$AS$1,),)))))</f>
        <v>4.5614035093171926E-2</v>
      </c>
      <c r="I308" s="13">
        <f>IF(VLOOKUP(B308,Database!$A:$AV,MATCH($I$1,Database!$A$1:$AV$1,),)=0,"#N/A",((((VLOOKUP(B308,Database!$A:$AS,MATCH($I$1,Database!$A$1:$AS$1,),))))-(((VLOOKUP(EDATE(B308,-12),Database!$A:$AS,MATCH($I$1,Database!$A$1:$AS$1,),)))))/(((VLOOKUP(EDATE(B308,-12),Database!$A:$AS,MATCH($I$1,Database!$A$1:$AS$1,),)))))</f>
        <v>-2.6367187502384388E-2</v>
      </c>
      <c r="J308" s="13">
        <f>IF(VLOOKUP(B308,Database!$A:$AV,MATCH($J$1,Database!$A$1:$AV$1,),)=0,"#N/A",((((VLOOKUP(B308,Database!$A:$AS,MATCH($J$1,Database!$A$1:$AS$1,),))))-(((VLOOKUP(EDATE(B308,-12),Database!$A:$AS,MATCH($J$1,Database!$A$1:$AS$1,),)))))/(((VLOOKUP(EDATE(B308,-12),Database!$A:$AS,MATCH($J$1,Database!$A$1:$AS$1,),)))))</f>
        <v>5.9733288811946398E-3</v>
      </c>
      <c r="K308" s="13">
        <f>IF(VLOOKUP(B308,Database!$A:$AV,MATCH($K$1,Database!$A$1:$AV$1,),)=0,"#N/A",((((VLOOKUP(B308,Database!$A:$AS,MATCH($K$1,Database!$A$1:$AS$1,),))))-(((VLOOKUP(EDATE(B308,-12),Database!$A:$AS,MATCH($K$1,Database!$A$1:$AS$1,),)))))/(((VLOOKUP(EDATE(B308,-12),Database!$A:$AS,MATCH($K$1,Database!$A$1:$AS$1,),)))))</f>
        <v>-1.6848364716225764E-2</v>
      </c>
      <c r="L308" s="13">
        <f>((((VLOOKUP(B308,Database!$A:$AS,MATCH($L$1,Database!$A$1:$AS$1,),))))-(((VLOOKUP(EDATE(B308,-12),Database!$A:$AS,MATCH($L$1,Database!$A$1:$AS$1,),)))))/(((VLOOKUP(EDATE(B308,-12),Database!$A:$AS,MATCH($L$1,Database!$A$1:$AS$1,),))))</f>
        <v>-1.3882591562973294E-2</v>
      </c>
      <c r="M308" s="13">
        <f>((((VLOOKUP(B308,Database!$A:$AS,MATCH($M$1,Database!$A$1:$AS$1,),))))-(((VLOOKUP(EDATE(B308,-12),Database!$A:$AS,MATCH($M$1,Database!$A$1:$AS$1,),)))))/(((VLOOKUP(EDATE(B308,-12),Database!$A:$AS,MATCH($M$1,Database!$A$1:$AS$1,),))))</f>
        <v>1.3114754098360687E-2</v>
      </c>
      <c r="N308" s="13">
        <f>((((VLOOKUP(B308,Database!$A:$AS,MATCH($N$1,Database!$A$1:$AS$1,),))))-(((VLOOKUP(EDATE(B308,-12),Database!$A:$AS,MATCH($N$1,Database!$A$1:$AS$1,),)))))/(((VLOOKUP(EDATE(B308,-12),Database!$A:$AS,MATCH($N$1,Database!$A$1:$AS$1,),))))</f>
        <v>6.3105382658424691E-2</v>
      </c>
      <c r="O308" s="13">
        <f>IF(VLOOKUP(B308,Database!$A:$AV,MATCH($O$1,Database!$A$1:$AV$1,),)=0,"#N/A",((((VLOOKUP(B308,Database!$A:$AS,MATCH($O$1,Database!$A$1:$AS$1,),))))-(((VLOOKUP(EDATE(B308,-12),Database!$A:$AS,MATCH($O$1,Database!$A$1:$AS$1,),)))))/(((VLOOKUP(EDATE(B308,-12),Database!$A:$AS,MATCH($O$1,Database!$A$1:$AS$1,),)))))</f>
        <v>3.9613117361367044E-2</v>
      </c>
      <c r="P308" s="13">
        <f>IF(VLOOKUP(B308,Database!$A:$AV,MATCH($P$1,Database!$A$1:$AV$1,),)=0,"#N/A",((((VLOOKUP(B308,Database!$A:$AS,MATCH($P$1,Database!$A$1:$AS$1,),))))-(((VLOOKUP(EDATE(B308,-12),Database!$A:$AS,MATCH($P$1,Database!$A$1:$AS$1,),)))))/(((VLOOKUP(EDATE(B308,-12),Database!$A:$AS,MATCH($P$1,Database!$A$1:$AS$1,),)))))</f>
        <v>8.8713953583228426E-3</v>
      </c>
      <c r="Q308" s="13">
        <f>IF(VLOOKUP(B308,Database!$A:$AV,MATCH($Q$1,Database!$A$1:$AV$1,),)=0,"#N/A",((((VLOOKUP(B308,Database!$A:$AS,MATCH($Q$1,Database!$A$1:$AS$1,),))))-(((VLOOKUP(EDATE(B308,-12),Database!$A:$AS,MATCH($Q$1,Database!$A$1:$AS$1,),)))))/(((VLOOKUP(EDATE(B308,-12),Database!$A:$AS,MATCH($Q$1,Database!$A$1:$AS$1,),)))))</f>
        <v>2.6706222018865244E-2</v>
      </c>
      <c r="R308" s="13">
        <f>IF(VLOOKUP(B308,Database!$A:$AV,MATCH($R$1,Database!$A$1:$AV$1,),)=0,"#N/A",((((VLOOKUP(B308,Database!$A:$AS,MATCH($R$1,Database!$A$1:$AS$1,),))))-(((VLOOKUP(EDATE(B308,-12),Database!$A:$AS,MATCH($R$1,Database!$A$1:$AS$1,),)))))/(((VLOOKUP(EDATE(B308,-12),Database!$A:$AS,MATCH($R$1,Database!$A$1:$AS$1,),)))))</f>
        <v>-2.6011560696289848E-2</v>
      </c>
      <c r="S308" s="13">
        <f>IF(VLOOKUP(B308,Database!$A:$AV,MATCH($S$1,Database!$A$1:$AV$1,),)=0,"#N/A",((((VLOOKUP(B308,Database!$A:$AS,MATCH($S$1,Database!$A$1:$AS$1,),))))-(((VLOOKUP(EDATE(B308,-12),Database!$A:$AS,MATCH($S$1,Database!$A$1:$AS$1,),)))))/(((VLOOKUP(EDATE(B308,-12),Database!$A:$AS,MATCH($S$1,Database!$A$1:$AS$1,),)))))</f>
        <v>7.8037904134955691E-2</v>
      </c>
      <c r="T308" s="13">
        <f>IF(VLOOKUP(B308,Database!$A:$AV,MATCH($T$1,Database!$A$1:$AV$1,),)=0,"#N/A",((((VLOOKUP(B308,Database!$A:$AS,MATCH($T$1,Database!$A$1:$AS$1,),))))-(((VLOOKUP(EDATE(B308,-12),Database!$A:$AS,MATCH($T$1,Database!$A$1:$AS$1,),)))))/(((VLOOKUP(EDATE(B308,-12),Database!$A:$AS,MATCH($T$1,Database!$A$1:$AS$1,),)))))</f>
        <v>9.1872791517020463E-2</v>
      </c>
      <c r="U308" s="13">
        <f>IF(VLOOKUP(B308,Database!$A:$AV,MATCH($U$1,Database!$A$1:$AV$1,),)=0,"#N/A",((((VLOOKUP(B308,Database!$A:$AS,MATCH($U$1,Database!$A$1:$AS$1,),))))-(((VLOOKUP(EDATE(B308,-12),Database!$A:$AS,MATCH($U$1,Database!$A$1:$AS$1,),)))))/(((VLOOKUP(EDATE(B308,-12),Database!$A:$AS,MATCH($U$1,Database!$A$1:$AS$1,),)))))</f>
        <v>1.8847006653163228E-2</v>
      </c>
      <c r="V308" s="13">
        <f>IF(VLOOKUP(B308,Database!$A:$AV,MATCH($V$1,Database!$A$1:$AV$1,),)=0,"#N/A",((((VLOOKUP(B308,Database!$A:$AS,MATCH($V$1,Database!$A$1:$AS$1,),))))-(((VLOOKUP(EDATE(B308,-12),Database!$A:$AS,MATCH($V$1,Database!$A$1:$AS$1,),)))))/(((VLOOKUP(EDATE(B308,-12),Database!$A:$AS,MATCH($V$1,Database!$A$1:$AS$1,),)))))</f>
        <v>3.9603960396039542E-2</v>
      </c>
    </row>
    <row r="309" spans="1:22" s="80" customFormat="1" x14ac:dyDescent="0.35">
      <c r="A309" s="43"/>
      <c r="B309" s="75">
        <v>41548</v>
      </c>
      <c r="C309" s="13">
        <f>IF(VLOOKUP(B309,Database!$A:$AU,MATCH($C$1,Database!$A$1:$AU$1,),)=0,"#N/A",((((VLOOKUP(B309,Database!$A:$AU,MATCH($C$1,Database!$A$1:$AU$1,),))))-(((VLOOKUP(EDATE(B309,-12),Database!$A:$AU,MATCH($C$1,Database!$A$1:$AU$1,),)))))/(((VLOOKUP(EDATE(B309,-12),Database!$A:$AU,MATCH($C$1,Database!$A$1:$AU$1,),)))))</f>
        <v>2.4013693995252747E-2</v>
      </c>
      <c r="D309" s="13">
        <f>IF(VLOOKUP(B309,Database!$A:$AV,MATCH($D$1,Database!$A$1:$AV$1,),)=0,"#N/A",((((VLOOKUP(B309,Database!$A:$AS,MATCH($D$1,Database!$A$1:$AS$1,),))))-(((VLOOKUP(EDATE(B309,-12),Database!$A:$AS,MATCH($D$1,Database!$A$1:$AS$1,),)))))/(((VLOOKUP(EDATE(B309,-12),Database!$A:$AS,MATCH($D$1,Database!$A$1:$AS$1,),)))))</f>
        <v>3.1315240074789377E-3</v>
      </c>
      <c r="E309" s="13">
        <f>IF(VLOOKUP(B309,Database!$A:$AV,MATCH($E$1,Database!$A$1:$AV$1,),)=0,"#N/A",((((VLOOKUP(B309,Database!$A:$AS,MATCH($E$1,Database!$A$1:$AS$1,),))))-(((VLOOKUP(EDATE(B309,-12),Database!$A:$AS,MATCH($E$1,Database!$A$1:$AS$1,),)))))/(((VLOOKUP(EDATE(B309,-12),Database!$A:$AS,MATCH($E$1,Database!$A$1:$AS$1,),)))))</f>
        <v>4.8577567448098789E-2</v>
      </c>
      <c r="F309" s="13">
        <f>IF(VLOOKUP(B309,Database!$A:$AV,MATCH($F$1,Database!$A$1:$AV$1,),)=0,"#N/A",((((VLOOKUP(B309,Database!$A:$AS,MATCH($F$1,Database!$A$1:$AS$1,),))))-(((VLOOKUP(EDATE(B309,-12),Database!$A:$AS,MATCH($F$1,Database!$A$1:$AS$1,),)))))/(((VLOOKUP(EDATE(B309,-12),Database!$A:$AS,MATCH($F$1,Database!$A$1:$AS$1,),)))))</f>
        <v>1.7745302708986544E-2</v>
      </c>
      <c r="G309" s="13">
        <f>IF(VLOOKUP(B309,Database!$A:$AV,MATCH($G$1,Database!$A$1:$AV$1,),)=0,"#N/A",((((VLOOKUP(B309,Database!$A:$AS,MATCH($G$1,Database!$A$1:$AS$1,),))))-(((VLOOKUP(EDATE(B309,-12),Database!$A:$AS,MATCH($G$1,Database!$A$1:$AS$1,),)))))/(((VLOOKUP(EDATE(B309,-12),Database!$A:$AS,MATCH($G$1,Database!$A$1:$AS$1,),)))))</f>
        <v>9.5918367346938538E-3</v>
      </c>
      <c r="H309" s="13">
        <f>IF(VLOOKUP(B309,Database!$A:$AV,MATCH($H$1,Database!$A$1:$AV$1,),)=0,"#N/A",((((VLOOKUP(B309,Database!$A:$AS,MATCH($H$1,Database!$A$1:$AS$1,),))))-(((VLOOKUP(EDATE(B309,-12),Database!$A:$AS,MATCH($H$1,Database!$A$1:$AS$1,),)))))/(((VLOOKUP(EDATE(B309,-12),Database!$A:$AS,MATCH($H$1,Database!$A$1:$AS$1,),)))))</f>
        <v>4.2056074761776807E-2</v>
      </c>
      <c r="I309" s="13">
        <f>IF(VLOOKUP(B309,Database!$A:$AV,MATCH($I$1,Database!$A$1:$AV$1,),)=0,"#N/A",((((VLOOKUP(B309,Database!$A:$AS,MATCH($I$1,Database!$A$1:$AS$1,),))))-(((VLOOKUP(EDATE(B309,-12),Database!$A:$AS,MATCH($I$1,Database!$A$1:$AS$1,),)))))/(((VLOOKUP(EDATE(B309,-12),Database!$A:$AS,MATCH($I$1,Database!$A$1:$AS$1,),)))))</f>
        <v>-3.9800995080127568E-3</v>
      </c>
      <c r="J309" s="13">
        <f>IF(VLOOKUP(B309,Database!$A:$AV,MATCH($J$1,Database!$A$1:$AV$1,),)=0,"#N/A",((((VLOOKUP(B309,Database!$A:$AS,MATCH($J$1,Database!$A$1:$AS$1,),))))-(((VLOOKUP(EDATE(B309,-12),Database!$A:$AS,MATCH($J$1,Database!$A$1:$AS$1,),)))))/(((VLOOKUP(EDATE(B309,-12),Database!$A:$AS,MATCH($J$1,Database!$A$1:$AS$1,),)))))</f>
        <v>-6.6397198589044377E-3</v>
      </c>
      <c r="K309" s="13">
        <f>IF(VLOOKUP(B309,Database!$A:$AV,MATCH($K$1,Database!$A$1:$AV$1,),)=0,"#N/A",((((VLOOKUP(B309,Database!$A:$AS,MATCH($K$1,Database!$A$1:$AS$1,),))))-(((VLOOKUP(EDATE(B309,-12),Database!$A:$AS,MATCH($K$1,Database!$A$1:$AS$1,),)))))/(((VLOOKUP(EDATE(B309,-12),Database!$A:$AS,MATCH($K$1,Database!$A$1:$AS$1,),)))))</f>
        <v>-7.3170731706603195E-2</v>
      </c>
      <c r="L309" s="13">
        <f>((((VLOOKUP(B309,Database!$A:$AS,MATCH($L$1,Database!$A$1:$AS$1,),))))-(((VLOOKUP(EDATE(B309,-12),Database!$A:$AS,MATCH($L$1,Database!$A$1:$AS$1,),)))))/(((VLOOKUP(EDATE(B309,-12),Database!$A:$AS,MATCH($L$1,Database!$A$1:$AS$1,),))))</f>
        <v>5.3192410160648471E-3</v>
      </c>
      <c r="M309" s="13">
        <f>((((VLOOKUP(B309,Database!$A:$AS,MATCH($M$1,Database!$A$1:$AS$1,),))))-(((VLOOKUP(EDATE(B309,-12),Database!$A:$AS,MATCH($M$1,Database!$A$1:$AS$1,),)))))/(((VLOOKUP(EDATE(B309,-12),Database!$A:$AS,MATCH($M$1,Database!$A$1:$AS$1,),))))</f>
        <v>1.7640573318632793E-2</v>
      </c>
      <c r="N309" s="13">
        <f>((((VLOOKUP(B309,Database!$A:$AS,MATCH($N$1,Database!$A$1:$AS$1,),))))-(((VLOOKUP(EDATE(B309,-12),Database!$A:$AS,MATCH($N$1,Database!$A$1:$AS$1,),)))))/(((VLOOKUP(EDATE(B309,-12),Database!$A:$AS,MATCH($N$1,Database!$A$1:$AS$1,),))))</f>
        <v>1.9420643193462643E-2</v>
      </c>
      <c r="O309" s="13">
        <f>IF(VLOOKUP(B309,Database!$A:$AV,MATCH($O$1,Database!$A$1:$AV$1,),)=0,"#N/A",((((VLOOKUP(B309,Database!$A:$AS,MATCH($O$1,Database!$A$1:$AS$1,),))))-(((VLOOKUP(EDATE(B309,-12),Database!$A:$AS,MATCH($O$1,Database!$A$1:$AS$1,),)))))/(((VLOOKUP(EDATE(B309,-12),Database!$A:$AS,MATCH($O$1,Database!$A$1:$AS$1,),)))))</f>
        <v>5.4349486300623577E-2</v>
      </c>
      <c r="P309" s="13">
        <f>IF(VLOOKUP(B309,Database!$A:$AV,MATCH($P$1,Database!$A$1:$AV$1,),)=0,"#N/A",((((VLOOKUP(B309,Database!$A:$AS,MATCH($P$1,Database!$A$1:$AS$1,),))))-(((VLOOKUP(EDATE(B309,-12),Database!$A:$AS,MATCH($P$1,Database!$A$1:$AS$1,),)))))/(((VLOOKUP(EDATE(B309,-12),Database!$A:$AS,MATCH($P$1,Database!$A$1:$AS$1,),)))))</f>
        <v>9.3182000160140655E-3</v>
      </c>
      <c r="Q309" s="13">
        <f>IF(VLOOKUP(B309,Database!$A:$AV,MATCH($Q$1,Database!$A$1:$AV$1,),)=0,"#N/A",((((VLOOKUP(B309,Database!$A:$AS,MATCH($Q$1,Database!$A$1:$AS$1,),))))-(((VLOOKUP(EDATE(B309,-12),Database!$A:$AS,MATCH($Q$1,Database!$A$1:$AS$1,),)))))/(((VLOOKUP(EDATE(B309,-12),Database!$A:$AS,MATCH($Q$1,Database!$A$1:$AS$1,),)))))</f>
        <v>1.5731979108972677E-3</v>
      </c>
      <c r="R309" s="13">
        <f>IF(VLOOKUP(B309,Database!$A:$AV,MATCH($R$1,Database!$A$1:$AV$1,),)=0,"#N/A",((((VLOOKUP(B309,Database!$A:$AS,MATCH($R$1,Database!$A$1:$AS$1,),))))-(((VLOOKUP(EDATE(B309,-12),Database!$A:$AS,MATCH($R$1,Database!$A$1:$AS$1,),)))))/(((VLOOKUP(EDATE(B309,-12),Database!$A:$AS,MATCH($R$1,Database!$A$1:$AS$1,),)))))</f>
        <v>-5.3977272724417734E-2</v>
      </c>
      <c r="S309" s="13">
        <f>IF(VLOOKUP(B309,Database!$A:$AV,MATCH($S$1,Database!$A$1:$AV$1,),)=0,"#N/A",((((VLOOKUP(B309,Database!$A:$AS,MATCH($S$1,Database!$A$1:$AS$1,),))))-(((VLOOKUP(EDATE(B309,-12),Database!$A:$AS,MATCH($S$1,Database!$A$1:$AS$1,),)))))/(((VLOOKUP(EDATE(B309,-12),Database!$A:$AS,MATCH($S$1,Database!$A$1:$AS$1,),)))))</f>
        <v>-7.5819672123753137E-2</v>
      </c>
      <c r="T309" s="13">
        <f>IF(VLOOKUP(B309,Database!$A:$AV,MATCH($T$1,Database!$A$1:$AV$1,),)=0,"#N/A",((((VLOOKUP(B309,Database!$A:$AS,MATCH($T$1,Database!$A$1:$AS$1,),))))-(((VLOOKUP(EDATE(B309,-12),Database!$A:$AS,MATCH($T$1,Database!$A$1:$AS$1,),)))))/(((VLOOKUP(EDATE(B309,-12),Database!$A:$AS,MATCH($T$1,Database!$A$1:$AS$1,),)))))</f>
        <v>7.88235294094254E-2</v>
      </c>
      <c r="U309" s="13">
        <f>IF(VLOOKUP(B309,Database!$A:$AV,MATCH($U$1,Database!$A$1:$AV$1,),)=0,"#N/A",((((VLOOKUP(B309,Database!$A:$AS,MATCH($U$1,Database!$A$1:$AS$1,),))))-(((VLOOKUP(EDATE(B309,-12),Database!$A:$AS,MATCH($U$1,Database!$A$1:$AS$1,),)))))/(((VLOOKUP(EDATE(B309,-12),Database!$A:$AS,MATCH($U$1,Database!$A$1:$AS$1,),)))))</f>
        <v>5.4054054061968726E-2</v>
      </c>
      <c r="V309" s="13">
        <f>IF(VLOOKUP(B309,Database!$A:$AV,MATCH($V$1,Database!$A$1:$AV$1,),)=0,"#N/A",((((VLOOKUP(B309,Database!$A:$AS,MATCH($V$1,Database!$A$1:$AS$1,),))))-(((VLOOKUP(EDATE(B309,-12),Database!$A:$AS,MATCH($V$1,Database!$A$1:$AS$1,),)))))/(((VLOOKUP(EDATE(B309,-12),Database!$A:$AS,MATCH($V$1,Database!$A$1:$AS$1,),)))))</f>
        <v>4.5203969128996629E-2</v>
      </c>
    </row>
    <row r="310" spans="1:22" s="80" customFormat="1" x14ac:dyDescent="0.35">
      <c r="A310" s="43"/>
      <c r="B310" s="75">
        <v>41579</v>
      </c>
      <c r="C310" s="13">
        <f>IF(VLOOKUP(B310,Database!$A:$AU,MATCH($C$1,Database!$A$1:$AU$1,),)=0,"#N/A",((((VLOOKUP(B310,Database!$A:$AU,MATCH($C$1,Database!$A$1:$AU$1,),))))-(((VLOOKUP(EDATE(B310,-12),Database!$A:$AU,MATCH($C$1,Database!$A$1:$AU$1,),)))))/(((VLOOKUP(EDATE(B310,-12),Database!$A:$AU,MATCH($C$1,Database!$A$1:$AU$1,),)))))</f>
        <v>2.2346106380722881E-2</v>
      </c>
      <c r="D310" s="13">
        <f>IF(VLOOKUP(B310,Database!$A:$AV,MATCH($D$1,Database!$A$1:$AV$1,),)=0,"#N/A",((((VLOOKUP(B310,Database!$A:$AS,MATCH($D$1,Database!$A$1:$AS$1,),))))-(((VLOOKUP(EDATE(B310,-12),Database!$A:$AS,MATCH($D$1,Database!$A$1:$AS$1,),)))))/(((VLOOKUP(EDATE(B310,-12),Database!$A:$AS,MATCH($D$1,Database!$A$1:$AS$1,),)))))</f>
        <v>2.4185068356514957E-2</v>
      </c>
      <c r="E310" s="13">
        <f>IF(VLOOKUP(B310,Database!$A:$AV,MATCH($E$1,Database!$A$1:$AV$1,),)=0,"#N/A",((((VLOOKUP(B310,Database!$A:$AS,MATCH($E$1,Database!$A$1:$AS$1,),))))-(((VLOOKUP(EDATE(B310,-12),Database!$A:$AS,MATCH($E$1,Database!$A$1:$AS$1,),)))))/(((VLOOKUP(EDATE(B310,-12),Database!$A:$AS,MATCH($E$1,Database!$A$1:$AS$1,),)))))</f>
        <v>6.0582723246766959E-2</v>
      </c>
      <c r="F310" s="13">
        <f>IF(VLOOKUP(B310,Database!$A:$AV,MATCH($F$1,Database!$A$1:$AV$1,),)=0,"#N/A",((((VLOOKUP(B310,Database!$A:$AS,MATCH($F$1,Database!$A$1:$AS$1,),))))-(((VLOOKUP(EDATE(B310,-12),Database!$A:$AS,MATCH($F$1,Database!$A$1:$AS$1,),)))))/(((VLOOKUP(EDATE(B310,-12),Database!$A:$AS,MATCH($F$1,Database!$A$1:$AS$1,),)))))</f>
        <v>4.8370136706017905E-2</v>
      </c>
      <c r="G310" s="13">
        <f>IF(VLOOKUP(B310,Database!$A:$AV,MATCH($G$1,Database!$A$1:$AV$1,),)=0,"#N/A",((((VLOOKUP(B310,Database!$A:$AS,MATCH($G$1,Database!$A$1:$AS$1,),))))-(((VLOOKUP(EDATE(B310,-12),Database!$A:$AS,MATCH($G$1,Database!$A$1:$AS$1,),)))))/(((VLOOKUP(EDATE(B310,-12),Database!$A:$AS,MATCH($G$1,Database!$A$1:$AS$1,),)))))</f>
        <v>2.8075548749361919E-2</v>
      </c>
      <c r="H310" s="13">
        <f>IF(VLOOKUP(B310,Database!$A:$AV,MATCH($H$1,Database!$A$1:$AV$1,),)=0,"#N/A",((((VLOOKUP(B310,Database!$A:$AS,MATCH($H$1,Database!$A$1:$AS$1,),))))-(((VLOOKUP(EDATE(B310,-12),Database!$A:$AS,MATCH($H$1,Database!$A$1:$AS$1,),)))))/(((VLOOKUP(EDATE(B310,-12),Database!$A:$AS,MATCH($H$1,Database!$A$1:$AS$1,),)))))</f>
        <v>4.5401629796297548E-2</v>
      </c>
      <c r="I310" s="13">
        <f>IF(VLOOKUP(B310,Database!$A:$AV,MATCH($I$1,Database!$A$1:$AV$1,),)=0,"#N/A",((((VLOOKUP(B310,Database!$A:$AS,MATCH($I$1,Database!$A$1:$AS$1,),))))-(((VLOOKUP(EDATE(B310,-12),Database!$A:$AS,MATCH($I$1,Database!$A$1:$AS$1,),)))))/(((VLOOKUP(EDATE(B310,-12),Database!$A:$AS,MATCH($I$1,Database!$A$1:$AS$1,),)))))</f>
        <v>6.0544904120331559E-3</v>
      </c>
      <c r="J310" s="13">
        <f>IF(VLOOKUP(B310,Database!$A:$AV,MATCH($J$1,Database!$A$1:$AV$1,),)=0,"#N/A",((((VLOOKUP(B310,Database!$A:$AS,MATCH($J$1,Database!$A$1:$AS$1,),))))-(((VLOOKUP(EDATE(B310,-12),Database!$A:$AS,MATCH($J$1,Database!$A$1:$AS$1,),)))))/(((VLOOKUP(EDATE(B310,-12),Database!$A:$AS,MATCH($J$1,Database!$A$1:$AS$1,),)))))</f>
        <v>2.6105464798996284E-2</v>
      </c>
      <c r="K310" s="13">
        <f>IF(VLOOKUP(B310,Database!$A:$AV,MATCH($K$1,Database!$A$1:$AV$1,),)=0,"#N/A",((((VLOOKUP(B310,Database!$A:$AS,MATCH($K$1,Database!$A$1:$AS$1,),))))-(((VLOOKUP(EDATE(B310,-12),Database!$A:$AS,MATCH($K$1,Database!$A$1:$AS$1,),)))))/(((VLOOKUP(EDATE(B310,-12),Database!$A:$AS,MATCH($K$1,Database!$A$1:$AS$1,),)))))</f>
        <v>-1.7716535437973129E-2</v>
      </c>
      <c r="L310" s="13">
        <f>((((VLOOKUP(B310,Database!$A:$AS,MATCH($L$1,Database!$A$1:$AS$1,),))))-(((VLOOKUP(EDATE(B310,-12),Database!$A:$AS,MATCH($L$1,Database!$A$1:$AS$1,),)))))/(((VLOOKUP(EDATE(B310,-12),Database!$A:$AS,MATCH($L$1,Database!$A$1:$AS$1,),))))</f>
        <v>-5.4929858678156333E-3</v>
      </c>
      <c r="M310" s="13">
        <f>((((VLOOKUP(B310,Database!$A:$AS,MATCH($M$1,Database!$A$1:$AS$1,),))))-(((VLOOKUP(EDATE(B310,-12),Database!$A:$AS,MATCH($M$1,Database!$A$1:$AS$1,),)))))/(((VLOOKUP(EDATE(B310,-12),Database!$A:$AS,MATCH($M$1,Database!$A$1:$AS$1,),))))</f>
        <v>4.6052631578947401E-2</v>
      </c>
      <c r="N310" s="13">
        <f>((((VLOOKUP(B310,Database!$A:$AS,MATCH($N$1,Database!$A$1:$AS$1,),))))-(((VLOOKUP(EDATE(B310,-12),Database!$A:$AS,MATCH($N$1,Database!$A$1:$AS$1,),)))))/(((VLOOKUP(EDATE(B310,-12),Database!$A:$AS,MATCH($N$1,Database!$A$1:$AS$1,),))))</f>
        <v>3.7018067831224369E-2</v>
      </c>
      <c r="O310" s="13">
        <f>IF(VLOOKUP(B310,Database!$A:$AV,MATCH($O$1,Database!$A$1:$AV$1,),)=0,"#N/A",((((VLOOKUP(B310,Database!$A:$AS,MATCH($O$1,Database!$A$1:$AS$1,),))))-(((VLOOKUP(EDATE(B310,-12),Database!$A:$AS,MATCH($O$1,Database!$A$1:$AS$1,),)))))/(((VLOOKUP(EDATE(B310,-12),Database!$A:$AS,MATCH($O$1,Database!$A$1:$AS$1,),)))))</f>
        <v>4.0103839788292572E-2</v>
      </c>
      <c r="P310" s="13">
        <f>IF(VLOOKUP(B310,Database!$A:$AV,MATCH($P$1,Database!$A$1:$AV$1,),)=0,"#N/A",((((VLOOKUP(B310,Database!$A:$AS,MATCH($P$1,Database!$A$1:$AS$1,),))))-(((VLOOKUP(EDATE(B310,-12),Database!$A:$AS,MATCH($P$1,Database!$A$1:$AS$1,),)))))/(((VLOOKUP(EDATE(B310,-12),Database!$A:$AS,MATCH($P$1,Database!$A$1:$AS$1,),)))))</f>
        <v>-5.0579327066399065E-3</v>
      </c>
      <c r="Q310" s="13">
        <f>IF(VLOOKUP(B310,Database!$A:$AV,MATCH($Q$1,Database!$A$1:$AV$1,),)=0,"#N/A",((((VLOOKUP(B310,Database!$A:$AS,MATCH($Q$1,Database!$A$1:$AS$1,),))))-(((VLOOKUP(EDATE(B310,-12),Database!$A:$AS,MATCH($Q$1,Database!$A$1:$AS$1,),)))))/(((VLOOKUP(EDATE(B310,-12),Database!$A:$AS,MATCH($Q$1,Database!$A$1:$AS$1,),)))))</f>
        <v>2.1525809375006831E-2</v>
      </c>
      <c r="R310" s="13">
        <f>IF(VLOOKUP(B310,Database!$A:$AV,MATCH($R$1,Database!$A$1:$AV$1,),)=0,"#N/A",((((VLOOKUP(B310,Database!$A:$AS,MATCH($R$1,Database!$A$1:$AS$1,),))))-(((VLOOKUP(EDATE(B310,-12),Database!$A:$AS,MATCH($R$1,Database!$A$1:$AS$1,),)))))/(((VLOOKUP(EDATE(B310,-12),Database!$A:$AS,MATCH($R$1,Database!$A$1:$AS$1,),)))))</f>
        <v>-5.5718475070673283E-2</v>
      </c>
      <c r="S310" s="13">
        <f>IF(VLOOKUP(B310,Database!$A:$AV,MATCH($S$1,Database!$A$1:$AV$1,),)=0,"#N/A",((((VLOOKUP(B310,Database!$A:$AS,MATCH($S$1,Database!$A$1:$AS$1,),))))-(((VLOOKUP(EDATE(B310,-12),Database!$A:$AS,MATCH($S$1,Database!$A$1:$AS$1,),)))))/(((VLOOKUP(EDATE(B310,-12),Database!$A:$AS,MATCH($S$1,Database!$A$1:$AS$1,),)))))</f>
        <v>2.0964360584910342E-3</v>
      </c>
      <c r="T310" s="13">
        <f>IF(VLOOKUP(B310,Database!$A:$AV,MATCH($T$1,Database!$A$1:$AV$1,),)=0,"#N/A",((((VLOOKUP(B310,Database!$A:$AS,MATCH($T$1,Database!$A$1:$AS$1,),))))-(((VLOOKUP(EDATE(B310,-12),Database!$A:$AS,MATCH($T$1,Database!$A$1:$AS$1,),)))))/(((VLOOKUP(EDATE(B310,-12),Database!$A:$AS,MATCH($T$1,Database!$A$1:$AS$1,),)))))</f>
        <v>0.10143198089816277</v>
      </c>
      <c r="U310" s="13">
        <f>IF(VLOOKUP(B310,Database!$A:$AV,MATCH($U$1,Database!$A$1:$AV$1,),)=0,"#N/A",((((VLOOKUP(B310,Database!$A:$AS,MATCH($U$1,Database!$A$1:$AS$1,),))))-(((VLOOKUP(EDATE(B310,-12),Database!$A:$AS,MATCH($U$1,Database!$A$1:$AS$1,),)))))/(((VLOOKUP(EDATE(B310,-12),Database!$A:$AS,MATCH($U$1,Database!$A$1:$AS$1,),)))))</f>
        <v>5.6753688995402722E-2</v>
      </c>
      <c r="V310" s="13">
        <f>IF(VLOOKUP(B310,Database!$A:$AV,MATCH($V$1,Database!$A$1:$AV$1,),)=0,"#N/A",((((VLOOKUP(B310,Database!$A:$AS,MATCH($V$1,Database!$A$1:$AS$1,),))))-(((VLOOKUP(EDATE(B310,-12),Database!$A:$AS,MATCH($V$1,Database!$A$1:$AS$1,),)))))/(((VLOOKUP(EDATE(B310,-12),Database!$A:$AS,MATCH($V$1,Database!$A$1:$AS$1,),)))))</f>
        <v>7.614781634938407E-2</v>
      </c>
    </row>
    <row r="311" spans="1:22" s="80" customFormat="1" x14ac:dyDescent="0.35">
      <c r="A311" s="43"/>
      <c r="B311" s="75">
        <v>41609</v>
      </c>
      <c r="C311" s="13">
        <f>IF(VLOOKUP(B311,Database!$A:$AU,MATCH($C$1,Database!$A$1:$AU$1,),)=0,"#N/A",((((VLOOKUP(B311,Database!$A:$AU,MATCH($C$1,Database!$A$1:$AU$1,),))))-(((VLOOKUP(EDATE(B311,-12),Database!$A:$AU,MATCH($C$1,Database!$A$1:$AU$1,),)))))/(((VLOOKUP(EDATE(B311,-12),Database!$A:$AU,MATCH($C$1,Database!$A$1:$AU$1,),)))))</f>
        <v>2.1908007754545041E-2</v>
      </c>
      <c r="D311" s="13">
        <f>IF(VLOOKUP(B311,Database!$A:$AV,MATCH($D$1,Database!$A$1:$AV$1,),)=0,"#N/A",((((VLOOKUP(B311,Database!$A:$AS,MATCH($D$1,Database!$A$1:$AS$1,),))))-(((VLOOKUP(EDATE(B311,-12),Database!$A:$AS,MATCH($D$1,Database!$A$1:$AS$1,),)))))/(((VLOOKUP(EDATE(B311,-12),Database!$A:$AS,MATCH($D$1,Database!$A$1:$AS$1,),)))))</f>
        <v>1.6736401676003747E-2</v>
      </c>
      <c r="E311" s="13">
        <f>IF(VLOOKUP(B311,Database!$A:$AV,MATCH($E$1,Database!$A$1:$AV$1,),)=0,"#N/A",((((VLOOKUP(B311,Database!$A:$AS,MATCH($E$1,Database!$A$1:$AS$1,),))))-(((VLOOKUP(EDATE(B311,-12),Database!$A:$AS,MATCH($E$1,Database!$A$1:$AS$1,),)))))/(((VLOOKUP(EDATE(B311,-12),Database!$A:$AS,MATCH($E$1,Database!$A$1:$AS$1,),)))))</f>
        <v>4.6054192790735297E-2</v>
      </c>
      <c r="F311" s="13">
        <f>IF(VLOOKUP(B311,Database!$A:$AV,MATCH($F$1,Database!$A$1:$AV$1,),)=0,"#N/A",((((VLOOKUP(B311,Database!$A:$AS,MATCH($F$1,Database!$A$1:$AS$1,),))))-(((VLOOKUP(EDATE(B311,-12),Database!$A:$AS,MATCH($F$1,Database!$A$1:$AS$1,),)))))/(((VLOOKUP(EDATE(B311,-12),Database!$A:$AS,MATCH($F$1,Database!$A$1:$AS$1,),)))))</f>
        <v>4.0667361834223127E-2</v>
      </c>
      <c r="G311" s="13">
        <f>IF(VLOOKUP(B311,Database!$A:$AV,MATCH($G$1,Database!$A$1:$AV$1,),)=0,"#N/A",((((VLOOKUP(B311,Database!$A:$AS,MATCH($G$1,Database!$A$1:$AS$1,),))))-(((VLOOKUP(EDATE(B311,-12),Database!$A:$AS,MATCH($G$1,Database!$A$1:$AS$1,),)))))/(((VLOOKUP(EDATE(B311,-12),Database!$A:$AS,MATCH($G$1,Database!$A$1:$AS$1,),)))))</f>
        <v>6.0691887517701224E-3</v>
      </c>
      <c r="H311" s="13">
        <f>IF(VLOOKUP(B311,Database!$A:$AV,MATCH($H$1,Database!$A$1:$AV$1,),)=0,"#N/A",((((VLOOKUP(B311,Database!$A:$AS,MATCH($H$1,Database!$A$1:$AS$1,),))))-(((VLOOKUP(EDATE(B311,-12),Database!$A:$AS,MATCH($H$1,Database!$A$1:$AS$1,),)))))/(((VLOOKUP(EDATE(B311,-12),Database!$A:$AS,MATCH($H$1,Database!$A$1:$AS$1,),)))))</f>
        <v>3.2220943608581749E-2</v>
      </c>
      <c r="I311" s="13">
        <f>IF(VLOOKUP(B311,Database!$A:$AV,MATCH($I$1,Database!$A$1:$AV$1,),)=0,"#N/A",((((VLOOKUP(B311,Database!$A:$AS,MATCH($I$1,Database!$A$1:$AS$1,),))))-(((VLOOKUP(EDATE(B311,-12),Database!$A:$AS,MATCH($I$1,Database!$A$1:$AS$1,),)))))/(((VLOOKUP(EDATE(B311,-12),Database!$A:$AS,MATCH($I$1,Database!$A$1:$AS$1,),)))))</f>
        <v>-1.2012012018655883E-2</v>
      </c>
      <c r="J311" s="13">
        <f>IF(VLOOKUP(B311,Database!$A:$AV,MATCH($J$1,Database!$A$1:$AV$1,),)=0,"#N/A",((((VLOOKUP(B311,Database!$A:$AS,MATCH($J$1,Database!$A$1:$AS$1,),))))-(((VLOOKUP(EDATE(B311,-12),Database!$A:$AS,MATCH($J$1,Database!$A$1:$AS$1,),)))))/(((VLOOKUP(EDATE(B311,-12),Database!$A:$AS,MATCH($J$1,Database!$A$1:$AS$1,),)))))</f>
        <v>2.4470114464195562E-2</v>
      </c>
      <c r="K311" s="13">
        <f>IF(VLOOKUP(B311,Database!$A:$AV,MATCH($K$1,Database!$A$1:$AV$1,),)=0,"#N/A",((((VLOOKUP(B311,Database!$A:$AS,MATCH($K$1,Database!$A$1:$AS$1,),))))-(((VLOOKUP(EDATE(B311,-12),Database!$A:$AS,MATCH($K$1,Database!$A$1:$AS$1,),)))))/(((VLOOKUP(EDATE(B311,-12),Database!$A:$AS,MATCH($K$1,Database!$A$1:$AS$1,),)))))</f>
        <v>-2.2460937506733565E-2</v>
      </c>
      <c r="L311" s="13">
        <f>((((VLOOKUP(B311,Database!$A:$AS,MATCH($L$1,Database!$A$1:$AS$1,),))))-(((VLOOKUP(EDATE(B311,-12),Database!$A:$AS,MATCH($L$1,Database!$A$1:$AS$1,),)))))/(((VLOOKUP(EDATE(B311,-12),Database!$A:$AS,MATCH($L$1,Database!$A$1:$AS$1,),))))</f>
        <v>8.5210456739484314E-3</v>
      </c>
      <c r="M311" s="13">
        <f>((((VLOOKUP(B311,Database!$A:$AS,MATCH($M$1,Database!$A$1:$AS$1,),))))-(((VLOOKUP(EDATE(B311,-12),Database!$A:$AS,MATCH($M$1,Database!$A$1:$AS$1,),)))))/(((VLOOKUP(EDATE(B311,-12),Database!$A:$AS,MATCH($M$1,Database!$A$1:$AS$1,),))))</f>
        <v>4.8034934497816657E-2</v>
      </c>
      <c r="N311" s="13">
        <f>((((VLOOKUP(B311,Database!$A:$AS,MATCH($N$1,Database!$A$1:$AS$1,),))))-(((VLOOKUP(EDATE(B311,-12),Database!$A:$AS,MATCH($N$1,Database!$A$1:$AS$1,),)))))/(((VLOOKUP(EDATE(B311,-12),Database!$A:$AS,MATCH($N$1,Database!$A$1:$AS$1,),))))</f>
        <v>3.6869614621700249E-2</v>
      </c>
      <c r="O311" s="13">
        <f>IF(VLOOKUP(B311,Database!$A:$AV,MATCH($O$1,Database!$A$1:$AV$1,),)=0,"#N/A",((((VLOOKUP(B311,Database!$A:$AS,MATCH($O$1,Database!$A$1:$AS$1,),))))-(((VLOOKUP(EDATE(B311,-12),Database!$A:$AS,MATCH($O$1,Database!$A$1:$AS$1,),)))))/(((VLOOKUP(EDATE(B311,-12),Database!$A:$AS,MATCH($O$1,Database!$A$1:$AS$1,),)))))</f>
        <v>3.5611445861664669E-2</v>
      </c>
      <c r="P311" s="13">
        <f>IF(VLOOKUP(B311,Database!$A:$AV,MATCH($P$1,Database!$A$1:$AV$1,),)=0,"#N/A",((((VLOOKUP(B311,Database!$A:$AS,MATCH($P$1,Database!$A$1:$AS$1,),))))-(((VLOOKUP(EDATE(B311,-12),Database!$A:$AS,MATCH($P$1,Database!$A$1:$AS$1,),)))))/(((VLOOKUP(EDATE(B311,-12),Database!$A:$AS,MATCH($P$1,Database!$A$1:$AS$1,),)))))</f>
        <v>8.5613547201668048E-3</v>
      </c>
      <c r="Q311" s="13">
        <f>IF(VLOOKUP(B311,Database!$A:$AV,MATCH($Q$1,Database!$A$1:$AV$1,),)=0,"#N/A",((((VLOOKUP(B311,Database!$A:$AS,MATCH($Q$1,Database!$A$1:$AS$1,),))))-(((VLOOKUP(EDATE(B311,-12),Database!$A:$AS,MATCH($Q$1,Database!$A$1:$AS$1,),)))))/(((VLOOKUP(EDATE(B311,-12),Database!$A:$AS,MATCH($Q$1,Database!$A$1:$AS$1,),)))))</f>
        <v>-2.2296446567873131E-2</v>
      </c>
      <c r="R311" s="13">
        <f>IF(VLOOKUP(B311,Database!$A:$AV,MATCH($R$1,Database!$A$1:$AV$1,),)=0,"#N/A",((((VLOOKUP(B311,Database!$A:$AS,MATCH($R$1,Database!$A$1:$AS$1,),))))-(((VLOOKUP(EDATE(B311,-12),Database!$A:$AS,MATCH($R$1,Database!$A$1:$AS$1,),)))))/(((VLOOKUP(EDATE(B311,-12),Database!$A:$AS,MATCH($R$1,Database!$A$1:$AS$1,),)))))</f>
        <v>-1.0912698411279498E-2</v>
      </c>
      <c r="S311" s="13">
        <f>IF(VLOOKUP(B311,Database!$A:$AV,MATCH($S$1,Database!$A$1:$AV$1,),)=0,"#N/A",((((VLOOKUP(B311,Database!$A:$AS,MATCH($S$1,Database!$A$1:$AS$1,),))))-(((VLOOKUP(EDATE(B311,-12),Database!$A:$AS,MATCH($S$1,Database!$A$1:$AS$1,),)))))/(((VLOOKUP(EDATE(B311,-12),Database!$A:$AS,MATCH($S$1,Database!$A$1:$AS$1,),)))))</f>
        <v>1.2307692306390606E-2</v>
      </c>
      <c r="T311" s="13">
        <f>IF(VLOOKUP(B311,Database!$A:$AV,MATCH($T$1,Database!$A$1:$AV$1,),)=0,"#N/A",((((VLOOKUP(B311,Database!$A:$AS,MATCH($T$1,Database!$A$1:$AS$1,),))))-(((VLOOKUP(EDATE(B311,-12),Database!$A:$AS,MATCH($T$1,Database!$A$1:$AS$1,),)))))/(((VLOOKUP(EDATE(B311,-12),Database!$A:$AS,MATCH($T$1,Database!$A$1:$AS$1,),)))))</f>
        <v>7.9999999993411175E-2</v>
      </c>
      <c r="U311" s="13">
        <f>IF(VLOOKUP(B311,Database!$A:$AV,MATCH($U$1,Database!$A$1:$AV$1,),)=0,"#N/A",((((VLOOKUP(B311,Database!$A:$AS,MATCH($U$1,Database!$A$1:$AS$1,),))))-(((VLOOKUP(EDATE(B311,-12),Database!$A:$AS,MATCH($U$1,Database!$A$1:$AS$1,),)))))/(((VLOOKUP(EDATE(B311,-12),Database!$A:$AS,MATCH($U$1,Database!$A$1:$AS$1,),)))))</f>
        <v>6.1659192823943124E-2</v>
      </c>
      <c r="V311" s="13">
        <f>IF(VLOOKUP(B311,Database!$A:$AV,MATCH($V$1,Database!$A$1:$AV$1,),)=0,"#N/A",((((VLOOKUP(B311,Database!$A:$AS,MATCH($V$1,Database!$A$1:$AS$1,),))))-(((VLOOKUP(EDATE(B311,-12),Database!$A:$AS,MATCH($V$1,Database!$A$1:$AS$1,),)))))/(((VLOOKUP(EDATE(B311,-12),Database!$A:$AS,MATCH($V$1,Database!$A$1:$AS$1,),)))))</f>
        <v>4.2648709315376114E-2</v>
      </c>
    </row>
    <row r="312" spans="1:22" s="80" customFormat="1" x14ac:dyDescent="0.35">
      <c r="A312" s="43"/>
      <c r="B312" s="75">
        <v>41640</v>
      </c>
      <c r="C312" s="13">
        <f>IF(VLOOKUP(B312,Database!$A:$AU,MATCH($C$1,Database!$A$1:$AU$1,),)=0,"#N/A",((((VLOOKUP(B312,Database!$A:$AU,MATCH($C$1,Database!$A$1:$AU$1,),))))-(((VLOOKUP(EDATE(B312,-12),Database!$A:$AU,MATCH($C$1,Database!$A$1:$AU$1,),)))))/(((VLOOKUP(EDATE(B312,-12),Database!$A:$AU,MATCH($C$1,Database!$A$1:$AU$1,),)))))</f>
        <v>1.816515443052719E-2</v>
      </c>
      <c r="D312" s="13">
        <f>IF(VLOOKUP(B312,Database!$A:$AV,MATCH($D$1,Database!$A$1:$AV$1,),)=0,"#N/A",((((VLOOKUP(B312,Database!$A:$AS,MATCH($D$1,Database!$A$1:$AS$1,),))))-(((VLOOKUP(EDATE(B312,-12),Database!$A:$AS,MATCH($D$1,Database!$A$1:$AS$1,),)))))/(((VLOOKUP(EDATE(B312,-12),Database!$A:$AS,MATCH($D$1,Database!$A$1:$AS$1,),)))))</f>
        <v>1.7857142855642237E-2</v>
      </c>
      <c r="E312" s="13">
        <f>IF(VLOOKUP(B312,Database!$A:$AV,MATCH($E$1,Database!$A$1:$AV$1,),)=0,"#N/A",((((VLOOKUP(B312,Database!$A:$AS,MATCH($E$1,Database!$A$1:$AS$1,),))))-(((VLOOKUP(EDATE(B312,-12),Database!$A:$AS,MATCH($E$1,Database!$A$1:$AS$1,),)))))/(((VLOOKUP(EDATE(B312,-12),Database!$A:$AS,MATCH($E$1,Database!$A$1:$AS$1,),)))))</f>
        <v>8.5953878411235862E-2</v>
      </c>
      <c r="F312" s="13">
        <f>IF(VLOOKUP(B312,Database!$A:$AV,MATCH($F$1,Database!$A$1:$AV$1,),)=0,"#N/A",((((VLOOKUP(B312,Database!$A:$AS,MATCH($F$1,Database!$A$1:$AS$1,),))))-(((VLOOKUP(EDATE(B312,-12),Database!$A:$AS,MATCH($F$1,Database!$A$1:$AS$1,),)))))/(((VLOOKUP(EDATE(B312,-12),Database!$A:$AS,MATCH($F$1,Database!$A$1:$AS$1,),)))))</f>
        <v>4.8574445625522766E-2</v>
      </c>
      <c r="G312" s="13">
        <f>IF(VLOOKUP(B312,Database!$A:$AV,MATCH($G$1,Database!$A$1:$AV$1,),)=0,"#N/A",((((VLOOKUP(B312,Database!$A:$AS,MATCH($G$1,Database!$A$1:$AS$1,),))))-(((VLOOKUP(EDATE(B312,-12),Database!$A:$AS,MATCH($G$1,Database!$A$1:$AS$1,),)))))/(((VLOOKUP(EDATE(B312,-12),Database!$A:$AS,MATCH($G$1,Database!$A$1:$AS$1,),)))))</f>
        <v>-7.2940938101509365E-3</v>
      </c>
      <c r="H312" s="13">
        <f>IF(VLOOKUP(B312,Database!$A:$AV,MATCH($H$1,Database!$A$1:$AV$1,),)=0,"#N/A",((((VLOOKUP(B312,Database!$A:$AS,MATCH($H$1,Database!$A$1:$AS$1,),))))-(((VLOOKUP(EDATE(B312,-12),Database!$A:$AS,MATCH($H$1,Database!$A$1:$AS$1,),)))))/(((VLOOKUP(EDATE(B312,-12),Database!$A:$AS,MATCH($H$1,Database!$A$1:$AS$1,),)))))</f>
        <v>5.7242990651337741E-2</v>
      </c>
      <c r="I312" s="13">
        <f>IF(VLOOKUP(B312,Database!$A:$AV,MATCH($I$1,Database!$A$1:$AV$1,),)=0,"#N/A",((((VLOOKUP(B312,Database!$A:$AS,MATCH($I$1,Database!$A$1:$AS$1,),))))-(((VLOOKUP(EDATE(B312,-12),Database!$A:$AS,MATCH($I$1,Database!$A$1:$AS$1,),)))))/(((VLOOKUP(EDATE(B312,-12),Database!$A:$AS,MATCH($I$1,Database!$A$1:$AS$1,),)))))</f>
        <v>4.0040039995446605E-3</v>
      </c>
      <c r="J312" s="13">
        <f>IF(VLOOKUP(B312,Database!$A:$AV,MATCH($J$1,Database!$A$1:$AV$1,),)=0,"#N/A",((((VLOOKUP(B312,Database!$A:$AS,MATCH($J$1,Database!$A$1:$AS$1,),))))-(((VLOOKUP(EDATE(B312,-12),Database!$A:$AS,MATCH($J$1,Database!$A$1:$AS$1,),)))))/(((VLOOKUP(EDATE(B312,-12),Database!$A:$AS,MATCH($J$1,Database!$A$1:$AS$1,),)))))</f>
        <v>1.483108747463392E-2</v>
      </c>
      <c r="K312" s="13">
        <f>IF(VLOOKUP(B312,Database!$A:$AV,MATCH($K$1,Database!$A$1:$AV$1,),)=0,"#N/A",((((VLOOKUP(B312,Database!$A:$AS,MATCH($K$1,Database!$A$1:$AS$1,),))))-(((VLOOKUP(EDATE(B312,-12),Database!$A:$AS,MATCH($K$1,Database!$A$1:$AS$1,),)))))/(((VLOOKUP(EDATE(B312,-12),Database!$A:$AS,MATCH($K$1,Database!$A$1:$AS$1,),)))))</f>
        <v>3.0060120232247027E-3</v>
      </c>
      <c r="L312" s="13">
        <f>((((VLOOKUP(B312,Database!$A:$AS,MATCH($L$1,Database!$A$1:$AS$1,),))))-(((VLOOKUP(EDATE(B312,-12),Database!$A:$AS,MATCH($L$1,Database!$A$1:$AS$1,),)))))/(((VLOOKUP(EDATE(B312,-12),Database!$A:$AS,MATCH($L$1,Database!$A$1:$AS$1,),))))</f>
        <v>1.841931511892983E-2</v>
      </c>
      <c r="M312" s="13">
        <f>((((VLOOKUP(B312,Database!$A:$AS,MATCH($M$1,Database!$A$1:$AS$1,),))))-(((VLOOKUP(EDATE(B312,-12),Database!$A:$AS,MATCH($M$1,Database!$A$1:$AS$1,),)))))/(((VLOOKUP(EDATE(B312,-12),Database!$A:$AS,MATCH($M$1,Database!$A$1:$AS$1,),))))</f>
        <v>7.812500000000033E-3</v>
      </c>
      <c r="N312" s="13">
        <f>((((VLOOKUP(B312,Database!$A:$AS,MATCH($N$1,Database!$A$1:$AS$1,),))))-(((VLOOKUP(EDATE(B312,-12),Database!$A:$AS,MATCH($N$1,Database!$A$1:$AS$1,),)))))/(((VLOOKUP(EDATE(B312,-12),Database!$A:$AS,MATCH($N$1,Database!$A$1:$AS$1,),))))</f>
        <v>5.0347881283017711E-2</v>
      </c>
      <c r="O312" s="13">
        <f>IF(VLOOKUP(B312,Database!$A:$AV,MATCH($O$1,Database!$A$1:$AV$1,),)=0,"#N/A",((((VLOOKUP(B312,Database!$A:$AS,MATCH($O$1,Database!$A$1:$AS$1,),))))-(((VLOOKUP(EDATE(B312,-12),Database!$A:$AS,MATCH($O$1,Database!$A$1:$AS$1,),)))))/(((VLOOKUP(EDATE(B312,-12),Database!$A:$AS,MATCH($O$1,Database!$A$1:$AS$1,),)))))</f>
        <v>3.1422811961444891E-2</v>
      </c>
      <c r="P312" s="13">
        <f>IF(VLOOKUP(B312,Database!$A:$AV,MATCH($P$1,Database!$A$1:$AV$1,),)=0,"#N/A",((((VLOOKUP(B312,Database!$A:$AS,MATCH($P$1,Database!$A$1:$AS$1,),))))-(((VLOOKUP(EDATE(B312,-12),Database!$A:$AS,MATCH($P$1,Database!$A$1:$AS$1,),)))))/(((VLOOKUP(EDATE(B312,-12),Database!$A:$AS,MATCH($P$1,Database!$A$1:$AS$1,),)))))</f>
        <v>4.9893369042305225E-3</v>
      </c>
      <c r="Q312" s="13">
        <f>IF(VLOOKUP(B312,Database!$A:$AV,MATCH($Q$1,Database!$A$1:$AV$1,),)=0,"#N/A",((((VLOOKUP(B312,Database!$A:$AS,MATCH($Q$1,Database!$A$1:$AS$1,),))))-(((VLOOKUP(EDATE(B312,-12),Database!$A:$AS,MATCH($Q$1,Database!$A$1:$AS$1,),)))))/(((VLOOKUP(EDATE(B312,-12),Database!$A:$AS,MATCH($Q$1,Database!$A$1:$AS$1,),)))))</f>
        <v>-1.3695989521446314E-2</v>
      </c>
      <c r="R312" s="13">
        <f>IF(VLOOKUP(B312,Database!$A:$AV,MATCH($R$1,Database!$A$1:$AV$1,),)=0,"#N/A",((((VLOOKUP(B312,Database!$A:$AS,MATCH($R$1,Database!$A$1:$AS$1,),))))-(((VLOOKUP(EDATE(B312,-12),Database!$A:$AS,MATCH($R$1,Database!$A$1:$AS$1,),)))))/(((VLOOKUP(EDATE(B312,-12),Database!$A:$AS,MATCH($R$1,Database!$A$1:$AS$1,),)))))</f>
        <v>-3.1746031744612865E-2</v>
      </c>
      <c r="S312" s="13">
        <f>IF(VLOOKUP(B312,Database!$A:$AV,MATCH($S$1,Database!$A$1:$AV$1,),)=0,"#N/A",((((VLOOKUP(B312,Database!$A:$AS,MATCH($S$1,Database!$A$1:$AS$1,),))))-(((VLOOKUP(EDATE(B312,-12),Database!$A:$AS,MATCH($S$1,Database!$A$1:$AS$1,),)))))/(((VLOOKUP(EDATE(B312,-12),Database!$A:$AS,MATCH($S$1,Database!$A$1:$AS$1,),)))))</f>
        <v>9.513742072601343E-2</v>
      </c>
      <c r="T312" s="13">
        <f>IF(VLOOKUP(B312,Database!$A:$AV,MATCH($T$1,Database!$A$1:$AV$1,),)=0,"#N/A",((((VLOOKUP(B312,Database!$A:$AS,MATCH($T$1,Database!$A$1:$AS$1,),))))-(((VLOOKUP(EDATE(B312,-12),Database!$A:$AS,MATCH($T$1,Database!$A$1:$AS$1,),)))))/(((VLOOKUP(EDATE(B312,-12),Database!$A:$AS,MATCH($T$1,Database!$A$1:$AS$1,),)))))</f>
        <v>0.11475409836833478</v>
      </c>
      <c r="U312" s="13">
        <f>IF(VLOOKUP(B312,Database!$A:$AV,MATCH($U$1,Database!$A$1:$AV$1,),)=0,"#N/A",((((VLOOKUP(B312,Database!$A:$AS,MATCH($U$1,Database!$A$1:$AS$1,),))))-(((VLOOKUP(EDATE(B312,-12),Database!$A:$AS,MATCH($U$1,Database!$A$1:$AS$1,),)))))/(((VLOOKUP(EDATE(B312,-12),Database!$A:$AS,MATCH($U$1,Database!$A$1:$AS$1,),)))))</f>
        <v>6.0640732266794853E-2</v>
      </c>
      <c r="V312" s="13">
        <f>IF(VLOOKUP(B312,Database!$A:$AV,MATCH($V$1,Database!$A$1:$AV$1,),)=0,"#N/A",((((VLOOKUP(B312,Database!$A:$AS,MATCH($V$1,Database!$A$1:$AS$1,),))))-(((VLOOKUP(EDATE(B312,-12),Database!$A:$AS,MATCH($V$1,Database!$A$1:$AS$1,),)))))/(((VLOOKUP(EDATE(B312,-12),Database!$A:$AS,MATCH($V$1,Database!$A$1:$AS$1,),)))))</f>
        <v>6.3901345291479852E-2</v>
      </c>
    </row>
    <row r="313" spans="1:22" s="80" customFormat="1" x14ac:dyDescent="0.35">
      <c r="A313" s="43"/>
      <c r="B313" s="75">
        <v>41671</v>
      </c>
      <c r="C313" s="13">
        <f>IF(VLOOKUP(B313,Database!$A:$AU,MATCH($C$1,Database!$A$1:$AU$1,),)=0,"#N/A",((((VLOOKUP(B313,Database!$A:$AU,MATCH($C$1,Database!$A$1:$AU$1,),))))-(((VLOOKUP(EDATE(B313,-12),Database!$A:$AU,MATCH($C$1,Database!$A$1:$AU$1,),)))))/(((VLOOKUP(EDATE(B313,-12),Database!$A:$AU,MATCH($C$1,Database!$A$1:$AU$1,),)))))</f>
        <v>2.0925483997846165E-2</v>
      </c>
      <c r="D313" s="13">
        <f>IF(VLOOKUP(B313,Database!$A:$AV,MATCH($D$1,Database!$A$1:$AV$1,),)=0,"#N/A",((((VLOOKUP(B313,Database!$A:$AS,MATCH($D$1,Database!$A$1:$AS$1,),))))-(((VLOOKUP(EDATE(B313,-12),Database!$A:$AS,MATCH($D$1,Database!$A$1:$AS$1,),)))))/(((VLOOKUP(EDATE(B313,-12),Database!$A:$AS,MATCH($D$1,Database!$A$1:$AS$1,),)))))</f>
        <v>2.4134312693575653E-2</v>
      </c>
      <c r="E313" s="13">
        <f>IF(VLOOKUP(B313,Database!$A:$AV,MATCH($E$1,Database!$A$1:$AV$1,),)=0,"#N/A",((((VLOOKUP(B313,Database!$A:$AS,MATCH($E$1,Database!$A$1:$AS$1,),))))-(((VLOOKUP(EDATE(B313,-12),Database!$A:$AS,MATCH($E$1,Database!$A$1:$AS$1,),)))))/(((VLOOKUP(EDATE(B313,-12),Database!$A:$AS,MATCH($E$1,Database!$A$1:$AS$1,),)))))</f>
        <v>6.0824742275375217E-2</v>
      </c>
      <c r="F313" s="13">
        <f>IF(VLOOKUP(B313,Database!$A:$AV,MATCH($F$1,Database!$A$1:$AV$1,),)=0,"#N/A",((((VLOOKUP(B313,Database!$A:$AS,MATCH($F$1,Database!$A$1:$AS$1,),))))-(((VLOOKUP(EDATE(B313,-12),Database!$A:$AS,MATCH($F$1,Database!$A$1:$AS$1,),)))))/(((VLOOKUP(EDATE(B313,-12),Database!$A:$AS,MATCH($F$1,Database!$A$1:$AS$1,),)))))</f>
        <v>4.0837696334004026E-2</v>
      </c>
      <c r="G313" s="13">
        <f>IF(VLOOKUP(B313,Database!$A:$AV,MATCH($G$1,Database!$A$1:$AV$1,),)=0,"#N/A",((((VLOOKUP(B313,Database!$A:$AS,MATCH($G$1,Database!$A$1:$AS$1,),))))-(((VLOOKUP(EDATE(B313,-12),Database!$A:$AS,MATCH($G$1,Database!$A$1:$AS$1,),)))))/(((VLOOKUP(EDATE(B313,-12),Database!$A:$AS,MATCH($G$1,Database!$A$1:$AS$1,),)))))</f>
        <v>-2.8101164191088029E-3</v>
      </c>
      <c r="H313" s="13">
        <f>IF(VLOOKUP(B313,Database!$A:$AV,MATCH($H$1,Database!$A$1:$AV$1,),)=0,"#N/A",((((VLOOKUP(B313,Database!$A:$AS,MATCH($H$1,Database!$A$1:$AS$1,),))))-(((VLOOKUP(EDATE(B313,-12),Database!$A:$AS,MATCH($H$1,Database!$A$1:$AS$1,),)))))/(((VLOOKUP(EDATE(B313,-12),Database!$A:$AS,MATCH($H$1,Database!$A$1:$AS$1,),)))))</f>
        <v>4.7508690622323137E-2</v>
      </c>
      <c r="I313" s="13">
        <f>IF(VLOOKUP(B313,Database!$A:$AV,MATCH($I$1,Database!$A$1:$AV$1,),)=0,"#N/A",((((VLOOKUP(B313,Database!$A:$AS,MATCH($I$1,Database!$A$1:$AS$1,),))))-(((VLOOKUP(EDATE(B313,-12),Database!$A:$AS,MATCH($I$1,Database!$A$1:$AS$1,),)))))/(((VLOOKUP(EDATE(B313,-12),Database!$A:$AS,MATCH($I$1,Database!$A$1:$AS$1,),)))))</f>
        <v>2.0140986835536106E-3</v>
      </c>
      <c r="J313" s="13">
        <f>IF(VLOOKUP(B313,Database!$A:$AV,MATCH($J$1,Database!$A$1:$AV$1,),)=0,"#N/A",((((VLOOKUP(B313,Database!$A:$AS,MATCH($J$1,Database!$A$1:$AS$1,),))))-(((VLOOKUP(EDATE(B313,-12),Database!$A:$AS,MATCH($J$1,Database!$A$1:$AS$1,),)))))/(((VLOOKUP(EDATE(B313,-12),Database!$A:$AS,MATCH($J$1,Database!$A$1:$AS$1,),)))))</f>
        <v>2.6499376369809167E-2</v>
      </c>
      <c r="K313" s="13">
        <f>IF(VLOOKUP(B313,Database!$A:$AV,MATCH($K$1,Database!$A$1:$AV$1,),)=0,"#N/A",((((VLOOKUP(B313,Database!$A:$AS,MATCH($K$1,Database!$A$1:$AS$1,),))))-(((VLOOKUP(EDATE(B313,-12),Database!$A:$AS,MATCH($K$1,Database!$A$1:$AS$1,),)))))/(((VLOOKUP(EDATE(B313,-12),Database!$A:$AS,MATCH($K$1,Database!$A$1:$AS$1,),)))))</f>
        <v>4.0160642525519461E-3</v>
      </c>
      <c r="L313" s="13">
        <f>((((VLOOKUP(B313,Database!$A:$AS,MATCH($L$1,Database!$A$1:$AS$1,),))))-(((VLOOKUP(EDATE(B313,-12),Database!$A:$AS,MATCH($L$1,Database!$A$1:$AS$1,),)))))/(((VLOOKUP(EDATE(B313,-12),Database!$A:$AS,MATCH($L$1,Database!$A$1:$AS$1,),))))</f>
        <v>1.43873280522255E-2</v>
      </c>
      <c r="M313" s="13">
        <f>((((VLOOKUP(B313,Database!$A:$AS,MATCH($M$1,Database!$A$1:$AS$1,),))))-(((VLOOKUP(EDATE(B313,-12),Database!$A:$AS,MATCH($M$1,Database!$A$1:$AS$1,),)))))/(((VLOOKUP(EDATE(B313,-12),Database!$A:$AS,MATCH($M$1,Database!$A$1:$AS$1,),))))</f>
        <v>2.993348115299338E-2</v>
      </c>
      <c r="N313" s="13">
        <f>((((VLOOKUP(B313,Database!$A:$AS,MATCH($N$1,Database!$A$1:$AS$1,),))))-(((VLOOKUP(EDATE(B313,-12),Database!$A:$AS,MATCH($N$1,Database!$A$1:$AS$1,),)))))/(((VLOOKUP(EDATE(B313,-12),Database!$A:$AS,MATCH($N$1,Database!$A$1:$AS$1,),))))</f>
        <v>5.3506658849162503E-2</v>
      </c>
      <c r="O313" s="13">
        <f>IF(VLOOKUP(B313,Database!$A:$AV,MATCH($O$1,Database!$A$1:$AV$1,),)=0,"#N/A",((((VLOOKUP(B313,Database!$A:$AS,MATCH($O$1,Database!$A$1:$AS$1,),))))-(((VLOOKUP(EDATE(B313,-12),Database!$A:$AS,MATCH($O$1,Database!$A$1:$AS$1,),)))))/(((VLOOKUP(EDATE(B313,-12),Database!$A:$AS,MATCH($O$1,Database!$A$1:$AS$1,),)))))</f>
        <v>3.9520176444755008E-2</v>
      </c>
      <c r="P313" s="13">
        <f>IF(VLOOKUP(B313,Database!$A:$AV,MATCH($P$1,Database!$A$1:$AV$1,),)=0,"#N/A",((((VLOOKUP(B313,Database!$A:$AS,MATCH($P$1,Database!$A$1:$AS$1,),))))-(((VLOOKUP(EDATE(B313,-12),Database!$A:$AS,MATCH($P$1,Database!$A$1:$AS$1,),)))))/(((VLOOKUP(EDATE(B313,-12),Database!$A:$AS,MATCH($P$1,Database!$A$1:$AS$1,),)))))</f>
        <v>8.4338678460042747E-3</v>
      </c>
      <c r="Q313" s="13">
        <f>IF(VLOOKUP(B313,Database!$A:$AV,MATCH($Q$1,Database!$A$1:$AV$1,),)=0,"#N/A",((((VLOOKUP(B313,Database!$A:$AS,MATCH($Q$1,Database!$A$1:$AS$1,),))))-(((VLOOKUP(EDATE(B313,-12),Database!$A:$AS,MATCH($Q$1,Database!$A$1:$AS$1,),)))))/(((VLOOKUP(EDATE(B313,-12),Database!$A:$AS,MATCH($Q$1,Database!$A$1:$AS$1,),)))))</f>
        <v>1.7841908089371396E-2</v>
      </c>
      <c r="R313" s="13">
        <f>IF(VLOOKUP(B313,Database!$A:$AV,MATCH($R$1,Database!$A$1:$AV$1,),)=0,"#N/A",((((VLOOKUP(B313,Database!$A:$AS,MATCH($R$1,Database!$A$1:$AS$1,),))))-(((VLOOKUP(EDATE(B313,-12),Database!$A:$AS,MATCH($R$1,Database!$A$1:$AS$1,),)))))/(((VLOOKUP(EDATE(B313,-12),Database!$A:$AS,MATCH($R$1,Database!$A$1:$AS$1,),)))))</f>
        <v>5.0352467227540313E-3</v>
      </c>
      <c r="S313" s="13">
        <f>IF(VLOOKUP(B313,Database!$A:$AV,MATCH($S$1,Database!$A$1:$AV$1,),)=0,"#N/A",((((VLOOKUP(B313,Database!$A:$AS,MATCH($S$1,Database!$A$1:$AS$1,),))))-(((VLOOKUP(EDATE(B313,-12),Database!$A:$AS,MATCH($S$1,Database!$A$1:$AS$1,),)))))/(((VLOOKUP(EDATE(B313,-12),Database!$A:$AS,MATCH($S$1,Database!$A$1:$AS$1,),)))))</f>
        <v>0.16046758766353347</v>
      </c>
      <c r="T313" s="13">
        <f>IF(VLOOKUP(B313,Database!$A:$AV,MATCH($T$1,Database!$A$1:$AV$1,),)=0,"#N/A",((((VLOOKUP(B313,Database!$A:$AS,MATCH($T$1,Database!$A$1:$AS$1,),))))-(((VLOOKUP(EDATE(B313,-12),Database!$A:$AS,MATCH($T$1,Database!$A$1:$AS$1,),)))))/(((VLOOKUP(EDATE(B313,-12),Database!$A:$AS,MATCH($T$1,Database!$A$1:$AS$1,),)))))</f>
        <v>8.0183276056612157E-2</v>
      </c>
      <c r="U313" s="13">
        <f>IF(VLOOKUP(B313,Database!$A:$AV,MATCH($U$1,Database!$A$1:$AV$1,),)=0,"#N/A",((((VLOOKUP(B313,Database!$A:$AS,MATCH($U$1,Database!$A$1:$AS$1,),))))-(((VLOOKUP(EDATE(B313,-12),Database!$A:$AS,MATCH($U$1,Database!$A$1:$AS$1,),)))))/(((VLOOKUP(EDATE(B313,-12),Database!$A:$AS,MATCH($U$1,Database!$A$1:$AS$1,),)))))</f>
        <v>6.2076749434723119E-2</v>
      </c>
      <c r="V313" s="13">
        <f>IF(VLOOKUP(B313,Database!$A:$AV,MATCH($V$1,Database!$A$1:$AV$1,),)=0,"#N/A",((((VLOOKUP(B313,Database!$A:$AS,MATCH($V$1,Database!$A$1:$AS$1,),))))-(((VLOOKUP(EDATE(B313,-12),Database!$A:$AS,MATCH($V$1,Database!$A$1:$AS$1,),)))))/(((VLOOKUP(EDATE(B313,-12),Database!$A:$AS,MATCH($V$1,Database!$A$1:$AS$1,),)))))</f>
        <v>4.9889135254988913E-2</v>
      </c>
    </row>
    <row r="314" spans="1:22" s="80" customFormat="1" x14ac:dyDescent="0.35">
      <c r="A314" s="43"/>
      <c r="B314" s="75">
        <v>41699</v>
      </c>
      <c r="C314" s="13">
        <f>IF(VLOOKUP(B314,Database!$A:$AU,MATCH($C$1,Database!$A$1:$AU$1,),)=0,"#N/A",((((VLOOKUP(B314,Database!$A:$AU,MATCH($C$1,Database!$A$1:$AU$1,),))))-(((VLOOKUP(EDATE(B314,-12),Database!$A:$AU,MATCH($C$1,Database!$A$1:$AU$1,),)))))/(((VLOOKUP(EDATE(B314,-12),Database!$A:$AU,MATCH($C$1,Database!$A$1:$AU$1,),)))))</f>
        <v>2.6636891848128917E-2</v>
      </c>
      <c r="D314" s="13">
        <f>IF(VLOOKUP(B314,Database!$A:$AV,MATCH($D$1,Database!$A$1:$AV$1,),)=0,"#N/A",((((VLOOKUP(B314,Database!$A:$AS,MATCH($D$1,Database!$A$1:$AS$1,),))))-(((VLOOKUP(EDATE(B314,-12),Database!$A:$AS,MATCH($D$1,Database!$A$1:$AS$1,),)))))/(((VLOOKUP(EDATE(B314,-12),Database!$A:$AS,MATCH($D$1,Database!$A$1:$AS$1,),)))))</f>
        <v>6.2240663883196918E-3</v>
      </c>
      <c r="E314" s="13">
        <f>IF(VLOOKUP(B314,Database!$A:$AV,MATCH($E$1,Database!$A$1:$AV$1,),)=0,"#N/A",((((VLOOKUP(B314,Database!$A:$AS,MATCH($E$1,Database!$A$1:$AS$1,),))))-(((VLOOKUP(EDATE(B314,-12),Database!$A:$AS,MATCH($E$1,Database!$A$1:$AS$1,),)))))/(((VLOOKUP(EDATE(B314,-12),Database!$A:$AS,MATCH($E$1,Database!$A$1:$AS$1,),)))))</f>
        <v>6.5372829427205917E-2</v>
      </c>
      <c r="F314" s="13">
        <f>IF(VLOOKUP(B314,Database!$A:$AV,MATCH($F$1,Database!$A$1:$AV$1,),)=0,"#N/A",((((VLOOKUP(B314,Database!$A:$AS,MATCH($F$1,Database!$A$1:$AS$1,),))))-(((VLOOKUP(EDATE(B314,-12),Database!$A:$AS,MATCH($F$1,Database!$A$1:$AS$1,),)))))/(((VLOOKUP(EDATE(B314,-12),Database!$A:$AS,MATCH($F$1,Database!$A$1:$AS$1,),)))))</f>
        <v>3.0991735538876124E-2</v>
      </c>
      <c r="G314" s="13">
        <f>IF(VLOOKUP(B314,Database!$A:$AV,MATCH($G$1,Database!$A$1:$AV$1,),)=0,"#N/A",((((VLOOKUP(B314,Database!$A:$AS,MATCH($G$1,Database!$A$1:$AS$1,),))))-(((VLOOKUP(EDATE(B314,-12),Database!$A:$AS,MATCH($G$1,Database!$A$1:$AS$1,),)))))/(((VLOOKUP(EDATE(B314,-12),Database!$A:$AS,MATCH($G$1,Database!$A$1:$AS$1,),)))))</f>
        <v>-1.0411452597857706E-2</v>
      </c>
      <c r="H314" s="13">
        <f>IF(VLOOKUP(B314,Database!$A:$AV,MATCH($H$1,Database!$A$1:$AV$1,),)=0,"#N/A",((((VLOOKUP(B314,Database!$A:$AS,MATCH($H$1,Database!$A$1:$AS$1,),))))-(((VLOOKUP(EDATE(B314,-12),Database!$A:$AS,MATCH($H$1,Database!$A$1:$AS$1,),)))))/(((VLOOKUP(EDATE(B314,-12),Database!$A:$AS,MATCH($H$1,Database!$A$1:$AS$1,),)))))</f>
        <v>1.9406392701309037E-2</v>
      </c>
      <c r="I314" s="13">
        <f>IF(VLOOKUP(B314,Database!$A:$AV,MATCH($I$1,Database!$A$1:$AV$1,),)=0,"#N/A",((((VLOOKUP(B314,Database!$A:$AS,MATCH($I$1,Database!$A$1:$AS$1,),))))-(((VLOOKUP(EDATE(B314,-12),Database!$A:$AS,MATCH($I$1,Database!$A$1:$AS$1,),)))))/(((VLOOKUP(EDATE(B314,-12),Database!$A:$AS,MATCH($I$1,Database!$A$1:$AS$1,),)))))</f>
        <v>-3.0364372461131723E-3</v>
      </c>
      <c r="J314" s="13">
        <f>IF(VLOOKUP(B314,Database!$A:$AV,MATCH($J$1,Database!$A$1:$AV$1,),)=0,"#N/A",((((VLOOKUP(B314,Database!$A:$AS,MATCH($J$1,Database!$A$1:$AS$1,),))))-(((VLOOKUP(EDATE(B314,-12),Database!$A:$AS,MATCH($J$1,Database!$A$1:$AS$1,),)))))/(((VLOOKUP(EDATE(B314,-12),Database!$A:$AS,MATCH($J$1,Database!$A$1:$AS$1,),)))))</f>
        <v>1.1373523274606584E-2</v>
      </c>
      <c r="K314" s="13">
        <f>IF(VLOOKUP(B314,Database!$A:$AV,MATCH($K$1,Database!$A$1:$AV$1,),)=0,"#N/A",((((VLOOKUP(B314,Database!$A:$AS,MATCH($K$1,Database!$A$1:$AS$1,),))))-(((VLOOKUP(EDATE(B314,-12),Database!$A:$AS,MATCH($K$1,Database!$A$1:$AS$1,),)))))/(((VLOOKUP(EDATE(B314,-12),Database!$A:$AS,MATCH($K$1,Database!$A$1:$AS$1,),)))))</f>
        <v>-3.0784508448803549E-2</v>
      </c>
      <c r="L314" s="13">
        <f>((((VLOOKUP(B314,Database!$A:$AS,MATCH($L$1,Database!$A$1:$AS$1,),))))-(((VLOOKUP(EDATE(B314,-12),Database!$A:$AS,MATCH($L$1,Database!$A$1:$AS$1,),)))))/(((VLOOKUP(EDATE(B314,-12),Database!$A:$AS,MATCH($L$1,Database!$A$1:$AS$1,),))))</f>
        <v>1.3745529863293918E-2</v>
      </c>
      <c r="M314" s="13">
        <f>((((VLOOKUP(B314,Database!$A:$AS,MATCH($M$1,Database!$A$1:$AS$1,),))))-(((VLOOKUP(EDATE(B314,-12),Database!$A:$AS,MATCH($M$1,Database!$A$1:$AS$1,),)))))/(((VLOOKUP(EDATE(B314,-12),Database!$A:$AS,MATCH($M$1,Database!$A$1:$AS$1,),))))</f>
        <v>-1.2847965738758059E-2</v>
      </c>
      <c r="N314" s="13">
        <f>((((VLOOKUP(B314,Database!$A:$AS,MATCH($N$1,Database!$A$1:$AS$1,),))))-(((VLOOKUP(EDATE(B314,-12),Database!$A:$AS,MATCH($N$1,Database!$A$1:$AS$1,),)))))/(((VLOOKUP(EDATE(B314,-12),Database!$A:$AS,MATCH($N$1,Database!$A$1:$AS$1,),))))</f>
        <v>3.1983233991269712E-2</v>
      </c>
      <c r="O314" s="13">
        <f>IF(VLOOKUP(B314,Database!$A:$AV,MATCH($O$1,Database!$A$1:$AV$1,),)=0,"#N/A",((((VLOOKUP(B314,Database!$A:$AS,MATCH($O$1,Database!$A$1:$AS$1,),))))-(((VLOOKUP(EDATE(B314,-12),Database!$A:$AS,MATCH($O$1,Database!$A$1:$AS$1,),)))))/(((VLOOKUP(EDATE(B314,-12),Database!$A:$AS,MATCH($O$1,Database!$A$1:$AS$1,),)))))</f>
        <v>3.6382495700436369E-2</v>
      </c>
      <c r="P314" s="13">
        <f>IF(VLOOKUP(B314,Database!$A:$AV,MATCH($P$1,Database!$A$1:$AV$1,),)=0,"#N/A",((((VLOOKUP(B314,Database!$A:$AS,MATCH($P$1,Database!$A$1:$AS$1,),))))-(((VLOOKUP(EDATE(B314,-12),Database!$A:$AS,MATCH($P$1,Database!$A$1:$AS$1,),)))))/(((VLOOKUP(EDATE(B314,-12),Database!$A:$AS,MATCH($P$1,Database!$A$1:$AS$1,),)))))</f>
        <v>3.0992386586568194E-2</v>
      </c>
      <c r="Q314" s="13">
        <f>IF(VLOOKUP(B314,Database!$A:$AV,MATCH($Q$1,Database!$A$1:$AV$1,),)=0,"#N/A",((((VLOOKUP(B314,Database!$A:$AS,MATCH($Q$1,Database!$A$1:$AS$1,),))))-(((VLOOKUP(EDATE(B314,-12),Database!$A:$AS,MATCH($Q$1,Database!$A$1:$AS$1,),)))))/(((VLOOKUP(EDATE(B314,-12),Database!$A:$AS,MATCH($Q$1,Database!$A$1:$AS$1,),)))))</f>
        <v>-3.6161092694822856E-3</v>
      </c>
      <c r="R314" s="13">
        <f>IF(VLOOKUP(B314,Database!$A:$AV,MATCH($R$1,Database!$A$1:$AV$1,),)=0,"#N/A",((((VLOOKUP(B314,Database!$A:$AS,MATCH($R$1,Database!$A$1:$AS$1,),))))-(((VLOOKUP(EDATE(B314,-12),Database!$A:$AS,MATCH($R$1,Database!$A$1:$AS$1,),)))))/(((VLOOKUP(EDATE(B314,-12),Database!$A:$AS,MATCH($R$1,Database!$A$1:$AS$1,),)))))</f>
        <v>-3.6453201964806961E-2</v>
      </c>
      <c r="S314" s="13">
        <f>IF(VLOOKUP(B314,Database!$A:$AV,MATCH($S$1,Database!$A$1:$AV$1,),)=0,"#N/A",((((VLOOKUP(B314,Database!$A:$AS,MATCH($S$1,Database!$A$1:$AS$1,),))))-(((VLOOKUP(EDATE(B314,-12),Database!$A:$AS,MATCH($S$1,Database!$A$1:$AS$1,),)))))/(((VLOOKUP(EDATE(B314,-12),Database!$A:$AS,MATCH($S$1,Database!$A$1:$AS$1,),)))))</f>
        <v>0.16371220019921837</v>
      </c>
      <c r="T314" s="13">
        <f>IF(VLOOKUP(B314,Database!$A:$AV,MATCH($T$1,Database!$A$1:$AV$1,),)=0,"#N/A",((((VLOOKUP(B314,Database!$A:$AS,MATCH($T$1,Database!$A$1:$AS$1,),))))-(((VLOOKUP(EDATE(B314,-12),Database!$A:$AS,MATCH($T$1,Database!$A$1:$AS$1,),)))))/(((VLOOKUP(EDATE(B314,-12),Database!$A:$AS,MATCH($T$1,Database!$A$1:$AS$1,),)))))</f>
        <v>8.6206896550931431E-2</v>
      </c>
      <c r="U314" s="13">
        <f>IF(VLOOKUP(B314,Database!$A:$AV,MATCH($U$1,Database!$A$1:$AV$1,),)=0,"#N/A",((((VLOOKUP(B314,Database!$A:$AS,MATCH($U$1,Database!$A$1:$AS$1,),))))-(((VLOOKUP(EDATE(B314,-12),Database!$A:$AS,MATCH($U$1,Database!$A$1:$AS$1,),)))))/(((VLOOKUP(EDATE(B314,-12),Database!$A:$AS,MATCH($U$1,Database!$A$1:$AS$1,),)))))</f>
        <v>8.6363636370714009E-2</v>
      </c>
      <c r="V314" s="13">
        <f>IF(VLOOKUP(B314,Database!$A:$AV,MATCH($V$1,Database!$A$1:$AV$1,),)=0,"#N/A",((((VLOOKUP(B314,Database!$A:$AS,MATCH($V$1,Database!$A$1:$AS$1,),))))-(((VLOOKUP(EDATE(B314,-12),Database!$A:$AS,MATCH($V$1,Database!$A$1:$AS$1,),)))))/(((VLOOKUP(EDATE(B314,-12),Database!$A:$AS,MATCH($V$1,Database!$A$1:$AS$1,),)))))</f>
        <v>5.35714285714287E-2</v>
      </c>
    </row>
    <row r="315" spans="1:22" s="80" customFormat="1" x14ac:dyDescent="0.35">
      <c r="A315" s="43"/>
      <c r="B315" s="75">
        <v>41730</v>
      </c>
      <c r="C315" s="13">
        <f>IF(VLOOKUP(B315,Database!$A:$AU,MATCH($C$1,Database!$A$1:$AU$1,),)=0,"#N/A",((((VLOOKUP(B315,Database!$A:$AU,MATCH($C$1,Database!$A$1:$AU$1,),))))-(((VLOOKUP(EDATE(B315,-12),Database!$A:$AU,MATCH($C$1,Database!$A$1:$AU$1,),)))))/(((VLOOKUP(EDATE(B315,-12),Database!$A:$AU,MATCH($C$1,Database!$A$1:$AU$1,),)))))</f>
        <v>2.8412018201920592E-2</v>
      </c>
      <c r="D315" s="13">
        <f>IF(VLOOKUP(B315,Database!$A:$AV,MATCH($D$1,Database!$A$1:$AV$1,),)=0,"#N/A",((((VLOOKUP(B315,Database!$A:$AS,MATCH($D$1,Database!$A$1:$AS$1,),))))-(((VLOOKUP(EDATE(B315,-12),Database!$A:$AS,MATCH($D$1,Database!$A$1:$AS$1,),)))))/(((VLOOKUP(EDATE(B315,-12),Database!$A:$AS,MATCH($D$1,Database!$A$1:$AS$1,),)))))</f>
        <v>2.0703933745075571E-2</v>
      </c>
      <c r="E315" s="13">
        <f>IF(VLOOKUP(B315,Database!$A:$AV,MATCH($E$1,Database!$A$1:$AV$1,),)=0,"#N/A",((((VLOOKUP(B315,Database!$A:$AS,MATCH($E$1,Database!$A$1:$AS$1,),))))-(((VLOOKUP(EDATE(B315,-12),Database!$A:$AS,MATCH($E$1,Database!$A$1:$AS$1,),)))))/(((VLOOKUP(EDATE(B315,-12),Database!$A:$AS,MATCH($E$1,Database!$A$1:$AS$1,),)))))</f>
        <v>1.7329255859994168E-2</v>
      </c>
      <c r="F315" s="13">
        <f>IF(VLOOKUP(B315,Database!$A:$AV,MATCH($F$1,Database!$A$1:$AV$1,),)=0,"#N/A",((((VLOOKUP(B315,Database!$A:$AS,MATCH($F$1,Database!$A$1:$AS$1,),))))-(((VLOOKUP(EDATE(B315,-12),Database!$A:$AS,MATCH($F$1,Database!$A$1:$AS$1,),)))))/(((VLOOKUP(EDATE(B315,-12),Database!$A:$AS,MATCH($F$1,Database!$A$1:$AS$1,),)))))</f>
        <v>2.3686920704020776E-2</v>
      </c>
      <c r="G315" s="13">
        <f>IF(VLOOKUP(B315,Database!$A:$AV,MATCH($G$1,Database!$A$1:$AV$1,),)=0,"#N/A",((((VLOOKUP(B315,Database!$A:$AS,MATCH($G$1,Database!$A$1:$AS$1,),))))-(((VLOOKUP(EDATE(B315,-12),Database!$A:$AS,MATCH($G$1,Database!$A$1:$AS$1,),)))))/(((VLOOKUP(EDATE(B315,-12),Database!$A:$AS,MATCH($G$1,Database!$A$1:$AS$1,),)))))</f>
        <v>-2.2588281712369228E-2</v>
      </c>
      <c r="H315" s="13">
        <f>IF(VLOOKUP(B315,Database!$A:$AV,MATCH($H$1,Database!$A$1:$AV$1,),)=0,"#N/A",((((VLOOKUP(B315,Database!$A:$AS,MATCH($H$1,Database!$A$1:$AS$1,),))))-(((VLOOKUP(EDATE(B315,-12),Database!$A:$AS,MATCH($H$1,Database!$A$1:$AS$1,),)))))/(((VLOOKUP(EDATE(B315,-12),Database!$A:$AS,MATCH($H$1,Database!$A$1:$AS$1,),)))))</f>
        <v>2.7554535018003985E-2</v>
      </c>
      <c r="I315" s="13">
        <f>IF(VLOOKUP(B315,Database!$A:$AV,MATCH($I$1,Database!$A$1:$AV$1,),)=0,"#N/A",((((VLOOKUP(B315,Database!$A:$AS,MATCH($I$1,Database!$A$1:$AS$1,),))))-(((VLOOKUP(EDATE(B315,-12),Database!$A:$AS,MATCH($I$1,Database!$A$1:$AS$1,),)))))/(((VLOOKUP(EDATE(B315,-12),Database!$A:$AS,MATCH($I$1,Database!$A$1:$AS$1,),)))))</f>
        <v>1.5306122444710147E-2</v>
      </c>
      <c r="J315" s="13">
        <f>IF(VLOOKUP(B315,Database!$A:$AV,MATCH($J$1,Database!$A$1:$AV$1,),)=0,"#N/A",((((VLOOKUP(B315,Database!$A:$AS,MATCH($J$1,Database!$A$1:$AS$1,),))))-(((VLOOKUP(EDATE(B315,-12),Database!$A:$AS,MATCH($J$1,Database!$A$1:$AS$1,),)))))/(((VLOOKUP(EDATE(B315,-12),Database!$A:$AS,MATCH($J$1,Database!$A$1:$AS$1,),)))))</f>
        <v>3.3249274195374857E-2</v>
      </c>
      <c r="K315" s="13">
        <f>IF(VLOOKUP(B315,Database!$A:$AV,MATCH($K$1,Database!$A$1:$AV$1,),)=0,"#N/A",((((VLOOKUP(B315,Database!$A:$AS,MATCH($K$1,Database!$A$1:$AS$1,),))))-(((VLOOKUP(EDATE(B315,-12),Database!$A:$AS,MATCH($K$1,Database!$A$1:$AS$1,),)))))/(((VLOOKUP(EDATE(B315,-12),Database!$A:$AS,MATCH($K$1,Database!$A$1:$AS$1,),)))))</f>
        <v>-2.0304568556058816E-3</v>
      </c>
      <c r="L315" s="13">
        <f>((((VLOOKUP(B315,Database!$A:$AS,MATCH($L$1,Database!$A$1:$AS$1,),))))-(((VLOOKUP(EDATE(B315,-12),Database!$A:$AS,MATCH($L$1,Database!$A$1:$AS$1,),)))))/(((VLOOKUP(EDATE(B315,-12),Database!$A:$AS,MATCH($L$1,Database!$A$1:$AS$1,),))))</f>
        <v>3.1453562704718781E-2</v>
      </c>
      <c r="M315" s="13">
        <f>((((VLOOKUP(B315,Database!$A:$AS,MATCH($M$1,Database!$A$1:$AS$1,),))))-(((VLOOKUP(EDATE(B315,-12),Database!$A:$AS,MATCH($M$1,Database!$A$1:$AS$1,),)))))/(((VLOOKUP(EDATE(B315,-12),Database!$A:$AS,MATCH($M$1,Database!$A$1:$AS$1,),))))</f>
        <v>2.2727272727272665E-2</v>
      </c>
      <c r="N315" s="13">
        <f>((((VLOOKUP(B315,Database!$A:$AS,MATCH($N$1,Database!$A$1:$AS$1,),))))-(((VLOOKUP(EDATE(B315,-12),Database!$A:$AS,MATCH($N$1,Database!$A$1:$AS$1,),)))))/(((VLOOKUP(EDATE(B315,-12),Database!$A:$AS,MATCH($N$1,Database!$A$1:$AS$1,),))))</f>
        <v>4.0268454217954025E-2</v>
      </c>
      <c r="O315" s="13">
        <f>IF(VLOOKUP(B315,Database!$A:$AV,MATCH($O$1,Database!$A$1:$AV$1,),)=0,"#N/A",((((VLOOKUP(B315,Database!$A:$AS,MATCH($O$1,Database!$A$1:$AS$1,),))))-(((VLOOKUP(EDATE(B315,-12),Database!$A:$AS,MATCH($O$1,Database!$A$1:$AS$1,),)))))/(((VLOOKUP(EDATE(B315,-12),Database!$A:$AS,MATCH($O$1,Database!$A$1:$AS$1,),)))))</f>
        <v>5.7242441400944442E-2</v>
      </c>
      <c r="P315" s="13">
        <f>IF(VLOOKUP(B315,Database!$A:$AV,MATCH($P$1,Database!$A$1:$AV$1,),)=0,"#N/A",((((VLOOKUP(B315,Database!$A:$AS,MATCH($P$1,Database!$A$1:$AS$1,),))))-(((VLOOKUP(EDATE(B315,-12),Database!$A:$AS,MATCH($P$1,Database!$A$1:$AS$1,),)))))/(((VLOOKUP(EDATE(B315,-12),Database!$A:$AS,MATCH($P$1,Database!$A$1:$AS$1,),)))))</f>
        <v>2.7244413534516676E-2</v>
      </c>
      <c r="Q315" s="13">
        <f>IF(VLOOKUP(B315,Database!$A:$AV,MATCH($Q$1,Database!$A$1:$AV$1,),)=0,"#N/A",((((VLOOKUP(B315,Database!$A:$AS,MATCH($Q$1,Database!$A$1:$AS$1,),))))-(((VLOOKUP(EDATE(B315,-12),Database!$A:$AS,MATCH($Q$1,Database!$A$1:$AS$1,),)))))/(((VLOOKUP(EDATE(B315,-12),Database!$A:$AS,MATCH($Q$1,Database!$A$1:$AS$1,),)))))</f>
        <v>-2.7450991822941858E-2</v>
      </c>
      <c r="R315" s="13">
        <f>IF(VLOOKUP(B315,Database!$A:$AV,MATCH($R$1,Database!$A$1:$AV$1,),)=0,"#N/A",((((VLOOKUP(B315,Database!$A:$AS,MATCH($R$1,Database!$A$1:$AS$1,),))))-(((VLOOKUP(EDATE(B315,-12),Database!$A:$AS,MATCH($R$1,Database!$A$1:$AS$1,),)))))/(((VLOOKUP(EDATE(B315,-12),Database!$A:$AS,MATCH($R$1,Database!$A$1:$AS$1,),)))))</f>
        <v>-2.9097963146620668E-2</v>
      </c>
      <c r="S315" s="13">
        <f>IF(VLOOKUP(B315,Database!$A:$AV,MATCH($S$1,Database!$A$1:$AV$1,),)=0,"#N/A",((((VLOOKUP(B315,Database!$A:$AS,MATCH($S$1,Database!$A$1:$AS$1,),))))-(((VLOOKUP(EDATE(B315,-12),Database!$A:$AS,MATCH($S$1,Database!$A$1:$AS$1,),)))))/(((VLOOKUP(EDATE(B315,-12),Database!$A:$AS,MATCH($S$1,Database!$A$1:$AS$1,),)))))</f>
        <v>0.33917525773956292</v>
      </c>
      <c r="T315" s="13">
        <f>IF(VLOOKUP(B315,Database!$A:$AV,MATCH($T$1,Database!$A$1:$AV$1,),)=0,"#N/A",((((VLOOKUP(B315,Database!$A:$AS,MATCH($T$1,Database!$A$1:$AS$1,),))))-(((VLOOKUP(EDATE(B315,-12),Database!$A:$AS,MATCH($T$1,Database!$A$1:$AS$1,),)))))/(((VLOOKUP(EDATE(B315,-12),Database!$A:$AS,MATCH($T$1,Database!$A$1:$AS$1,),)))))</f>
        <v>6.7274800452381461E-2</v>
      </c>
      <c r="U315" s="13">
        <f>IF(VLOOKUP(B315,Database!$A:$AV,MATCH($U$1,Database!$A$1:$AV$1,),)=0,"#N/A",((((VLOOKUP(B315,Database!$A:$AS,MATCH($U$1,Database!$A$1:$AS$1,),))))-(((VLOOKUP(EDATE(B315,-12),Database!$A:$AS,MATCH($U$1,Database!$A$1:$AS$1,),)))))/(((VLOOKUP(EDATE(B315,-12),Database!$A:$AS,MATCH($U$1,Database!$A$1:$AS$1,),)))))</f>
        <v>6.9273743018345435E-2</v>
      </c>
      <c r="V315" s="13">
        <f>IF(VLOOKUP(B315,Database!$A:$AV,MATCH($V$1,Database!$A$1:$AV$1,),)=0,"#N/A",((((VLOOKUP(B315,Database!$A:$AS,MATCH($V$1,Database!$A$1:$AS$1,),))))-(((VLOOKUP(EDATE(B315,-12),Database!$A:$AS,MATCH($V$1,Database!$A$1:$AS$1,),)))))/(((VLOOKUP(EDATE(B315,-12),Database!$A:$AS,MATCH($V$1,Database!$A$1:$AS$1,),)))))</f>
        <v>5.506607929515419E-2</v>
      </c>
    </row>
    <row r="316" spans="1:22" s="80" customFormat="1" x14ac:dyDescent="0.35">
      <c r="A316" s="43"/>
      <c r="B316" s="75">
        <v>41760</v>
      </c>
      <c r="C316" s="13">
        <f>IF(VLOOKUP(B316,Database!$A:$AU,MATCH($C$1,Database!$A$1:$AU$1,),)=0,"#N/A",((((VLOOKUP(B316,Database!$A:$AU,MATCH($C$1,Database!$A$1:$AU$1,),))))-(((VLOOKUP(EDATE(B316,-12),Database!$A:$AU,MATCH($C$1,Database!$A$1:$AU$1,),)))))/(((VLOOKUP(EDATE(B316,-12),Database!$A:$AU,MATCH($C$1,Database!$A$1:$AU$1,),)))))</f>
        <v>3.1625524086026681E-2</v>
      </c>
      <c r="D316" s="13">
        <f>IF(VLOOKUP(B316,Database!$A:$AV,MATCH($D$1,Database!$A$1:$AV$1,),)=0,"#N/A",((((VLOOKUP(B316,Database!$A:$AS,MATCH($D$1,Database!$A$1:$AS$1,),))))-(((VLOOKUP(EDATE(B316,-12),Database!$A:$AS,MATCH($D$1,Database!$A$1:$AS$1,),)))))/(((VLOOKUP(EDATE(B316,-12),Database!$A:$AS,MATCH($D$1,Database!$A$1:$AS$1,),)))))</f>
        <v>1.0330578516473822E-2</v>
      </c>
      <c r="E316" s="13">
        <f>IF(VLOOKUP(B316,Database!$A:$AV,MATCH($E$1,Database!$A$1:$AV$1,),)=0,"#N/A",((((VLOOKUP(B316,Database!$A:$AS,MATCH($E$1,Database!$A$1:$AS$1,),))))-(((VLOOKUP(EDATE(B316,-12),Database!$A:$AS,MATCH($E$1,Database!$A$1:$AS$1,),)))))/(((VLOOKUP(EDATE(B316,-12),Database!$A:$AS,MATCH($E$1,Database!$A$1:$AS$1,),)))))</f>
        <v>2.3092369474766301E-2</v>
      </c>
      <c r="F316" s="13">
        <f>IF(VLOOKUP(B316,Database!$A:$AV,MATCH($F$1,Database!$A$1:$AV$1,),)=0,"#N/A",((((VLOOKUP(B316,Database!$A:$AS,MATCH($F$1,Database!$A$1:$AS$1,),))))-(((VLOOKUP(EDATE(B316,-12),Database!$A:$AS,MATCH($F$1,Database!$A$1:$AS$1,),)))))/(((VLOOKUP(EDATE(B316,-12),Database!$A:$AS,MATCH($F$1,Database!$A$1:$AS$1,),)))))</f>
        <v>2.2797927454761689E-2</v>
      </c>
      <c r="G316" s="13">
        <f>IF(VLOOKUP(B316,Database!$A:$AV,MATCH($G$1,Database!$A$1:$AV$1,),)=0,"#N/A",((((VLOOKUP(B316,Database!$A:$AS,MATCH($G$1,Database!$A$1:$AS$1,),))))-(((VLOOKUP(EDATE(B316,-12),Database!$A:$AS,MATCH($G$1,Database!$A$1:$AS$1,),)))))/(((VLOOKUP(EDATE(B316,-12),Database!$A:$AS,MATCH($G$1,Database!$A$1:$AS$1,),)))))</f>
        <v>-3.838543727740399E-2</v>
      </c>
      <c r="H316" s="13">
        <f>IF(VLOOKUP(B316,Database!$A:$AV,MATCH($H$1,Database!$A$1:$AV$1,),)=0,"#N/A",((((VLOOKUP(B316,Database!$A:$AS,MATCH($H$1,Database!$A$1:$AS$1,),))))-(((VLOOKUP(EDATE(B316,-12),Database!$A:$AS,MATCH($H$1,Database!$A$1:$AS$1,),)))))/(((VLOOKUP(EDATE(B316,-12),Database!$A:$AS,MATCH($H$1,Database!$A$1:$AS$1,),)))))</f>
        <v>1.7142857147288092E-2</v>
      </c>
      <c r="I316" s="13">
        <f>IF(VLOOKUP(B316,Database!$A:$AV,MATCH($I$1,Database!$A$1:$AV$1,),)=0,"#N/A",((((VLOOKUP(B316,Database!$A:$AS,MATCH($I$1,Database!$A$1:$AS$1,),))))-(((VLOOKUP(EDATE(B316,-12),Database!$A:$AS,MATCH($I$1,Database!$A$1:$AS$1,),)))))/(((VLOOKUP(EDATE(B316,-12),Database!$A:$AS,MATCH($I$1,Database!$A$1:$AS$1,),)))))</f>
        <v>-1.9019019020361759E-2</v>
      </c>
      <c r="J316" s="13">
        <f>IF(VLOOKUP(B316,Database!$A:$AV,MATCH($J$1,Database!$A$1:$AV$1,),)=0,"#N/A",((((VLOOKUP(B316,Database!$A:$AS,MATCH($J$1,Database!$A$1:$AS$1,),))))-(((VLOOKUP(EDATE(B316,-12),Database!$A:$AS,MATCH($J$1,Database!$A$1:$AS$1,),)))))/(((VLOOKUP(EDATE(B316,-12),Database!$A:$AS,MATCH($J$1,Database!$A$1:$AS$1,),)))))</f>
        <v>2.3024583433475351E-2</v>
      </c>
      <c r="K316" s="13">
        <f>IF(VLOOKUP(B316,Database!$A:$AV,MATCH($K$1,Database!$A$1:$AV$1,),)=0,"#N/A",((((VLOOKUP(B316,Database!$A:$AS,MATCH($K$1,Database!$A$1:$AS$1,),))))-(((VLOOKUP(EDATE(B316,-12),Database!$A:$AS,MATCH($K$1,Database!$A$1:$AS$1,),)))))/(((VLOOKUP(EDATE(B316,-12),Database!$A:$AS,MATCH($K$1,Database!$A$1:$AS$1,),)))))</f>
        <v>-1.4462809916864406E-2</v>
      </c>
      <c r="L316" s="13">
        <f>((((VLOOKUP(B316,Database!$A:$AS,MATCH($L$1,Database!$A$1:$AS$1,),))))-(((VLOOKUP(EDATE(B316,-12),Database!$A:$AS,MATCH($L$1,Database!$A$1:$AS$1,),)))))/(((VLOOKUP(EDATE(B316,-12),Database!$A:$AS,MATCH($L$1,Database!$A$1:$AS$1,),))))</f>
        <v>3.5209030871793119E-2</v>
      </c>
      <c r="M316" s="13">
        <f>((((VLOOKUP(B316,Database!$A:$AS,MATCH($M$1,Database!$A$1:$AS$1,),))))-(((VLOOKUP(EDATE(B316,-12),Database!$A:$AS,MATCH($M$1,Database!$A$1:$AS$1,),)))))/(((VLOOKUP(EDATE(B316,-12),Database!$A:$AS,MATCH($M$1,Database!$A$1:$AS$1,),))))</f>
        <v>-2.1231422505308159E-3</v>
      </c>
      <c r="N316" s="13">
        <f>((((VLOOKUP(B316,Database!$A:$AS,MATCH($N$1,Database!$A$1:$AS$1,),))))-(((VLOOKUP(EDATE(B316,-12),Database!$A:$AS,MATCH($N$1,Database!$A$1:$AS$1,),)))))/(((VLOOKUP(EDATE(B316,-12),Database!$A:$AS,MATCH($N$1,Database!$A$1:$AS$1,),))))</f>
        <v>4.3987012878367371E-2</v>
      </c>
      <c r="O316" s="13">
        <f>IF(VLOOKUP(B316,Database!$A:$AV,MATCH($O$1,Database!$A$1:$AV$1,),)=0,"#N/A",((((VLOOKUP(B316,Database!$A:$AS,MATCH($O$1,Database!$A$1:$AS$1,),))))-(((VLOOKUP(EDATE(B316,-12),Database!$A:$AS,MATCH($O$1,Database!$A$1:$AS$1,),)))))/(((VLOOKUP(EDATE(B316,-12),Database!$A:$AS,MATCH($O$1,Database!$A$1:$AS$1,),)))))</f>
        <v>6.2269357081349744E-2</v>
      </c>
      <c r="P316" s="13">
        <f>IF(VLOOKUP(B316,Database!$A:$AV,MATCH($P$1,Database!$A$1:$AV$1,),)=0,"#N/A",((((VLOOKUP(B316,Database!$A:$AS,MATCH($P$1,Database!$A$1:$AS$1,),))))-(((VLOOKUP(EDATE(B316,-12),Database!$A:$AS,MATCH($P$1,Database!$A$1:$AS$1,),)))))/(((VLOOKUP(EDATE(B316,-12),Database!$A:$AS,MATCH($P$1,Database!$A$1:$AS$1,),)))))</f>
        <v>-1.0551703346397747E-3</v>
      </c>
      <c r="Q316" s="13">
        <f>IF(VLOOKUP(B316,Database!$A:$AV,MATCH($Q$1,Database!$A$1:$AV$1,),)=0,"#N/A",((((VLOOKUP(B316,Database!$A:$AS,MATCH($Q$1,Database!$A$1:$AS$1,),))))-(((VLOOKUP(EDATE(B316,-12),Database!$A:$AS,MATCH($Q$1,Database!$A$1:$AS$1,),)))))/(((VLOOKUP(EDATE(B316,-12),Database!$A:$AS,MATCH($Q$1,Database!$A$1:$AS$1,),)))))</f>
        <v>-3.4844121969437016E-2</v>
      </c>
      <c r="R316" s="13">
        <f>IF(VLOOKUP(B316,Database!$A:$AV,MATCH($R$1,Database!$A$1:$AV$1,),)=0,"#N/A",((((VLOOKUP(B316,Database!$A:$AS,MATCH($R$1,Database!$A$1:$AS$1,),))))-(((VLOOKUP(EDATE(B316,-12),Database!$A:$AS,MATCH($R$1,Database!$A$1:$AS$1,),)))))/(((VLOOKUP(EDATE(B316,-12),Database!$A:$AS,MATCH($R$1,Database!$A$1:$AS$1,),)))))</f>
        <v>4.3478260873866574E-2</v>
      </c>
      <c r="S316" s="13">
        <f>IF(VLOOKUP(B316,Database!$A:$AV,MATCH($S$1,Database!$A$1:$AV$1,),)=0,"#N/A",((((VLOOKUP(B316,Database!$A:$AS,MATCH($S$1,Database!$A$1:$AS$1,),))))-(((VLOOKUP(EDATE(B316,-12),Database!$A:$AS,MATCH($S$1,Database!$A$1:$AS$1,),)))))/(((VLOOKUP(EDATE(B316,-12),Database!$A:$AS,MATCH($S$1,Database!$A$1:$AS$1,),)))))</f>
        <v>0.32671300894336719</v>
      </c>
      <c r="T316" s="13">
        <f>IF(VLOOKUP(B316,Database!$A:$AV,MATCH($T$1,Database!$A$1:$AV$1,),)=0,"#N/A",((((VLOOKUP(B316,Database!$A:$AS,MATCH($T$1,Database!$A$1:$AS$1,),))))-(((VLOOKUP(EDATE(B316,-12),Database!$A:$AS,MATCH($T$1,Database!$A$1:$AS$1,),)))))/(((VLOOKUP(EDATE(B316,-12),Database!$A:$AS,MATCH($T$1,Database!$A$1:$AS$1,),)))))</f>
        <v>5.1194539257922556E-2</v>
      </c>
      <c r="U316" s="13">
        <f>IF(VLOOKUP(B316,Database!$A:$AV,MATCH($U$1,Database!$A$1:$AV$1,),)=0,"#N/A",((((VLOOKUP(B316,Database!$A:$AS,MATCH($U$1,Database!$A$1:$AS$1,),))))-(((VLOOKUP(EDATE(B316,-12),Database!$A:$AS,MATCH($U$1,Database!$A$1:$AS$1,),)))))/(((VLOOKUP(EDATE(B316,-12),Database!$A:$AS,MATCH($U$1,Database!$A$1:$AS$1,),)))))</f>
        <v>5.204872646506184E-2</v>
      </c>
      <c r="V316" s="13">
        <f>IF(VLOOKUP(B316,Database!$A:$AV,MATCH($V$1,Database!$A$1:$AV$1,),)=0,"#N/A",((((VLOOKUP(B316,Database!$A:$AS,MATCH($V$1,Database!$A$1:$AS$1,),))))-(((VLOOKUP(EDATE(B316,-12),Database!$A:$AS,MATCH($V$1,Database!$A$1:$AS$1,),)))))/(((VLOOKUP(EDATE(B316,-12),Database!$A:$AS,MATCH($V$1,Database!$A$1:$AS$1,),)))))</f>
        <v>2.0585048754062901E-2</v>
      </c>
    </row>
    <row r="317" spans="1:22" s="80" customFormat="1" x14ac:dyDescent="0.35">
      <c r="A317" s="43"/>
      <c r="B317" s="75">
        <v>41791</v>
      </c>
      <c r="C317" s="13">
        <f>IF(VLOOKUP(B317,Database!$A:$AU,MATCH($C$1,Database!$A$1:$AU$1,),)=0,"#N/A",((((VLOOKUP(B317,Database!$A:$AU,MATCH($C$1,Database!$A$1:$AU$1,),))))-(((VLOOKUP(EDATE(B317,-12),Database!$A:$AU,MATCH($C$1,Database!$A$1:$AU$1,),)))))/(((VLOOKUP(EDATE(B317,-12),Database!$A:$AU,MATCH($C$1,Database!$A$1:$AU$1,),)))))</f>
        <v>3.3761330292677812E-2</v>
      </c>
      <c r="D317" s="13">
        <f>IF(VLOOKUP(B317,Database!$A:$AV,MATCH($D$1,Database!$A$1:$AV$1,),)=0,"#N/A",((((VLOOKUP(B317,Database!$A:$AS,MATCH($D$1,Database!$A$1:$AS$1,),))))-(((VLOOKUP(EDATE(B317,-12),Database!$A:$AS,MATCH($D$1,Database!$A$1:$AS$1,),)))))/(((VLOOKUP(EDATE(B317,-12),Database!$A:$AS,MATCH($D$1,Database!$A$1:$AS$1,),)))))</f>
        <v>5.1652892582368373E-3</v>
      </c>
      <c r="E317" s="13">
        <f>IF(VLOOKUP(B317,Database!$A:$AV,MATCH($E$1,Database!$A$1:$AV$1,),)=0,"#N/A",((((VLOOKUP(B317,Database!$A:$AS,MATCH($E$1,Database!$A$1:$AS$1,),))))-(((VLOOKUP(EDATE(B317,-12),Database!$A:$AS,MATCH($E$1,Database!$A$1:$AS$1,),)))))/(((VLOOKUP(EDATE(B317,-12),Database!$A:$AS,MATCH($E$1,Database!$A$1:$AS$1,),)))))</f>
        <v>2.0283975656986739E-2</v>
      </c>
      <c r="F317" s="13">
        <f>IF(VLOOKUP(B317,Database!$A:$AV,MATCH($F$1,Database!$A$1:$AV$1,),)=0,"#N/A",((((VLOOKUP(B317,Database!$A:$AS,MATCH($F$1,Database!$A$1:$AS$1,),))))-(((VLOOKUP(EDATE(B317,-12),Database!$A:$AS,MATCH($F$1,Database!$A$1:$AS$1,),)))))/(((VLOOKUP(EDATE(B317,-12),Database!$A:$AS,MATCH($F$1,Database!$A$1:$AS$1,),)))))</f>
        <v>6.1099796419038788E-3</v>
      </c>
      <c r="G317" s="13">
        <f>IF(VLOOKUP(B317,Database!$A:$AV,MATCH($G$1,Database!$A$1:$AV$1,),)=0,"#N/A",((((VLOOKUP(B317,Database!$A:$AS,MATCH($G$1,Database!$A$1:$AS$1,),))))-(((VLOOKUP(EDATE(B317,-12),Database!$A:$AS,MATCH($G$1,Database!$A$1:$AS$1,),)))))/(((VLOOKUP(EDATE(B317,-12),Database!$A:$AS,MATCH($G$1,Database!$A$1:$AS$1,),)))))</f>
        <v>-7.5097626914989481E-3</v>
      </c>
      <c r="H317" s="13">
        <f>IF(VLOOKUP(B317,Database!$A:$AV,MATCH($H$1,Database!$A$1:$AV$1,),)=0,"#N/A",((((VLOOKUP(B317,Database!$A:$AS,MATCH($H$1,Database!$A$1:$AS$1,),))))-(((VLOOKUP(EDATE(B317,-12),Database!$A:$AS,MATCH($H$1,Database!$A$1:$AS$1,),)))))/(((VLOOKUP(EDATE(B317,-12),Database!$A:$AS,MATCH($H$1,Database!$A$1:$AS$1,),)))))</f>
        <v>4.5197740060657866E-3</v>
      </c>
      <c r="I317" s="13">
        <f>IF(VLOOKUP(B317,Database!$A:$AV,MATCH($I$1,Database!$A$1:$AV$1,),)=0,"#N/A",((((VLOOKUP(B317,Database!$A:$AS,MATCH($I$1,Database!$A$1:$AS$1,),))))-(((VLOOKUP(EDATE(B317,-12),Database!$A:$AS,MATCH($I$1,Database!$A$1:$AS$1,),)))))/(((VLOOKUP(EDATE(B317,-12),Database!$A:$AS,MATCH($I$1,Database!$A$1:$AS$1,),)))))</f>
        <v>2.0060180569494036E-3</v>
      </c>
      <c r="J317" s="13">
        <f>IF(VLOOKUP(B317,Database!$A:$AV,MATCH($J$1,Database!$A$1:$AV$1,),)=0,"#N/A",((((VLOOKUP(B317,Database!$A:$AS,MATCH($J$1,Database!$A$1:$AS$1,),))))-(((VLOOKUP(EDATE(B317,-12),Database!$A:$AS,MATCH($J$1,Database!$A$1:$AS$1,),)))))/(((VLOOKUP(EDATE(B317,-12),Database!$A:$AS,MATCH($J$1,Database!$A$1:$AS$1,),)))))</f>
        <v>8.5782267490698109E-3</v>
      </c>
      <c r="K317" s="13">
        <f>IF(VLOOKUP(B317,Database!$A:$AV,MATCH($K$1,Database!$A$1:$AV$1,),)=0,"#N/A",((((VLOOKUP(B317,Database!$A:$AS,MATCH($K$1,Database!$A$1:$AS$1,),))))-(((VLOOKUP(EDATE(B317,-12),Database!$A:$AS,MATCH($K$1,Database!$A$1:$AS$1,),)))))/(((VLOOKUP(EDATE(B317,-12),Database!$A:$AS,MATCH($K$1,Database!$A$1:$AS$1,),)))))</f>
        <v>-4.0858018340927827E-3</v>
      </c>
      <c r="L317" s="13">
        <f>((((VLOOKUP(B317,Database!$A:$AS,MATCH($L$1,Database!$A$1:$AS$1,),))))-(((VLOOKUP(EDATE(B317,-12),Database!$A:$AS,MATCH($L$1,Database!$A$1:$AS$1,),)))))/(((VLOOKUP(EDATE(B317,-12),Database!$A:$AS,MATCH($L$1,Database!$A$1:$AS$1,),))))</f>
        <v>3.0389284771875288E-2</v>
      </c>
      <c r="M317" s="13">
        <f>((((VLOOKUP(B317,Database!$A:$AS,MATCH($M$1,Database!$A$1:$AS$1,),))))-(((VLOOKUP(EDATE(B317,-12),Database!$A:$AS,MATCH($M$1,Database!$A$1:$AS$1,),)))))/(((VLOOKUP(EDATE(B317,-12),Database!$A:$AS,MATCH($M$1,Database!$A$1:$AS$1,),))))</f>
        <v>2.5889967637540361E-2</v>
      </c>
      <c r="N317" s="13">
        <f>((((VLOOKUP(B317,Database!$A:$AS,MATCH($N$1,Database!$A$1:$AS$1,),))))-(((VLOOKUP(EDATE(B317,-12),Database!$A:$AS,MATCH($N$1,Database!$A$1:$AS$1,),)))))/(((VLOOKUP(EDATE(B317,-12),Database!$A:$AS,MATCH($N$1,Database!$A$1:$AS$1,),))))</f>
        <v>8.0694286610789923E-2</v>
      </c>
      <c r="O317" s="13">
        <f>IF(VLOOKUP(B317,Database!$A:$AV,MATCH($O$1,Database!$A$1:$AV$1,),)=0,"#N/A",((((VLOOKUP(B317,Database!$A:$AS,MATCH($O$1,Database!$A$1:$AS$1,),))))-(((VLOOKUP(EDATE(B317,-12),Database!$A:$AS,MATCH($O$1,Database!$A$1:$AS$1,),)))))/(((VLOOKUP(EDATE(B317,-12),Database!$A:$AS,MATCH($O$1,Database!$A$1:$AS$1,),)))))</f>
        <v>7.4502346067959455E-2</v>
      </c>
      <c r="P317" s="13">
        <f>IF(VLOOKUP(B317,Database!$A:$AV,MATCH($P$1,Database!$A$1:$AV$1,),)=0,"#N/A",((((VLOOKUP(B317,Database!$A:$AS,MATCH($P$1,Database!$A$1:$AS$1,),))))-(((VLOOKUP(EDATE(B317,-12),Database!$A:$AS,MATCH($P$1,Database!$A$1:$AS$1,),)))))/(((VLOOKUP(EDATE(B317,-12),Database!$A:$AS,MATCH($P$1,Database!$A$1:$AS$1,),)))))</f>
        <v>2.5927523294651089E-2</v>
      </c>
      <c r="Q317" s="13">
        <f>IF(VLOOKUP(B317,Database!$A:$AV,MATCH($Q$1,Database!$A$1:$AV$1,),)=0,"#N/A",((((VLOOKUP(B317,Database!$A:$AS,MATCH($Q$1,Database!$A$1:$AS$1,),))))-(((VLOOKUP(EDATE(B317,-12),Database!$A:$AS,MATCH($Q$1,Database!$A$1:$AS$1,),)))))/(((VLOOKUP(EDATE(B317,-12),Database!$A:$AS,MATCH($Q$1,Database!$A$1:$AS$1,),)))))</f>
        <v>-6.8605168855266255E-2</v>
      </c>
      <c r="R317" s="13">
        <f>IF(VLOOKUP(B317,Database!$A:$AV,MATCH($R$1,Database!$A$1:$AV$1,),)=0,"#N/A",((((VLOOKUP(B317,Database!$A:$AS,MATCH($R$1,Database!$A$1:$AS$1,),))))-(((VLOOKUP(EDATE(B317,-12),Database!$A:$AS,MATCH($R$1,Database!$A$1:$AS$1,),)))))/(((VLOOKUP(EDATE(B317,-12),Database!$A:$AS,MATCH($R$1,Database!$A$1:$AS$1,),)))))</f>
        <v>-7.4387947272942692E-2</v>
      </c>
      <c r="S317" s="13">
        <f>IF(VLOOKUP(B317,Database!$A:$AV,MATCH($S$1,Database!$A$1:$AV$1,),)=0,"#N/A",((((VLOOKUP(B317,Database!$A:$AS,MATCH($S$1,Database!$A$1:$AS$1,),))))-(((VLOOKUP(EDATE(B317,-12),Database!$A:$AS,MATCH($S$1,Database!$A$1:$AS$1,),)))))/(((VLOOKUP(EDATE(B317,-12),Database!$A:$AS,MATCH($S$1,Database!$A$1:$AS$1,),)))))</f>
        <v>4.6391752580944599E-2</v>
      </c>
      <c r="T317" s="13">
        <f>IF(VLOOKUP(B317,Database!$A:$AV,MATCH($T$1,Database!$A$1:$AV$1,),)=0,"#N/A",((((VLOOKUP(B317,Database!$A:$AS,MATCH($T$1,Database!$A$1:$AS$1,),))))-(((VLOOKUP(EDATE(B317,-12),Database!$A:$AS,MATCH($T$1,Database!$A$1:$AS$1,),)))))/(((VLOOKUP(EDATE(B317,-12),Database!$A:$AS,MATCH($T$1,Database!$A$1:$AS$1,),)))))</f>
        <v>3.9735099337821496E-2</v>
      </c>
      <c r="U317" s="13">
        <f>IF(VLOOKUP(B317,Database!$A:$AV,MATCH($U$1,Database!$A$1:$AV$1,),)=0,"#N/A",((((VLOOKUP(B317,Database!$A:$AS,MATCH($U$1,Database!$A$1:$AS$1,),))))-(((VLOOKUP(EDATE(B317,-12),Database!$A:$AS,MATCH($U$1,Database!$A$1:$AS$1,),)))))/(((VLOOKUP(EDATE(B317,-12),Database!$A:$AS,MATCH($U$1,Database!$A$1:$AS$1,),)))))</f>
        <v>5.1762114546518946E-2</v>
      </c>
      <c r="V317" s="13">
        <f>IF(VLOOKUP(B317,Database!$A:$AV,MATCH($V$1,Database!$A$1:$AV$1,),)=0,"#N/A",((((VLOOKUP(B317,Database!$A:$AS,MATCH($V$1,Database!$A$1:$AS$1,),))))-(((VLOOKUP(EDATE(B317,-12),Database!$A:$AS,MATCH($V$1,Database!$A$1:$AS$1,),)))))/(((VLOOKUP(EDATE(B317,-12),Database!$A:$AS,MATCH($V$1,Database!$A$1:$AS$1,),)))))</f>
        <v>1.9334049409237504E-2</v>
      </c>
    </row>
    <row r="318" spans="1:22" s="80" customFormat="1" x14ac:dyDescent="0.35">
      <c r="A318" s="43"/>
      <c r="B318" s="75">
        <v>41821</v>
      </c>
      <c r="C318" s="13">
        <f>IF(VLOOKUP(B318,Database!$A:$AU,MATCH($C$1,Database!$A$1:$AU$1,),)=0,"#N/A",((((VLOOKUP(B318,Database!$A:$AU,MATCH($C$1,Database!$A$1:$AU$1,),))))-(((VLOOKUP(EDATE(B318,-12),Database!$A:$AU,MATCH($C$1,Database!$A$1:$AU$1,),)))))/(((VLOOKUP(EDATE(B318,-12),Database!$A:$AU,MATCH($C$1,Database!$A$1:$AU$1,),)))))</f>
        <v>3.9724728345353628E-2</v>
      </c>
      <c r="D318" s="13">
        <f>IF(VLOOKUP(B318,Database!$A:$AV,MATCH($D$1,Database!$A$1:$AV$1,),)=0,"#N/A",((((VLOOKUP(B318,Database!$A:$AS,MATCH($D$1,Database!$A$1:$AS$1,),))))-(((VLOOKUP(EDATE(B318,-12),Database!$A:$AS,MATCH($D$1,Database!$A$1:$AS$1,),)))))/(((VLOOKUP(EDATE(B318,-12),Database!$A:$AS,MATCH($D$1,Database!$A$1:$AS$1,),)))))</f>
        <v>2.1874999993847184E-2</v>
      </c>
      <c r="E318" s="13">
        <f>IF(VLOOKUP(B318,Database!$A:$AV,MATCH($E$1,Database!$A$1:$AV$1,),)=0,"#N/A",((((VLOOKUP(B318,Database!$A:$AS,MATCH($E$1,Database!$A$1:$AS$1,),))))-(((VLOOKUP(EDATE(B318,-12),Database!$A:$AS,MATCH($E$1,Database!$A$1:$AS$1,),)))))/(((VLOOKUP(EDATE(B318,-12),Database!$A:$AS,MATCH($E$1,Database!$A$1:$AS$1,),)))))</f>
        <v>2.9970029961846733E-3</v>
      </c>
      <c r="F318" s="13">
        <f>IF(VLOOKUP(B318,Database!$A:$AV,MATCH($F$1,Database!$A$1:$AV$1,),)=0,"#N/A",((((VLOOKUP(B318,Database!$A:$AS,MATCH($F$1,Database!$A$1:$AS$1,),))))-(((VLOOKUP(EDATE(B318,-12),Database!$A:$AS,MATCH($F$1,Database!$A$1:$AS$1,),)))))/(((VLOOKUP(EDATE(B318,-12),Database!$A:$AS,MATCH($F$1,Database!$A$1:$AS$1,),)))))</f>
        <v>4.5595854919885249E-2</v>
      </c>
      <c r="G318" s="13">
        <f>IF(VLOOKUP(B318,Database!$A:$AV,MATCH($G$1,Database!$A$1:$AV$1,),)=0,"#N/A",((((VLOOKUP(B318,Database!$A:$AS,MATCH($G$1,Database!$A$1:$AS$1,),))))-(((VLOOKUP(EDATE(B318,-12),Database!$A:$AS,MATCH($G$1,Database!$A$1:$AS$1,),)))))/(((VLOOKUP(EDATE(B318,-12),Database!$A:$AS,MATCH($G$1,Database!$A$1:$AS$1,),)))))</f>
        <v>1.0088781275221953E-2</v>
      </c>
      <c r="H318" s="13">
        <f>IF(VLOOKUP(B318,Database!$A:$AV,MATCH($H$1,Database!$A$1:$AV$1,),)=0,"#N/A",((((VLOOKUP(B318,Database!$A:$AS,MATCH($H$1,Database!$A$1:$AS$1,),))))-(((VLOOKUP(EDATE(B318,-12),Database!$A:$AS,MATCH($H$1,Database!$A$1:$AS$1,),)))))/(((VLOOKUP(EDATE(B318,-12),Database!$A:$AS,MATCH($H$1,Database!$A$1:$AS$1,),)))))</f>
        <v>1.3528748596444576E-2</v>
      </c>
      <c r="I318" s="13">
        <f>IF(VLOOKUP(B318,Database!$A:$AV,MATCH($I$1,Database!$A$1:$AV$1,),)=0,"#N/A",((((VLOOKUP(B318,Database!$A:$AS,MATCH($I$1,Database!$A$1:$AS$1,),))))-(((VLOOKUP(EDATE(B318,-12),Database!$A:$AS,MATCH($I$1,Database!$A$1:$AS$1,),)))))/(((VLOOKUP(EDATE(B318,-12),Database!$A:$AS,MATCH($I$1,Database!$A$1:$AS$1,),)))))</f>
        <v>-1.0050251250169954E-2</v>
      </c>
      <c r="J318" s="13">
        <f>IF(VLOOKUP(B318,Database!$A:$AV,MATCH($J$1,Database!$A$1:$AV$1,),)=0,"#N/A",((((VLOOKUP(B318,Database!$A:$AS,MATCH($J$1,Database!$A$1:$AS$1,),))))-(((VLOOKUP(EDATE(B318,-12),Database!$A:$AS,MATCH($J$1,Database!$A$1:$AS$1,),)))))/(((VLOOKUP(EDATE(B318,-12),Database!$A:$AS,MATCH($J$1,Database!$A$1:$AS$1,),)))))</f>
        <v>7.4289708962025809E-3</v>
      </c>
      <c r="K318" s="13">
        <f>IF(VLOOKUP(B318,Database!$A:$AV,MATCH($K$1,Database!$A$1:$AV$1,),)=0,"#N/A",((((VLOOKUP(B318,Database!$A:$AS,MATCH($K$1,Database!$A$1:$AS$1,),))))-(((VLOOKUP(EDATE(B318,-12),Database!$A:$AS,MATCH($K$1,Database!$A$1:$AS$1,),)))))/(((VLOOKUP(EDATE(B318,-12),Database!$A:$AS,MATCH($K$1,Database!$A$1:$AS$1,),)))))</f>
        <v>-4.5862412755710347E-2</v>
      </c>
      <c r="L318" s="13">
        <f>((((VLOOKUP(B318,Database!$A:$AS,MATCH($L$1,Database!$A$1:$AS$1,),))))-(((VLOOKUP(EDATE(B318,-12),Database!$A:$AS,MATCH($L$1,Database!$A$1:$AS$1,),)))))/(((VLOOKUP(EDATE(B318,-12),Database!$A:$AS,MATCH($L$1,Database!$A$1:$AS$1,),))))</f>
        <v>2.9566634524800826E-2</v>
      </c>
      <c r="M318" s="13">
        <f>((((VLOOKUP(B318,Database!$A:$AS,MATCH($M$1,Database!$A$1:$AS$1,),))))-(((VLOOKUP(EDATE(B318,-12),Database!$A:$AS,MATCH($M$1,Database!$A$1:$AS$1,),)))))/(((VLOOKUP(EDATE(B318,-12),Database!$A:$AS,MATCH($M$1,Database!$A$1:$AS$1,),))))</f>
        <v>2.9411764705882384E-2</v>
      </c>
      <c r="N318" s="13">
        <f>((((VLOOKUP(B318,Database!$A:$AS,MATCH($N$1,Database!$A$1:$AS$1,),))))-(((VLOOKUP(EDATE(B318,-12),Database!$A:$AS,MATCH($N$1,Database!$A$1:$AS$1,),)))))/(((VLOOKUP(EDATE(B318,-12),Database!$A:$AS,MATCH($N$1,Database!$A$1:$AS$1,),))))</f>
        <v>5.6688963150662207E-2</v>
      </c>
      <c r="O318" s="13">
        <f>IF(VLOOKUP(B318,Database!$A:$AV,MATCH($O$1,Database!$A$1:$AV$1,),)=0,"#N/A",((((VLOOKUP(B318,Database!$A:$AS,MATCH($O$1,Database!$A$1:$AS$1,),))))-(((VLOOKUP(EDATE(B318,-12),Database!$A:$AS,MATCH($O$1,Database!$A$1:$AS$1,),)))))/(((VLOOKUP(EDATE(B318,-12),Database!$A:$AS,MATCH($O$1,Database!$A$1:$AS$1,),)))))</f>
        <v>6.3944508334305455E-2</v>
      </c>
      <c r="P318" s="13">
        <f>IF(VLOOKUP(B318,Database!$A:$AV,MATCH($P$1,Database!$A$1:$AV$1,),)=0,"#N/A",((((VLOOKUP(B318,Database!$A:$AS,MATCH($P$1,Database!$A$1:$AS$1,),))))-(((VLOOKUP(EDATE(B318,-12),Database!$A:$AS,MATCH($P$1,Database!$A$1:$AS$1,),)))))/(((VLOOKUP(EDATE(B318,-12),Database!$A:$AS,MATCH($P$1,Database!$A$1:$AS$1,),)))))</f>
        <v>4.2140434364400403E-2</v>
      </c>
      <c r="Q318" s="13">
        <f>IF(VLOOKUP(B318,Database!$A:$AV,MATCH($Q$1,Database!$A$1:$AV$1,),)=0,"#N/A",((((VLOOKUP(B318,Database!$A:$AS,MATCH($Q$1,Database!$A$1:$AS$1,),))))-(((VLOOKUP(EDATE(B318,-12),Database!$A:$AS,MATCH($Q$1,Database!$A$1:$AS$1,),)))))/(((VLOOKUP(EDATE(B318,-12),Database!$A:$AS,MATCH($Q$1,Database!$A$1:$AS$1,),)))))</f>
        <v>-3.8282077130769421E-2</v>
      </c>
      <c r="R318" s="13">
        <f>IF(VLOOKUP(B318,Database!$A:$AV,MATCH($R$1,Database!$A$1:$AV$1,),)=0,"#N/A",((((VLOOKUP(B318,Database!$A:$AS,MATCH($R$1,Database!$A$1:$AS$1,),))))-(((VLOOKUP(EDATE(B318,-12),Database!$A:$AS,MATCH($R$1,Database!$A$1:$AS$1,),)))))/(((VLOOKUP(EDATE(B318,-12),Database!$A:$AS,MATCH($R$1,Database!$A$1:$AS$1,),)))))</f>
        <v>-9.1370558418664496E-3</v>
      </c>
      <c r="S318" s="13">
        <f>IF(VLOOKUP(B318,Database!$A:$AV,MATCH($S$1,Database!$A$1:$AV$1,),)=0,"#N/A",((((VLOOKUP(B318,Database!$A:$AS,MATCH($S$1,Database!$A$1:$AS$1,),))))-(((VLOOKUP(EDATE(B318,-12),Database!$A:$AS,MATCH($S$1,Database!$A$1:$AS$1,),)))))/(((VLOOKUP(EDATE(B318,-12),Database!$A:$AS,MATCH($S$1,Database!$A$1:$AS$1,),)))))</f>
        <v>0.18572927595884589</v>
      </c>
      <c r="T318" s="13">
        <f>IF(VLOOKUP(B318,Database!$A:$AV,MATCH($T$1,Database!$A$1:$AV$1,),)=0,"#N/A",((((VLOOKUP(B318,Database!$A:$AS,MATCH($T$1,Database!$A$1:$AS$1,),))))-(((VLOOKUP(EDATE(B318,-12),Database!$A:$AS,MATCH($T$1,Database!$A$1:$AS$1,),)))))/(((VLOOKUP(EDATE(B318,-12),Database!$A:$AS,MATCH($T$1,Database!$A$1:$AS$1,),)))))</f>
        <v>7.1032186458540897E-2</v>
      </c>
      <c r="U318" s="13">
        <f>IF(VLOOKUP(B318,Database!$A:$AV,MATCH($U$1,Database!$A$1:$AV$1,),)=0,"#N/A",((((VLOOKUP(B318,Database!$A:$AS,MATCH($U$1,Database!$A$1:$AS$1,),))))-(((VLOOKUP(EDATE(B318,-12),Database!$A:$AS,MATCH($U$1,Database!$A$1:$AS$1,),)))))/(((VLOOKUP(EDATE(B318,-12),Database!$A:$AS,MATCH($U$1,Database!$A$1:$AS$1,),)))))</f>
        <v>2.6939655164063419E-2</v>
      </c>
      <c r="V318" s="13">
        <f>IF(VLOOKUP(B318,Database!$A:$AV,MATCH($V$1,Database!$A$1:$AV$1,),)=0,"#N/A",((((VLOOKUP(B318,Database!$A:$AS,MATCH($V$1,Database!$A$1:$AS$1,),))))-(((VLOOKUP(EDATE(B318,-12),Database!$A:$AS,MATCH($V$1,Database!$A$1:$AS$1,),)))))/(((VLOOKUP(EDATE(B318,-12),Database!$A:$AS,MATCH($V$1,Database!$A$1:$AS$1,),)))))</f>
        <v>2.545068928950165E-2</v>
      </c>
    </row>
    <row r="319" spans="1:22" s="80" customFormat="1" x14ac:dyDescent="0.35">
      <c r="A319" s="43"/>
      <c r="B319" s="75">
        <v>41852</v>
      </c>
      <c r="C319" s="13">
        <f>IF(VLOOKUP(B319,Database!$A:$AU,MATCH($C$1,Database!$A$1:$AU$1,),)=0,"#N/A",((((VLOOKUP(B319,Database!$A:$AU,MATCH($C$1,Database!$A$1:$AU$1,),))))-(((VLOOKUP(EDATE(B319,-12),Database!$A:$AU,MATCH($C$1,Database!$A$1:$AU$1,),)))))/(((VLOOKUP(EDATE(B319,-12),Database!$A:$AU,MATCH($C$1,Database!$A$1:$AU$1,),)))))</f>
        <v>3.1770314535018954E-2</v>
      </c>
      <c r="D319" s="13">
        <f>IF(VLOOKUP(B319,Database!$A:$AV,MATCH($D$1,Database!$A$1:$AV$1,),)=0,"#N/A",((((VLOOKUP(B319,Database!$A:$AS,MATCH($D$1,Database!$A$1:$AS$1,),))))-(((VLOOKUP(EDATE(B319,-12),Database!$A:$AS,MATCH($D$1,Database!$A$1:$AS$1,),)))))/(((VLOOKUP(EDATE(B319,-12),Database!$A:$AS,MATCH($D$1,Database!$A$1:$AS$1,),)))))</f>
        <v>0</v>
      </c>
      <c r="E319" s="13">
        <f>IF(VLOOKUP(B319,Database!$A:$AV,MATCH($E$1,Database!$A$1:$AV$1,),)=0,"#N/A",((((VLOOKUP(B319,Database!$A:$AS,MATCH($E$1,Database!$A$1:$AS$1,),))))-(((VLOOKUP(EDATE(B319,-12),Database!$A:$AS,MATCH($E$1,Database!$A$1:$AS$1,),)))))/(((VLOOKUP(EDATE(B319,-12),Database!$A:$AS,MATCH($E$1,Database!$A$1:$AS$1,),)))))</f>
        <v>-8.9641434238542164E-3</v>
      </c>
      <c r="F319" s="13">
        <f>IF(VLOOKUP(B319,Database!$A:$AV,MATCH($F$1,Database!$A$1:$AV$1,),)=0,"#N/A",((((VLOOKUP(B319,Database!$A:$AS,MATCH($F$1,Database!$A$1:$AS$1,),))))-(((VLOOKUP(EDATE(B319,-12),Database!$A:$AS,MATCH($F$1,Database!$A$1:$AS$1,),)))))/(((VLOOKUP(EDATE(B319,-12),Database!$A:$AS,MATCH($F$1,Database!$A$1:$AS$1,),)))))</f>
        <v>-2.0263424513201012E-2</v>
      </c>
      <c r="G319" s="13">
        <f>IF(VLOOKUP(B319,Database!$A:$AV,MATCH($G$1,Database!$A$1:$AV$1,),)=0,"#N/A",((((VLOOKUP(B319,Database!$A:$AS,MATCH($G$1,Database!$A$1:$AS$1,),))))-(((VLOOKUP(EDATE(B319,-12),Database!$A:$AS,MATCH($G$1,Database!$A$1:$AS$1,),)))))/(((VLOOKUP(EDATE(B319,-12),Database!$A:$AS,MATCH($G$1,Database!$A$1:$AS$1,),)))))</f>
        <v>-4.0666937779591556E-4</v>
      </c>
      <c r="H319" s="13">
        <f>IF(VLOOKUP(B319,Database!$A:$AV,MATCH($H$1,Database!$A$1:$AV$1,),)=0,"#N/A",((((VLOOKUP(B319,Database!$A:$AS,MATCH($H$1,Database!$A$1:$AS$1,),))))-(((VLOOKUP(EDATE(B319,-12),Database!$A:$AS,MATCH($H$1,Database!$A$1:$AS$1,),)))))/(((VLOOKUP(EDATE(B319,-12),Database!$A:$AS,MATCH($H$1,Database!$A$1:$AS$1,),)))))</f>
        <v>1.1376564280588438E-2</v>
      </c>
      <c r="I319" s="13">
        <f>IF(VLOOKUP(B319,Database!$A:$AV,MATCH($I$1,Database!$A$1:$AV$1,),)=0,"#N/A",((((VLOOKUP(B319,Database!$A:$AS,MATCH($I$1,Database!$A$1:$AS$1,),))))-(((VLOOKUP(EDATE(B319,-12),Database!$A:$AS,MATCH($I$1,Database!$A$1:$AS$1,),)))))/(((VLOOKUP(EDATE(B319,-12),Database!$A:$AS,MATCH($I$1,Database!$A$1:$AS$1,),)))))</f>
        <v>-7.1501532122161086E-3</v>
      </c>
      <c r="J319" s="13">
        <f>IF(VLOOKUP(B319,Database!$A:$AV,MATCH($J$1,Database!$A$1:$AV$1,),)=0,"#N/A",((((VLOOKUP(B319,Database!$A:$AS,MATCH($J$1,Database!$A$1:$AS$1,),))))-(((VLOOKUP(EDATE(B319,-12),Database!$A:$AS,MATCH($J$1,Database!$A$1:$AS$1,),)))))/(((VLOOKUP(EDATE(B319,-12),Database!$A:$AS,MATCH($J$1,Database!$A$1:$AS$1,),)))))</f>
        <v>3.7451246167863905E-3</v>
      </c>
      <c r="K319" s="13">
        <f>IF(VLOOKUP(B319,Database!$A:$AV,MATCH($K$1,Database!$A$1:$AV$1,),)=0,"#N/A",((((VLOOKUP(B319,Database!$A:$AS,MATCH($K$1,Database!$A$1:$AS$1,),))))-(((VLOOKUP(EDATE(B319,-12),Database!$A:$AS,MATCH($K$1,Database!$A$1:$AS$1,),)))))/(((VLOOKUP(EDATE(B319,-12),Database!$A:$AS,MATCH($K$1,Database!$A$1:$AS$1,),)))))</f>
        <v>-1.2170385392163441E-2</v>
      </c>
      <c r="L319" s="13">
        <f>((((VLOOKUP(B319,Database!$A:$AS,MATCH($L$1,Database!$A$1:$AS$1,),))))-(((VLOOKUP(EDATE(B319,-12),Database!$A:$AS,MATCH($L$1,Database!$A$1:$AS$1,),)))))/(((VLOOKUP(EDATE(B319,-12),Database!$A:$AS,MATCH($L$1,Database!$A$1:$AS$1,),))))</f>
        <v>2.8165946801239579E-2</v>
      </c>
      <c r="M319" s="13">
        <f>((((VLOOKUP(B319,Database!$A:$AS,MATCH($M$1,Database!$A$1:$AS$1,),))))-(((VLOOKUP(EDATE(B319,-12),Database!$A:$AS,MATCH($M$1,Database!$A$1:$AS$1,),)))))/(((VLOOKUP(EDATE(B319,-12),Database!$A:$AS,MATCH($M$1,Database!$A$1:$AS$1,),))))</f>
        <v>3.723986856516983E-2</v>
      </c>
      <c r="N319" s="13">
        <f>((((VLOOKUP(B319,Database!$A:$AS,MATCH($N$1,Database!$A$1:$AS$1,),))))-(((VLOOKUP(EDATE(B319,-12),Database!$A:$AS,MATCH($N$1,Database!$A$1:$AS$1,),)))))/(((VLOOKUP(EDATE(B319,-12),Database!$A:$AS,MATCH($N$1,Database!$A$1:$AS$1,),))))</f>
        <v>3.2590176808981006E-2</v>
      </c>
      <c r="O319" s="13">
        <f>IF(VLOOKUP(B319,Database!$A:$AV,MATCH($O$1,Database!$A$1:$AV$1,),)=0,"#N/A",((((VLOOKUP(B319,Database!$A:$AS,MATCH($O$1,Database!$A$1:$AS$1,),))))-(((VLOOKUP(EDATE(B319,-12),Database!$A:$AS,MATCH($O$1,Database!$A$1:$AS$1,),)))))/(((VLOOKUP(EDATE(B319,-12),Database!$A:$AS,MATCH($O$1,Database!$A$1:$AS$1,),)))))</f>
        <v>3.7216073401307254E-2</v>
      </c>
      <c r="P319" s="13">
        <f>IF(VLOOKUP(B319,Database!$A:$AV,MATCH($P$1,Database!$A$1:$AV$1,),)=0,"#N/A",((((VLOOKUP(B319,Database!$A:$AS,MATCH($P$1,Database!$A$1:$AS$1,),))))-(((VLOOKUP(EDATE(B319,-12),Database!$A:$AS,MATCH($P$1,Database!$A$1:$AS$1,),)))))/(((VLOOKUP(EDATE(B319,-12),Database!$A:$AS,MATCH($P$1,Database!$A$1:$AS$1,),)))))</f>
        <v>-1.0831261916883871E-2</v>
      </c>
      <c r="Q319" s="13">
        <f>IF(VLOOKUP(B319,Database!$A:$AV,MATCH($Q$1,Database!$A$1:$AV$1,),)=0,"#N/A",((((VLOOKUP(B319,Database!$A:$AS,MATCH($Q$1,Database!$A$1:$AS$1,),))))-(((VLOOKUP(EDATE(B319,-12),Database!$A:$AS,MATCH($Q$1,Database!$A$1:$AS$1,),)))))/(((VLOOKUP(EDATE(B319,-12),Database!$A:$AS,MATCH($Q$1,Database!$A$1:$AS$1,),)))))</f>
        <v>-3.5913393805414633E-2</v>
      </c>
      <c r="R319" s="13">
        <f>IF(VLOOKUP(B319,Database!$A:$AV,MATCH($R$1,Database!$A$1:$AV$1,),)=0,"#N/A",((((VLOOKUP(B319,Database!$A:$AS,MATCH($R$1,Database!$A$1:$AS$1,),))))-(((VLOOKUP(EDATE(B319,-12),Database!$A:$AS,MATCH($R$1,Database!$A$1:$AS$1,),)))))/(((VLOOKUP(EDATE(B319,-12),Database!$A:$AS,MATCH($R$1,Database!$A$1:$AS$1,),)))))</f>
        <v>-3.9960039955753465E-2</v>
      </c>
      <c r="S319" s="13">
        <f>IF(VLOOKUP(B319,Database!$A:$AV,MATCH($S$1,Database!$A$1:$AV$1,),)=0,"#N/A",((((VLOOKUP(B319,Database!$A:$AS,MATCH($S$1,Database!$A$1:$AS$1,),))))-(((VLOOKUP(EDATE(B319,-12),Database!$A:$AS,MATCH($S$1,Database!$A$1:$AS$1,),)))))/(((VLOOKUP(EDATE(B319,-12),Database!$A:$AS,MATCH($S$1,Database!$A$1:$AS$1,),)))))</f>
        <v>0.25157894736826281</v>
      </c>
      <c r="T319" s="13">
        <f>IF(VLOOKUP(B319,Database!$A:$AV,MATCH($T$1,Database!$A$1:$AV$1,),)=0,"#N/A",((((VLOOKUP(B319,Database!$A:$AS,MATCH($T$1,Database!$A$1:$AS$1,),))))-(((VLOOKUP(EDATE(B319,-12),Database!$A:$AS,MATCH($T$1,Database!$A$1:$AS$1,),)))))/(((VLOOKUP(EDATE(B319,-12),Database!$A:$AS,MATCH($T$1,Database!$A$1:$AS$1,),)))))</f>
        <v>4.7945205477731734E-2</v>
      </c>
      <c r="U319" s="13">
        <f>IF(VLOOKUP(B319,Database!$A:$AV,MATCH($U$1,Database!$A$1:$AV$1,),)=0,"#N/A",((((VLOOKUP(B319,Database!$A:$AS,MATCH($U$1,Database!$A$1:$AS$1,),))))-(((VLOOKUP(EDATE(B319,-12),Database!$A:$AS,MATCH($U$1,Database!$A$1:$AS$1,),)))))/(((VLOOKUP(EDATE(B319,-12),Database!$A:$AS,MATCH($U$1,Database!$A$1:$AS$1,),)))))</f>
        <v>2.2459893055473194E-2</v>
      </c>
      <c r="V319" s="13">
        <f>IF(VLOOKUP(B319,Database!$A:$AV,MATCH($V$1,Database!$A$1:$AV$1,),)=0,"#N/A",((((VLOOKUP(B319,Database!$A:$AS,MATCH($V$1,Database!$A$1:$AS$1,),))))-(((VLOOKUP(EDATE(B319,-12),Database!$A:$AS,MATCH($V$1,Database!$A$1:$AS$1,),)))))/(((VLOOKUP(EDATE(B319,-12),Database!$A:$AS,MATCH($V$1,Database!$A$1:$AS$1,),)))))</f>
        <v>6.3157894736841505E-3</v>
      </c>
    </row>
    <row r="320" spans="1:22" s="80" customFormat="1" x14ac:dyDescent="0.35">
      <c r="A320" s="43"/>
      <c r="B320" s="75">
        <v>41883</v>
      </c>
      <c r="C320" s="13">
        <f>IF(VLOOKUP(B320,Database!$A:$AU,MATCH($C$1,Database!$A$1:$AU$1,),)=0,"#N/A",((((VLOOKUP(B320,Database!$A:$AU,MATCH($C$1,Database!$A$1:$AU$1,),))))-(((VLOOKUP(EDATE(B320,-12),Database!$A:$AU,MATCH($C$1,Database!$A$1:$AU$1,),)))))/(((VLOOKUP(EDATE(B320,-12),Database!$A:$AU,MATCH($C$1,Database!$A$1:$AU$1,),)))))</f>
        <v>2.9469931173830448E-2</v>
      </c>
      <c r="D320" s="13">
        <f>IF(VLOOKUP(B320,Database!$A:$AV,MATCH($D$1,Database!$A$1:$AV$1,),)=0,"#N/A",((((VLOOKUP(B320,Database!$A:$AS,MATCH($D$1,Database!$A$1:$AS$1,),))))-(((VLOOKUP(EDATE(B320,-12),Database!$A:$AS,MATCH($D$1,Database!$A$1:$AS$1,),)))))/(((VLOOKUP(EDATE(B320,-12),Database!$A:$AS,MATCH($D$1,Database!$A$1:$AS$1,),)))))</f>
        <v>8.2815735001007425E-3</v>
      </c>
      <c r="E320" s="13">
        <f>IF(VLOOKUP(B320,Database!$A:$AV,MATCH($E$1,Database!$A$1:$AV$1,),)=0,"#N/A",((((VLOOKUP(B320,Database!$A:$AS,MATCH($E$1,Database!$A$1:$AS$1,),))))-(((VLOOKUP(EDATE(B320,-12),Database!$A:$AS,MATCH($E$1,Database!$A$1:$AS$1,),)))))/(((VLOOKUP(EDATE(B320,-12),Database!$A:$AS,MATCH($E$1,Database!$A$1:$AS$1,),)))))</f>
        <v>-5.9288537533196415E-3</v>
      </c>
      <c r="F320" s="13">
        <f>IF(VLOOKUP(B320,Database!$A:$AV,MATCH($F$1,Database!$A$1:$AV$1,),)=0,"#N/A",((((VLOOKUP(B320,Database!$A:$AS,MATCH($F$1,Database!$A$1:$AS$1,),))))-(((VLOOKUP(EDATE(B320,-12),Database!$A:$AS,MATCH($F$1,Database!$A$1:$AS$1,),)))))/(((VLOOKUP(EDATE(B320,-12),Database!$A:$AS,MATCH($F$1,Database!$A$1:$AS$1,),)))))</f>
        <v>9.1649694577645748E-3</v>
      </c>
      <c r="G320" s="13">
        <f>IF(VLOOKUP(B320,Database!$A:$AV,MATCH($G$1,Database!$A$1:$AV$1,),)=0,"#N/A",((((VLOOKUP(B320,Database!$A:$AS,MATCH($G$1,Database!$A$1:$AS$1,),))))-(((VLOOKUP(EDATE(B320,-12),Database!$A:$AS,MATCH($G$1,Database!$A$1:$AS$1,),)))))/(((VLOOKUP(EDATE(B320,-12),Database!$A:$AS,MATCH($G$1,Database!$A$1:$AS$1,),)))))</f>
        <v>9.0854027861905317E-4</v>
      </c>
      <c r="H320" s="13">
        <f>IF(VLOOKUP(B320,Database!$A:$AV,MATCH($H$1,Database!$A$1:$AV$1,),)=0,"#N/A",((((VLOOKUP(B320,Database!$A:$AS,MATCH($H$1,Database!$A$1:$AS$1,),))))-(((VLOOKUP(EDATE(B320,-12),Database!$A:$AS,MATCH($H$1,Database!$A$1:$AS$1,),)))))/(((VLOOKUP(EDATE(B320,-12),Database!$A:$AS,MATCH($H$1,Database!$A$1:$AS$1,),)))))</f>
        <v>1.1185682287359791E-3</v>
      </c>
      <c r="I320" s="13">
        <f>IF(VLOOKUP(B320,Database!$A:$AV,MATCH($I$1,Database!$A$1:$AV$1,),)=0,"#N/A",((((VLOOKUP(B320,Database!$A:$AS,MATCH($I$1,Database!$A$1:$AS$1,),))))-(((VLOOKUP(EDATE(B320,-12),Database!$A:$AS,MATCH($I$1,Database!$A$1:$AS$1,),)))))/(((VLOOKUP(EDATE(B320,-12),Database!$A:$AS,MATCH($I$1,Database!$A$1:$AS$1,),)))))</f>
        <v>-1.8054162492482848E-2</v>
      </c>
      <c r="J320" s="13">
        <f>IF(VLOOKUP(B320,Database!$A:$AV,MATCH($J$1,Database!$A$1:$AV$1,),)=0,"#N/A",((((VLOOKUP(B320,Database!$A:$AS,MATCH($J$1,Database!$A$1:$AS$1,),))))-(((VLOOKUP(EDATE(B320,-12),Database!$A:$AS,MATCH($J$1,Database!$A$1:$AS$1,),)))))/(((VLOOKUP(EDATE(B320,-12),Database!$A:$AS,MATCH($J$1,Database!$A$1:$AS$1,),)))))</f>
        <v>9.6542130778088219E-3</v>
      </c>
      <c r="K320" s="13">
        <f>IF(VLOOKUP(B320,Database!$A:$AV,MATCH($K$1,Database!$A$1:$AV$1,),)=0,"#N/A",((((VLOOKUP(B320,Database!$A:$AS,MATCH($K$1,Database!$A$1:$AS$1,),))))-(((VLOOKUP(EDATE(B320,-12),Database!$A:$AS,MATCH($K$1,Database!$A$1:$AS$1,),)))))/(((VLOOKUP(EDATE(B320,-12),Database!$A:$AS,MATCH($K$1,Database!$A$1:$AS$1,),)))))</f>
        <v>-3.8306451615789487E-2</v>
      </c>
      <c r="L320" s="13">
        <f>((((VLOOKUP(B320,Database!$A:$AS,MATCH($L$1,Database!$A$1:$AS$1,),))))-(((VLOOKUP(EDATE(B320,-12),Database!$A:$AS,MATCH($L$1,Database!$A$1:$AS$1,),)))))/(((VLOOKUP(EDATE(B320,-12),Database!$A:$AS,MATCH($L$1,Database!$A$1:$AS$1,),))))</f>
        <v>3.3182891212578683E-2</v>
      </c>
      <c r="M320" s="13">
        <f>((((VLOOKUP(B320,Database!$A:$AS,MATCH($M$1,Database!$A$1:$AS$1,),))))-(((VLOOKUP(EDATE(B320,-12),Database!$A:$AS,MATCH($M$1,Database!$A$1:$AS$1,),)))))/(((VLOOKUP(EDATE(B320,-12),Database!$A:$AS,MATCH($M$1,Database!$A$1:$AS$1,),))))</f>
        <v>3.5598705501618089E-2</v>
      </c>
      <c r="N320" s="13">
        <f>((((VLOOKUP(B320,Database!$A:$AS,MATCH($N$1,Database!$A$1:$AS$1,),))))-(((VLOOKUP(EDATE(B320,-12),Database!$A:$AS,MATCH($N$1,Database!$A$1:$AS$1,),)))))/(((VLOOKUP(EDATE(B320,-12),Database!$A:$AS,MATCH($N$1,Database!$A$1:$AS$1,),))))</f>
        <v>3.6072411573691163E-2</v>
      </c>
      <c r="O320" s="13">
        <f>IF(VLOOKUP(B320,Database!$A:$AV,MATCH($O$1,Database!$A$1:$AV$1,),)=0,"#N/A",((((VLOOKUP(B320,Database!$A:$AS,MATCH($O$1,Database!$A$1:$AS$1,),))))-(((VLOOKUP(EDATE(B320,-12),Database!$A:$AS,MATCH($O$1,Database!$A$1:$AS$1,),)))))/(((VLOOKUP(EDATE(B320,-12),Database!$A:$AS,MATCH($O$1,Database!$A$1:$AS$1,),)))))</f>
        <v>4.8476987847949821E-2</v>
      </c>
      <c r="P320" s="13">
        <f>IF(VLOOKUP(B320,Database!$A:$AV,MATCH($P$1,Database!$A$1:$AV$1,),)=0,"#N/A",((((VLOOKUP(B320,Database!$A:$AS,MATCH($P$1,Database!$A$1:$AS$1,),))))-(((VLOOKUP(EDATE(B320,-12),Database!$A:$AS,MATCH($P$1,Database!$A$1:$AS$1,),)))))/(((VLOOKUP(EDATE(B320,-12),Database!$A:$AS,MATCH($P$1,Database!$A$1:$AS$1,),)))))</f>
        <v>2.6481230669712389E-3</v>
      </c>
      <c r="Q320" s="13">
        <f>IF(VLOOKUP(B320,Database!$A:$AV,MATCH($Q$1,Database!$A$1:$AV$1,),)=0,"#N/A",((((VLOOKUP(B320,Database!$A:$AS,MATCH($Q$1,Database!$A$1:$AS$1,),))))-(((VLOOKUP(EDATE(B320,-12),Database!$A:$AS,MATCH($Q$1,Database!$A$1:$AS$1,),)))))/(((VLOOKUP(EDATE(B320,-12),Database!$A:$AS,MATCH($Q$1,Database!$A$1:$AS$1,),)))))</f>
        <v>-4.0270688876077522E-2</v>
      </c>
      <c r="R320" s="13">
        <f>IF(VLOOKUP(B320,Database!$A:$AV,MATCH($R$1,Database!$A$1:$AV$1,),)=0,"#N/A",((((VLOOKUP(B320,Database!$A:$AS,MATCH($R$1,Database!$A$1:$AS$1,),))))-(((VLOOKUP(EDATE(B320,-12),Database!$A:$AS,MATCH($R$1,Database!$A$1:$AS$1,),)))))/(((VLOOKUP(EDATE(B320,-12),Database!$A:$AS,MATCH($R$1,Database!$A$1:$AS$1,),)))))</f>
        <v>-3.7586547973666257E-2</v>
      </c>
      <c r="S320" s="13">
        <f>IF(VLOOKUP(B320,Database!$A:$AV,MATCH($S$1,Database!$A$1:$AV$1,),)=0,"#N/A",((((VLOOKUP(B320,Database!$A:$AS,MATCH($S$1,Database!$A$1:$AS$1,),))))-(((VLOOKUP(EDATE(B320,-12),Database!$A:$AS,MATCH($S$1,Database!$A$1:$AS$1,),)))))/(((VLOOKUP(EDATE(B320,-12),Database!$A:$AS,MATCH($S$1,Database!$A$1:$AS$1,),)))))</f>
        <v>0.20475698034617379</v>
      </c>
      <c r="T320" s="13">
        <f>IF(VLOOKUP(B320,Database!$A:$AV,MATCH($T$1,Database!$A$1:$AV$1,),)=0,"#N/A",((((VLOOKUP(B320,Database!$A:$AS,MATCH($T$1,Database!$A$1:$AS$1,),))))-(((VLOOKUP(EDATE(B320,-12),Database!$A:$AS,MATCH($T$1,Database!$A$1:$AS$1,),)))))/(((VLOOKUP(EDATE(B320,-12),Database!$A:$AS,MATCH($T$1,Database!$A$1:$AS$1,),)))))</f>
        <v>3.6677454150086511E-2</v>
      </c>
      <c r="U320" s="13">
        <f>IF(VLOOKUP(B320,Database!$A:$AV,MATCH($U$1,Database!$A$1:$AV$1,),)=0,"#N/A",((((VLOOKUP(B320,Database!$A:$AS,MATCH($U$1,Database!$A$1:$AS$1,),))))-(((VLOOKUP(EDATE(B320,-12),Database!$A:$AS,MATCH($U$1,Database!$A$1:$AS$1,),)))))/(((VLOOKUP(EDATE(B320,-12),Database!$A:$AS,MATCH($U$1,Database!$A$1:$AS$1,),)))))</f>
        <v>5.767138193816692E-2</v>
      </c>
      <c r="V320" s="13">
        <f>IF(VLOOKUP(B320,Database!$A:$AV,MATCH($V$1,Database!$A$1:$AV$1,),)=0,"#N/A",((((VLOOKUP(B320,Database!$A:$AS,MATCH($V$1,Database!$A$1:$AS$1,),))))-(((VLOOKUP(EDATE(B320,-12),Database!$A:$AS,MATCH($V$1,Database!$A$1:$AS$1,),)))))/(((VLOOKUP(EDATE(B320,-12),Database!$A:$AS,MATCH($V$1,Database!$A$1:$AS$1,),)))))</f>
        <v>2.1164021164021163E-2</v>
      </c>
    </row>
    <row r="321" spans="1:22" s="80" customFormat="1" x14ac:dyDescent="0.35">
      <c r="A321" s="43"/>
      <c r="B321" s="75">
        <v>41913</v>
      </c>
      <c r="C321" s="13">
        <f>IF(VLOOKUP(B321,Database!$A:$AU,MATCH($C$1,Database!$A$1:$AU$1,),)=0,"#N/A",((((VLOOKUP(B321,Database!$A:$AU,MATCH($C$1,Database!$A$1:$AU$1,),))))-(((VLOOKUP(EDATE(B321,-12),Database!$A:$AU,MATCH($C$1,Database!$A$1:$AU$1,),)))))/(((VLOOKUP(EDATE(B321,-12),Database!$A:$AU,MATCH($C$1,Database!$A$1:$AU$1,),)))))</f>
        <v>3.0695529097949141E-2</v>
      </c>
      <c r="D321" s="13">
        <f>IF(VLOOKUP(B321,Database!$A:$AV,MATCH($D$1,Database!$A$1:$AV$1,),)=0,"#N/A",((((VLOOKUP(B321,Database!$A:$AS,MATCH($D$1,Database!$A$1:$AS$1,),))))-(((VLOOKUP(EDATE(B321,-12),Database!$A:$AS,MATCH($D$1,Database!$A$1:$AS$1,),)))))/(((VLOOKUP(EDATE(B321,-12),Database!$A:$AS,MATCH($D$1,Database!$A$1:$AS$1,),)))))</f>
        <v>1.0405827267317537E-2</v>
      </c>
      <c r="E321" s="13">
        <f>IF(VLOOKUP(B321,Database!$A:$AV,MATCH($E$1,Database!$A$1:$AV$1,),)=0,"#N/A",((((VLOOKUP(B321,Database!$A:$AS,MATCH($E$1,Database!$A$1:$AS$1,),))))-(((VLOOKUP(EDATE(B321,-12),Database!$A:$AS,MATCH($E$1,Database!$A$1:$AS$1,),)))))/(((VLOOKUP(EDATE(B321,-12),Database!$A:$AS,MATCH($E$1,Database!$A$1:$AS$1,),)))))</f>
        <v>-8.8669950714743741E-3</v>
      </c>
      <c r="F321" s="13">
        <f>IF(VLOOKUP(B321,Database!$A:$AV,MATCH($F$1,Database!$A$1:$AV$1,),)=0,"#N/A",((((VLOOKUP(B321,Database!$A:$AS,MATCH($F$1,Database!$A$1:$AS$1,),))))-(((VLOOKUP(EDATE(B321,-12),Database!$A:$AS,MATCH($F$1,Database!$A$1:$AS$1,),)))))/(((VLOOKUP(EDATE(B321,-12),Database!$A:$AS,MATCH($F$1,Database!$A$1:$AS$1,),)))))</f>
        <v>1.8461538466682088E-2</v>
      </c>
      <c r="G321" s="13">
        <f>IF(VLOOKUP(B321,Database!$A:$AV,MATCH($G$1,Database!$A$1:$AV$1,),)=0,"#N/A",((((VLOOKUP(B321,Database!$A:$AS,MATCH($G$1,Database!$A$1:$AS$1,),))))-(((VLOOKUP(EDATE(B321,-12),Database!$A:$AS,MATCH($G$1,Database!$A$1:$AS$1,),)))))/(((VLOOKUP(EDATE(B321,-12),Database!$A:$AS,MATCH($G$1,Database!$A$1:$AS$1,),)))))</f>
        <v>-1.3644633110976292E-2</v>
      </c>
      <c r="H321" s="13">
        <f>IF(VLOOKUP(B321,Database!$A:$AV,MATCH($H$1,Database!$A$1:$AV$1,),)=0,"#N/A",((((VLOOKUP(B321,Database!$A:$AS,MATCH($H$1,Database!$A$1:$AS$1,),))))-(((VLOOKUP(EDATE(B321,-12),Database!$A:$AS,MATCH($H$1,Database!$A$1:$AS$1,),)))))/(((VLOOKUP(EDATE(B321,-12),Database!$A:$AS,MATCH($H$1,Database!$A$1:$AS$1,),)))))</f>
        <v>2.2421524690678838E-3</v>
      </c>
      <c r="I321" s="13">
        <f>IF(VLOOKUP(B321,Database!$A:$AV,MATCH($I$1,Database!$A$1:$AV$1,),)=0,"#N/A",((((VLOOKUP(B321,Database!$A:$AS,MATCH($I$1,Database!$A$1:$AS$1,),))))-(((VLOOKUP(EDATE(B321,-12),Database!$A:$AS,MATCH($I$1,Database!$A$1:$AS$1,),)))))/(((VLOOKUP(EDATE(B321,-12),Database!$A:$AS,MATCH($I$1,Database!$A$1:$AS$1,),)))))</f>
        <v>-2.3976023969476536E-2</v>
      </c>
      <c r="J321" s="13">
        <f>IF(VLOOKUP(B321,Database!$A:$AV,MATCH($J$1,Database!$A$1:$AV$1,),)=0,"#N/A",((((VLOOKUP(B321,Database!$A:$AS,MATCH($J$1,Database!$A$1:$AS$1,),))))-(((VLOOKUP(EDATE(B321,-12),Database!$A:$AS,MATCH($J$1,Database!$A$1:$AS$1,),)))))/(((VLOOKUP(EDATE(B321,-12),Database!$A:$AS,MATCH($J$1,Database!$A$1:$AS$1,),)))))</f>
        <v>1.2677824267738164E-2</v>
      </c>
      <c r="K321" s="13">
        <f>IF(VLOOKUP(B321,Database!$A:$AV,MATCH($K$1,Database!$A$1:$AV$1,),)=0,"#N/A",((((VLOOKUP(B321,Database!$A:$AS,MATCH($K$1,Database!$A$1:$AS$1,),))))-(((VLOOKUP(EDATE(B321,-12),Database!$A:$AS,MATCH($K$1,Database!$A$1:$AS$1,),)))))/(((VLOOKUP(EDATE(B321,-12),Database!$A:$AS,MATCH($K$1,Database!$A$1:$AS$1,),)))))</f>
        <v>9.4736842079000978E-3</v>
      </c>
      <c r="L321" s="13">
        <f>((((VLOOKUP(B321,Database!$A:$AS,MATCH($L$1,Database!$A$1:$AS$1,),))))-(((VLOOKUP(EDATE(B321,-12),Database!$A:$AS,MATCH($L$1,Database!$A$1:$AS$1,),)))))/(((VLOOKUP(EDATE(B321,-12),Database!$A:$AS,MATCH($L$1,Database!$A$1:$AS$1,),))))</f>
        <v>3.0646278623232787E-2</v>
      </c>
      <c r="M321" s="13">
        <f>((((VLOOKUP(B321,Database!$A:$AS,MATCH($M$1,Database!$A$1:$AS$1,),))))-(((VLOOKUP(EDATE(B321,-12),Database!$A:$AS,MATCH($M$1,Database!$A$1:$AS$1,),)))))/(((VLOOKUP(EDATE(B321,-12),Database!$A:$AS,MATCH($M$1,Database!$A$1:$AS$1,),))))</f>
        <v>5.2004333694474512E-2</v>
      </c>
      <c r="N321" s="13">
        <f>((((VLOOKUP(B321,Database!$A:$AS,MATCH($N$1,Database!$A$1:$AS$1,),))))-(((VLOOKUP(EDATE(B321,-12),Database!$A:$AS,MATCH($N$1,Database!$A$1:$AS$1,),)))))/(((VLOOKUP(EDATE(B321,-12),Database!$A:$AS,MATCH($N$1,Database!$A$1:$AS$1,),))))</f>
        <v>5.8186625264048334E-3</v>
      </c>
      <c r="O321" s="13">
        <f>IF(VLOOKUP(B321,Database!$A:$AV,MATCH($O$1,Database!$A$1:$AV$1,),)=0,"#N/A",((((VLOOKUP(B321,Database!$A:$AS,MATCH($O$1,Database!$A$1:$AS$1,),))))-(((VLOOKUP(EDATE(B321,-12),Database!$A:$AS,MATCH($O$1,Database!$A$1:$AS$1,),)))))/(((VLOOKUP(EDATE(B321,-12),Database!$A:$AS,MATCH($O$1,Database!$A$1:$AS$1,),)))))</f>
        <v>4.2399427101178437E-2</v>
      </c>
      <c r="P321" s="13">
        <f>IF(VLOOKUP(B321,Database!$A:$AV,MATCH($P$1,Database!$A$1:$AV$1,),)=0,"#N/A",((((VLOOKUP(B321,Database!$A:$AS,MATCH($P$1,Database!$A$1:$AS$1,),))))-(((VLOOKUP(EDATE(B321,-12),Database!$A:$AS,MATCH($P$1,Database!$A$1:$AS$1,),)))))/(((VLOOKUP(EDATE(B321,-12),Database!$A:$AS,MATCH($P$1,Database!$A$1:$AS$1,),)))))</f>
        <v>-2.8390666679888533E-2</v>
      </c>
      <c r="Q321" s="13">
        <f>IF(VLOOKUP(B321,Database!$A:$AV,MATCH($Q$1,Database!$A$1:$AV$1,),)=0,"#N/A",((((VLOOKUP(B321,Database!$A:$AS,MATCH($Q$1,Database!$A$1:$AS$1,),))))-(((VLOOKUP(EDATE(B321,-12),Database!$A:$AS,MATCH($Q$1,Database!$A$1:$AS$1,),)))))/(((VLOOKUP(EDATE(B321,-12),Database!$A:$AS,MATCH($Q$1,Database!$A$1:$AS$1,),)))))</f>
        <v>-2.84593078947794E-2</v>
      </c>
      <c r="R321" s="13">
        <f>IF(VLOOKUP(B321,Database!$A:$AV,MATCH($R$1,Database!$A$1:$AV$1,),)=0,"#N/A",((((VLOOKUP(B321,Database!$A:$AS,MATCH($R$1,Database!$A$1:$AS$1,),))))-(((VLOOKUP(EDATE(B321,-12),Database!$A:$AS,MATCH($R$1,Database!$A$1:$AS$1,),)))))/(((VLOOKUP(EDATE(B321,-12),Database!$A:$AS,MATCH($R$1,Database!$A$1:$AS$1,),)))))</f>
        <v>1.0010009981318388E-3</v>
      </c>
      <c r="S321" s="13">
        <f>IF(VLOOKUP(B321,Database!$A:$AV,MATCH($S$1,Database!$A$1:$AV$1,),)=0,"#N/A",((((VLOOKUP(B321,Database!$A:$AS,MATCH($S$1,Database!$A$1:$AS$1,),))))-(((VLOOKUP(EDATE(B321,-12),Database!$A:$AS,MATCH($S$1,Database!$A$1:$AS$1,),)))))/(((VLOOKUP(EDATE(B321,-12),Database!$A:$AS,MATCH($S$1,Database!$A$1:$AS$1,),)))))</f>
        <v>0.34589800443326402</v>
      </c>
      <c r="T321" s="13">
        <f>IF(VLOOKUP(B321,Database!$A:$AV,MATCH($T$1,Database!$A$1:$AV$1,),)=0,"#N/A",((((VLOOKUP(B321,Database!$A:$AS,MATCH($T$1,Database!$A$1:$AS$1,),))))-(((VLOOKUP(EDATE(B321,-12),Database!$A:$AS,MATCH($T$1,Database!$A$1:$AS$1,),)))))/(((VLOOKUP(EDATE(B321,-12),Database!$A:$AS,MATCH($T$1,Database!$A$1:$AS$1,),)))))</f>
        <v>3.4896401313514985E-2</v>
      </c>
      <c r="U321" s="13">
        <f>IF(VLOOKUP(B321,Database!$A:$AV,MATCH($U$1,Database!$A$1:$AV$1,),)=0,"#N/A",((((VLOOKUP(B321,Database!$A:$AS,MATCH($U$1,Database!$A$1:$AS$1,),))))-(((VLOOKUP(EDATE(B321,-12),Database!$A:$AS,MATCH($U$1,Database!$A$1:$AS$1,),)))))/(((VLOOKUP(EDATE(B321,-12),Database!$A:$AS,MATCH($U$1,Database!$A$1:$AS$1,),)))))</f>
        <v>3.3119658114908933E-2</v>
      </c>
      <c r="V321" s="13">
        <f>IF(VLOOKUP(B321,Database!$A:$AV,MATCH($V$1,Database!$A$1:$AV$1,),)=0,"#N/A",((((VLOOKUP(B321,Database!$A:$AS,MATCH($V$1,Database!$A$1:$AS$1,),))))-(((VLOOKUP(EDATE(B321,-12),Database!$A:$AS,MATCH($V$1,Database!$A$1:$AS$1,),)))))/(((VLOOKUP(EDATE(B321,-12),Database!$A:$AS,MATCH($V$1,Database!$A$1:$AS$1,),)))))</f>
        <v>1.8987341772151868E-2</v>
      </c>
    </row>
    <row r="322" spans="1:22" s="80" customFormat="1" x14ac:dyDescent="0.35">
      <c r="A322" s="43"/>
      <c r="B322" s="75">
        <v>41944</v>
      </c>
      <c r="C322" s="13">
        <f>IF(VLOOKUP(B322,Database!$A:$AU,MATCH($C$1,Database!$A$1:$AU$1,),)=0,"#N/A",((((VLOOKUP(B322,Database!$A:$AU,MATCH($C$1,Database!$A$1:$AU$1,),))))-(((VLOOKUP(EDATE(B322,-12),Database!$A:$AU,MATCH($C$1,Database!$A$1:$AU$1,),)))))/(((VLOOKUP(EDATE(B322,-12),Database!$A:$AU,MATCH($C$1,Database!$A$1:$AU$1,),)))))</f>
        <v>3.4486993734729826E-2</v>
      </c>
      <c r="D322" s="13">
        <f>IF(VLOOKUP(B322,Database!$A:$AV,MATCH($D$1,Database!$A$1:$AV$1,),)=0,"#N/A",((((VLOOKUP(B322,Database!$A:$AS,MATCH($D$1,Database!$A$1:$AS$1,),))))-(((VLOOKUP(EDATE(B322,-12),Database!$A:$AS,MATCH($D$1,Database!$A$1:$AS$1,),)))))/(((VLOOKUP(EDATE(B322,-12),Database!$A:$AS,MATCH($D$1,Database!$A$1:$AS$1,),)))))</f>
        <v>-6.16016427958612E-3</v>
      </c>
      <c r="E322" s="13">
        <f>IF(VLOOKUP(B322,Database!$A:$AV,MATCH($E$1,Database!$A$1:$AV$1,),)=0,"#N/A",((((VLOOKUP(B322,Database!$A:$AS,MATCH($E$1,Database!$A$1:$AS$1,),))))-(((VLOOKUP(EDATE(B322,-12),Database!$A:$AS,MATCH($E$1,Database!$A$1:$AS$1,),)))))/(((VLOOKUP(EDATE(B322,-12),Database!$A:$AS,MATCH($E$1,Database!$A$1:$AS$1,),)))))</f>
        <v>-1.2757605498579273E-2</v>
      </c>
      <c r="F322" s="13">
        <f>IF(VLOOKUP(B322,Database!$A:$AV,MATCH($F$1,Database!$A$1:$AV$1,),)=0,"#N/A",((((VLOOKUP(B322,Database!$A:$AS,MATCH($F$1,Database!$A$1:$AS$1,),))))-(((VLOOKUP(EDATE(B322,-12),Database!$A:$AS,MATCH($F$1,Database!$A$1:$AS$1,),)))))/(((VLOOKUP(EDATE(B322,-12),Database!$A:$AS,MATCH($F$1,Database!$A$1:$AS$1,),)))))</f>
        <v>-3.0090270803987203E-3</v>
      </c>
      <c r="G322" s="13">
        <f>IF(VLOOKUP(B322,Database!$A:$AV,MATCH($G$1,Database!$A$1:$AV$1,),)=0,"#N/A",((((VLOOKUP(B322,Database!$A:$AS,MATCH($G$1,Database!$A$1:$AS$1,),))))-(((VLOOKUP(EDATE(B322,-12),Database!$A:$AS,MATCH($G$1,Database!$A$1:$AS$1,),)))))/(((VLOOKUP(EDATE(B322,-12),Database!$A:$AS,MATCH($G$1,Database!$A$1:$AS$1,),)))))</f>
        <v>-3.892750744786496E-2</v>
      </c>
      <c r="H322" s="13">
        <f>IF(VLOOKUP(B322,Database!$A:$AV,MATCH($H$1,Database!$A$1:$AV$1,),)=0,"#N/A",((((VLOOKUP(B322,Database!$A:$AS,MATCH($H$1,Database!$A$1:$AS$1,),))))-(((VLOOKUP(EDATE(B322,-12),Database!$A:$AS,MATCH($H$1,Database!$A$1:$AS$1,),)))))/(((VLOOKUP(EDATE(B322,-12),Database!$A:$AS,MATCH($H$1,Database!$A$1:$AS$1,),)))))</f>
        <v>5.567928731984707E-3</v>
      </c>
      <c r="I322" s="13">
        <f>IF(VLOOKUP(B322,Database!$A:$AV,MATCH($I$1,Database!$A$1:$AV$1,),)=0,"#N/A",((((VLOOKUP(B322,Database!$A:$AS,MATCH($I$1,Database!$A$1:$AS$1,),))))-(((VLOOKUP(EDATE(B322,-12),Database!$A:$AS,MATCH($I$1,Database!$A$1:$AS$1,),)))))/(((VLOOKUP(EDATE(B322,-12),Database!$A:$AS,MATCH($I$1,Database!$A$1:$AS$1,),)))))</f>
        <v>-1.9057171515942068E-2</v>
      </c>
      <c r="J322" s="13">
        <f>IF(VLOOKUP(B322,Database!$A:$AV,MATCH($J$1,Database!$A$1:$AV$1,),)=0,"#N/A",((((VLOOKUP(B322,Database!$A:$AS,MATCH($J$1,Database!$A$1:$AS$1,),))))-(((VLOOKUP(EDATE(B322,-12),Database!$A:$AS,MATCH($J$1,Database!$A$1:$AS$1,),)))))/(((VLOOKUP(EDATE(B322,-12),Database!$A:$AS,MATCH($J$1,Database!$A$1:$AS$1,),)))))</f>
        <v>-3.1114516999089096E-5</v>
      </c>
      <c r="K322" s="13">
        <f>IF(VLOOKUP(B322,Database!$A:$AV,MATCH($K$1,Database!$A$1:$AV$1,),)=0,"#N/A",((((VLOOKUP(B322,Database!$A:$AS,MATCH($K$1,Database!$A$1:$AS$1,),))))-(((VLOOKUP(EDATE(B322,-12),Database!$A:$AS,MATCH($K$1,Database!$A$1:$AS$1,),)))))/(((VLOOKUP(EDATE(B322,-12),Database!$A:$AS,MATCH($K$1,Database!$A$1:$AS$1,),)))))</f>
        <v>-4.4088176353990614E-2</v>
      </c>
      <c r="L322" s="13">
        <f>((((VLOOKUP(B322,Database!$A:$AS,MATCH($L$1,Database!$A$1:$AS$1,),))))-(((VLOOKUP(EDATE(B322,-12),Database!$A:$AS,MATCH($L$1,Database!$A$1:$AS$1,),)))))/(((VLOOKUP(EDATE(B322,-12),Database!$A:$AS,MATCH($L$1,Database!$A$1:$AS$1,),))))</f>
        <v>2.7940260843925119E-2</v>
      </c>
      <c r="M322" s="13">
        <f>((((VLOOKUP(B322,Database!$A:$AS,MATCH($M$1,Database!$A$1:$AS$1,),))))-(((VLOOKUP(EDATE(B322,-12),Database!$A:$AS,MATCH($M$1,Database!$A$1:$AS$1,),)))))/(((VLOOKUP(EDATE(B322,-12),Database!$A:$AS,MATCH($M$1,Database!$A$1:$AS$1,),))))</f>
        <v>2.410901467505238E-2</v>
      </c>
      <c r="N322" s="13">
        <f>((((VLOOKUP(B322,Database!$A:$AS,MATCH($N$1,Database!$A$1:$AS$1,),))))-(((VLOOKUP(EDATE(B322,-12),Database!$A:$AS,MATCH($N$1,Database!$A$1:$AS$1,),)))))/(((VLOOKUP(EDATE(B322,-12),Database!$A:$AS,MATCH($N$1,Database!$A$1:$AS$1,),))))</f>
        <v>7.2590795617330311E-2</v>
      </c>
      <c r="O322" s="13">
        <f>IF(VLOOKUP(B322,Database!$A:$AV,MATCH($O$1,Database!$A$1:$AV$1,),)=0,"#N/A",((((VLOOKUP(B322,Database!$A:$AS,MATCH($O$1,Database!$A$1:$AS$1,),))))-(((VLOOKUP(EDATE(B322,-12),Database!$A:$AS,MATCH($O$1,Database!$A$1:$AS$1,),)))))/(((VLOOKUP(EDATE(B322,-12),Database!$A:$AS,MATCH($O$1,Database!$A$1:$AS$1,),)))))</f>
        <v>4.2208130598822807E-2</v>
      </c>
      <c r="P322" s="13">
        <f>IF(VLOOKUP(B322,Database!$A:$AV,MATCH($P$1,Database!$A$1:$AV$1,),)=0,"#N/A",((((VLOOKUP(B322,Database!$A:$AS,MATCH($P$1,Database!$A$1:$AS$1,),))))-(((VLOOKUP(EDATE(B322,-12),Database!$A:$AS,MATCH($P$1,Database!$A$1:$AS$1,),)))))/(((VLOOKUP(EDATE(B322,-12),Database!$A:$AS,MATCH($P$1,Database!$A$1:$AS$1,),)))))</f>
        <v>-1.6299625468164845E-2</v>
      </c>
      <c r="Q322" s="13">
        <f>IF(VLOOKUP(B322,Database!$A:$AV,MATCH($Q$1,Database!$A$1:$AV$1,),)=0,"#N/A",((((VLOOKUP(B322,Database!$A:$AS,MATCH($Q$1,Database!$A$1:$AS$1,),))))-(((VLOOKUP(EDATE(B322,-12),Database!$A:$AS,MATCH($Q$1,Database!$A$1:$AS$1,),)))))/(((VLOOKUP(EDATE(B322,-12),Database!$A:$AS,MATCH($Q$1,Database!$A$1:$AS$1,),)))))</f>
        <v>-4.1529472717150379E-2</v>
      </c>
      <c r="R322" s="13">
        <f>IF(VLOOKUP(B322,Database!$A:$AV,MATCH($R$1,Database!$A$1:$AV$1,),)=0,"#N/A",((((VLOOKUP(B322,Database!$A:$AS,MATCH($R$1,Database!$A$1:$AS$1,),))))-(((VLOOKUP(EDATE(B322,-12),Database!$A:$AS,MATCH($R$1,Database!$A$1:$AS$1,),)))))/(((VLOOKUP(EDATE(B322,-12),Database!$A:$AS,MATCH($R$1,Database!$A$1:$AS$1,),)))))</f>
        <v>2.8985507246376711E-2</v>
      </c>
      <c r="S322" s="13">
        <f>IF(VLOOKUP(B322,Database!$A:$AV,MATCH($S$1,Database!$A$1:$AV$1,),)=0,"#N/A",((((VLOOKUP(B322,Database!$A:$AS,MATCH($S$1,Database!$A$1:$AS$1,),))))-(((VLOOKUP(EDATE(B322,-12),Database!$A:$AS,MATCH($S$1,Database!$A$1:$AS$1,),)))))/(((VLOOKUP(EDATE(B322,-12),Database!$A:$AS,MATCH($S$1,Database!$A$1:$AS$1,),)))))</f>
        <v>0.26150627615777938</v>
      </c>
      <c r="T322" s="13">
        <f>IF(VLOOKUP(B322,Database!$A:$AV,MATCH($T$1,Database!$A$1:$AV$1,),)=0,"#N/A",((((VLOOKUP(B322,Database!$A:$AS,MATCH($T$1,Database!$A$1:$AS$1,),))))-(((VLOOKUP(EDATE(B322,-12),Database!$A:$AS,MATCH($T$1,Database!$A$1:$AS$1,),)))))/(((VLOOKUP(EDATE(B322,-12),Database!$A:$AS,MATCH($T$1,Database!$A$1:$AS$1,),)))))</f>
        <v>3.6836403041533565E-2</v>
      </c>
      <c r="U322" s="13">
        <f>IF(VLOOKUP(B322,Database!$A:$AV,MATCH($U$1,Database!$A$1:$AV$1,),)=0,"#N/A",((((VLOOKUP(B322,Database!$A:$AS,MATCH($U$1,Database!$A$1:$AS$1,),))))-(((VLOOKUP(EDATE(B322,-12),Database!$A:$AS,MATCH($U$1,Database!$A$1:$AS$1,),)))))/(((VLOOKUP(EDATE(B322,-12),Database!$A:$AS,MATCH($U$1,Database!$A$1:$AS$1,),)))))</f>
        <v>4.6186895813563812E-2</v>
      </c>
      <c r="V322" s="13">
        <f>IF(VLOOKUP(B322,Database!$A:$AV,MATCH($V$1,Database!$A$1:$AV$1,),)=0,"#N/A",((((VLOOKUP(B322,Database!$A:$AS,MATCH($V$1,Database!$A$1:$AS$1,),))))-(((VLOOKUP(EDATE(B322,-12),Database!$A:$AS,MATCH($V$1,Database!$A$1:$AS$1,),)))))/(((VLOOKUP(EDATE(B322,-12),Database!$A:$AS,MATCH($V$1,Database!$A$1:$AS$1,),)))))</f>
        <v>3.1217481789803476E-3</v>
      </c>
    </row>
    <row r="323" spans="1:22" s="80" customFormat="1" x14ac:dyDescent="0.35">
      <c r="A323" s="43"/>
      <c r="B323" s="75">
        <v>41974</v>
      </c>
      <c r="C323" s="13">
        <f>IF(VLOOKUP(B323,Database!$A:$AU,MATCH($C$1,Database!$A$1:$AU$1,),)=0,"#N/A",((((VLOOKUP(B323,Database!$A:$AU,MATCH($C$1,Database!$A$1:$AU$1,),))))-(((VLOOKUP(EDATE(B323,-12),Database!$A:$AU,MATCH($C$1,Database!$A$1:$AU$1,),)))))/(((VLOOKUP(EDATE(B323,-12),Database!$A:$AU,MATCH($C$1,Database!$A$1:$AU$1,),)))))</f>
        <v>3.2228749992085429E-2</v>
      </c>
      <c r="D323" s="13">
        <f>IF(VLOOKUP(B323,Database!$A:$AV,MATCH($D$1,Database!$A$1:$AV$1,),)=0,"#N/A",((((VLOOKUP(B323,Database!$A:$AS,MATCH($D$1,Database!$A$1:$AS$1,),))))-(((VLOOKUP(EDATE(B323,-12),Database!$A:$AS,MATCH($D$1,Database!$A$1:$AS$1,),)))))/(((VLOOKUP(EDATE(B323,-12),Database!$A:$AS,MATCH($D$1,Database!$A$1:$AS$1,),)))))</f>
        <v>1.0288065847622698E-2</v>
      </c>
      <c r="E323" s="13">
        <f>IF(VLOOKUP(B323,Database!$A:$AV,MATCH($E$1,Database!$A$1:$AV$1,),)=0,"#N/A",((((VLOOKUP(B323,Database!$A:$AS,MATCH($E$1,Database!$A$1:$AS$1,),))))-(((VLOOKUP(EDATE(B323,-12),Database!$A:$AS,MATCH($E$1,Database!$A$1:$AS$1,),)))))/(((VLOOKUP(EDATE(B323,-12),Database!$A:$AS,MATCH($E$1,Database!$A$1:$AS$1,),)))))</f>
        <v>-1.6683022569780624E-2</v>
      </c>
      <c r="F323" s="13">
        <f>IF(VLOOKUP(B323,Database!$A:$AV,MATCH($F$1,Database!$A$1:$AV$1,),)=0,"#N/A",((((VLOOKUP(B323,Database!$A:$AS,MATCH($F$1,Database!$A$1:$AS$1,),))))-(((VLOOKUP(EDATE(B323,-12),Database!$A:$AS,MATCH($F$1,Database!$A$1:$AS$1,),)))))/(((VLOOKUP(EDATE(B323,-12),Database!$A:$AS,MATCH($F$1,Database!$A$1:$AS$1,),)))))</f>
        <v>1.3026052100554132E-2</v>
      </c>
      <c r="G323" s="13">
        <f>IF(VLOOKUP(B323,Database!$A:$AV,MATCH($G$1,Database!$A$1:$AV$1,),)=0,"#N/A",((((VLOOKUP(B323,Database!$A:$AS,MATCH($G$1,Database!$A$1:$AS$1,),))))-(((VLOOKUP(EDATE(B323,-12),Database!$A:$AS,MATCH($G$1,Database!$A$1:$AS$1,),)))))/(((VLOOKUP(EDATE(B323,-12),Database!$A:$AS,MATCH($G$1,Database!$A$1:$AS$1,),)))))</f>
        <v>2.3124874321335614E-3</v>
      </c>
      <c r="H323" s="13">
        <f>IF(VLOOKUP(B323,Database!$A:$AV,MATCH($H$1,Database!$A$1:$AV$1,),)=0,"#N/A",((((VLOOKUP(B323,Database!$A:$AS,MATCH($H$1,Database!$A$1:$AS$1,),))))-(((VLOOKUP(EDATE(B323,-12),Database!$A:$AS,MATCH($H$1,Database!$A$1:$AS$1,),)))))/(((VLOOKUP(EDATE(B323,-12),Database!$A:$AS,MATCH($H$1,Database!$A$1:$AS$1,),)))))</f>
        <v>2.6755852843476941E-2</v>
      </c>
      <c r="I323" s="13">
        <f>IF(VLOOKUP(B323,Database!$A:$AV,MATCH($I$1,Database!$A$1:$AV$1,),)=0,"#N/A",((((VLOOKUP(B323,Database!$A:$AS,MATCH($I$1,Database!$A$1:$AS$1,),))))-(((VLOOKUP(EDATE(B323,-12),Database!$A:$AS,MATCH($I$1,Database!$A$1:$AS$1,),)))))/(((VLOOKUP(EDATE(B323,-12),Database!$A:$AS,MATCH($I$1,Database!$A$1:$AS$1,),)))))</f>
        <v>1.0131712324150514E-3</v>
      </c>
      <c r="J323" s="13">
        <f>IF(VLOOKUP(B323,Database!$A:$AV,MATCH($J$1,Database!$A$1:$AV$1,),)=0,"#N/A",((((VLOOKUP(B323,Database!$A:$AS,MATCH($J$1,Database!$A$1:$AS$1,),))))-(((VLOOKUP(EDATE(B323,-12),Database!$A:$AS,MATCH($J$1,Database!$A$1:$AS$1,),)))))/(((VLOOKUP(EDATE(B323,-12),Database!$A:$AS,MATCH($J$1,Database!$A$1:$AS$1,),)))))</f>
        <v>-2.4826986934672364E-4</v>
      </c>
      <c r="K323" s="13">
        <f>IF(VLOOKUP(B323,Database!$A:$AV,MATCH($K$1,Database!$A$1:$AV$1,),)=0,"#N/A",((((VLOOKUP(B323,Database!$A:$AS,MATCH($K$1,Database!$A$1:$AS$1,),))))-(((VLOOKUP(EDATE(B323,-12),Database!$A:$AS,MATCH($K$1,Database!$A$1:$AS$1,),)))))/(((VLOOKUP(EDATE(B323,-12),Database!$A:$AS,MATCH($K$1,Database!$A$1:$AS$1,),)))))</f>
        <v>-4.9950049869802995E-3</v>
      </c>
      <c r="L323" s="13">
        <f>((((VLOOKUP(B323,Database!$A:$AS,MATCH($L$1,Database!$A$1:$AS$1,),))))-(((VLOOKUP(EDATE(B323,-12),Database!$A:$AS,MATCH($L$1,Database!$A$1:$AS$1,),)))))/(((VLOOKUP(EDATE(B323,-12),Database!$A:$AS,MATCH($L$1,Database!$A$1:$AS$1,),))))</f>
        <v>2.6686507518220888E-2</v>
      </c>
      <c r="M323" s="13">
        <f>((((VLOOKUP(B323,Database!$A:$AS,MATCH($M$1,Database!$A$1:$AS$1,),))))-(((VLOOKUP(EDATE(B323,-12),Database!$A:$AS,MATCH($M$1,Database!$A$1:$AS$1,),)))))/(((VLOOKUP(EDATE(B323,-12),Database!$A:$AS,MATCH($M$1,Database!$A$1:$AS$1,),))))</f>
        <v>4.2708333333333272E-2</v>
      </c>
      <c r="N323" s="13">
        <f>((((VLOOKUP(B323,Database!$A:$AS,MATCH($N$1,Database!$A$1:$AS$1,),))))-(((VLOOKUP(EDATE(B323,-12),Database!$A:$AS,MATCH($N$1,Database!$A$1:$AS$1,),)))))/(((VLOOKUP(EDATE(B323,-12),Database!$A:$AS,MATCH($N$1,Database!$A$1:$AS$1,),))))</f>
        <v>4.1674824063079964E-2</v>
      </c>
      <c r="O323" s="13">
        <f>IF(VLOOKUP(B323,Database!$A:$AV,MATCH($O$1,Database!$A$1:$AV$1,),)=0,"#N/A",((((VLOOKUP(B323,Database!$A:$AS,MATCH($O$1,Database!$A$1:$AS$1,),))))-(((VLOOKUP(EDATE(B323,-12),Database!$A:$AS,MATCH($O$1,Database!$A$1:$AS$1,),)))))/(((VLOOKUP(EDATE(B323,-12),Database!$A:$AS,MATCH($O$1,Database!$A$1:$AS$1,),)))))</f>
        <v>5.5551866666979852E-2</v>
      </c>
      <c r="P323" s="13">
        <f>IF(VLOOKUP(B323,Database!$A:$AV,MATCH($P$1,Database!$A$1:$AV$1,),)=0,"#N/A",((((VLOOKUP(B323,Database!$A:$AS,MATCH($P$1,Database!$A$1:$AS$1,),))))-(((VLOOKUP(EDATE(B323,-12),Database!$A:$AS,MATCH($P$1,Database!$A$1:$AS$1,),)))))/(((VLOOKUP(EDATE(B323,-12),Database!$A:$AS,MATCH($P$1,Database!$A$1:$AS$1,),)))))</f>
        <v>-4.5102267915349391E-3</v>
      </c>
      <c r="Q323" s="13">
        <f>IF(VLOOKUP(B323,Database!$A:$AV,MATCH($Q$1,Database!$A$1:$AV$1,),)=0,"#N/A",((((VLOOKUP(B323,Database!$A:$AS,MATCH($Q$1,Database!$A$1:$AS$1,),))))-(((VLOOKUP(EDATE(B323,-12),Database!$A:$AS,MATCH($Q$1,Database!$A$1:$AS$1,),)))))/(((VLOOKUP(EDATE(B323,-12),Database!$A:$AS,MATCH($Q$1,Database!$A$1:$AS$1,),)))))</f>
        <v>-3.5192286843511528E-2</v>
      </c>
      <c r="R323" s="13">
        <f>IF(VLOOKUP(B323,Database!$A:$AV,MATCH($R$1,Database!$A$1:$AV$1,),)=0,"#N/A",((((VLOOKUP(B323,Database!$A:$AS,MATCH($R$1,Database!$A$1:$AS$1,),))))-(((VLOOKUP(EDATE(B323,-12),Database!$A:$AS,MATCH($R$1,Database!$A$1:$AS$1,),)))))/(((VLOOKUP(EDATE(B323,-12),Database!$A:$AS,MATCH($R$1,Database!$A$1:$AS$1,),)))))</f>
        <v>-2.9087261782445216E-2</v>
      </c>
      <c r="S323" s="13">
        <f>IF(VLOOKUP(B323,Database!$A:$AV,MATCH($S$1,Database!$A$1:$AV$1,),)=0,"#N/A",((((VLOOKUP(B323,Database!$A:$AS,MATCH($S$1,Database!$A$1:$AS$1,),))))-(((VLOOKUP(EDATE(B323,-12),Database!$A:$AS,MATCH($S$1,Database!$A$1:$AS$1,),)))))/(((VLOOKUP(EDATE(B323,-12),Database!$A:$AS,MATCH($S$1,Database!$A$1:$AS$1,),)))))</f>
        <v>0.12765957447082096</v>
      </c>
      <c r="T323" s="13">
        <f>IF(VLOOKUP(B323,Database!$A:$AV,MATCH($T$1,Database!$A$1:$AV$1,),)=0,"#N/A",((((VLOOKUP(B323,Database!$A:$AS,MATCH($T$1,Database!$A$1:$AS$1,),))))-(((VLOOKUP(EDATE(B323,-12),Database!$A:$AS,MATCH($T$1,Database!$A$1:$AS$1,),)))))/(((VLOOKUP(EDATE(B323,-12),Database!$A:$AS,MATCH($T$1,Database!$A$1:$AS$1,),)))))</f>
        <v>4.1394335515234235E-2</v>
      </c>
      <c r="U323" s="13">
        <f>IF(VLOOKUP(B323,Database!$A:$AV,MATCH($U$1,Database!$A$1:$AV$1,),)=0,"#N/A",((((VLOOKUP(B323,Database!$A:$AS,MATCH($U$1,Database!$A$1:$AS$1,),))))-(((VLOOKUP(EDATE(B323,-12),Database!$A:$AS,MATCH($U$1,Database!$A$1:$AS$1,),)))))/(((VLOOKUP(EDATE(B323,-12),Database!$A:$AS,MATCH($U$1,Database!$A$1:$AS$1,),)))))</f>
        <v>4.6462513200860096E-2</v>
      </c>
      <c r="V323" s="13">
        <f>IF(VLOOKUP(B323,Database!$A:$AV,MATCH($V$1,Database!$A$1:$AV$1,),)=0,"#N/A",((((VLOOKUP(B323,Database!$A:$AS,MATCH($V$1,Database!$A$1:$AS$1,),))))-(((VLOOKUP(EDATE(B323,-12),Database!$A:$AS,MATCH($V$1,Database!$A$1:$AS$1,),)))))/(((VLOOKUP(EDATE(B323,-12),Database!$A:$AS,MATCH($V$1,Database!$A$1:$AS$1,),)))))</f>
        <v>5.5974165769644653E-2</v>
      </c>
    </row>
    <row r="324" spans="1:22" s="80" customFormat="1" x14ac:dyDescent="0.35">
      <c r="A324" s="43"/>
      <c r="B324" s="75">
        <v>42005</v>
      </c>
      <c r="C324" s="13">
        <f>IF(VLOOKUP(B324,Database!$A:$AU,MATCH($C$1,Database!$A$1:$AU$1,),)=0,"#N/A",((((VLOOKUP(B324,Database!$A:$AU,MATCH($C$1,Database!$A$1:$AU$1,),))))-(((VLOOKUP(EDATE(B324,-12),Database!$A:$AU,MATCH($C$1,Database!$A$1:$AU$1,),)))))/(((VLOOKUP(EDATE(B324,-12),Database!$A:$AU,MATCH($C$1,Database!$A$1:$AU$1,),)))))</f>
        <v>2.8156842977177656E-2</v>
      </c>
      <c r="D324" s="13">
        <f>IF(VLOOKUP(B324,Database!$A:$AV,MATCH($D$1,Database!$A$1:$AV$1,),)=0,"#N/A",((((VLOOKUP(B324,Database!$A:$AS,MATCH($D$1,Database!$A$1:$AS$1,),))))-(((VLOOKUP(EDATE(B324,-12),Database!$A:$AS,MATCH($D$1,Database!$A$1:$AS$1,),)))))/(((VLOOKUP(EDATE(B324,-12),Database!$A:$AS,MATCH($D$1,Database!$A$1:$AS$1,),)))))</f>
        <v>7.2239422030089453E-3</v>
      </c>
      <c r="E324" s="13">
        <f>IF(VLOOKUP(B324,Database!$A:$AV,MATCH($E$1,Database!$A$1:$AV$1,),)=0,"#N/A",((((VLOOKUP(B324,Database!$A:$AS,MATCH($E$1,Database!$A$1:$AS$1,),))))-(((VLOOKUP(EDATE(B324,-12),Database!$A:$AS,MATCH($E$1,Database!$A$1:$AS$1,),)))))/(((VLOOKUP(EDATE(B324,-12),Database!$A:$AS,MATCH($E$1,Database!$A$1:$AS$1,),)))))</f>
        <v>-8.6872586848547127E-3</v>
      </c>
      <c r="F324" s="13">
        <f>IF(VLOOKUP(B324,Database!$A:$AV,MATCH($F$1,Database!$A$1:$AV$1,),)=0,"#N/A",((((VLOOKUP(B324,Database!$A:$AS,MATCH($F$1,Database!$A$1:$AS$1,),))))-(((VLOOKUP(EDATE(B324,-12),Database!$A:$AS,MATCH($F$1,Database!$A$1:$AS$1,),)))))/(((VLOOKUP(EDATE(B324,-12),Database!$A:$AS,MATCH($F$1,Database!$A$1:$AS$1,),)))))</f>
        <v>-9.0634441162755226E-3</v>
      </c>
      <c r="G324" s="13">
        <f>IF(VLOOKUP(B324,Database!$A:$AV,MATCH($G$1,Database!$A$1:$AV$1,),)=0,"#N/A",((((VLOOKUP(B324,Database!$A:$AS,MATCH($G$1,Database!$A$1:$AS$1,),))))-(((VLOOKUP(EDATE(B324,-12),Database!$A:$AS,MATCH($G$1,Database!$A$1:$AS$1,),)))))/(((VLOOKUP(EDATE(B324,-12),Database!$A:$AS,MATCH($G$1,Database!$A$1:$AS$1,),)))))</f>
        <v>1.5307684457597715E-2</v>
      </c>
      <c r="H324" s="13">
        <f>IF(VLOOKUP(B324,Database!$A:$AV,MATCH($H$1,Database!$A$1:$AV$1,),)=0,"#N/A",((((VLOOKUP(B324,Database!$A:$AS,MATCH($H$1,Database!$A$1:$AS$1,),))))-(((VLOOKUP(EDATE(B324,-12),Database!$A:$AS,MATCH($H$1,Database!$A$1:$AS$1,),)))))/(((VLOOKUP(EDATE(B324,-12),Database!$A:$AS,MATCH($H$1,Database!$A$1:$AS$1,),)))))</f>
        <v>3.4254143651160598E-2</v>
      </c>
      <c r="I324" s="13">
        <f>IF(VLOOKUP(B324,Database!$A:$AV,MATCH($I$1,Database!$A$1:$AV$1,),)=0,"#N/A",((((VLOOKUP(B324,Database!$A:$AS,MATCH($I$1,Database!$A$1:$AS$1,),))))-(((VLOOKUP(EDATE(B324,-12),Database!$A:$AS,MATCH($I$1,Database!$A$1:$AS$1,),)))))/(((VLOOKUP(EDATE(B324,-12),Database!$A:$AS,MATCH($I$1,Database!$A$1:$AS$1,),)))))</f>
        <v>-1.9940179459437976E-2</v>
      </c>
      <c r="J324" s="13">
        <f>IF(VLOOKUP(B324,Database!$A:$AV,MATCH($J$1,Database!$A$1:$AV$1,),)=0,"#N/A",((((VLOOKUP(B324,Database!$A:$AS,MATCH($J$1,Database!$A$1:$AS$1,),))))-(((VLOOKUP(EDATE(B324,-12),Database!$A:$AS,MATCH($J$1,Database!$A$1:$AS$1,),)))))/(((VLOOKUP(EDATE(B324,-12),Database!$A:$AS,MATCH($J$1,Database!$A$1:$AS$1,),)))))</f>
        <v>3.1279453886810366E-3</v>
      </c>
      <c r="K324" s="13">
        <f>IF(VLOOKUP(B324,Database!$A:$AV,MATCH($K$1,Database!$A$1:$AV$1,),)=0,"#N/A",((((VLOOKUP(B324,Database!$A:$AS,MATCH($K$1,Database!$A$1:$AS$1,),))))-(((VLOOKUP(EDATE(B324,-12),Database!$A:$AS,MATCH($K$1,Database!$A$1:$AS$1,),)))))/(((VLOOKUP(EDATE(B324,-12),Database!$A:$AS,MATCH($K$1,Database!$A$1:$AS$1,),)))))</f>
        <v>-5.4945054936710896E-2</v>
      </c>
      <c r="L324" s="13">
        <f>((((VLOOKUP(B324,Database!$A:$AS,MATCH($L$1,Database!$A$1:$AS$1,),))))-(((VLOOKUP(EDATE(B324,-12),Database!$A:$AS,MATCH($L$1,Database!$A$1:$AS$1,),)))))/(((VLOOKUP(EDATE(B324,-12),Database!$A:$AS,MATCH($L$1,Database!$A$1:$AS$1,),))))</f>
        <v>1.8675050139718853E-2</v>
      </c>
      <c r="M324" s="13">
        <f>((((VLOOKUP(B324,Database!$A:$AS,MATCH($M$1,Database!$A$1:$AS$1,),))))-(((VLOOKUP(EDATE(B324,-12),Database!$A:$AS,MATCH($M$1,Database!$A$1:$AS$1,),)))))/(((VLOOKUP(EDATE(B324,-12),Database!$A:$AS,MATCH($M$1,Database!$A$1:$AS$1,),))))</f>
        <v>0.12070874861572543</v>
      </c>
      <c r="N324" s="13">
        <f>((((VLOOKUP(B324,Database!$A:$AS,MATCH($N$1,Database!$A$1:$AS$1,),))))-(((VLOOKUP(EDATE(B324,-12),Database!$A:$AS,MATCH($N$1,Database!$A$1:$AS$1,),)))))/(((VLOOKUP(EDATE(B324,-12),Database!$A:$AS,MATCH($N$1,Database!$A$1:$AS$1,),))))</f>
        <v>2.2161588220229848E-2</v>
      </c>
      <c r="O324" s="13">
        <f>IF(VLOOKUP(B324,Database!$A:$AV,MATCH($O$1,Database!$A$1:$AV$1,),)=0,"#N/A",((((VLOOKUP(B324,Database!$A:$AS,MATCH($O$1,Database!$A$1:$AS$1,),))))-(((VLOOKUP(EDATE(B324,-12),Database!$A:$AS,MATCH($O$1,Database!$A$1:$AS$1,),)))))/(((VLOOKUP(EDATE(B324,-12),Database!$A:$AS,MATCH($O$1,Database!$A$1:$AS$1,),)))))</f>
        <v>4.4656270755314927E-2</v>
      </c>
      <c r="P324" s="13">
        <f>IF(VLOOKUP(B324,Database!$A:$AV,MATCH($P$1,Database!$A$1:$AV$1,),)=0,"#N/A",((((VLOOKUP(B324,Database!$A:$AS,MATCH($P$1,Database!$A$1:$AS$1,),))))-(((VLOOKUP(EDATE(B324,-12),Database!$A:$AS,MATCH($P$1,Database!$A$1:$AS$1,),)))))/(((VLOOKUP(EDATE(B324,-12),Database!$A:$AS,MATCH($P$1,Database!$A$1:$AS$1,),)))))</f>
        <v>-3.5709350757022397E-2</v>
      </c>
      <c r="Q324" s="13">
        <f>IF(VLOOKUP(B324,Database!$A:$AV,MATCH($Q$1,Database!$A$1:$AV$1,),)=0,"#N/A",((((VLOOKUP(B324,Database!$A:$AS,MATCH($Q$1,Database!$A$1:$AS$1,),))))-(((VLOOKUP(EDATE(B324,-12),Database!$A:$AS,MATCH($Q$1,Database!$A$1:$AS$1,),)))))/(((VLOOKUP(EDATE(B324,-12),Database!$A:$AS,MATCH($Q$1,Database!$A$1:$AS$1,),)))))</f>
        <v>-4.6170340051382021E-2</v>
      </c>
      <c r="R324" s="13">
        <f>IF(VLOOKUP(B324,Database!$A:$AV,MATCH($R$1,Database!$A$1:$AV$1,),)=0,"#N/A",((((VLOOKUP(B324,Database!$A:$AS,MATCH($R$1,Database!$A$1:$AS$1,),))))-(((VLOOKUP(EDATE(B324,-12),Database!$A:$AS,MATCH($R$1,Database!$A$1:$AS$1,),)))))/(((VLOOKUP(EDATE(B324,-12),Database!$A:$AS,MATCH($R$1,Database!$A$1:$AS$1,),)))))</f>
        <v>6.1475409865283234E-3</v>
      </c>
      <c r="S324" s="13">
        <f>IF(VLOOKUP(B324,Database!$A:$AV,MATCH($S$1,Database!$A$1:$AV$1,),)=0,"#N/A",((((VLOOKUP(B324,Database!$A:$AS,MATCH($S$1,Database!$A$1:$AS$1,),))))-(((VLOOKUP(EDATE(B324,-12),Database!$A:$AS,MATCH($S$1,Database!$A$1:$AS$1,),)))))/(((VLOOKUP(EDATE(B324,-12),Database!$A:$AS,MATCH($S$1,Database!$A$1:$AS$1,),)))))</f>
        <v>0.16666350409624786</v>
      </c>
      <c r="T324" s="13">
        <f>IF(VLOOKUP(B324,Database!$A:$AV,MATCH($T$1,Database!$A$1:$AV$1,),)=0,"#N/A",((((VLOOKUP(B324,Database!$A:$AS,MATCH($T$1,Database!$A$1:$AS$1,),))))-(((VLOOKUP(EDATE(B324,-12),Database!$A:$AS,MATCH($T$1,Database!$A$1:$AS$1,),)))))/(((VLOOKUP(EDATE(B324,-12),Database!$A:$AS,MATCH($T$1,Database!$A$1:$AS$1,),)))))</f>
        <v>0</v>
      </c>
      <c r="U324" s="13">
        <f>IF(VLOOKUP(B324,Database!$A:$AV,MATCH($U$1,Database!$A$1:$AV$1,),)=0,"#N/A",((((VLOOKUP(B324,Database!$A:$AS,MATCH($U$1,Database!$A$1:$AS$1,),))))-(((VLOOKUP(EDATE(B324,-12),Database!$A:$AS,MATCH($U$1,Database!$A$1:$AS$1,),)))))/(((VLOOKUP(EDATE(B324,-12),Database!$A:$AS,MATCH($U$1,Database!$A$1:$AS$1,),)))))</f>
        <v>5.3937432572215248E-2</v>
      </c>
      <c r="V324" s="13">
        <f>IF(VLOOKUP(B324,Database!$A:$AV,MATCH($V$1,Database!$A$1:$AV$1,),)=0,"#N/A",((((VLOOKUP(B324,Database!$A:$AS,MATCH($V$1,Database!$A$1:$AS$1,),))))-(((VLOOKUP(EDATE(B324,-12),Database!$A:$AS,MATCH($V$1,Database!$A$1:$AS$1,),)))))/(((VLOOKUP(EDATE(B324,-12),Database!$A:$AS,MATCH($V$1,Database!$A$1:$AS$1,),)))))</f>
        <v>3.7934668071654312E-2</v>
      </c>
    </row>
    <row r="325" spans="1:22" s="80" customFormat="1" x14ac:dyDescent="0.35">
      <c r="A325" s="43"/>
      <c r="B325" s="75">
        <v>42036</v>
      </c>
      <c r="C325" s="13">
        <f>IF(VLOOKUP(B325,Database!$A:$AU,MATCH($C$1,Database!$A$1:$AU$1,),)=0,"#N/A",((((VLOOKUP(B325,Database!$A:$AU,MATCH($C$1,Database!$A$1:$AU$1,),))))-(((VLOOKUP(EDATE(B325,-12),Database!$A:$AU,MATCH($C$1,Database!$A$1:$AU$1,),)))))/(((VLOOKUP(EDATE(B325,-12),Database!$A:$AU,MATCH($C$1,Database!$A$1:$AU$1,),)))))</f>
        <v>1.3964475895125745E-2</v>
      </c>
      <c r="D325" s="13">
        <f>IF(VLOOKUP(B325,Database!$A:$AV,MATCH($D$1,Database!$A$1:$AV$1,),)=0,"#N/A",((((VLOOKUP(B325,Database!$A:$AS,MATCH($D$1,Database!$A$1:$AS$1,),))))-(((VLOOKUP(EDATE(B325,-12),Database!$A:$AS,MATCH($D$1,Database!$A$1:$AS$1,),)))))/(((VLOOKUP(EDATE(B325,-12),Database!$A:$AS,MATCH($D$1,Database!$A$1:$AS$1,),)))))</f>
        <v>2.7663934428917188E-2</v>
      </c>
      <c r="E325" s="13">
        <f>IF(VLOOKUP(B325,Database!$A:$AV,MATCH($E$1,Database!$A$1:$AV$1,),)=0,"#N/A",((((VLOOKUP(B325,Database!$A:$AS,MATCH($E$1,Database!$A$1:$AS$1,),))))-(((VLOOKUP(EDATE(B325,-12),Database!$A:$AS,MATCH($E$1,Database!$A$1:$AS$1,),)))))/(((VLOOKUP(EDATE(B325,-12),Database!$A:$AS,MATCH($E$1,Database!$A$1:$AS$1,),)))))</f>
        <v>-3.0126336256492393E-2</v>
      </c>
      <c r="F325" s="13">
        <f>IF(VLOOKUP(B325,Database!$A:$AV,MATCH($F$1,Database!$A$1:$AV$1,),)=0,"#N/A",((((VLOOKUP(B325,Database!$A:$AS,MATCH($F$1,Database!$A$1:$AS$1,),))))-(((VLOOKUP(EDATE(B325,-12),Database!$A:$AS,MATCH($F$1,Database!$A$1:$AS$1,),)))))/(((VLOOKUP(EDATE(B325,-12),Database!$A:$AS,MATCH($F$1,Database!$A$1:$AS$1,),)))))</f>
        <v>-1.0060362170204022E-3</v>
      </c>
      <c r="G325" s="13">
        <f>IF(VLOOKUP(B325,Database!$A:$AV,MATCH($G$1,Database!$A$1:$AV$1,),)=0,"#N/A",((((VLOOKUP(B325,Database!$A:$AS,MATCH($G$1,Database!$A$1:$AS$1,),))))-(((VLOOKUP(EDATE(B325,-12),Database!$A:$AS,MATCH($G$1,Database!$A$1:$AS$1,),)))))/(((VLOOKUP(EDATE(B325,-12),Database!$A:$AS,MATCH($G$1,Database!$A$1:$AS$1,),)))))</f>
        <v>6.5418679549114908E-3</v>
      </c>
      <c r="H325" s="13">
        <f>IF(VLOOKUP(B325,Database!$A:$AV,MATCH($H$1,Database!$A$1:$AV$1,),)=0,"#N/A",((((VLOOKUP(B325,Database!$A:$AS,MATCH($H$1,Database!$A$1:$AS$1,),))))-(((VLOOKUP(EDATE(B325,-12),Database!$A:$AS,MATCH($H$1,Database!$A$1:$AS$1,),)))))/(((VLOOKUP(EDATE(B325,-12),Database!$A:$AS,MATCH($H$1,Database!$A$1:$AS$1,),)))))</f>
        <v>4.6460176984300931E-2</v>
      </c>
      <c r="I325" s="13">
        <f>IF(VLOOKUP(B325,Database!$A:$AV,MATCH($I$1,Database!$A$1:$AV$1,),)=0,"#N/A",((((VLOOKUP(B325,Database!$A:$AS,MATCH($I$1,Database!$A$1:$AS$1,),))))-(((VLOOKUP(EDATE(B325,-12),Database!$A:$AS,MATCH($I$1,Database!$A$1:$AS$1,),)))))/(((VLOOKUP(EDATE(B325,-12),Database!$A:$AS,MATCH($I$1,Database!$A$1:$AS$1,),)))))</f>
        <v>-4.0201004980578419E-3</v>
      </c>
      <c r="J325" s="13">
        <f>IF(VLOOKUP(B325,Database!$A:$AV,MATCH($J$1,Database!$A$1:$AV$1,),)=0,"#N/A",((((VLOOKUP(B325,Database!$A:$AS,MATCH($J$1,Database!$A$1:$AS$1,),))))-(((VLOOKUP(EDATE(B325,-12),Database!$A:$AS,MATCH($J$1,Database!$A$1:$AS$1,),)))))/(((VLOOKUP(EDATE(B325,-12),Database!$A:$AS,MATCH($J$1,Database!$A$1:$AS$1,),)))))</f>
        <v>1.026639069086053E-2</v>
      </c>
      <c r="K325" s="13">
        <f>IF(VLOOKUP(B325,Database!$A:$AV,MATCH($K$1,Database!$A$1:$AV$1,),)=0,"#N/A",((((VLOOKUP(B325,Database!$A:$AS,MATCH($K$1,Database!$A$1:$AS$1,),))))-(((VLOOKUP(EDATE(B325,-12),Database!$A:$AS,MATCH($K$1,Database!$A$1:$AS$1,),)))))/(((VLOOKUP(EDATE(B325,-12),Database!$A:$AS,MATCH($K$1,Database!$A$1:$AS$1,),)))))</f>
        <v>-4.199999999837984E-2</v>
      </c>
      <c r="L325" s="13">
        <f>((((VLOOKUP(B325,Database!$A:$AS,MATCH($L$1,Database!$A$1:$AS$1,),))))-(((VLOOKUP(EDATE(B325,-12),Database!$A:$AS,MATCH($L$1,Database!$A$1:$AS$1,),)))))/(((VLOOKUP(EDATE(B325,-12),Database!$A:$AS,MATCH($L$1,Database!$A$1:$AS$1,),))))</f>
        <v>2.0366334393159477E-2</v>
      </c>
      <c r="M325" s="13">
        <f>((((VLOOKUP(B325,Database!$A:$AS,MATCH($M$1,Database!$A$1:$AS$1,),))))-(((VLOOKUP(EDATE(B325,-12),Database!$A:$AS,MATCH($M$1,Database!$A$1:$AS$1,),)))))/(((VLOOKUP(EDATE(B325,-12),Database!$A:$AS,MATCH($M$1,Database!$A$1:$AS$1,),))))</f>
        <v>7.7502691065661877E-2</v>
      </c>
      <c r="N325" s="13">
        <f>((((VLOOKUP(B325,Database!$A:$AS,MATCH($N$1,Database!$A$1:$AS$1,),))))-(((VLOOKUP(EDATE(B325,-12),Database!$A:$AS,MATCH($N$1,Database!$A$1:$AS$1,),)))))/(((VLOOKUP(EDATE(B325,-12),Database!$A:$AS,MATCH($N$1,Database!$A$1:$AS$1,),))))</f>
        <v>2.9541120603781154E-2</v>
      </c>
      <c r="O325" s="13">
        <f>IF(VLOOKUP(B325,Database!$A:$AV,MATCH($O$1,Database!$A$1:$AV$1,),)=0,"#N/A",((((VLOOKUP(B325,Database!$A:$AS,MATCH($O$1,Database!$A$1:$AS$1,),))))-(((VLOOKUP(EDATE(B325,-12),Database!$A:$AS,MATCH($O$1,Database!$A$1:$AS$1,),)))))/(((VLOOKUP(EDATE(B325,-12),Database!$A:$AS,MATCH($O$1,Database!$A$1:$AS$1,),)))))</f>
        <v>1.9122518341007342E-2</v>
      </c>
      <c r="P325" s="13">
        <f>IF(VLOOKUP(B325,Database!$A:$AV,MATCH($P$1,Database!$A$1:$AV$1,),)=0,"#N/A",((((VLOOKUP(B325,Database!$A:$AS,MATCH($P$1,Database!$A$1:$AS$1,),))))-(((VLOOKUP(EDATE(B325,-12),Database!$A:$AS,MATCH($P$1,Database!$A$1:$AS$1,),)))))/(((VLOOKUP(EDATE(B325,-12),Database!$A:$AS,MATCH($P$1,Database!$A$1:$AS$1,),)))))</f>
        <v>-3.5601344497703221E-3</v>
      </c>
      <c r="Q325" s="13">
        <f>IF(VLOOKUP(B325,Database!$A:$AV,MATCH($Q$1,Database!$A$1:$AV$1,),)=0,"#N/A",((((VLOOKUP(B325,Database!$A:$AS,MATCH($Q$1,Database!$A$1:$AS$1,),))))-(((VLOOKUP(EDATE(B325,-12),Database!$A:$AS,MATCH($Q$1,Database!$A$1:$AS$1,),)))))/(((VLOOKUP(EDATE(B325,-12),Database!$A:$AS,MATCH($Q$1,Database!$A$1:$AS$1,),)))))</f>
        <v>-5.7179843340720037E-2</v>
      </c>
      <c r="R325" s="13">
        <f>IF(VLOOKUP(B325,Database!$A:$AV,MATCH($R$1,Database!$A$1:$AV$1,),)=0,"#N/A",((((VLOOKUP(B325,Database!$A:$AS,MATCH($R$1,Database!$A$1:$AS$1,),))))-(((VLOOKUP(EDATE(B325,-12),Database!$A:$AS,MATCH($R$1,Database!$A$1:$AS$1,),)))))/(((VLOOKUP(EDATE(B325,-12),Database!$A:$AS,MATCH($R$1,Database!$A$1:$AS$1,),)))))</f>
        <v>2.0040080163215696E-2</v>
      </c>
      <c r="S325" s="13">
        <f>IF(VLOOKUP(B325,Database!$A:$AV,MATCH($S$1,Database!$A$1:$AV$1,),)=0,"#N/A",((((VLOOKUP(B325,Database!$A:$AS,MATCH($S$1,Database!$A$1:$AS$1,),))))-(((VLOOKUP(EDATE(B325,-12),Database!$A:$AS,MATCH($S$1,Database!$A$1:$AS$1,),)))))/(((VLOOKUP(EDATE(B325,-12),Database!$A:$AS,MATCH($S$1,Database!$A$1:$AS$1,),)))))</f>
        <v>0.62393843835510576</v>
      </c>
      <c r="T325" s="13">
        <f>IF(VLOOKUP(B325,Database!$A:$AV,MATCH($T$1,Database!$A$1:$AV$1,),)=0,"#N/A",((((VLOOKUP(B325,Database!$A:$AS,MATCH($T$1,Database!$A$1:$AS$1,),))))-(((VLOOKUP(EDATE(B325,-12),Database!$A:$AS,MATCH($T$1,Database!$A$1:$AS$1,),)))))/(((VLOOKUP(EDATE(B325,-12),Database!$A:$AS,MATCH($T$1,Database!$A$1:$AS$1,),)))))</f>
        <v>9.5440084915704472E-3</v>
      </c>
      <c r="U325" s="13">
        <f>IF(VLOOKUP(B325,Database!$A:$AV,MATCH($U$1,Database!$A$1:$AV$1,),)=0,"#N/A",((((VLOOKUP(B325,Database!$A:$AS,MATCH($U$1,Database!$A$1:$AS$1,),))))-(((VLOOKUP(EDATE(B325,-12),Database!$A:$AS,MATCH($U$1,Database!$A$1:$AS$1,),)))))/(((VLOOKUP(EDATE(B325,-12),Database!$A:$AS,MATCH($U$1,Database!$A$1:$AS$1,),)))))</f>
        <v>4.7821466525255846E-2</v>
      </c>
      <c r="V325" s="13">
        <f>IF(VLOOKUP(B325,Database!$A:$AV,MATCH($V$1,Database!$A$1:$AV$1,),)=0,"#N/A",((((VLOOKUP(B325,Database!$A:$AS,MATCH($V$1,Database!$A$1:$AS$1,),))))-(((VLOOKUP(EDATE(B325,-12),Database!$A:$AS,MATCH($V$1,Database!$A$1:$AS$1,),)))))/(((VLOOKUP(EDATE(B325,-12),Database!$A:$AS,MATCH($V$1,Database!$A$1:$AS$1,),)))))</f>
        <v>4.7518479408658922E-2</v>
      </c>
    </row>
    <row r="326" spans="1:22" s="80" customFormat="1" x14ac:dyDescent="0.35">
      <c r="A326" s="43"/>
      <c r="B326" s="75">
        <v>42064</v>
      </c>
      <c r="C326" s="13">
        <f>IF(VLOOKUP(B326,Database!$A:$AU,MATCH($C$1,Database!$A$1:$AU$1,),)=0,"#N/A",((((VLOOKUP(B326,Database!$A:$AU,MATCH($C$1,Database!$A$1:$AU$1,),))))-(((VLOOKUP(EDATE(B326,-12),Database!$A:$AU,MATCH($C$1,Database!$A$1:$AU$1,),)))))/(((VLOOKUP(EDATE(B326,-12),Database!$A:$AU,MATCH($C$1,Database!$A$1:$AU$1,),)))))</f>
        <v>6.7427369943775552E-4</v>
      </c>
      <c r="D326" s="13">
        <f>IF(VLOOKUP(B326,Database!$A:$AV,MATCH($D$1,Database!$A$1:$AV$1,),)=0,"#N/A",((((VLOOKUP(B326,Database!$A:$AS,MATCH($D$1,Database!$A$1:$AS$1,),))))-(((VLOOKUP(EDATE(B326,-12),Database!$A:$AS,MATCH($D$1,Database!$A$1:$AS$1,),)))))/(((VLOOKUP(EDATE(B326,-12),Database!$A:$AS,MATCH($D$1,Database!$A$1:$AS$1,),)))))</f>
        <v>3.5051546388989087E-2</v>
      </c>
      <c r="E326" s="13">
        <f>IF(VLOOKUP(B326,Database!$A:$AV,MATCH($E$1,Database!$A$1:$AV$1,),)=0,"#N/A",((((VLOOKUP(B326,Database!$A:$AS,MATCH($E$1,Database!$A$1:$AS$1,),))))-(((VLOOKUP(EDATE(B326,-12),Database!$A:$AS,MATCH($E$1,Database!$A$1:$AS$1,),)))))/(((VLOOKUP(EDATE(B326,-12),Database!$A:$AS,MATCH($E$1,Database!$A$1:$AS$1,),)))))</f>
        <v>-4.7938638541966602E-2</v>
      </c>
      <c r="F326" s="13">
        <f>IF(VLOOKUP(B326,Database!$A:$AV,MATCH($F$1,Database!$A$1:$AV$1,),)=0,"#N/A",((((VLOOKUP(B326,Database!$A:$AS,MATCH($F$1,Database!$A$1:$AS$1,),))))-(((VLOOKUP(EDATE(B326,-12),Database!$A:$AS,MATCH($F$1,Database!$A$1:$AS$1,),)))))/(((VLOOKUP(EDATE(B326,-12),Database!$A:$AS,MATCH($F$1,Database!$A$1:$AS$1,),)))))</f>
        <v>-6.0120240464096976E-3</v>
      </c>
      <c r="G326" s="13">
        <f>IF(VLOOKUP(B326,Database!$A:$AV,MATCH($G$1,Database!$A$1:$AV$1,),)=0,"#N/A",((((VLOOKUP(B326,Database!$A:$AS,MATCH($G$1,Database!$A$1:$AS$1,),))))-(((VLOOKUP(EDATE(B326,-12),Database!$A:$AS,MATCH($G$1,Database!$A$1:$AS$1,),)))))/(((VLOOKUP(EDATE(B326,-12),Database!$A:$AS,MATCH($G$1,Database!$A$1:$AS$1,),)))))</f>
        <v>1.1127971674254007E-2</v>
      </c>
      <c r="H326" s="13">
        <f>IF(VLOOKUP(B326,Database!$A:$AV,MATCH($H$1,Database!$A$1:$AV$1,),)=0,"#N/A",((((VLOOKUP(B326,Database!$A:$AS,MATCH($H$1,Database!$A$1:$AS$1,),))))-(((VLOOKUP(EDATE(B326,-12),Database!$A:$AS,MATCH($H$1,Database!$A$1:$AS$1,),)))))/(((VLOOKUP(EDATE(B326,-12),Database!$A:$AS,MATCH($H$1,Database!$A$1:$AS$1,),)))))</f>
        <v>6.494960805608084E-2</v>
      </c>
      <c r="I326" s="13">
        <f>IF(VLOOKUP(B326,Database!$A:$AV,MATCH($I$1,Database!$A$1:$AV$1,),)=0,"#N/A",((((VLOOKUP(B326,Database!$A:$AS,MATCH($I$1,Database!$A$1:$AS$1,),))))-(((VLOOKUP(EDATE(B326,-12),Database!$A:$AS,MATCH($I$1,Database!$A$1:$AS$1,),)))))/(((VLOOKUP(EDATE(B326,-12),Database!$A:$AS,MATCH($I$1,Database!$A$1:$AS$1,),)))))</f>
        <v>9.1370558349968597E-3</v>
      </c>
      <c r="J326" s="13">
        <f>IF(VLOOKUP(B326,Database!$A:$AV,MATCH($J$1,Database!$A$1:$AV$1,),)=0,"#N/A",((((VLOOKUP(B326,Database!$A:$AS,MATCH($J$1,Database!$A$1:$AS$1,),))))-(((VLOOKUP(EDATE(B326,-12),Database!$A:$AS,MATCH($J$1,Database!$A$1:$AS$1,),)))))/(((VLOOKUP(EDATE(B326,-12),Database!$A:$AS,MATCH($J$1,Database!$A$1:$AS$1,),)))))</f>
        <v>2.4419062619540834E-2</v>
      </c>
      <c r="K326" s="13">
        <f>IF(VLOOKUP(B326,Database!$A:$AV,MATCH($K$1,Database!$A$1:$AV$1,),)=0,"#N/A",((((VLOOKUP(B326,Database!$A:$AS,MATCH($K$1,Database!$A$1:$AS$1,),))))-(((VLOOKUP(EDATE(B326,-12),Database!$A:$AS,MATCH($K$1,Database!$A$1:$AS$1,),)))))/(((VLOOKUP(EDATE(B326,-12),Database!$A:$AS,MATCH($K$1,Database!$A$1:$AS$1,),)))))</f>
        <v>-1.536885245481687E-2</v>
      </c>
      <c r="L326" s="13">
        <f>((((VLOOKUP(B326,Database!$A:$AS,MATCH($L$1,Database!$A$1:$AS$1,),))))-(((VLOOKUP(EDATE(B326,-12),Database!$A:$AS,MATCH($L$1,Database!$A$1:$AS$1,),)))))/(((VLOOKUP(EDATE(B326,-12),Database!$A:$AS,MATCH($L$1,Database!$A$1:$AS$1,),))))</f>
        <v>1.783617524348103E-2</v>
      </c>
      <c r="M326" s="13">
        <f>((((VLOOKUP(B326,Database!$A:$AS,MATCH($M$1,Database!$A$1:$AS$1,),))))-(((VLOOKUP(EDATE(B326,-12),Database!$A:$AS,MATCH($M$1,Database!$A$1:$AS$1,),)))))/(((VLOOKUP(EDATE(B326,-12),Database!$A:$AS,MATCH($M$1,Database!$A$1:$AS$1,),))))</f>
        <v>8.0260303687635481E-2</v>
      </c>
      <c r="N326" s="13">
        <f>((((VLOOKUP(B326,Database!$A:$AS,MATCH($N$1,Database!$A$1:$AS$1,),))))-(((VLOOKUP(EDATE(B326,-12),Database!$A:$AS,MATCH($N$1,Database!$A$1:$AS$1,),)))))/(((VLOOKUP(EDATE(B326,-12),Database!$A:$AS,MATCH($N$1,Database!$A$1:$AS$1,),))))</f>
        <v>2.4082416089689623E-2</v>
      </c>
      <c r="O326" s="13">
        <f>IF(VLOOKUP(B326,Database!$A:$AV,MATCH($O$1,Database!$A$1:$AV$1,),)=0,"#N/A",((((VLOOKUP(B326,Database!$A:$AS,MATCH($O$1,Database!$A$1:$AS$1,),))))-(((VLOOKUP(EDATE(B326,-12),Database!$A:$AS,MATCH($O$1,Database!$A$1:$AS$1,),)))))/(((VLOOKUP(EDATE(B326,-12),Database!$A:$AS,MATCH($O$1,Database!$A$1:$AS$1,),)))))</f>
        <v>9.8169604944534344E-3</v>
      </c>
      <c r="P326" s="13">
        <f>IF(VLOOKUP(B326,Database!$A:$AV,MATCH($P$1,Database!$A$1:$AV$1,),)=0,"#N/A",((((VLOOKUP(B326,Database!$A:$AS,MATCH($P$1,Database!$A$1:$AS$1,),))))-(((VLOOKUP(EDATE(B326,-12),Database!$A:$AS,MATCH($P$1,Database!$A$1:$AS$1,),)))))/(((VLOOKUP(EDATE(B326,-12),Database!$A:$AS,MATCH($P$1,Database!$A$1:$AS$1,),)))))</f>
        <v>-2.8867768269116984E-2</v>
      </c>
      <c r="Q326" s="13">
        <f>IF(VLOOKUP(B326,Database!$A:$AV,MATCH($Q$1,Database!$A$1:$AV$1,),)=0,"#N/A",((((VLOOKUP(B326,Database!$A:$AS,MATCH($Q$1,Database!$A$1:$AS$1,),))))-(((VLOOKUP(EDATE(B326,-12),Database!$A:$AS,MATCH($Q$1,Database!$A$1:$AS$1,),)))))/(((VLOOKUP(EDATE(B326,-12),Database!$A:$AS,MATCH($Q$1,Database!$A$1:$AS$1,),)))))</f>
        <v>-6.0232892610458541E-2</v>
      </c>
      <c r="R326" s="13">
        <f>IF(VLOOKUP(B326,Database!$A:$AV,MATCH($R$1,Database!$A$1:$AV$1,),)=0,"#N/A",((((VLOOKUP(B326,Database!$A:$AS,MATCH($R$1,Database!$A$1:$AS$1,),))))-(((VLOOKUP(EDATE(B326,-12),Database!$A:$AS,MATCH($R$1,Database!$A$1:$AS$1,),)))))/(((VLOOKUP(EDATE(B326,-12),Database!$A:$AS,MATCH($R$1,Database!$A$1:$AS$1,),)))))</f>
        <v>4.0899795496396087E-2</v>
      </c>
      <c r="S326" s="13">
        <f>IF(VLOOKUP(B326,Database!$A:$AV,MATCH($S$1,Database!$A$1:$AV$1,),)=0,"#N/A",((((VLOOKUP(B326,Database!$A:$AS,MATCH($S$1,Database!$A$1:$AS$1,),))))-(((VLOOKUP(EDATE(B326,-12),Database!$A:$AS,MATCH($S$1,Database!$A$1:$AS$1,),)))))/(((VLOOKUP(EDATE(B326,-12),Database!$A:$AS,MATCH($S$1,Database!$A$1:$AS$1,),)))))</f>
        <v>0.57480201649439278</v>
      </c>
      <c r="T326" s="13">
        <f>IF(VLOOKUP(B326,Database!$A:$AV,MATCH($T$1,Database!$A$1:$AV$1,),)=0,"#N/A",((((VLOOKUP(B326,Database!$A:$AS,MATCH($T$1,Database!$A$1:$AS$1,),))))-(((VLOOKUP(EDATE(B326,-12),Database!$A:$AS,MATCH($T$1,Database!$A$1:$AS$1,),)))))/(((VLOOKUP(EDATE(B326,-12),Database!$A:$AS,MATCH($T$1,Database!$A$1:$AS$1,),)))))</f>
        <v>4.8677248681492979E-2</v>
      </c>
      <c r="U326" s="13">
        <f>IF(VLOOKUP(B326,Database!$A:$AV,MATCH($U$1,Database!$A$1:$AV$1,),)=0,"#N/A",((((VLOOKUP(B326,Database!$A:$AS,MATCH($U$1,Database!$A$1:$AS$1,),))))-(((VLOOKUP(EDATE(B326,-12),Database!$A:$AS,MATCH($U$1,Database!$A$1:$AS$1,),)))))/(((VLOOKUP(EDATE(B326,-12),Database!$A:$AS,MATCH($U$1,Database!$A$1:$AS$1,),)))))</f>
        <v>3.9748953972662912E-2</v>
      </c>
      <c r="V326" s="13">
        <f>IF(VLOOKUP(B326,Database!$A:$AV,MATCH($V$1,Database!$A$1:$AV$1,),)=0,"#N/A",((((VLOOKUP(B326,Database!$A:$AS,MATCH($V$1,Database!$A$1:$AS$1,),))))-(((VLOOKUP(EDATE(B326,-12),Database!$A:$AS,MATCH($V$1,Database!$A$1:$AS$1,),)))))/(((VLOOKUP(EDATE(B326,-12),Database!$A:$AS,MATCH($V$1,Database!$A$1:$AS$1,),)))))</f>
        <v>6.0381355932203264E-2</v>
      </c>
    </row>
    <row r="327" spans="1:22" s="80" customFormat="1" x14ac:dyDescent="0.35">
      <c r="A327" s="43"/>
      <c r="B327" s="75">
        <v>42095</v>
      </c>
      <c r="C327" s="13">
        <f>IF(VLOOKUP(B327,Database!$A:$AU,MATCH($C$1,Database!$A$1:$AU$1,),)=0,"#N/A",((((VLOOKUP(B327,Database!$A:$AU,MATCH($C$1,Database!$A$1:$AU$1,),))))-(((VLOOKUP(EDATE(B327,-12),Database!$A:$AU,MATCH($C$1,Database!$A$1:$AU$1,),)))))/(((VLOOKUP(EDATE(B327,-12),Database!$A:$AU,MATCH($C$1,Database!$A$1:$AU$1,),)))))</f>
        <v>-5.6364148849827461E-3</v>
      </c>
      <c r="D327" s="13">
        <f>IF(VLOOKUP(B327,Database!$A:$AV,MATCH($D$1,Database!$A$1:$AV$1,),)=0,"#N/A",((((VLOOKUP(B327,Database!$A:$AS,MATCH($D$1,Database!$A$1:$AS$1,),))))-(((VLOOKUP(EDATE(B327,-12),Database!$A:$AS,MATCH($D$1,Database!$A$1:$AS$1,),)))))/(((VLOOKUP(EDATE(B327,-12),Database!$A:$AS,MATCH($D$1,Database!$A$1:$AS$1,),)))))</f>
        <v>8.1135902648232991E-3</v>
      </c>
      <c r="E327" s="13">
        <f>IF(VLOOKUP(B327,Database!$A:$AV,MATCH($E$1,Database!$A$1:$AV$1,),)=0,"#N/A",((((VLOOKUP(B327,Database!$A:$AS,MATCH($E$1,Database!$A$1:$AS$1,),))))-(((VLOOKUP(EDATE(B327,-12),Database!$A:$AS,MATCH($E$1,Database!$A$1:$AS$1,),)))))/(((VLOOKUP(EDATE(B327,-12),Database!$A:$AS,MATCH($E$1,Database!$A$1:$AS$1,),)))))</f>
        <v>-1.0020040044012638E-3</v>
      </c>
      <c r="F327" s="13">
        <f>IF(VLOOKUP(B327,Database!$A:$AV,MATCH($F$1,Database!$A$1:$AV$1,),)=0,"#N/A",((((VLOOKUP(B327,Database!$A:$AS,MATCH($F$1,Database!$A$1:$AS$1,),))))-(((VLOOKUP(EDATE(B327,-12),Database!$A:$AS,MATCH($F$1,Database!$A$1:$AS$1,),)))))/(((VLOOKUP(EDATE(B327,-12),Database!$A:$AS,MATCH($F$1,Database!$A$1:$AS$1,),)))))</f>
        <v>7.0422535191432449E-3</v>
      </c>
      <c r="G327" s="13">
        <f>IF(VLOOKUP(B327,Database!$A:$AV,MATCH($G$1,Database!$A$1:$AV$1,),)=0,"#N/A",((((VLOOKUP(B327,Database!$A:$AS,MATCH($G$1,Database!$A$1:$AS$1,),))))-(((VLOOKUP(EDATE(B327,-12),Database!$A:$AS,MATCH($G$1,Database!$A$1:$AS$1,),)))))/(((VLOOKUP(EDATE(B327,-12),Database!$A:$AS,MATCH($G$1,Database!$A$1:$AS$1,),)))))</f>
        <v>1.6146937127863214E-3</v>
      </c>
      <c r="H327" s="13">
        <f>IF(VLOOKUP(B327,Database!$A:$AV,MATCH($H$1,Database!$A$1:$AV$1,),)=0,"#N/A",((((VLOOKUP(B327,Database!$A:$AS,MATCH($H$1,Database!$A$1:$AS$1,),))))-(((VLOOKUP(EDATE(B327,-12),Database!$A:$AS,MATCH($H$1,Database!$A$1:$AS$1,),)))))/(((VLOOKUP(EDATE(B327,-12),Database!$A:$AS,MATCH($H$1,Database!$A$1:$AS$1,),)))))</f>
        <v>6.1452513972127344E-2</v>
      </c>
      <c r="I327" s="13">
        <f>IF(VLOOKUP(B327,Database!$A:$AV,MATCH($I$1,Database!$A$1:$AV$1,),)=0,"#N/A",((((VLOOKUP(B327,Database!$A:$AS,MATCH($I$1,Database!$A$1:$AS$1,),))))-(((VLOOKUP(EDATE(B327,-12),Database!$A:$AS,MATCH($I$1,Database!$A$1:$AS$1,),)))))/(((VLOOKUP(EDATE(B327,-12),Database!$A:$AS,MATCH($I$1,Database!$A$1:$AS$1,),)))))</f>
        <v>2.0100502540544123E-3</v>
      </c>
      <c r="J327" s="13">
        <f>IF(VLOOKUP(B327,Database!$A:$AV,MATCH($J$1,Database!$A$1:$AV$1,),)=0,"#N/A",((((VLOOKUP(B327,Database!$A:$AS,MATCH($J$1,Database!$A$1:$AS$1,),))))-(((VLOOKUP(EDATE(B327,-12),Database!$A:$AS,MATCH($J$1,Database!$A$1:$AS$1,),)))))/(((VLOOKUP(EDATE(B327,-12),Database!$A:$AS,MATCH($J$1,Database!$A$1:$AS$1,),)))))</f>
        <v>2.3032117809805613E-2</v>
      </c>
      <c r="K327" s="13">
        <f>IF(VLOOKUP(B327,Database!$A:$AV,MATCH($K$1,Database!$A$1:$AV$1,),)=0,"#N/A",((((VLOOKUP(B327,Database!$A:$AS,MATCH($K$1,Database!$A$1:$AS$1,),))))-(((VLOOKUP(EDATE(B327,-12),Database!$A:$AS,MATCH($K$1,Database!$A$1:$AS$1,),)))))/(((VLOOKUP(EDATE(B327,-12),Database!$A:$AS,MATCH($K$1,Database!$A$1:$AS$1,),)))))</f>
        <v>3.4587995927988092E-2</v>
      </c>
      <c r="L327" s="13">
        <f>((((VLOOKUP(B327,Database!$A:$AS,MATCH($L$1,Database!$A$1:$AS$1,),))))-(((VLOOKUP(EDATE(B327,-12),Database!$A:$AS,MATCH($L$1,Database!$A$1:$AS$1,),)))))/(((VLOOKUP(EDATE(B327,-12),Database!$A:$AS,MATCH($L$1,Database!$A$1:$AS$1,),))))</f>
        <v>1.7923755008992657E-2</v>
      </c>
      <c r="M327" s="13">
        <f>((((VLOOKUP(B327,Database!$A:$AS,MATCH($M$1,Database!$A$1:$AS$1,),))))-(((VLOOKUP(EDATE(B327,-12),Database!$A:$AS,MATCH($M$1,Database!$A$1:$AS$1,),)))))/(((VLOOKUP(EDATE(B327,-12),Database!$A:$AS,MATCH($M$1,Database!$A$1:$AS$1,),))))</f>
        <v>5.2910052910052907E-2</v>
      </c>
      <c r="N327" s="13">
        <f>((((VLOOKUP(B327,Database!$A:$AS,MATCH($N$1,Database!$A$1:$AS$1,),))))-(((VLOOKUP(EDATE(B327,-12),Database!$A:$AS,MATCH($N$1,Database!$A$1:$AS$1,),)))))/(((VLOOKUP(EDATE(B327,-12),Database!$A:$AS,MATCH($N$1,Database!$A$1:$AS$1,),))))</f>
        <v>7.1820738675752597E-3</v>
      </c>
      <c r="O327" s="13">
        <f>IF(VLOOKUP(B327,Database!$A:$AV,MATCH($O$1,Database!$A$1:$AV$1,),)=0,"#N/A",((((VLOOKUP(B327,Database!$A:$AS,MATCH($O$1,Database!$A$1:$AS$1,),))))-(((VLOOKUP(EDATE(B327,-12),Database!$A:$AS,MATCH($O$1,Database!$A$1:$AS$1,),)))))/(((VLOOKUP(EDATE(B327,-12),Database!$A:$AS,MATCH($O$1,Database!$A$1:$AS$1,),)))))</f>
        <v>-1.182351015317429E-2</v>
      </c>
      <c r="P327" s="13">
        <f>IF(VLOOKUP(B327,Database!$A:$AV,MATCH($P$1,Database!$A$1:$AV$1,),)=0,"#N/A",((((VLOOKUP(B327,Database!$A:$AS,MATCH($P$1,Database!$A$1:$AS$1,),))))-(((VLOOKUP(EDATE(B327,-12),Database!$A:$AS,MATCH($P$1,Database!$A$1:$AS$1,),)))))/(((VLOOKUP(EDATE(B327,-12),Database!$A:$AS,MATCH($P$1,Database!$A$1:$AS$1,),)))))</f>
        <v>-2.2724596726716145E-2</v>
      </c>
      <c r="Q327" s="13">
        <f>IF(VLOOKUP(B327,Database!$A:$AV,MATCH($Q$1,Database!$A$1:$AV$1,),)=0,"#N/A",((((VLOOKUP(B327,Database!$A:$AS,MATCH($Q$1,Database!$A$1:$AS$1,),))))-(((VLOOKUP(EDATE(B327,-12),Database!$A:$AS,MATCH($Q$1,Database!$A$1:$AS$1,),)))))/(((VLOOKUP(EDATE(B327,-12),Database!$A:$AS,MATCH($Q$1,Database!$A$1:$AS$1,),)))))</f>
        <v>-7.0328355791364539E-2</v>
      </c>
      <c r="R327" s="13">
        <f>IF(VLOOKUP(B327,Database!$A:$AV,MATCH($R$1,Database!$A$1:$AV$1,),)=0,"#N/A",((((VLOOKUP(B327,Database!$A:$AS,MATCH($R$1,Database!$A$1:$AS$1,),))))-(((VLOOKUP(EDATE(B327,-12),Database!$A:$AS,MATCH($R$1,Database!$A$1:$AS$1,),)))))/(((VLOOKUP(EDATE(B327,-12),Database!$A:$AS,MATCH($R$1,Database!$A$1:$AS$1,),)))))</f>
        <v>8.9910089952954294E-3</v>
      </c>
      <c r="S327" s="13">
        <f>IF(VLOOKUP(B327,Database!$A:$AV,MATCH($S$1,Database!$A$1:$AV$1,),)=0,"#N/A",((((VLOOKUP(B327,Database!$A:$AS,MATCH($S$1,Database!$A$1:$AS$1,),))))-(((VLOOKUP(EDATE(B327,-12),Database!$A:$AS,MATCH($S$1,Database!$A$1:$AS$1,),)))))/(((VLOOKUP(EDATE(B327,-12),Database!$A:$AS,MATCH($S$1,Database!$A$1:$AS$1,),)))))</f>
        <v>0.10995437813547865</v>
      </c>
      <c r="T327" s="13">
        <f>IF(VLOOKUP(B327,Database!$A:$AV,MATCH($T$1,Database!$A$1:$AV$1,),)=0,"#N/A",((((VLOOKUP(B327,Database!$A:$AS,MATCH($T$1,Database!$A$1:$AS$1,),))))-(((VLOOKUP(EDATE(B327,-12),Database!$A:$AS,MATCH($T$1,Database!$A$1:$AS$1,),)))))/(((VLOOKUP(EDATE(B327,-12),Database!$A:$AS,MATCH($T$1,Database!$A$1:$AS$1,),)))))</f>
        <v>6.1965811966405659E-2</v>
      </c>
      <c r="U327" s="13">
        <f>IF(VLOOKUP(B327,Database!$A:$AV,MATCH($U$1,Database!$A$1:$AV$1,),)=0,"#N/A",((((VLOOKUP(B327,Database!$A:$AS,MATCH($U$1,Database!$A$1:$AS$1,),))))-(((VLOOKUP(EDATE(B327,-12),Database!$A:$AS,MATCH($U$1,Database!$A$1:$AS$1,),)))))/(((VLOOKUP(EDATE(B327,-12),Database!$A:$AS,MATCH($U$1,Database!$A$1:$AS$1,),)))))</f>
        <v>4.9111807730346076E-2</v>
      </c>
      <c r="V327" s="13">
        <f>IF(VLOOKUP(B327,Database!$A:$AV,MATCH($V$1,Database!$A$1:$AV$1,),)=0,"#N/A",((((VLOOKUP(B327,Database!$A:$AS,MATCH($V$1,Database!$A$1:$AS$1,),))))-(((VLOOKUP(EDATE(B327,-12),Database!$A:$AS,MATCH($V$1,Database!$A$1:$AS$1,),)))))/(((VLOOKUP(EDATE(B327,-12),Database!$A:$AS,MATCH($V$1,Database!$A$1:$AS$1,),)))))</f>
        <v>2.1920668058455203E-2</v>
      </c>
    </row>
    <row r="328" spans="1:22" s="80" customFormat="1" x14ac:dyDescent="0.35">
      <c r="A328" s="43"/>
      <c r="B328" s="75">
        <v>42125</v>
      </c>
      <c r="C328" s="13">
        <f>IF(VLOOKUP(B328,Database!$A:$AU,MATCH($C$1,Database!$A$1:$AU$1,),)=0,"#N/A",((((VLOOKUP(B328,Database!$A:$AU,MATCH($C$1,Database!$A$1:$AU$1,),))))-(((VLOOKUP(EDATE(B328,-12),Database!$A:$AU,MATCH($C$1,Database!$A$1:$AU$1,),)))))/(((VLOOKUP(EDATE(B328,-12),Database!$A:$AU,MATCH($C$1,Database!$A$1:$AU$1,),)))))</f>
        <v>-1.4264525751839402E-2</v>
      </c>
      <c r="D328" s="13">
        <f>IF(VLOOKUP(B328,Database!$A:$AV,MATCH($D$1,Database!$A$1:$AV$1,),)=0,"#N/A",((((VLOOKUP(B328,Database!$A:$AS,MATCH($D$1,Database!$A$1:$AS$1,),))))-(((VLOOKUP(EDATE(B328,-12),Database!$A:$AS,MATCH($D$1,Database!$A$1:$AS$1,),)))))/(((VLOOKUP(EDATE(B328,-12),Database!$A:$AS,MATCH($D$1,Database!$A$1:$AS$1,),)))))</f>
        <v>2.3517382410003347E-2</v>
      </c>
      <c r="E328" s="13">
        <f>IF(VLOOKUP(B328,Database!$A:$AV,MATCH($E$1,Database!$A$1:$AV$1,),)=0,"#N/A",((((VLOOKUP(B328,Database!$A:$AS,MATCH($E$1,Database!$A$1:$AS$1,),))))-(((VLOOKUP(EDATE(B328,-12),Database!$A:$AS,MATCH($E$1,Database!$A$1:$AS$1,),)))))/(((VLOOKUP(EDATE(B328,-12),Database!$A:$AS,MATCH($E$1,Database!$A$1:$AS$1,),)))))</f>
        <v>-2.1589793916142939E-2</v>
      </c>
      <c r="F328" s="13">
        <f>IF(VLOOKUP(B328,Database!$A:$AV,MATCH($F$1,Database!$A$1:$AV$1,),)=0,"#N/A",((((VLOOKUP(B328,Database!$A:$AS,MATCH($F$1,Database!$A$1:$AS$1,),))))-(((VLOOKUP(EDATE(B328,-12),Database!$A:$AS,MATCH($F$1,Database!$A$1:$AS$1,),)))))/(((VLOOKUP(EDATE(B328,-12),Database!$A:$AS,MATCH($F$1,Database!$A$1:$AS$1,),)))))</f>
        <v>1.8237082072011641E-2</v>
      </c>
      <c r="G328" s="13">
        <f>IF(VLOOKUP(B328,Database!$A:$AV,MATCH($G$1,Database!$A$1:$AV$1,),)=0,"#N/A",((((VLOOKUP(B328,Database!$A:$AS,MATCH($G$1,Database!$A$1:$AS$1,),))))-(((VLOOKUP(EDATE(B328,-12),Database!$A:$AS,MATCH($G$1,Database!$A$1:$AS$1,),)))))/(((VLOOKUP(EDATE(B328,-12),Database!$A:$AS,MATCH($G$1,Database!$A$1:$AS$1,),)))))</f>
        <v>3.1995884773662546E-2</v>
      </c>
      <c r="H328" s="13">
        <f>IF(VLOOKUP(B328,Database!$A:$AV,MATCH($H$1,Database!$A$1:$AV$1,),)=0,"#N/A",((((VLOOKUP(B328,Database!$A:$AS,MATCH($H$1,Database!$A$1:$AS$1,),))))-(((VLOOKUP(EDATE(B328,-12),Database!$A:$AS,MATCH($H$1,Database!$A$1:$AS$1,),)))))/(((VLOOKUP(EDATE(B328,-12),Database!$A:$AS,MATCH($H$1,Database!$A$1:$AS$1,),)))))</f>
        <v>6.1797752803516244E-2</v>
      </c>
      <c r="I328" s="13">
        <f>IF(VLOOKUP(B328,Database!$A:$AV,MATCH($I$1,Database!$A$1:$AV$1,),)=0,"#N/A",((((VLOOKUP(B328,Database!$A:$AS,MATCH($I$1,Database!$A$1:$AS$1,),))))-(((VLOOKUP(EDATE(B328,-12),Database!$A:$AS,MATCH($I$1,Database!$A$1:$AS$1,),)))))/(((VLOOKUP(EDATE(B328,-12),Database!$A:$AS,MATCH($I$1,Database!$A$1:$AS$1,),)))))</f>
        <v>2.5510204081320272E-2</v>
      </c>
      <c r="J328" s="13">
        <f>IF(VLOOKUP(B328,Database!$A:$AV,MATCH($J$1,Database!$A$1:$AV$1,),)=0,"#N/A",((((VLOOKUP(B328,Database!$A:$AS,MATCH($J$1,Database!$A$1:$AS$1,),))))-(((VLOOKUP(EDATE(B328,-12),Database!$A:$AS,MATCH($J$1,Database!$A$1:$AS$1,),)))))/(((VLOOKUP(EDATE(B328,-12),Database!$A:$AS,MATCH($J$1,Database!$A$1:$AS$1,),)))))</f>
        <v>3.9175109136054091E-2</v>
      </c>
      <c r="K328" s="13">
        <f>IF(VLOOKUP(B328,Database!$A:$AV,MATCH($K$1,Database!$A$1:$AV$1,),)=0,"#N/A",((((VLOOKUP(B328,Database!$A:$AS,MATCH($K$1,Database!$A$1:$AS$1,),))))-(((VLOOKUP(EDATE(B328,-12),Database!$A:$AS,MATCH($K$1,Database!$A$1:$AS$1,),)))))/(((VLOOKUP(EDATE(B328,-12),Database!$A:$AS,MATCH($K$1,Database!$A$1:$AS$1,),)))))</f>
        <v>5.1362683441627421E-2</v>
      </c>
      <c r="L328" s="13">
        <f>((((VLOOKUP(B328,Database!$A:$AS,MATCH($L$1,Database!$A$1:$AS$1,),))))-(((VLOOKUP(EDATE(B328,-12),Database!$A:$AS,MATCH($L$1,Database!$A$1:$AS$1,),)))))/(((VLOOKUP(EDATE(B328,-12),Database!$A:$AS,MATCH($L$1,Database!$A$1:$AS$1,),))))</f>
        <v>-9.2043494278076028E-5</v>
      </c>
      <c r="M328" s="13">
        <f>((((VLOOKUP(B328,Database!$A:$AS,MATCH($M$1,Database!$A$1:$AS$1,),))))-(((VLOOKUP(EDATE(B328,-12),Database!$A:$AS,MATCH($M$1,Database!$A$1:$AS$1,),)))))/(((VLOOKUP(EDATE(B328,-12),Database!$A:$AS,MATCH($M$1,Database!$A$1:$AS$1,),))))</f>
        <v>6.4893617021276537E-2</v>
      </c>
      <c r="N328" s="13">
        <f>((((VLOOKUP(B328,Database!$A:$AS,MATCH($N$1,Database!$A$1:$AS$1,),))))-(((VLOOKUP(EDATE(B328,-12),Database!$A:$AS,MATCH($N$1,Database!$A$1:$AS$1,),)))))/(((VLOOKUP(EDATE(B328,-12),Database!$A:$AS,MATCH($N$1,Database!$A$1:$AS$1,),))))</f>
        <v>1.6760132758032779E-2</v>
      </c>
      <c r="O328" s="13">
        <f>IF(VLOOKUP(B328,Database!$A:$AV,MATCH($O$1,Database!$A$1:$AV$1,),)=0,"#N/A",((((VLOOKUP(B328,Database!$A:$AS,MATCH($O$1,Database!$A$1:$AS$1,),))))-(((VLOOKUP(EDATE(B328,-12),Database!$A:$AS,MATCH($O$1,Database!$A$1:$AS$1,),)))))/(((VLOOKUP(EDATE(B328,-12),Database!$A:$AS,MATCH($O$1,Database!$A$1:$AS$1,),)))))</f>
        <v>-2.3571438055001705E-2</v>
      </c>
      <c r="P328" s="13">
        <f>IF(VLOOKUP(B328,Database!$A:$AV,MATCH($P$1,Database!$A$1:$AV$1,),)=0,"#N/A",((((VLOOKUP(B328,Database!$A:$AS,MATCH($P$1,Database!$A$1:$AS$1,),))))-(((VLOOKUP(EDATE(B328,-12),Database!$A:$AS,MATCH($P$1,Database!$A$1:$AS$1,),)))))/(((VLOOKUP(EDATE(B328,-12),Database!$A:$AS,MATCH($P$1,Database!$A$1:$AS$1,),)))))</f>
        <v>-1.3128112267994636E-2</v>
      </c>
      <c r="Q328" s="13">
        <f>IF(VLOOKUP(B328,Database!$A:$AV,MATCH($Q$1,Database!$A$1:$AV$1,),)=0,"#N/A",((((VLOOKUP(B328,Database!$A:$AS,MATCH($Q$1,Database!$A$1:$AS$1,),))))-(((VLOOKUP(EDATE(B328,-12),Database!$A:$AS,MATCH($Q$1,Database!$A$1:$AS$1,),)))))/(((VLOOKUP(EDATE(B328,-12),Database!$A:$AS,MATCH($Q$1,Database!$A$1:$AS$1,),)))))</f>
        <v>-6.9619382840692676E-2</v>
      </c>
      <c r="R328" s="13">
        <f>IF(VLOOKUP(B328,Database!$A:$AV,MATCH($R$1,Database!$A$1:$AV$1,),)=0,"#N/A",((((VLOOKUP(B328,Database!$A:$AS,MATCH($R$1,Database!$A$1:$AS$1,),))))-(((VLOOKUP(EDATE(B328,-12),Database!$A:$AS,MATCH($R$1,Database!$A$1:$AS$1,),)))))/(((VLOOKUP(EDATE(B328,-12),Database!$A:$AS,MATCH($R$1,Database!$A$1:$AS$1,),)))))</f>
        <v>-8.8068181822006444E-2</v>
      </c>
      <c r="S328" s="13">
        <f>IF(VLOOKUP(B328,Database!$A:$AV,MATCH($S$1,Database!$A$1:$AV$1,),)=0,"#N/A",((((VLOOKUP(B328,Database!$A:$AS,MATCH($S$1,Database!$A$1:$AS$1,),))))-(((VLOOKUP(EDATE(B328,-12),Database!$A:$AS,MATCH($S$1,Database!$A$1:$AS$1,),)))))/(((VLOOKUP(EDATE(B328,-12),Database!$A:$AS,MATCH($S$1,Database!$A$1:$AS$1,),)))))</f>
        <v>0.15401167677199354</v>
      </c>
      <c r="T328" s="13">
        <f>IF(VLOOKUP(B328,Database!$A:$AV,MATCH($T$1,Database!$A$1:$AV$1,),)=0,"#N/A",((((VLOOKUP(B328,Database!$A:$AS,MATCH($T$1,Database!$A$1:$AS$1,),))))-(((VLOOKUP(EDATE(B328,-12),Database!$A:$AS,MATCH($T$1,Database!$A$1:$AS$1,),)))))/(((VLOOKUP(EDATE(B328,-12),Database!$A:$AS,MATCH($T$1,Database!$A$1:$AS$1,),)))))</f>
        <v>7.6839826832634739E-2</v>
      </c>
      <c r="U328" s="13">
        <f>IF(VLOOKUP(B328,Database!$A:$AV,MATCH($U$1,Database!$A$1:$AV$1,),)=0,"#N/A",((((VLOOKUP(B328,Database!$A:$AS,MATCH($U$1,Database!$A$1:$AS$1,),))))-(((VLOOKUP(EDATE(B328,-12),Database!$A:$AS,MATCH($U$1,Database!$A$1:$AS$1,),)))))/(((VLOOKUP(EDATE(B328,-12),Database!$A:$AS,MATCH($U$1,Database!$A$1:$AS$1,),)))))</f>
        <v>5.2631578952355457E-2</v>
      </c>
      <c r="V328" s="13">
        <f>IF(VLOOKUP(B328,Database!$A:$AV,MATCH($V$1,Database!$A$1:$AV$1,),)=0,"#N/A",((((VLOOKUP(B328,Database!$A:$AS,MATCH($V$1,Database!$A$1:$AS$1,),))))-(((VLOOKUP(EDATE(B328,-12),Database!$A:$AS,MATCH($V$1,Database!$A$1:$AS$1,),)))))/(((VLOOKUP(EDATE(B328,-12),Database!$A:$AS,MATCH($V$1,Database!$A$1:$AS$1,),)))))</f>
        <v>5.0955414012738821E-2</v>
      </c>
    </row>
    <row r="329" spans="1:22" s="80" customFormat="1" x14ac:dyDescent="0.35">
      <c r="A329" s="43"/>
      <c r="B329" s="75">
        <v>42156</v>
      </c>
      <c r="C329" s="13">
        <f>IF(VLOOKUP(B329,Database!$A:$AU,MATCH($C$1,Database!$A$1:$AU$1,),)=0,"#N/A",((((VLOOKUP(B329,Database!$A:$AU,MATCH($C$1,Database!$A$1:$AU$1,),))))-(((VLOOKUP(EDATE(B329,-12),Database!$A:$AU,MATCH($C$1,Database!$A$1:$AU$1,),)))))/(((VLOOKUP(EDATE(B329,-12),Database!$A:$AU,MATCH($C$1,Database!$A$1:$AU$1,),)))))</f>
        <v>-2.0580380778207077E-2</v>
      </c>
      <c r="D329" s="13">
        <f>IF(VLOOKUP(B329,Database!$A:$AV,MATCH($D$1,Database!$A$1:$AV$1,),)=0,"#N/A",((((VLOOKUP(B329,Database!$A:$AS,MATCH($D$1,Database!$A$1:$AS$1,),))))-(((VLOOKUP(EDATE(B329,-12),Database!$A:$AS,MATCH($D$1,Database!$A$1:$AS$1,),)))))/(((VLOOKUP(EDATE(B329,-12),Database!$A:$AS,MATCH($D$1,Database!$A$1:$AS$1,),)))))</f>
        <v>3.1860226102950195E-2</v>
      </c>
      <c r="E329" s="13">
        <f>IF(VLOOKUP(B329,Database!$A:$AV,MATCH($E$1,Database!$A$1:$AV$1,),)=0,"#N/A",((((VLOOKUP(B329,Database!$A:$AS,MATCH($E$1,Database!$A$1:$AS$1,),))))-(((VLOOKUP(EDATE(B329,-12),Database!$A:$AS,MATCH($E$1,Database!$A$1:$AS$1,),)))))/(((VLOOKUP(EDATE(B329,-12),Database!$A:$AS,MATCH($E$1,Database!$A$1:$AS$1,),)))))</f>
        <v>-9.9403578170111887E-4</v>
      </c>
      <c r="F329" s="13">
        <f>IF(VLOOKUP(B329,Database!$A:$AV,MATCH($F$1,Database!$A$1:$AV$1,),)=0,"#N/A",((((VLOOKUP(B329,Database!$A:$AS,MATCH($F$1,Database!$A$1:$AS$1,),))))-(((VLOOKUP(EDATE(B329,-12),Database!$A:$AS,MATCH($F$1,Database!$A$1:$AS$1,),)))))/(((VLOOKUP(EDATE(B329,-12),Database!$A:$AS,MATCH($F$1,Database!$A$1:$AS$1,),)))))</f>
        <v>1.4170040481814455E-2</v>
      </c>
      <c r="G329" s="13">
        <f>IF(VLOOKUP(B329,Database!$A:$AV,MATCH($G$1,Database!$A$1:$AV$1,),)=0,"#N/A",((((VLOOKUP(B329,Database!$A:$AS,MATCH($G$1,Database!$A$1:$AS$1,),))))-(((VLOOKUP(EDATE(B329,-12),Database!$A:$AS,MATCH($G$1,Database!$A$1:$AS$1,),)))))/(((VLOOKUP(EDATE(B329,-12),Database!$A:$AS,MATCH($G$1,Database!$A$1:$AS$1,),)))))</f>
        <v>1.1097659402744091E-2</v>
      </c>
      <c r="H329" s="13">
        <f>IF(VLOOKUP(B329,Database!$A:$AV,MATCH($H$1,Database!$A$1:$AV$1,),)=0,"#N/A",((((VLOOKUP(B329,Database!$A:$AS,MATCH($H$1,Database!$A$1:$AS$1,),))))-(((VLOOKUP(EDATE(B329,-12),Database!$A:$AS,MATCH($H$1,Database!$A$1:$AS$1,),)))))/(((VLOOKUP(EDATE(B329,-12),Database!$A:$AS,MATCH($H$1,Database!$A$1:$AS$1,),)))))</f>
        <v>6.5241844773696267E-2</v>
      </c>
      <c r="I329" s="13">
        <f>IF(VLOOKUP(B329,Database!$A:$AV,MATCH($I$1,Database!$A$1:$AV$1,),)=0,"#N/A",((((VLOOKUP(B329,Database!$A:$AS,MATCH($I$1,Database!$A$1:$AS$1,),))))-(((VLOOKUP(EDATE(B329,-12),Database!$A:$AS,MATCH($I$1,Database!$A$1:$AS$1,),)))))/(((VLOOKUP(EDATE(B329,-12),Database!$A:$AS,MATCH($I$1,Database!$A$1:$AS$1,),)))))</f>
        <v>1.0010009973834449E-3</v>
      </c>
      <c r="J329" s="13">
        <f>IF(VLOOKUP(B329,Database!$A:$AV,MATCH($J$1,Database!$A$1:$AV$1,),)=0,"#N/A",((((VLOOKUP(B329,Database!$A:$AS,MATCH($J$1,Database!$A$1:$AS$1,),))))-(((VLOOKUP(EDATE(B329,-12),Database!$A:$AS,MATCH($J$1,Database!$A$1:$AS$1,),)))))/(((VLOOKUP(EDATE(B329,-12),Database!$A:$AS,MATCH($J$1,Database!$A$1:$AS$1,),)))))</f>
        <v>4.632369679223252E-2</v>
      </c>
      <c r="K329" s="13">
        <f>IF(VLOOKUP(B329,Database!$A:$AV,MATCH($K$1,Database!$A$1:$AV$1,),)=0,"#N/A",((((VLOOKUP(B329,Database!$A:$AS,MATCH($K$1,Database!$A$1:$AS$1,),))))-(((VLOOKUP(EDATE(B329,-12),Database!$A:$AS,MATCH($K$1,Database!$A$1:$AS$1,),)))))/(((VLOOKUP(EDATE(B329,-12),Database!$A:$AS,MATCH($K$1,Database!$A$1:$AS$1,),)))))</f>
        <v>2.9743589738771562E-2</v>
      </c>
      <c r="L329" s="13">
        <f>((((VLOOKUP(B329,Database!$A:$AS,MATCH($L$1,Database!$A$1:$AS$1,),))))-(((VLOOKUP(EDATE(B329,-12),Database!$A:$AS,MATCH($L$1,Database!$A$1:$AS$1,),)))))/(((VLOOKUP(EDATE(B329,-12),Database!$A:$AS,MATCH($L$1,Database!$A$1:$AS$1,),))))</f>
        <v>6.1708990020937502E-3</v>
      </c>
      <c r="M329" s="13">
        <f>((((VLOOKUP(B329,Database!$A:$AS,MATCH($M$1,Database!$A$1:$AS$1,),))))-(((VLOOKUP(EDATE(B329,-12),Database!$A:$AS,MATCH($M$1,Database!$A$1:$AS$1,),)))))/(((VLOOKUP(EDATE(B329,-12),Database!$A:$AS,MATCH($M$1,Database!$A$1:$AS$1,),))))</f>
        <v>4.9421661409043145E-2</v>
      </c>
      <c r="N329" s="13">
        <f>((((VLOOKUP(B329,Database!$A:$AS,MATCH($N$1,Database!$A$1:$AS$1,),))))-(((VLOOKUP(EDATE(B329,-12),Database!$A:$AS,MATCH($N$1,Database!$A$1:$AS$1,),)))))/(((VLOOKUP(EDATE(B329,-12),Database!$A:$AS,MATCH($N$1,Database!$A$1:$AS$1,),))))</f>
        <v>8.262862984040319E-3</v>
      </c>
      <c r="O329" s="13">
        <f>IF(VLOOKUP(B329,Database!$A:$AV,MATCH($O$1,Database!$A$1:$AV$1,),)=0,"#N/A",((((VLOOKUP(B329,Database!$A:$AS,MATCH($O$1,Database!$A$1:$AS$1,),))))-(((VLOOKUP(EDATE(B329,-12),Database!$A:$AS,MATCH($O$1,Database!$A$1:$AS$1,),)))))/(((VLOOKUP(EDATE(B329,-12),Database!$A:$AS,MATCH($O$1,Database!$A$1:$AS$1,),)))))</f>
        <v>-2.3830343126447277E-2</v>
      </c>
      <c r="P329" s="13">
        <f>IF(VLOOKUP(B329,Database!$A:$AV,MATCH($P$1,Database!$A$1:$AV$1,),)=0,"#N/A",((((VLOOKUP(B329,Database!$A:$AS,MATCH($P$1,Database!$A$1:$AS$1,),))))-(((VLOOKUP(EDATE(B329,-12),Database!$A:$AS,MATCH($P$1,Database!$A$1:$AS$1,),)))))/(((VLOOKUP(EDATE(B329,-12),Database!$A:$AS,MATCH($P$1,Database!$A$1:$AS$1,),)))))</f>
        <v>-2.1371448683104307E-2</v>
      </c>
      <c r="Q329" s="13">
        <f>IF(VLOOKUP(B329,Database!$A:$AV,MATCH($Q$1,Database!$A$1:$AV$1,),)=0,"#N/A",((((VLOOKUP(B329,Database!$A:$AS,MATCH($Q$1,Database!$A$1:$AS$1,),))))-(((VLOOKUP(EDATE(B329,-12),Database!$A:$AS,MATCH($Q$1,Database!$A$1:$AS$1,),)))))/(((VLOOKUP(EDATE(B329,-12),Database!$A:$AS,MATCH($Q$1,Database!$A$1:$AS$1,),)))))</f>
        <v>-5.1048031169729245E-2</v>
      </c>
      <c r="R329" s="13">
        <f>IF(VLOOKUP(B329,Database!$A:$AV,MATCH($R$1,Database!$A$1:$AV$1,),)=0,"#N/A",((((VLOOKUP(B329,Database!$A:$AS,MATCH($R$1,Database!$A$1:$AS$1,),))))-(((VLOOKUP(EDATE(B329,-12),Database!$A:$AS,MATCH($R$1,Database!$A$1:$AS$1,),)))))/(((VLOOKUP(EDATE(B329,-12),Database!$A:$AS,MATCH($R$1,Database!$A$1:$AS$1,),)))))</f>
        <v>-3.051881994328292E-2</v>
      </c>
      <c r="S329" s="13">
        <f>IF(VLOOKUP(B329,Database!$A:$AV,MATCH($S$1,Database!$A$1:$AV$1,),)=0,"#N/A",((((VLOOKUP(B329,Database!$A:$AS,MATCH($S$1,Database!$A$1:$AS$1,),))))-(((VLOOKUP(EDATE(B329,-12),Database!$A:$AS,MATCH($S$1,Database!$A$1:$AS$1,),)))))/(((VLOOKUP(EDATE(B329,-12),Database!$A:$AS,MATCH($S$1,Database!$A$1:$AS$1,),)))))</f>
        <v>0.58148423378820868</v>
      </c>
      <c r="T329" s="13">
        <f>IF(VLOOKUP(B329,Database!$A:$AV,MATCH($T$1,Database!$A$1:$AV$1,),)=0,"#N/A",((((VLOOKUP(B329,Database!$A:$AS,MATCH($T$1,Database!$A$1:$AS$1,),))))-(((VLOOKUP(EDATE(B329,-12),Database!$A:$AS,MATCH($T$1,Database!$A$1:$AS$1,),)))))/(((VLOOKUP(EDATE(B329,-12),Database!$A:$AS,MATCH($T$1,Database!$A$1:$AS$1,),)))))</f>
        <v>6.5817409762442172E-2</v>
      </c>
      <c r="U329" s="13">
        <f>IF(VLOOKUP(B329,Database!$A:$AV,MATCH($U$1,Database!$A$1:$AV$1,),)=0,"#N/A",((((VLOOKUP(B329,Database!$A:$AS,MATCH($U$1,Database!$A$1:$AS$1,),))))-(((VLOOKUP(EDATE(B329,-12),Database!$A:$AS,MATCH($U$1,Database!$A$1:$AS$1,),)))))/(((VLOOKUP(EDATE(B329,-12),Database!$A:$AS,MATCH($U$1,Database!$A$1:$AS$1,),)))))</f>
        <v>5.2356020936651017E-2</v>
      </c>
      <c r="V329" s="13">
        <f>IF(VLOOKUP(B329,Database!$A:$AV,MATCH($V$1,Database!$A$1:$AV$1,),)=0,"#N/A",((((VLOOKUP(B329,Database!$A:$AS,MATCH($V$1,Database!$A$1:$AS$1,),))))-(((VLOOKUP(EDATE(B329,-12),Database!$A:$AS,MATCH($V$1,Database!$A$1:$AS$1,),)))))/(((VLOOKUP(EDATE(B329,-12),Database!$A:$AS,MATCH($V$1,Database!$A$1:$AS$1,),)))))</f>
        <v>4.9525816649104194E-2</v>
      </c>
    </row>
    <row r="330" spans="1:22" s="80" customFormat="1" x14ac:dyDescent="0.35">
      <c r="A330" s="43"/>
      <c r="B330" s="75">
        <v>42186</v>
      </c>
      <c r="C330" s="13">
        <f>IF(VLOOKUP(B330,Database!$A:$AU,MATCH($C$1,Database!$A$1:$AU$1,),)=0,"#N/A",((((VLOOKUP(B330,Database!$A:$AU,MATCH($C$1,Database!$A$1:$AU$1,),))))-(((VLOOKUP(EDATE(B330,-12),Database!$A:$AU,MATCH($C$1,Database!$A$1:$AU$1,),)))))/(((VLOOKUP(EDATE(B330,-12),Database!$A:$AU,MATCH($C$1,Database!$A$1:$AU$1,),)))))</f>
        <v>-1.6846148238674225E-2</v>
      </c>
      <c r="D330" s="13">
        <f>IF(VLOOKUP(B330,Database!$A:$AV,MATCH($D$1,Database!$A$1:$AV$1,),)=0,"#N/A",((((VLOOKUP(B330,Database!$A:$AS,MATCH($D$1,Database!$A$1:$AS$1,),))))-(((VLOOKUP(EDATE(B330,-12),Database!$A:$AS,MATCH($D$1,Database!$A$1:$AS$1,),)))))/(((VLOOKUP(EDATE(B330,-12),Database!$A:$AS,MATCH($D$1,Database!$A$1:$AS$1,),)))))</f>
        <v>2.8542303770601567E-2</v>
      </c>
      <c r="E330" s="13">
        <f>IF(VLOOKUP(B330,Database!$A:$AV,MATCH($E$1,Database!$A$1:$AV$1,),)=0,"#N/A",((((VLOOKUP(B330,Database!$A:$AS,MATCH($E$1,Database!$A$1:$AS$1,),))))-(((VLOOKUP(EDATE(B330,-12),Database!$A:$AS,MATCH($E$1,Database!$A$1:$AS$1,),)))))/(((VLOOKUP(EDATE(B330,-12),Database!$A:$AS,MATCH($E$1,Database!$A$1:$AS$1,),)))))</f>
        <v>0</v>
      </c>
      <c r="F330" s="13">
        <f>IF(VLOOKUP(B330,Database!$A:$AV,MATCH($F$1,Database!$A$1:$AV$1,),)=0,"#N/A",((((VLOOKUP(B330,Database!$A:$AS,MATCH($F$1,Database!$A$1:$AS$1,),))))-(((VLOOKUP(EDATE(B330,-12),Database!$A:$AS,MATCH($F$1,Database!$A$1:$AS$1,),)))))/(((VLOOKUP(EDATE(B330,-12),Database!$A:$AS,MATCH($F$1,Database!$A$1:$AS$1,),)))))</f>
        <v>6.9375619405923645E-3</v>
      </c>
      <c r="G330" s="13">
        <f>IF(VLOOKUP(B330,Database!$A:$AV,MATCH($G$1,Database!$A$1:$AV$1,),)=0,"#N/A",((((VLOOKUP(B330,Database!$A:$AS,MATCH($G$1,Database!$A$1:$AS$1,),))))-(((VLOOKUP(EDATE(B330,-12),Database!$A:$AS,MATCH($G$1,Database!$A$1:$AS$1,),)))))/(((VLOOKUP(EDATE(B330,-12),Database!$A:$AS,MATCH($G$1,Database!$A$1:$AS$1,),)))))</f>
        <v>-9.4886136636037031E-3</v>
      </c>
      <c r="H330" s="13">
        <f>IF(VLOOKUP(B330,Database!$A:$AV,MATCH($H$1,Database!$A$1:$AV$1,),)=0,"#N/A",((((VLOOKUP(B330,Database!$A:$AS,MATCH($H$1,Database!$A$1:$AS$1,),))))-(((VLOOKUP(EDATE(B330,-12),Database!$A:$AS,MATCH($H$1,Database!$A$1:$AS$1,),)))))/(((VLOOKUP(EDATE(B330,-12),Database!$A:$AS,MATCH($H$1,Database!$A$1:$AS$1,),)))))</f>
        <v>4.7830923247808493E-2</v>
      </c>
      <c r="I330" s="13">
        <f>IF(VLOOKUP(B330,Database!$A:$AV,MATCH($I$1,Database!$A$1:$AV$1,),)=0,"#N/A",((((VLOOKUP(B330,Database!$A:$AS,MATCH($I$1,Database!$A$1:$AS$1,),))))-(((VLOOKUP(EDATE(B330,-12),Database!$A:$AS,MATCH($I$1,Database!$A$1:$AS$1,),)))))/(((VLOOKUP(EDATE(B330,-12),Database!$A:$AS,MATCH($I$1,Database!$A$1:$AS$1,),)))))</f>
        <v>2.5380710659537724E-2</v>
      </c>
      <c r="J330" s="13">
        <f>IF(VLOOKUP(B330,Database!$A:$AV,MATCH($J$1,Database!$A$1:$AV$1,),)=0,"#N/A",((((VLOOKUP(B330,Database!$A:$AS,MATCH($J$1,Database!$A$1:$AS$1,),))))-(((VLOOKUP(EDATE(B330,-12),Database!$A:$AS,MATCH($J$1,Database!$A$1:$AS$1,),)))))/(((VLOOKUP(EDATE(B330,-12),Database!$A:$AS,MATCH($J$1,Database!$A$1:$AS$1,),)))))</f>
        <v>5.7129245081186678E-2</v>
      </c>
      <c r="K330" s="13">
        <f>IF(VLOOKUP(B330,Database!$A:$AV,MATCH($K$1,Database!$A$1:$AV$1,),)=0,"#N/A",((((VLOOKUP(B330,Database!$A:$AS,MATCH($K$1,Database!$A$1:$AS$1,),))))-(((VLOOKUP(EDATE(B330,-12),Database!$A:$AS,MATCH($K$1,Database!$A$1:$AS$1,),)))))/(((VLOOKUP(EDATE(B330,-12),Database!$A:$AS,MATCH($K$1,Database!$A$1:$AS$1,),)))))</f>
        <v>3.0303030297963499E-2</v>
      </c>
      <c r="L330" s="13">
        <f>((((VLOOKUP(B330,Database!$A:$AS,MATCH($L$1,Database!$A$1:$AS$1,),))))-(((VLOOKUP(EDATE(B330,-12),Database!$A:$AS,MATCH($L$1,Database!$A$1:$AS$1,),)))))/(((VLOOKUP(EDATE(B330,-12),Database!$A:$AS,MATCH($L$1,Database!$A$1:$AS$1,),))))</f>
        <v>8.8637375017122724E-3</v>
      </c>
      <c r="M330" s="13">
        <f>((((VLOOKUP(B330,Database!$A:$AS,MATCH($M$1,Database!$A$1:$AS$1,),))))-(((VLOOKUP(EDATE(B330,-12),Database!$A:$AS,MATCH($M$1,Database!$A$1:$AS$1,),)))))/(((VLOOKUP(EDATE(B330,-12),Database!$A:$AS,MATCH($M$1,Database!$A$1:$AS$1,),))))</f>
        <v>5.9259259259259199E-2</v>
      </c>
      <c r="N330" s="13">
        <f>((((VLOOKUP(B330,Database!$A:$AS,MATCH($N$1,Database!$A$1:$AS$1,),))))-(((VLOOKUP(EDATE(B330,-12),Database!$A:$AS,MATCH($N$1,Database!$A$1:$AS$1,),)))))/(((VLOOKUP(EDATE(B330,-12),Database!$A:$AS,MATCH($N$1,Database!$A$1:$AS$1,),))))</f>
        <v>1.4933067599269444E-2</v>
      </c>
      <c r="O330" s="13">
        <f>IF(VLOOKUP(B330,Database!$A:$AV,MATCH($O$1,Database!$A$1:$AV$1,),)=0,"#N/A",((((VLOOKUP(B330,Database!$A:$AS,MATCH($O$1,Database!$A$1:$AS$1,),))))-(((VLOOKUP(EDATE(B330,-12),Database!$A:$AS,MATCH($O$1,Database!$A$1:$AS$1,),)))))/(((VLOOKUP(EDATE(B330,-12),Database!$A:$AS,MATCH($O$1,Database!$A$1:$AS$1,),)))))</f>
        <v>-3.6611308174073313E-3</v>
      </c>
      <c r="P330" s="13">
        <f>IF(VLOOKUP(B330,Database!$A:$AV,MATCH($P$1,Database!$A$1:$AV$1,),)=0,"#N/A",((((VLOOKUP(B330,Database!$A:$AS,MATCH($P$1,Database!$A$1:$AS$1,),))))-(((VLOOKUP(EDATE(B330,-12),Database!$A:$AS,MATCH($P$1,Database!$A$1:$AS$1,),)))))/(((VLOOKUP(EDATE(B330,-12),Database!$A:$AS,MATCH($P$1,Database!$A$1:$AS$1,),)))))</f>
        <v>-3.6210129509263882E-2</v>
      </c>
      <c r="Q330" s="13">
        <f>IF(VLOOKUP(B330,Database!$A:$AV,MATCH($Q$1,Database!$A$1:$AV$1,),)=0,"#N/A",((((VLOOKUP(B330,Database!$A:$AS,MATCH($Q$1,Database!$A$1:$AS$1,),))))-(((VLOOKUP(EDATE(B330,-12),Database!$A:$AS,MATCH($Q$1,Database!$A$1:$AS$1,),)))))/(((VLOOKUP(EDATE(B330,-12),Database!$A:$AS,MATCH($Q$1,Database!$A$1:$AS$1,),)))))</f>
        <v>-9.0931751515997028E-2</v>
      </c>
      <c r="R330" s="13">
        <f>IF(VLOOKUP(B330,Database!$A:$AV,MATCH($R$1,Database!$A$1:$AV$1,),)=0,"#N/A",((((VLOOKUP(B330,Database!$A:$AS,MATCH($R$1,Database!$A$1:$AS$1,),))))-(((VLOOKUP(EDATE(B330,-12),Database!$A:$AS,MATCH($R$1,Database!$A$1:$AS$1,),)))))/(((VLOOKUP(EDATE(B330,-12),Database!$A:$AS,MATCH($R$1,Database!$A$1:$AS$1,),)))))</f>
        <v>-2.0491803322620719E-3</v>
      </c>
      <c r="S330" s="13">
        <f>IF(VLOOKUP(B330,Database!$A:$AV,MATCH($S$1,Database!$A$1:$AV$1,),)=0,"#N/A",((((VLOOKUP(B330,Database!$A:$AS,MATCH($S$1,Database!$A$1:$AS$1,),))))-(((VLOOKUP(EDATE(B330,-12),Database!$A:$AS,MATCH($S$1,Database!$A$1:$AS$1,),)))))/(((VLOOKUP(EDATE(B330,-12),Database!$A:$AS,MATCH($S$1,Database!$A$1:$AS$1,),)))))</f>
        <v>0.40088502946808674</v>
      </c>
      <c r="T330" s="13">
        <f>IF(VLOOKUP(B330,Database!$A:$AV,MATCH($T$1,Database!$A$1:$AV$1,),)=0,"#N/A",((((VLOOKUP(B330,Database!$A:$AS,MATCH($T$1,Database!$A$1:$AS$1,),))))-(((VLOOKUP(EDATE(B330,-12),Database!$A:$AS,MATCH($T$1,Database!$A$1:$AS$1,),)))))/(((VLOOKUP(EDATE(B330,-12),Database!$A:$AS,MATCH($T$1,Database!$A$1:$AS$1,),)))))</f>
        <v>3.4196891192740761E-2</v>
      </c>
      <c r="U330" s="13">
        <f>IF(VLOOKUP(B330,Database!$A:$AV,MATCH($U$1,Database!$A$1:$AV$1,),)=0,"#N/A",((((VLOOKUP(B330,Database!$A:$AS,MATCH($U$1,Database!$A$1:$AS$1,),))))-(((VLOOKUP(EDATE(B330,-12),Database!$A:$AS,MATCH($U$1,Database!$A$1:$AS$1,),)))))/(((VLOOKUP(EDATE(B330,-12),Database!$A:$AS,MATCH($U$1,Database!$A$1:$AS$1,),)))))</f>
        <v>8.0797481642354105E-2</v>
      </c>
      <c r="V330" s="13">
        <f>IF(VLOOKUP(B330,Database!$A:$AV,MATCH($V$1,Database!$A$1:$AV$1,),)=0,"#N/A",((((VLOOKUP(B330,Database!$A:$AS,MATCH($V$1,Database!$A$1:$AS$1,),))))-(((VLOOKUP(EDATE(B330,-12),Database!$A:$AS,MATCH($V$1,Database!$A$1:$AS$1,),)))))/(((VLOOKUP(EDATE(B330,-12),Database!$A:$AS,MATCH($V$1,Database!$A$1:$AS$1,),)))))</f>
        <v>4.2399172699069225E-2</v>
      </c>
    </row>
    <row r="331" spans="1:22" s="80" customFormat="1" x14ac:dyDescent="0.35">
      <c r="A331" s="43"/>
      <c r="B331" s="75">
        <v>42217</v>
      </c>
      <c r="C331" s="13">
        <f>IF(VLOOKUP(B331,Database!$A:$AU,MATCH($C$1,Database!$A$1:$AU$1,),)=0,"#N/A",((((VLOOKUP(B331,Database!$A:$AU,MATCH($C$1,Database!$A$1:$AU$1,),))))-(((VLOOKUP(EDATE(B331,-12),Database!$A:$AU,MATCH($C$1,Database!$A$1:$AU$1,),)))))/(((VLOOKUP(EDATE(B331,-12),Database!$A:$AU,MATCH($C$1,Database!$A$1:$AU$1,),)))))</f>
        <v>-1.7240153177046479E-2</v>
      </c>
      <c r="D331" s="13">
        <f>IF(VLOOKUP(B331,Database!$A:$AV,MATCH($D$1,Database!$A$1:$AV$1,),)=0,"#N/A",((((VLOOKUP(B331,Database!$A:$AS,MATCH($D$1,Database!$A$1:$AS$1,),))))-(((VLOOKUP(EDATE(B331,-12),Database!$A:$AS,MATCH($D$1,Database!$A$1:$AS$1,),)))))/(((VLOOKUP(EDATE(B331,-12),Database!$A:$AS,MATCH($D$1,Database!$A$1:$AS$1,),)))))</f>
        <v>3.4232365146132281E-2</v>
      </c>
      <c r="E331" s="13">
        <f>IF(VLOOKUP(B331,Database!$A:$AV,MATCH($E$1,Database!$A$1:$AV$1,),)=0,"#N/A",((((VLOOKUP(B331,Database!$A:$AS,MATCH($E$1,Database!$A$1:$AS$1,),))))-(((VLOOKUP(EDATE(B331,-12),Database!$A:$AS,MATCH($E$1,Database!$A$1:$AS$1,),)))))/(((VLOOKUP(EDATE(B331,-12),Database!$A:$AS,MATCH($E$1,Database!$A$1:$AS$1,),)))))</f>
        <v>-7.0351758741138979E-3</v>
      </c>
      <c r="F331" s="13">
        <f>IF(VLOOKUP(B331,Database!$A:$AV,MATCH($F$1,Database!$A$1:$AV$1,),)=0,"#N/A",((((VLOOKUP(B331,Database!$A:$AS,MATCH($F$1,Database!$A$1:$AS$1,),))))-(((VLOOKUP(EDATE(B331,-12),Database!$A:$AS,MATCH($F$1,Database!$A$1:$AS$1,),)))))/(((VLOOKUP(EDATE(B331,-12),Database!$A:$AS,MATCH($F$1,Database!$A$1:$AS$1,),)))))</f>
        <v>2.3784901761714439E-2</v>
      </c>
      <c r="G331" s="13">
        <f>IF(VLOOKUP(B331,Database!$A:$AV,MATCH($G$1,Database!$A$1:$AV$1,),)=0,"#N/A",((((VLOOKUP(B331,Database!$A:$AS,MATCH($G$1,Database!$A$1:$AS$1,),))))-(((VLOOKUP(EDATE(B331,-12),Database!$A:$AS,MATCH($G$1,Database!$A$1:$AS$1,),)))))/(((VLOOKUP(EDATE(B331,-12),Database!$A:$AS,MATCH($G$1,Database!$A$1:$AS$1,),)))))</f>
        <v>1.8104149715215637E-2</v>
      </c>
      <c r="H331" s="13">
        <f>IF(VLOOKUP(B331,Database!$A:$AV,MATCH($H$1,Database!$A$1:$AV$1,),)=0,"#N/A",((((VLOOKUP(B331,Database!$A:$AS,MATCH($H$1,Database!$A$1:$AS$1,),))))-(((VLOOKUP(EDATE(B331,-12),Database!$A:$AS,MATCH($H$1,Database!$A$1:$AS$1,),)))))/(((VLOOKUP(EDATE(B331,-12),Database!$A:$AS,MATCH($H$1,Database!$A$1:$AS$1,),)))))</f>
        <v>6.2992125985837755E-2</v>
      </c>
      <c r="I331" s="13">
        <f>IF(VLOOKUP(B331,Database!$A:$AV,MATCH($I$1,Database!$A$1:$AV$1,),)=0,"#N/A",((((VLOOKUP(B331,Database!$A:$AS,MATCH($I$1,Database!$A$1:$AS$1,),))))-(((VLOOKUP(EDATE(B331,-12),Database!$A:$AS,MATCH($I$1,Database!$A$1:$AS$1,),)))))/(((VLOOKUP(EDATE(B331,-12),Database!$A:$AS,MATCH($I$1,Database!$A$1:$AS$1,),)))))</f>
        <v>1.6460905352080644E-2</v>
      </c>
      <c r="J331" s="13">
        <f>IF(VLOOKUP(B331,Database!$A:$AV,MATCH($J$1,Database!$A$1:$AV$1,),)=0,"#N/A",((((VLOOKUP(B331,Database!$A:$AS,MATCH($J$1,Database!$A$1:$AS$1,),))))-(((VLOOKUP(EDATE(B331,-12),Database!$A:$AS,MATCH($J$1,Database!$A$1:$AS$1,),)))))/(((VLOOKUP(EDATE(B331,-12),Database!$A:$AS,MATCH($J$1,Database!$A$1:$AS$1,),)))))</f>
        <v>2.856082703567871E-2</v>
      </c>
      <c r="K331" s="13">
        <f>IF(VLOOKUP(B331,Database!$A:$AV,MATCH($K$1,Database!$A$1:$AV$1,),)=0,"#N/A",((((VLOOKUP(B331,Database!$A:$AS,MATCH($K$1,Database!$A$1:$AS$1,),))))-(((VLOOKUP(EDATE(B331,-12),Database!$A:$AS,MATCH($K$1,Database!$A$1:$AS$1,),)))))/(((VLOOKUP(EDATE(B331,-12),Database!$A:$AS,MATCH($K$1,Database!$A$1:$AS$1,),)))))</f>
        <v>6.3655030796646805E-2</v>
      </c>
      <c r="L331" s="13">
        <f>((((VLOOKUP(B331,Database!$A:$AS,MATCH($L$1,Database!$A$1:$AS$1,),))))-(((VLOOKUP(EDATE(B331,-12),Database!$A:$AS,MATCH($L$1,Database!$A$1:$AS$1,),)))))/(((VLOOKUP(EDATE(B331,-12),Database!$A:$AS,MATCH($L$1,Database!$A$1:$AS$1,),))))</f>
        <v>1.1576901555087456E-2</v>
      </c>
      <c r="M331" s="13">
        <f>((((VLOOKUP(B331,Database!$A:$AS,MATCH($M$1,Database!$A$1:$AS$1,),))))-(((VLOOKUP(EDATE(B331,-12),Database!$A:$AS,MATCH($M$1,Database!$A$1:$AS$1,),)))))/(((VLOOKUP(EDATE(B331,-12),Database!$A:$AS,MATCH($M$1,Database!$A$1:$AS$1,),))))</f>
        <v>6.5469904963041212E-2</v>
      </c>
      <c r="N331" s="13">
        <f>((((VLOOKUP(B331,Database!$A:$AS,MATCH($N$1,Database!$A$1:$AS$1,),))))-(((VLOOKUP(EDATE(B331,-12),Database!$A:$AS,MATCH($N$1,Database!$A$1:$AS$1,),)))))/(((VLOOKUP(EDATE(B331,-12),Database!$A:$AS,MATCH($N$1,Database!$A$1:$AS$1,),))))</f>
        <v>3.3564106217966891E-2</v>
      </c>
      <c r="O331" s="13">
        <f>IF(VLOOKUP(B331,Database!$A:$AV,MATCH($O$1,Database!$A$1:$AV$1,),)=0,"#N/A",((((VLOOKUP(B331,Database!$A:$AS,MATCH($O$1,Database!$A$1:$AS$1,),))))-(((VLOOKUP(EDATE(B331,-12),Database!$A:$AS,MATCH($O$1,Database!$A$1:$AS$1,),)))))/(((VLOOKUP(EDATE(B331,-12),Database!$A:$AS,MATCH($O$1,Database!$A$1:$AS$1,),)))))</f>
        <v>2.4153964688779214E-2</v>
      </c>
      <c r="P331" s="13">
        <f>IF(VLOOKUP(B331,Database!$A:$AV,MATCH($P$1,Database!$A$1:$AV$1,),)=0,"#N/A",((((VLOOKUP(B331,Database!$A:$AS,MATCH($P$1,Database!$A$1:$AS$1,),))))-(((VLOOKUP(EDATE(B331,-12),Database!$A:$AS,MATCH($P$1,Database!$A$1:$AS$1,),)))))/(((VLOOKUP(EDATE(B331,-12),Database!$A:$AS,MATCH($P$1,Database!$A$1:$AS$1,),)))))</f>
        <v>2.8378814790893065E-2</v>
      </c>
      <c r="Q331" s="13">
        <f>IF(VLOOKUP(B331,Database!$A:$AV,MATCH($Q$1,Database!$A$1:$AV$1,),)=0,"#N/A",((((VLOOKUP(B331,Database!$A:$AS,MATCH($Q$1,Database!$A$1:$AS$1,),))))-(((VLOOKUP(EDATE(B331,-12),Database!$A:$AS,MATCH($Q$1,Database!$A$1:$AS$1,),)))))/(((VLOOKUP(EDATE(B331,-12),Database!$A:$AS,MATCH($Q$1,Database!$A$1:$AS$1,),)))))</f>
        <v>-8.9832077100702984E-2</v>
      </c>
      <c r="R331" s="13">
        <f>IF(VLOOKUP(B331,Database!$A:$AV,MATCH($R$1,Database!$A$1:$AV$1,),)=0,"#N/A",((((VLOOKUP(B331,Database!$A:$AS,MATCH($R$1,Database!$A$1:$AS$1,),))))-(((VLOOKUP(EDATE(B331,-12),Database!$A:$AS,MATCH($R$1,Database!$A$1:$AS$1,),)))))/(((VLOOKUP(EDATE(B331,-12),Database!$A:$AS,MATCH($R$1,Database!$A$1:$AS$1,),)))))</f>
        <v>4.8907388132673653E-2</v>
      </c>
      <c r="S331" s="13">
        <f>IF(VLOOKUP(B331,Database!$A:$AV,MATCH($S$1,Database!$A$1:$AV$1,),)=0,"#N/A",((((VLOOKUP(B331,Database!$A:$AS,MATCH($S$1,Database!$A$1:$AS$1,),))))-(((VLOOKUP(EDATE(B331,-12),Database!$A:$AS,MATCH($S$1,Database!$A$1:$AS$1,),)))))/(((VLOOKUP(EDATE(B331,-12),Database!$A:$AS,MATCH($S$1,Database!$A$1:$AS$1,),)))))</f>
        <v>0.40874523476751023</v>
      </c>
      <c r="T331" s="13">
        <f>IF(VLOOKUP(B331,Database!$A:$AV,MATCH($T$1,Database!$A$1:$AV$1,),)=0,"#N/A",((((VLOOKUP(B331,Database!$A:$AS,MATCH($T$1,Database!$A$1:$AS$1,),))))-(((VLOOKUP(EDATE(B331,-12),Database!$A:$AS,MATCH($T$1,Database!$A$1:$AS$1,),)))))/(((VLOOKUP(EDATE(B331,-12),Database!$A:$AS,MATCH($T$1,Database!$A$1:$AS$1,),)))))</f>
        <v>0.11764705882417023</v>
      </c>
      <c r="U331" s="13">
        <f>IF(VLOOKUP(B331,Database!$A:$AV,MATCH($U$1,Database!$A$1:$AV$1,),)=0,"#N/A",((((VLOOKUP(B331,Database!$A:$AS,MATCH($U$1,Database!$A$1:$AS$1,),))))-(((VLOOKUP(EDATE(B331,-12),Database!$A:$AS,MATCH($U$1,Database!$A$1:$AS$1,),)))))/(((VLOOKUP(EDATE(B331,-12),Database!$A:$AS,MATCH($U$1,Database!$A$1:$AS$1,),)))))</f>
        <v>5.4393305441781815E-2</v>
      </c>
      <c r="V331" s="13">
        <f>IF(VLOOKUP(B331,Database!$A:$AV,MATCH($V$1,Database!$A$1:$AV$1,),)=0,"#N/A",((((VLOOKUP(B331,Database!$A:$AS,MATCH($V$1,Database!$A$1:$AS$1,),))))-(((VLOOKUP(EDATE(B331,-12),Database!$A:$AS,MATCH($V$1,Database!$A$1:$AS$1,),)))))/(((VLOOKUP(EDATE(B331,-12),Database!$A:$AS,MATCH($V$1,Database!$A$1:$AS$1,),)))))</f>
        <v>3.2426778242677916E-2</v>
      </c>
    </row>
    <row r="332" spans="1:22" s="80" customFormat="1" x14ac:dyDescent="0.35">
      <c r="A332" s="43"/>
      <c r="B332" s="75">
        <v>42248</v>
      </c>
      <c r="C332" s="13">
        <f>IF(VLOOKUP(B332,Database!$A:$AU,MATCH($C$1,Database!$A$1:$AU$1,),)=0,"#N/A",((((VLOOKUP(B332,Database!$A:$AU,MATCH($C$1,Database!$A$1:$AU$1,),))))-(((VLOOKUP(EDATE(B332,-12),Database!$A:$AU,MATCH($C$1,Database!$A$1:$AU$1,),)))))/(((VLOOKUP(EDATE(B332,-12),Database!$A:$AU,MATCH($C$1,Database!$A$1:$AU$1,),)))))</f>
        <v>-2.2888426811494098E-2</v>
      </c>
      <c r="D332" s="13">
        <f>IF(VLOOKUP(B332,Database!$A:$AV,MATCH($D$1,Database!$A$1:$AV$1,),)=0,"#N/A",((((VLOOKUP(B332,Database!$A:$AS,MATCH($D$1,Database!$A$1:$AS$1,),))))-(((VLOOKUP(EDATE(B332,-12),Database!$A:$AS,MATCH($D$1,Database!$A$1:$AS$1,),)))))/(((VLOOKUP(EDATE(B332,-12),Database!$A:$AS,MATCH($D$1,Database!$A$1:$AS$1,),)))))</f>
        <v>2.9774127305127955E-2</v>
      </c>
      <c r="E332" s="13">
        <f>IF(VLOOKUP(B332,Database!$A:$AV,MATCH($E$1,Database!$A$1:$AV$1,),)=0,"#N/A",((((VLOOKUP(B332,Database!$A:$AS,MATCH($E$1,Database!$A$1:$AS$1,),))))-(((VLOOKUP(EDATE(B332,-12),Database!$A:$AS,MATCH($E$1,Database!$A$1:$AS$1,),)))))/(((VLOOKUP(EDATE(B332,-12),Database!$A:$AS,MATCH($E$1,Database!$A$1:$AS$1,),)))))</f>
        <v>-9.9403578170111887E-4</v>
      </c>
      <c r="F332" s="13">
        <f>IF(VLOOKUP(B332,Database!$A:$AV,MATCH($F$1,Database!$A$1:$AV$1,),)=0,"#N/A",((((VLOOKUP(B332,Database!$A:$AS,MATCH($F$1,Database!$A$1:$AS$1,),))))-(((VLOOKUP(EDATE(B332,-12),Database!$A:$AS,MATCH($F$1,Database!$A$1:$AS$1,),)))))/(((VLOOKUP(EDATE(B332,-12),Database!$A:$AS,MATCH($F$1,Database!$A$1:$AS$1,),)))))</f>
        <v>1.0090817353354462E-3</v>
      </c>
      <c r="G332" s="13">
        <f>IF(VLOOKUP(B332,Database!$A:$AV,MATCH($G$1,Database!$A$1:$AV$1,),)=0,"#N/A",((((VLOOKUP(B332,Database!$A:$AS,MATCH($G$1,Database!$A$1:$AS$1,),))))-(((VLOOKUP(EDATE(B332,-12),Database!$A:$AS,MATCH($G$1,Database!$A$1:$AS$1,),)))))/(((VLOOKUP(EDATE(B332,-12),Database!$A:$AS,MATCH($G$1,Database!$A$1:$AS$1,),)))))</f>
        <v>2.0474029248613222E-2</v>
      </c>
      <c r="H332" s="13">
        <f>IF(VLOOKUP(B332,Database!$A:$AV,MATCH($H$1,Database!$A$1:$AV$1,),)=0,"#N/A",((((VLOOKUP(B332,Database!$A:$AS,MATCH($H$1,Database!$A$1:$AS$1,),))))-(((VLOOKUP(EDATE(B332,-12),Database!$A:$AS,MATCH($H$1,Database!$A$1:$AS$1,),)))))/(((VLOOKUP(EDATE(B332,-12),Database!$A:$AS,MATCH($H$1,Database!$A$1:$AS$1,),)))))</f>
        <v>5.3631284917683417E-2</v>
      </c>
      <c r="I332" s="13">
        <f>IF(VLOOKUP(B332,Database!$A:$AV,MATCH($I$1,Database!$A$1:$AV$1,),)=0,"#N/A",((((VLOOKUP(B332,Database!$A:$AS,MATCH($I$1,Database!$A$1:$AS$1,),))))-(((VLOOKUP(EDATE(B332,-12),Database!$A:$AS,MATCH($I$1,Database!$A$1:$AS$1,),)))))/(((VLOOKUP(EDATE(B332,-12),Database!$A:$AS,MATCH($I$1,Database!$A$1:$AS$1,),)))))</f>
        <v>1.9407558734924807E-2</v>
      </c>
      <c r="J332" s="13">
        <f>IF(VLOOKUP(B332,Database!$A:$AV,MATCH($J$1,Database!$A$1:$AV$1,),)=0,"#N/A",((((VLOOKUP(B332,Database!$A:$AS,MATCH($J$1,Database!$A$1:$AS$1,),))))-(((VLOOKUP(EDATE(B332,-12),Database!$A:$AS,MATCH($J$1,Database!$A$1:$AS$1,),)))))/(((VLOOKUP(EDATE(B332,-12),Database!$A:$AS,MATCH($J$1,Database!$A$1:$AS$1,),)))))</f>
        <v>4.0324487715116472E-2</v>
      </c>
      <c r="K332" s="13">
        <f>IF(VLOOKUP(B332,Database!$A:$AV,MATCH($K$1,Database!$A$1:$AV$1,),)=0,"#N/A",((((VLOOKUP(B332,Database!$A:$AS,MATCH($K$1,Database!$A$1:$AS$1,),))))-(((VLOOKUP(EDATE(B332,-12),Database!$A:$AS,MATCH($K$1,Database!$A$1:$AS$1,),)))))/(((VLOOKUP(EDATE(B332,-12),Database!$A:$AS,MATCH($K$1,Database!$A$1:$AS$1,),)))))</f>
        <v>7.8616352211279342E-2</v>
      </c>
      <c r="L332" s="13">
        <f>((((VLOOKUP(B332,Database!$A:$AS,MATCH($L$1,Database!$A$1:$AS$1,),))))-(((VLOOKUP(EDATE(B332,-12),Database!$A:$AS,MATCH($L$1,Database!$A$1:$AS$1,),)))))/(((VLOOKUP(EDATE(B332,-12),Database!$A:$AS,MATCH($L$1,Database!$A$1:$AS$1,),))))</f>
        <v>1.4385380578030835E-2</v>
      </c>
      <c r="M332" s="13">
        <f>((((VLOOKUP(B332,Database!$A:$AS,MATCH($M$1,Database!$A$1:$AS$1,),))))-(((VLOOKUP(EDATE(B332,-12),Database!$A:$AS,MATCH($M$1,Database!$A$1:$AS$1,),)))))/(((VLOOKUP(EDATE(B332,-12),Database!$A:$AS,MATCH($M$1,Database!$A$1:$AS$1,),))))</f>
        <v>3.9583333333333304E-2</v>
      </c>
      <c r="N332" s="13">
        <f>((((VLOOKUP(B332,Database!$A:$AS,MATCH($N$1,Database!$A$1:$AS$1,),))))-(((VLOOKUP(EDATE(B332,-12),Database!$A:$AS,MATCH($N$1,Database!$A$1:$AS$1,),)))))/(((VLOOKUP(EDATE(B332,-12),Database!$A:$AS,MATCH($N$1,Database!$A$1:$AS$1,),))))</f>
        <v>1.8570412817501339E-2</v>
      </c>
      <c r="O332" s="13">
        <f>IF(VLOOKUP(B332,Database!$A:$AV,MATCH($O$1,Database!$A$1:$AV$1,),)=0,"#N/A",((((VLOOKUP(B332,Database!$A:$AS,MATCH($O$1,Database!$A$1:$AS$1,),))))-(((VLOOKUP(EDATE(B332,-12),Database!$A:$AS,MATCH($O$1,Database!$A$1:$AS$1,),)))))/(((VLOOKUP(EDATE(B332,-12),Database!$A:$AS,MATCH($O$1,Database!$A$1:$AS$1,),)))))</f>
        <v>-1.6430404713211562E-2</v>
      </c>
      <c r="P332" s="13">
        <f>IF(VLOOKUP(B332,Database!$A:$AV,MATCH($P$1,Database!$A$1:$AV$1,),)=0,"#N/A",((((VLOOKUP(B332,Database!$A:$AS,MATCH($P$1,Database!$A$1:$AS$1,),))))-(((VLOOKUP(EDATE(B332,-12),Database!$A:$AS,MATCH($P$1,Database!$A$1:$AS$1,),)))))/(((VLOOKUP(EDATE(B332,-12),Database!$A:$AS,MATCH($P$1,Database!$A$1:$AS$1,),)))))</f>
        <v>3.9314516129032168E-2</v>
      </c>
      <c r="Q332" s="13">
        <f>IF(VLOOKUP(B332,Database!$A:$AV,MATCH($Q$1,Database!$A$1:$AV$1,),)=0,"#N/A",((((VLOOKUP(B332,Database!$A:$AS,MATCH($Q$1,Database!$A$1:$AS$1,),))))-(((VLOOKUP(EDATE(B332,-12),Database!$A:$AS,MATCH($Q$1,Database!$A$1:$AS$1,),)))))/(((VLOOKUP(EDATE(B332,-12),Database!$A:$AS,MATCH($Q$1,Database!$A$1:$AS$1,),)))))</f>
        <v>-0.11167076679714345</v>
      </c>
      <c r="R332" s="13">
        <f>IF(VLOOKUP(B332,Database!$A:$AV,MATCH($R$1,Database!$A$1:$AV$1,),)=0,"#N/A",((((VLOOKUP(B332,Database!$A:$AS,MATCH($R$1,Database!$A$1:$AS$1,),))))-(((VLOOKUP(EDATE(B332,-12),Database!$A:$AS,MATCH($R$1,Database!$A$1:$AS$1,),)))))/(((VLOOKUP(EDATE(B332,-12),Database!$A:$AS,MATCH($R$1,Database!$A$1:$AS$1,),)))))</f>
        <v>3.2887975332548586E-2</v>
      </c>
      <c r="S332" s="13">
        <f>IF(VLOOKUP(B332,Database!$A:$AV,MATCH($S$1,Database!$A$1:$AV$1,),)=0,"#N/A",((((VLOOKUP(B332,Database!$A:$AS,MATCH($S$1,Database!$A$1:$AS$1,),))))-(((VLOOKUP(EDATE(B332,-12),Database!$A:$AS,MATCH($S$1,Database!$A$1:$AS$1,),)))))/(((VLOOKUP(EDATE(B332,-12),Database!$A:$AS,MATCH($S$1,Database!$A$1:$AS$1,),)))))</f>
        <v>0.38466726132363743</v>
      </c>
      <c r="T332" s="13">
        <f>IF(VLOOKUP(B332,Database!$A:$AV,MATCH($T$1,Database!$A$1:$AV$1,),)=0,"#N/A",((((VLOOKUP(B332,Database!$A:$AS,MATCH($T$1,Database!$A$1:$AS$1,),))))-(((VLOOKUP(EDATE(B332,-12),Database!$A:$AS,MATCH($T$1,Database!$A$1:$AS$1,),)))))/(((VLOOKUP(EDATE(B332,-12),Database!$A:$AS,MATCH($T$1,Database!$A$1:$AS$1,),)))))</f>
        <v>6.8678459939319356E-2</v>
      </c>
      <c r="U332" s="13">
        <f>IF(VLOOKUP(B332,Database!$A:$AV,MATCH($U$1,Database!$A$1:$AV$1,),)=0,"#N/A",((((VLOOKUP(B332,Database!$A:$AS,MATCH($U$1,Database!$A$1:$AS$1,),))))-(((VLOOKUP(EDATE(B332,-12),Database!$A:$AS,MATCH($U$1,Database!$A$1:$AS$1,),)))))/(((VLOOKUP(EDATE(B332,-12),Database!$A:$AS,MATCH($U$1,Database!$A$1:$AS$1,),)))))</f>
        <v>3.086419752743428E-2</v>
      </c>
      <c r="V332" s="13">
        <f>IF(VLOOKUP(B332,Database!$A:$AV,MATCH($V$1,Database!$A$1:$AV$1,),)=0,"#N/A",((((VLOOKUP(B332,Database!$A:$AS,MATCH($V$1,Database!$A$1:$AS$1,),))))-(((VLOOKUP(EDATE(B332,-12),Database!$A:$AS,MATCH($V$1,Database!$A$1:$AS$1,),)))))/(((VLOOKUP(EDATE(B332,-12),Database!$A:$AS,MATCH($V$1,Database!$A$1:$AS$1,),)))))</f>
        <v>4.4559585492227952E-2</v>
      </c>
    </row>
    <row r="333" spans="1:22" s="80" customFormat="1" x14ac:dyDescent="0.35">
      <c r="A333" s="43"/>
      <c r="B333" s="75">
        <v>42278</v>
      </c>
      <c r="C333" s="13">
        <f>IF(VLOOKUP(B333,Database!$A:$AU,MATCH($C$1,Database!$A$1:$AU$1,),)=0,"#N/A",((((VLOOKUP(B333,Database!$A:$AU,MATCH($C$1,Database!$A$1:$AU$1,),))))-(((VLOOKUP(EDATE(B333,-12),Database!$A:$AU,MATCH($C$1,Database!$A$1:$AU$1,),)))))/(((VLOOKUP(EDATE(B333,-12),Database!$A:$AU,MATCH($C$1,Database!$A$1:$AU$1,),)))))</f>
        <v>-2.7380684155566919E-2</v>
      </c>
      <c r="D333" s="13">
        <f>IF(VLOOKUP(B333,Database!$A:$AV,MATCH($D$1,Database!$A$1:$AV$1,),)=0,"#N/A",((((VLOOKUP(B333,Database!$A:$AS,MATCH($D$1,Database!$A$1:$AS$1,),))))-(((VLOOKUP(EDATE(B333,-12),Database!$A:$AS,MATCH($D$1,Database!$A$1:$AS$1,),)))))/(((VLOOKUP(EDATE(B333,-12),Database!$A:$AS,MATCH($D$1,Database!$A$1:$AS$1,),)))))</f>
        <v>3.8105046340114308E-2</v>
      </c>
      <c r="E333" s="13">
        <f>IF(VLOOKUP(B333,Database!$A:$AV,MATCH($E$1,Database!$A$1:$AV$1,),)=0,"#N/A",((((VLOOKUP(B333,Database!$A:$AS,MATCH($E$1,Database!$A$1:$AS$1,),))))-(((VLOOKUP(EDATE(B333,-12),Database!$A:$AS,MATCH($E$1,Database!$A$1:$AS$1,),)))))/(((VLOOKUP(EDATE(B333,-12),Database!$A:$AS,MATCH($E$1,Database!$A$1:$AS$1,),)))))</f>
        <v>0</v>
      </c>
      <c r="F333" s="13">
        <f>IF(VLOOKUP(B333,Database!$A:$AV,MATCH($F$1,Database!$A$1:$AV$1,),)=0,"#N/A",((((VLOOKUP(B333,Database!$A:$AS,MATCH($F$1,Database!$A$1:$AS$1,),))))-(((VLOOKUP(EDATE(B333,-12),Database!$A:$AS,MATCH($F$1,Database!$A$1:$AS$1,),)))))/(((VLOOKUP(EDATE(B333,-12),Database!$A:$AS,MATCH($F$1,Database!$A$1:$AS$1,),)))))</f>
        <v>1.007049345133991E-2</v>
      </c>
      <c r="G333" s="13">
        <f>IF(VLOOKUP(B333,Database!$A:$AV,MATCH($G$1,Database!$A$1:$AV$1,),)=0,"#N/A",((((VLOOKUP(B333,Database!$A:$AS,MATCH($G$1,Database!$A$1:$AS$1,),))))-(((VLOOKUP(EDATE(B333,-12),Database!$A:$AS,MATCH($G$1,Database!$A$1:$AS$1,),)))))/(((VLOOKUP(EDATE(B333,-12),Database!$A:$AS,MATCH($G$1,Database!$A$1:$AS$1,),)))))</f>
        <v>3.7708781637462781E-2</v>
      </c>
      <c r="H333" s="13">
        <f>IF(VLOOKUP(B333,Database!$A:$AV,MATCH($H$1,Database!$A$1:$AV$1,),)=0,"#N/A",((((VLOOKUP(B333,Database!$A:$AS,MATCH($H$1,Database!$A$1:$AS$1,),))))-(((VLOOKUP(EDATE(B333,-12),Database!$A:$AS,MATCH($H$1,Database!$A$1:$AS$1,),)))))/(((VLOOKUP(EDATE(B333,-12),Database!$A:$AS,MATCH($H$1,Database!$A$1:$AS$1,),)))))</f>
        <v>5.4809843397794607E-2</v>
      </c>
      <c r="I333" s="13">
        <f>IF(VLOOKUP(B333,Database!$A:$AV,MATCH($I$1,Database!$A$1:$AV$1,),)=0,"#N/A",((((VLOOKUP(B333,Database!$A:$AS,MATCH($I$1,Database!$A$1:$AS$1,),))))-(((VLOOKUP(EDATE(B333,-12),Database!$A:$AS,MATCH($I$1,Database!$A$1:$AS$1,),)))))/(((VLOOKUP(EDATE(B333,-12),Database!$A:$AS,MATCH($I$1,Database!$A$1:$AS$1,),)))))</f>
        <v>2.2517911975958919E-2</v>
      </c>
      <c r="J333" s="13">
        <f>IF(VLOOKUP(B333,Database!$A:$AV,MATCH($J$1,Database!$A$1:$AV$1,),)=0,"#N/A",((((VLOOKUP(B333,Database!$A:$AS,MATCH($J$1,Database!$A$1:$AS$1,),))))-(((VLOOKUP(EDATE(B333,-12),Database!$A:$AS,MATCH($J$1,Database!$A$1:$AS$1,),)))))/(((VLOOKUP(EDATE(B333,-12),Database!$A:$AS,MATCH($J$1,Database!$A$1:$AS$1,),)))))</f>
        <v>3.8652233190655937E-2</v>
      </c>
      <c r="K333" s="13">
        <f>IF(VLOOKUP(B333,Database!$A:$AV,MATCH($K$1,Database!$A$1:$AV$1,),)=0,"#N/A",((((VLOOKUP(B333,Database!$A:$AS,MATCH($K$1,Database!$A$1:$AS$1,),))))-(((VLOOKUP(EDATE(B333,-12),Database!$A:$AS,MATCH($K$1,Database!$A$1:$AS$1,),)))))/(((VLOOKUP(EDATE(B333,-12),Database!$A:$AS,MATCH($K$1,Database!$A$1:$AS$1,),)))))</f>
        <v>6.7778936397794962E-2</v>
      </c>
      <c r="L333" s="13">
        <f>((((VLOOKUP(B333,Database!$A:$AS,MATCH($L$1,Database!$A$1:$AS$1,),))))-(((VLOOKUP(EDATE(B333,-12),Database!$A:$AS,MATCH($L$1,Database!$A$1:$AS$1,),)))))/(((VLOOKUP(EDATE(B333,-12),Database!$A:$AS,MATCH($L$1,Database!$A$1:$AS$1,),))))</f>
        <v>5.965404333069046E-3</v>
      </c>
      <c r="M333" s="13">
        <f>((((VLOOKUP(B333,Database!$A:$AS,MATCH($M$1,Database!$A$1:$AS$1,),))))-(((VLOOKUP(EDATE(B333,-12),Database!$A:$AS,MATCH($M$1,Database!$A$1:$AS$1,),)))))/(((VLOOKUP(EDATE(B333,-12),Database!$A:$AS,MATCH($M$1,Database!$A$1:$AS$1,),))))</f>
        <v>3.3985581874356456E-2</v>
      </c>
      <c r="N333" s="13">
        <f>((((VLOOKUP(B333,Database!$A:$AS,MATCH($N$1,Database!$A$1:$AS$1,),))))-(((VLOOKUP(EDATE(B333,-12),Database!$A:$AS,MATCH($N$1,Database!$A$1:$AS$1,),)))))/(((VLOOKUP(EDATE(B333,-12),Database!$A:$AS,MATCH($N$1,Database!$A$1:$AS$1,),))))</f>
        <v>9.4666711809256163E-2</v>
      </c>
      <c r="O333" s="13">
        <f>IF(VLOOKUP(B333,Database!$A:$AV,MATCH($O$1,Database!$A$1:$AV$1,),)=0,"#N/A",((((VLOOKUP(B333,Database!$A:$AS,MATCH($O$1,Database!$A$1:$AS$1,),))))-(((VLOOKUP(EDATE(B333,-12),Database!$A:$AS,MATCH($O$1,Database!$A$1:$AS$1,),)))))/(((VLOOKUP(EDATE(B333,-12),Database!$A:$AS,MATCH($O$1,Database!$A$1:$AS$1,),)))))</f>
        <v>-2.6468012360873882E-2</v>
      </c>
      <c r="P333" s="13">
        <f>IF(VLOOKUP(B333,Database!$A:$AV,MATCH($P$1,Database!$A$1:$AV$1,),)=0,"#N/A",((((VLOOKUP(B333,Database!$A:$AS,MATCH($P$1,Database!$A$1:$AS$1,),))))-(((VLOOKUP(EDATE(B333,-12),Database!$A:$AS,MATCH($P$1,Database!$A$1:$AS$1,),)))))/(((VLOOKUP(EDATE(B333,-12),Database!$A:$AS,MATCH($P$1,Database!$A$1:$AS$1,),)))))</f>
        <v>3.2863849765258205E-2</v>
      </c>
      <c r="Q333" s="13">
        <f>IF(VLOOKUP(B333,Database!$A:$AV,MATCH($Q$1,Database!$A$1:$AV$1,),)=0,"#N/A",((((VLOOKUP(B333,Database!$A:$AS,MATCH($Q$1,Database!$A$1:$AS$1,),))))-(((VLOOKUP(EDATE(B333,-12),Database!$A:$AS,MATCH($Q$1,Database!$A$1:$AS$1,),)))))/(((VLOOKUP(EDATE(B333,-12),Database!$A:$AS,MATCH($Q$1,Database!$A$1:$AS$1,),)))))</f>
        <v>-0.11426896513853928</v>
      </c>
      <c r="R333" s="13">
        <f>IF(VLOOKUP(B333,Database!$A:$AV,MATCH($R$1,Database!$A$1:$AV$1,),)=0,"#N/A",((((VLOOKUP(B333,Database!$A:$AS,MATCH($R$1,Database!$A$1:$AS$1,),))))-(((VLOOKUP(EDATE(B333,-12),Database!$A:$AS,MATCH($R$1,Database!$A$1:$AS$1,),)))))/(((VLOOKUP(EDATE(B333,-12),Database!$A:$AS,MATCH($R$1,Database!$A$1:$AS$1,),)))))</f>
        <v>-3.0000000014215656E-3</v>
      </c>
      <c r="S333" s="13">
        <f>IF(VLOOKUP(B333,Database!$A:$AV,MATCH($S$1,Database!$A$1:$AV$1,),)=0,"#N/A",((((VLOOKUP(B333,Database!$A:$AS,MATCH($S$1,Database!$A$1:$AS$1,),))))-(((VLOOKUP(EDATE(B333,-12),Database!$A:$AS,MATCH($S$1,Database!$A$1:$AS$1,),)))))/(((VLOOKUP(EDATE(B333,-12),Database!$A:$AS,MATCH($S$1,Database!$A$1:$AS$1,),)))))</f>
        <v>0.31832617793336809</v>
      </c>
      <c r="T333" s="13">
        <f>IF(VLOOKUP(B333,Database!$A:$AV,MATCH($T$1,Database!$A$1:$AV$1,),)=0,"#N/A",((((VLOOKUP(B333,Database!$A:$AS,MATCH($T$1,Database!$A$1:$AS$1,),))))-(((VLOOKUP(EDATE(B333,-12),Database!$A:$AS,MATCH($T$1,Database!$A$1:$AS$1,),)))))/(((VLOOKUP(EDATE(B333,-12),Database!$A:$AS,MATCH($T$1,Database!$A$1:$AS$1,),)))))</f>
        <v>5.6902002102029163E-2</v>
      </c>
      <c r="U333" s="13">
        <f>IF(VLOOKUP(B333,Database!$A:$AV,MATCH($U$1,Database!$A$1:$AV$1,),)=0,"#N/A",((((VLOOKUP(B333,Database!$A:$AS,MATCH($U$1,Database!$A$1:$AS$1,),))))-(((VLOOKUP(EDATE(B333,-12),Database!$A:$AS,MATCH($U$1,Database!$A$1:$AS$1,),)))))/(((VLOOKUP(EDATE(B333,-12),Database!$A:$AS,MATCH($U$1,Database!$A$1:$AS$1,),)))))</f>
        <v>5.7911065147916038E-2</v>
      </c>
      <c r="V333" s="13">
        <f>IF(VLOOKUP(B333,Database!$A:$AV,MATCH($V$1,Database!$A$1:$AV$1,),)=0,"#N/A",((((VLOOKUP(B333,Database!$A:$AS,MATCH($V$1,Database!$A$1:$AS$1,),))))-(((VLOOKUP(EDATE(B333,-12),Database!$A:$AS,MATCH($V$1,Database!$A$1:$AS$1,),)))))/(((VLOOKUP(EDATE(B333,-12),Database!$A:$AS,MATCH($V$1,Database!$A$1:$AS$1,),)))))</f>
        <v>5.1759834368530024E-2</v>
      </c>
    </row>
    <row r="334" spans="1:22" s="80" customFormat="1" x14ac:dyDescent="0.35">
      <c r="A334" s="43"/>
      <c r="B334" s="75">
        <v>42309</v>
      </c>
      <c r="C334" s="13">
        <f>IF(VLOOKUP(B334,Database!$A:$AU,MATCH($C$1,Database!$A$1:$AU$1,),)=0,"#N/A",((((VLOOKUP(B334,Database!$A:$AU,MATCH($C$1,Database!$A$1:$AU$1,),))))-(((VLOOKUP(EDATE(B334,-12),Database!$A:$AU,MATCH($C$1,Database!$A$1:$AU$1,),)))))/(((VLOOKUP(EDATE(B334,-12),Database!$A:$AU,MATCH($C$1,Database!$A$1:$AU$1,),)))))</f>
        <v>-4.0732922340007471E-2</v>
      </c>
      <c r="D334" s="13">
        <f>IF(VLOOKUP(B334,Database!$A:$AV,MATCH($D$1,Database!$A$1:$AV$1,),)=0,"#N/A",((((VLOOKUP(B334,Database!$A:$AS,MATCH($D$1,Database!$A$1:$AS$1,),))))-(((VLOOKUP(EDATE(B334,-12),Database!$A:$AS,MATCH($D$1,Database!$A$1:$AS$1,),)))))/(((VLOOKUP(EDATE(B334,-12),Database!$A:$AS,MATCH($D$1,Database!$A$1:$AS$1,),)))))</f>
        <v>3.2024793396936091E-2</v>
      </c>
      <c r="E334" s="13">
        <f>IF(VLOOKUP(B334,Database!$A:$AV,MATCH($E$1,Database!$A$1:$AV$1,),)=0,"#N/A",((((VLOOKUP(B334,Database!$A:$AS,MATCH($E$1,Database!$A$1:$AS$1,),))))-(((VLOOKUP(EDATE(B334,-12),Database!$A:$AS,MATCH($E$1,Database!$A$1:$AS$1,),)))))/(((VLOOKUP(EDATE(B334,-12),Database!$A:$AS,MATCH($E$1,Database!$A$1:$AS$1,),)))))</f>
        <v>-5.9642147100892988E-3</v>
      </c>
      <c r="F334" s="13">
        <f>IF(VLOOKUP(B334,Database!$A:$AV,MATCH($F$1,Database!$A$1:$AV$1,),)=0,"#N/A",((((VLOOKUP(B334,Database!$A:$AS,MATCH($F$1,Database!$A$1:$AS$1,),))))-(((VLOOKUP(EDATE(B334,-12),Database!$A:$AS,MATCH($F$1,Database!$A$1:$AS$1,),)))))/(((VLOOKUP(EDATE(B334,-12),Database!$A:$AS,MATCH($F$1,Database!$A$1:$AS$1,),)))))</f>
        <v>-4.0241448680817518E-3</v>
      </c>
      <c r="G334" s="13">
        <f>IF(VLOOKUP(B334,Database!$A:$AV,MATCH($G$1,Database!$A$1:$AV$1,),)=0,"#N/A",((((VLOOKUP(B334,Database!$A:$AS,MATCH($G$1,Database!$A$1:$AS$1,),))))-(((VLOOKUP(EDATE(B334,-12),Database!$A:$AS,MATCH($G$1,Database!$A$1:$AS$1,),)))))/(((VLOOKUP(EDATE(B334,-12),Database!$A:$AS,MATCH($G$1,Database!$A$1:$AS$1,),)))))</f>
        <v>2.6451746228559642E-2</v>
      </c>
      <c r="H334" s="13">
        <f>IF(VLOOKUP(B334,Database!$A:$AV,MATCH($H$1,Database!$A$1:$AV$1,),)=0,"#N/A",((((VLOOKUP(B334,Database!$A:$AS,MATCH($H$1,Database!$A$1:$AS$1,),))))-(((VLOOKUP(EDATE(B334,-12),Database!$A:$AS,MATCH($H$1,Database!$A$1:$AS$1,),)))))/(((VLOOKUP(EDATE(B334,-12),Database!$A:$AS,MATCH($H$1,Database!$A$1:$AS$1,),)))))</f>
        <v>3.1007751944051629E-2</v>
      </c>
      <c r="I334" s="13">
        <f>IF(VLOOKUP(B334,Database!$A:$AV,MATCH($I$1,Database!$A$1:$AV$1,),)=0,"#N/A",((((VLOOKUP(B334,Database!$A:$AS,MATCH($I$1,Database!$A$1:$AS$1,),))))-(((VLOOKUP(EDATE(B334,-12),Database!$A:$AS,MATCH($I$1,Database!$A$1:$AS$1,),)))))/(((VLOOKUP(EDATE(B334,-12),Database!$A:$AS,MATCH($I$1,Database!$A$1:$AS$1,),)))))</f>
        <v>2.8629856849628318E-2</v>
      </c>
      <c r="J334" s="13">
        <f>IF(VLOOKUP(B334,Database!$A:$AV,MATCH($J$1,Database!$A$1:$AV$1,),)=0,"#N/A",((((VLOOKUP(B334,Database!$A:$AS,MATCH($J$1,Database!$A$1:$AS$1,),))))-(((VLOOKUP(EDATE(B334,-12),Database!$A:$AS,MATCH($J$1,Database!$A$1:$AS$1,),)))))/(((VLOOKUP(EDATE(B334,-12),Database!$A:$AS,MATCH($J$1,Database!$A$1:$AS$1,),)))))</f>
        <v>4.2234092202039421E-2</v>
      </c>
      <c r="K334" s="13">
        <f>IF(VLOOKUP(B334,Database!$A:$AV,MATCH($K$1,Database!$A$1:$AV$1,),)=0,"#N/A",((((VLOOKUP(B334,Database!$A:$AS,MATCH($K$1,Database!$A$1:$AS$1,),))))-(((VLOOKUP(EDATE(B334,-12),Database!$A:$AS,MATCH($K$1,Database!$A$1:$AS$1,),)))))/(((VLOOKUP(EDATE(B334,-12),Database!$A:$AS,MATCH($K$1,Database!$A$1:$AS$1,),)))))</f>
        <v>7.6519916149656184E-2</v>
      </c>
      <c r="L334" s="13">
        <f>((((VLOOKUP(B334,Database!$A:$AS,MATCH($L$1,Database!$A$1:$AS$1,),))))-(((VLOOKUP(EDATE(B334,-12),Database!$A:$AS,MATCH($L$1,Database!$A$1:$AS$1,),)))))/(((VLOOKUP(EDATE(B334,-12),Database!$A:$AS,MATCH($L$1,Database!$A$1:$AS$1,),))))</f>
        <v>-2.9790042890668069E-3</v>
      </c>
      <c r="M334" s="13">
        <f>((((VLOOKUP(B334,Database!$A:$AS,MATCH($M$1,Database!$A$1:$AS$1,),))))-(((VLOOKUP(EDATE(B334,-12),Database!$A:$AS,MATCH($M$1,Database!$A$1:$AS$1,),)))))/(((VLOOKUP(EDATE(B334,-12),Database!$A:$AS,MATCH($M$1,Database!$A$1:$AS$1,),))))</f>
        <v>2.3541453428863841E-2</v>
      </c>
      <c r="N334" s="13">
        <f>((((VLOOKUP(B334,Database!$A:$AS,MATCH($N$1,Database!$A$1:$AS$1,),))))-(((VLOOKUP(EDATE(B334,-12),Database!$A:$AS,MATCH($N$1,Database!$A$1:$AS$1,),)))))/(((VLOOKUP(EDATE(B334,-12),Database!$A:$AS,MATCH($N$1,Database!$A$1:$AS$1,),))))</f>
        <v>2.6112275165153746E-3</v>
      </c>
      <c r="O334" s="13">
        <f>IF(VLOOKUP(B334,Database!$A:$AV,MATCH($O$1,Database!$A$1:$AV$1,),)=0,"#N/A",((((VLOOKUP(B334,Database!$A:$AS,MATCH($O$1,Database!$A$1:$AS$1,),))))-(((VLOOKUP(EDATE(B334,-12),Database!$A:$AS,MATCH($O$1,Database!$A$1:$AS$1,),)))))/(((VLOOKUP(EDATE(B334,-12),Database!$A:$AS,MATCH($O$1,Database!$A$1:$AS$1,),)))))</f>
        <v>-1.9798045717692475E-2</v>
      </c>
      <c r="P334" s="13">
        <f>IF(VLOOKUP(B334,Database!$A:$AV,MATCH($P$1,Database!$A$1:$AV$1,),)=0,"#N/A",((((VLOOKUP(B334,Database!$A:$AS,MATCH($P$1,Database!$A$1:$AS$1,),))))-(((VLOOKUP(EDATE(B334,-12),Database!$A:$AS,MATCH($P$1,Database!$A$1:$AS$1,),)))))/(((VLOOKUP(EDATE(B334,-12),Database!$A:$AS,MATCH($P$1,Database!$A$1:$AS$1,),)))))</f>
        <v>2.0377082635314236E-2</v>
      </c>
      <c r="Q334" s="13">
        <f>IF(VLOOKUP(B334,Database!$A:$AV,MATCH($Q$1,Database!$A$1:$AV$1,),)=0,"#N/A",((((VLOOKUP(B334,Database!$A:$AS,MATCH($Q$1,Database!$A$1:$AS$1,),))))-(((VLOOKUP(EDATE(B334,-12),Database!$A:$AS,MATCH($Q$1,Database!$A$1:$AS$1,),)))))/(((VLOOKUP(EDATE(B334,-12),Database!$A:$AS,MATCH($Q$1,Database!$A$1:$AS$1,),)))))</f>
        <v>-0.12317034853764204</v>
      </c>
      <c r="R334" s="13">
        <f>IF(VLOOKUP(B334,Database!$A:$AV,MATCH($R$1,Database!$A$1:$AV$1,),)=0,"#N/A",((((VLOOKUP(B334,Database!$A:$AS,MATCH($R$1,Database!$A$1:$AS$1,),))))-(((VLOOKUP(EDATE(B334,-12),Database!$A:$AS,MATCH($R$1,Database!$A$1:$AS$1,),)))))/(((VLOOKUP(EDATE(B334,-12),Database!$A:$AS,MATCH($R$1,Database!$A$1:$AS$1,),)))))</f>
        <v>3.4205231391207729E-2</v>
      </c>
      <c r="S334" s="13">
        <f>IF(VLOOKUP(B334,Database!$A:$AV,MATCH($S$1,Database!$A$1:$AV$1,),)=0,"#N/A",((((VLOOKUP(B334,Database!$A:$AS,MATCH($S$1,Database!$A$1:$AS$1,),))))-(((VLOOKUP(EDATE(B334,-12),Database!$A:$AS,MATCH($S$1,Database!$A$1:$AS$1,),)))))/(((VLOOKUP(EDATE(B334,-12),Database!$A:$AS,MATCH($S$1,Database!$A$1:$AS$1,),)))))</f>
        <v>0.29813614144419726</v>
      </c>
      <c r="T334" s="13">
        <f>IF(VLOOKUP(B334,Database!$A:$AV,MATCH($T$1,Database!$A$1:$AV$1,),)=0,"#N/A",((((VLOOKUP(B334,Database!$A:$AS,MATCH($T$1,Database!$A$1:$AS$1,),))))-(((VLOOKUP(EDATE(B334,-12),Database!$A:$AS,MATCH($T$1,Database!$A$1:$AS$1,),)))))/(((VLOOKUP(EDATE(B334,-12),Database!$A:$AS,MATCH($T$1,Database!$A$1:$AS$1,),)))))</f>
        <v>7.1055381394093897E-2</v>
      </c>
      <c r="U334" s="13">
        <f>IF(VLOOKUP(B334,Database!$A:$AV,MATCH($U$1,Database!$A$1:$AV$1,),)=0,"#N/A",((((VLOOKUP(B334,Database!$A:$AS,MATCH($U$1,Database!$A$1:$AS$1,),))))-(((VLOOKUP(EDATE(B334,-12),Database!$A:$AS,MATCH($U$1,Database!$A$1:$AS$1,),)))))/(((VLOOKUP(EDATE(B334,-12),Database!$A:$AS,MATCH($U$1,Database!$A$1:$AS$1,),)))))</f>
        <v>2.5667351131703969E-2</v>
      </c>
      <c r="V334" s="13">
        <f>IF(VLOOKUP(B334,Database!$A:$AV,MATCH($V$1,Database!$A$1:$AV$1,),)=0,"#N/A",((((VLOOKUP(B334,Database!$A:$AS,MATCH($V$1,Database!$A$1:$AS$1,),))))-(((VLOOKUP(EDATE(B334,-12),Database!$A:$AS,MATCH($V$1,Database!$A$1:$AS$1,),)))))/(((VLOOKUP(EDATE(B334,-12),Database!$A:$AS,MATCH($V$1,Database!$A$1:$AS$1,),)))))</f>
        <v>5.4979253112033159E-2</v>
      </c>
    </row>
    <row r="335" spans="1:22" s="80" customFormat="1" x14ac:dyDescent="0.35">
      <c r="A335" s="43"/>
      <c r="B335" s="75">
        <v>42339</v>
      </c>
      <c r="C335" s="13">
        <f>IF(VLOOKUP(B335,Database!$A:$AU,MATCH($C$1,Database!$A$1:$AU$1,),)=0,"#N/A",((((VLOOKUP(B335,Database!$A:$AU,MATCH($C$1,Database!$A$1:$AU$1,),))))-(((VLOOKUP(EDATE(B335,-12),Database!$A:$AU,MATCH($C$1,Database!$A$1:$AU$1,),)))))/(((VLOOKUP(EDATE(B335,-12),Database!$A:$AU,MATCH($C$1,Database!$A$1:$AU$1,),)))))</f>
        <v>-4.5706232141905626E-2</v>
      </c>
      <c r="D335" s="13">
        <f>IF(VLOOKUP(B335,Database!$A:$AV,MATCH($D$1,Database!$A$1:$AV$1,),)=0,"#N/A",((((VLOOKUP(B335,Database!$A:$AS,MATCH($D$1,Database!$A$1:$AS$1,),))))-(((VLOOKUP(EDATE(B335,-12),Database!$A:$AS,MATCH($D$1,Database!$A$1:$AS$1,),)))))/(((VLOOKUP(EDATE(B335,-12),Database!$A:$AS,MATCH($D$1,Database!$A$1:$AS$1,),)))))</f>
        <v>2.0366598775660185E-2</v>
      </c>
      <c r="E335" s="13">
        <f>IF(VLOOKUP(B335,Database!$A:$AV,MATCH($E$1,Database!$A$1:$AV$1,),)=0,"#N/A",((((VLOOKUP(B335,Database!$A:$AS,MATCH($E$1,Database!$A$1:$AS$1,),))))-(((VLOOKUP(EDATE(B335,-12),Database!$A:$AS,MATCH($E$1,Database!$A$1:$AS$1,),)))))/(((VLOOKUP(EDATE(B335,-12),Database!$A:$AS,MATCH($E$1,Database!$A$1:$AS$1,),)))))</f>
        <v>-2.0958083836459095E-2</v>
      </c>
      <c r="F335" s="13">
        <f>IF(VLOOKUP(B335,Database!$A:$AV,MATCH($F$1,Database!$A$1:$AV$1,),)=0,"#N/A",((((VLOOKUP(B335,Database!$A:$AS,MATCH($F$1,Database!$A$1:$AS$1,),))))-(((VLOOKUP(EDATE(B335,-12),Database!$A:$AS,MATCH($F$1,Database!$A$1:$AS$1,),)))))/(((VLOOKUP(EDATE(B335,-12),Database!$A:$AS,MATCH($F$1,Database!$A$1:$AS$1,),)))))</f>
        <v>-1.1869436198493474E-2</v>
      </c>
      <c r="G335" s="13">
        <f>IF(VLOOKUP(B335,Database!$A:$AV,MATCH($G$1,Database!$A$1:$AV$1,),)=0,"#N/A",((((VLOOKUP(B335,Database!$A:$AS,MATCH($G$1,Database!$A$1:$AS$1,),))))-(((VLOOKUP(EDATE(B335,-12),Database!$A:$AS,MATCH($G$1,Database!$A$1:$AS$1,),)))))/(((VLOOKUP(EDATE(B335,-12),Database!$A:$AS,MATCH($G$1,Database!$A$1:$AS$1,),)))))</f>
        <v>4.0124385595351843E-4</v>
      </c>
      <c r="H335" s="13">
        <f>IF(VLOOKUP(B335,Database!$A:$AV,MATCH($H$1,Database!$A$1:$AV$1,),)=0,"#N/A",((((VLOOKUP(B335,Database!$A:$AS,MATCH($H$1,Database!$A$1:$AS$1,),))))-(((VLOOKUP(EDATE(B335,-12),Database!$A:$AS,MATCH($H$1,Database!$A$1:$AS$1,),)))))/(((VLOOKUP(EDATE(B335,-12),Database!$A:$AS,MATCH($H$1,Database!$A$1:$AS$1,),)))))</f>
        <v>8.686210640819066E-3</v>
      </c>
      <c r="I335" s="13">
        <f>IF(VLOOKUP(B335,Database!$A:$AV,MATCH($I$1,Database!$A$1:$AV$1,),)=0,"#N/A",((((VLOOKUP(B335,Database!$A:$AS,MATCH($I$1,Database!$A$1:$AS$1,),))))-(((VLOOKUP(EDATE(B335,-12),Database!$A:$AS,MATCH($I$1,Database!$A$1:$AS$1,),)))))/(((VLOOKUP(EDATE(B335,-12),Database!$A:$AS,MATCH($I$1,Database!$A$1:$AS$1,),)))))</f>
        <v>-1.0121457554526159E-3</v>
      </c>
      <c r="J335" s="13">
        <f>IF(VLOOKUP(B335,Database!$A:$AV,MATCH($J$1,Database!$A$1:$AV$1,),)=0,"#N/A",((((VLOOKUP(B335,Database!$A:$AS,MATCH($J$1,Database!$A$1:$AS$1,),))))-(((VLOOKUP(EDATE(B335,-12),Database!$A:$AS,MATCH($J$1,Database!$A$1:$AS$1,),)))))/(((VLOOKUP(EDATE(B335,-12),Database!$A:$AS,MATCH($J$1,Database!$A$1:$AS$1,),)))))</f>
        <v>3.7798127164513799E-2</v>
      </c>
      <c r="K335" s="13">
        <f>IF(VLOOKUP(B335,Database!$A:$AV,MATCH($K$1,Database!$A$1:$AV$1,),)=0,"#N/A",((((VLOOKUP(B335,Database!$A:$AS,MATCH($K$1,Database!$A$1:$AS$1,),))))-(((VLOOKUP(EDATE(B335,-12),Database!$A:$AS,MATCH($K$1,Database!$A$1:$AS$1,),)))))/(((VLOOKUP(EDATE(B335,-12),Database!$A:$AS,MATCH($K$1,Database!$A$1:$AS$1,),)))))</f>
        <v>1.4056224898993504E-2</v>
      </c>
      <c r="L335" s="13">
        <f>((((VLOOKUP(B335,Database!$A:$AS,MATCH($L$1,Database!$A$1:$AS$1,),))))-(((VLOOKUP(EDATE(B335,-12),Database!$A:$AS,MATCH($L$1,Database!$A$1:$AS$1,),)))))/(((VLOOKUP(EDATE(B335,-12),Database!$A:$AS,MATCH($L$1,Database!$A$1:$AS$1,),))))</f>
        <v>1.3385830441001209E-3</v>
      </c>
      <c r="M335" s="13">
        <f>((((VLOOKUP(B335,Database!$A:$AS,MATCH($M$1,Database!$A$1:$AS$1,),))))-(((VLOOKUP(EDATE(B335,-12),Database!$A:$AS,MATCH($M$1,Database!$A$1:$AS$1,),)))))/(((VLOOKUP(EDATE(B335,-12),Database!$A:$AS,MATCH($M$1,Database!$A$1:$AS$1,),))))</f>
        <v>-8.9910089910089069E-3</v>
      </c>
      <c r="N335" s="13">
        <f>((((VLOOKUP(B335,Database!$A:$AS,MATCH($N$1,Database!$A$1:$AS$1,),))))-(((VLOOKUP(EDATE(B335,-12),Database!$A:$AS,MATCH($N$1,Database!$A$1:$AS$1,),)))))/(((VLOOKUP(EDATE(B335,-12),Database!$A:$AS,MATCH($N$1,Database!$A$1:$AS$1,),))))</f>
        <v>3.4903733898375054E-2</v>
      </c>
      <c r="O335" s="13">
        <f>IF(VLOOKUP(B335,Database!$A:$AV,MATCH($O$1,Database!$A$1:$AV$1,),)=0,"#N/A",((((VLOOKUP(B335,Database!$A:$AS,MATCH($O$1,Database!$A$1:$AS$1,),))))-(((VLOOKUP(EDATE(B335,-12),Database!$A:$AS,MATCH($O$1,Database!$A$1:$AS$1,),)))))/(((VLOOKUP(EDATE(B335,-12),Database!$A:$AS,MATCH($O$1,Database!$A$1:$AS$1,),)))))</f>
        <v>-1.9387982435237285E-2</v>
      </c>
      <c r="P335" s="13">
        <f>IF(VLOOKUP(B335,Database!$A:$AV,MATCH($P$1,Database!$A$1:$AV$1,),)=0,"#N/A",((((VLOOKUP(B335,Database!$A:$AS,MATCH($P$1,Database!$A$1:$AS$1,),))))-(((VLOOKUP(EDATE(B335,-12),Database!$A:$AS,MATCH($P$1,Database!$A$1:$AS$1,),)))))/(((VLOOKUP(EDATE(B335,-12),Database!$A:$AS,MATCH($P$1,Database!$A$1:$AS$1,),)))))</f>
        <v>-1.2751140084480028E-2</v>
      </c>
      <c r="Q335" s="13">
        <f>IF(VLOOKUP(B335,Database!$A:$AV,MATCH($Q$1,Database!$A$1:$AV$1,),)=0,"#N/A",((((VLOOKUP(B335,Database!$A:$AS,MATCH($Q$1,Database!$A$1:$AS$1,),))))-(((VLOOKUP(EDATE(B335,-12),Database!$A:$AS,MATCH($Q$1,Database!$A$1:$AS$1,),)))))/(((VLOOKUP(EDATE(B335,-12),Database!$A:$AS,MATCH($Q$1,Database!$A$1:$AS$1,),)))))</f>
        <v>-0.11024003073094502</v>
      </c>
      <c r="R335" s="13">
        <f>IF(VLOOKUP(B335,Database!$A:$AV,MATCH($R$1,Database!$A$1:$AV$1,),)=0,"#N/A",((((VLOOKUP(B335,Database!$A:$AS,MATCH($R$1,Database!$A$1:$AS$1,),))))-(((VLOOKUP(EDATE(B335,-12),Database!$A:$AS,MATCH($R$1,Database!$A$1:$AS$1,),)))))/(((VLOOKUP(EDATE(B335,-12),Database!$A:$AS,MATCH($R$1,Database!$A$1:$AS$1,),)))))</f>
        <v>9.2975206603770455E-2</v>
      </c>
      <c r="S335" s="13">
        <f>IF(VLOOKUP(B335,Database!$A:$AV,MATCH($S$1,Database!$A$1:$AV$1,),)=0,"#N/A",((((VLOOKUP(B335,Database!$A:$AS,MATCH($S$1,Database!$A$1:$AS$1,),))))-(((VLOOKUP(EDATE(B335,-12),Database!$A:$AS,MATCH($S$1,Database!$A$1:$AS$1,),)))))/(((VLOOKUP(EDATE(B335,-12),Database!$A:$AS,MATCH($S$1,Database!$A$1:$AS$1,),)))))</f>
        <v>0.50636501038051862</v>
      </c>
      <c r="T335" s="13">
        <f>IF(VLOOKUP(B335,Database!$A:$AV,MATCH($T$1,Database!$A$1:$AV$1,),)=0,"#N/A",((((VLOOKUP(B335,Database!$A:$AS,MATCH($T$1,Database!$A$1:$AS$1,),))))-(((VLOOKUP(EDATE(B335,-12),Database!$A:$AS,MATCH($T$1,Database!$A$1:$AS$1,),)))))/(((VLOOKUP(EDATE(B335,-12),Database!$A:$AS,MATCH($T$1,Database!$A$1:$AS$1,),)))))</f>
        <v>8.0543933056614697E-2</v>
      </c>
      <c r="U335" s="13">
        <f>IF(VLOOKUP(B335,Database!$A:$AV,MATCH($U$1,Database!$A$1:$AV$1,),)=0,"#N/A",((((VLOOKUP(B335,Database!$A:$AS,MATCH($U$1,Database!$A$1:$AS$1,),))))-(((VLOOKUP(EDATE(B335,-12),Database!$A:$AS,MATCH($U$1,Database!$A$1:$AS$1,),)))))/(((VLOOKUP(EDATE(B335,-12),Database!$A:$AS,MATCH($U$1,Database!$A$1:$AS$1,),)))))</f>
        <v>2.018163469000678E-3</v>
      </c>
      <c r="V335" s="13">
        <f>IF(VLOOKUP(B335,Database!$A:$AV,MATCH($V$1,Database!$A$1:$AV$1,),)=0,"#N/A",((((VLOOKUP(B335,Database!$A:$AS,MATCH($V$1,Database!$A$1:$AS$1,),))))-(((VLOOKUP(EDATE(B335,-12),Database!$A:$AS,MATCH($V$1,Database!$A$1:$AS$1,),)))))/(((VLOOKUP(EDATE(B335,-12),Database!$A:$AS,MATCH($V$1,Database!$A$1:$AS$1,),)))))</f>
        <v>4.0774719673802244E-2</v>
      </c>
    </row>
    <row r="336" spans="1:22" s="80" customFormat="1" x14ac:dyDescent="0.35">
      <c r="A336" s="43"/>
      <c r="B336" s="75">
        <v>42370</v>
      </c>
      <c r="C336" s="13">
        <f>IF(VLOOKUP(B336,Database!$A:$AU,MATCH($C$1,Database!$A$1:$AU$1,),)=0,"#N/A",((((VLOOKUP(B336,Database!$A:$AU,MATCH($C$1,Database!$A$1:$AU$1,),))))-(((VLOOKUP(EDATE(B336,-12),Database!$A:$AU,MATCH($C$1,Database!$A$1:$AU$1,),)))))/(((VLOOKUP(EDATE(B336,-12),Database!$A:$AU,MATCH($C$1,Database!$A$1:$AU$1,),)))))</f>
        <v>-3.2971458590963516E-2</v>
      </c>
      <c r="D336" s="13">
        <f>IF(VLOOKUP(B336,Database!$A:$AV,MATCH($D$1,Database!$A$1:$AV$1,),)=0,"#N/A",((((VLOOKUP(B336,Database!$A:$AS,MATCH($D$1,Database!$A$1:$AS$1,),))))-(((VLOOKUP(EDATE(B336,-12),Database!$A:$AS,MATCH($D$1,Database!$A$1:$AS$1,),)))))/(((VLOOKUP(EDATE(B336,-12),Database!$A:$AS,MATCH($D$1,Database!$A$1:$AS$1,),)))))</f>
        <v>5.2254098366871032E-2</v>
      </c>
      <c r="E336" s="13">
        <f>IF(VLOOKUP(B336,Database!$A:$AV,MATCH($E$1,Database!$A$1:$AV$1,),)=0,"#N/A",((((VLOOKUP(B336,Database!$A:$AS,MATCH($E$1,Database!$A$1:$AS$1,),))))-(((VLOOKUP(EDATE(B336,-12),Database!$A:$AS,MATCH($E$1,Database!$A$1:$AS$1,),)))))/(((VLOOKUP(EDATE(B336,-12),Database!$A:$AS,MATCH($E$1,Database!$A$1:$AS$1,),)))))</f>
        <v>-2.3369036030478279E-2</v>
      </c>
      <c r="F336" s="13">
        <f>IF(VLOOKUP(B336,Database!$A:$AV,MATCH($F$1,Database!$A$1:$AV$1,),)=0,"#N/A",((((VLOOKUP(B336,Database!$A:$AS,MATCH($F$1,Database!$A$1:$AS$1,),))))-(((VLOOKUP(EDATE(B336,-12),Database!$A:$AS,MATCH($F$1,Database!$A$1:$AS$1,),)))))/(((VLOOKUP(EDATE(B336,-12),Database!$A:$AS,MATCH($F$1,Database!$A$1:$AS$1,),)))))</f>
        <v>2.845528455520004E-2</v>
      </c>
      <c r="G336" s="13">
        <f>IF(VLOOKUP(B336,Database!$A:$AV,MATCH($G$1,Database!$A$1:$AV$1,),)=0,"#N/A",((((VLOOKUP(B336,Database!$A:$AS,MATCH($G$1,Database!$A$1:$AS$1,),))))-(((VLOOKUP(EDATE(B336,-12),Database!$A:$AS,MATCH($G$1,Database!$A$1:$AS$1,),)))))/(((VLOOKUP(EDATE(B336,-12),Database!$A:$AS,MATCH($G$1,Database!$A$1:$AS$1,),)))))</f>
        <v>2.0102522866619763E-2</v>
      </c>
      <c r="H336" s="13">
        <f>IF(VLOOKUP(B336,Database!$A:$AV,MATCH($H$1,Database!$A$1:$AV$1,),)=0,"#N/A",((((VLOOKUP(B336,Database!$A:$AS,MATCH($H$1,Database!$A$1:$AS$1,),))))-(((VLOOKUP(EDATE(B336,-12),Database!$A:$AS,MATCH($H$1,Database!$A$1:$AS$1,),)))))/(((VLOOKUP(EDATE(B336,-12),Database!$A:$AS,MATCH($H$1,Database!$A$1:$AS$1,),)))))</f>
        <v>7.478632472490694E-3</v>
      </c>
      <c r="I336" s="13">
        <f>IF(VLOOKUP(B336,Database!$A:$AV,MATCH($I$1,Database!$A$1:$AV$1,),)=0,"#N/A",((((VLOOKUP(B336,Database!$A:$AS,MATCH($I$1,Database!$A$1:$AS$1,),))))-(((VLOOKUP(EDATE(B336,-12),Database!$A:$AS,MATCH($I$1,Database!$A$1:$AS$1,),)))))/(((VLOOKUP(EDATE(B336,-12),Database!$A:$AS,MATCH($I$1,Database!$A$1:$AS$1,),)))))</f>
        <v>3.4587995927988092E-2</v>
      </c>
      <c r="J336" s="13">
        <f>IF(VLOOKUP(B336,Database!$A:$AV,MATCH($J$1,Database!$A$1:$AV$1,),)=0,"#N/A",((((VLOOKUP(B336,Database!$A:$AS,MATCH($J$1,Database!$A$1:$AS$1,),))))-(((VLOOKUP(EDATE(B336,-12),Database!$A:$AS,MATCH($J$1,Database!$A$1:$AS$1,),)))))/(((VLOOKUP(EDATE(B336,-12),Database!$A:$AS,MATCH($J$1,Database!$A$1:$AS$1,),)))))</f>
        <v>5.1501791415079955E-2</v>
      </c>
      <c r="K336" s="13">
        <f>IF(VLOOKUP(B336,Database!$A:$AV,MATCH($K$1,Database!$A$1:$AV$1,),)=0,"#N/A",((((VLOOKUP(B336,Database!$A:$AS,MATCH($K$1,Database!$A$1:$AS$1,),))))-(((VLOOKUP(EDATE(B336,-12),Database!$A:$AS,MATCH($K$1,Database!$A$1:$AS$1,),)))))/(((VLOOKUP(EDATE(B336,-12),Database!$A:$AS,MATCH($K$1,Database!$A$1:$AS$1,),)))))</f>
        <v>6.8710359402759144E-2</v>
      </c>
      <c r="L336" s="13">
        <f>((((VLOOKUP(B336,Database!$A:$AS,MATCH($L$1,Database!$A$1:$AS$1,),))))-(((VLOOKUP(EDATE(B336,-12),Database!$A:$AS,MATCH($L$1,Database!$A$1:$AS$1,),)))))/(((VLOOKUP(EDATE(B336,-12),Database!$A:$AS,MATCH($L$1,Database!$A$1:$AS$1,),))))</f>
        <v>7.3801720609897002E-3</v>
      </c>
      <c r="M336" s="13">
        <f>((((VLOOKUP(B336,Database!$A:$AS,MATCH($M$1,Database!$A$1:$AS$1,),))))-(((VLOOKUP(EDATE(B336,-12),Database!$A:$AS,MATCH($M$1,Database!$A$1:$AS$1,),)))))/(((VLOOKUP(EDATE(B336,-12),Database!$A:$AS,MATCH($M$1,Database!$A$1:$AS$1,),))))</f>
        <v>-6.9169960474308578E-3</v>
      </c>
      <c r="N336" s="13">
        <f>((((VLOOKUP(B336,Database!$A:$AS,MATCH($N$1,Database!$A$1:$AS$1,),))))-(((VLOOKUP(EDATE(B336,-12),Database!$A:$AS,MATCH($N$1,Database!$A$1:$AS$1,),)))))/(((VLOOKUP(EDATE(B336,-12),Database!$A:$AS,MATCH($N$1,Database!$A$1:$AS$1,),))))</f>
        <v>4.4498523300460523E-2</v>
      </c>
      <c r="O336" s="13">
        <f>IF(VLOOKUP(B336,Database!$A:$AV,MATCH($O$1,Database!$A$1:$AV$1,),)=0,"#N/A",((((VLOOKUP(B336,Database!$A:$AS,MATCH($O$1,Database!$A$1:$AS$1,),))))-(((VLOOKUP(EDATE(B336,-12),Database!$A:$AS,MATCH($O$1,Database!$A$1:$AS$1,),)))))/(((VLOOKUP(EDATE(B336,-12),Database!$A:$AS,MATCH($O$1,Database!$A$1:$AS$1,),)))))</f>
        <v>-6.7894377126225518E-3</v>
      </c>
      <c r="P336" s="13">
        <f>IF(VLOOKUP(B336,Database!$A:$AV,MATCH($P$1,Database!$A$1:$AV$1,),)=0,"#N/A",((((VLOOKUP(B336,Database!$A:$AS,MATCH($P$1,Database!$A$1:$AS$1,),))))-(((VLOOKUP(EDATE(B336,-12),Database!$A:$AS,MATCH($P$1,Database!$A$1:$AS$1,),)))))/(((VLOOKUP(EDATE(B336,-12),Database!$A:$AS,MATCH($P$1,Database!$A$1:$AS$1,),)))))</f>
        <v>1.3306038894575201E-2</v>
      </c>
      <c r="Q336" s="13">
        <f>IF(VLOOKUP(B336,Database!$A:$AV,MATCH($Q$1,Database!$A$1:$AV$1,),)=0,"#N/A",((((VLOOKUP(B336,Database!$A:$AS,MATCH($Q$1,Database!$A$1:$AS$1,),))))-(((VLOOKUP(EDATE(B336,-12),Database!$A:$AS,MATCH($Q$1,Database!$A$1:$AS$1,),)))))/(((VLOOKUP(EDATE(B336,-12),Database!$A:$AS,MATCH($Q$1,Database!$A$1:$AS$1,),)))))</f>
        <v>-0.10641288335840103</v>
      </c>
      <c r="R336" s="13">
        <f>IF(VLOOKUP(B336,Database!$A:$AV,MATCH($R$1,Database!$A$1:$AV$1,),)=0,"#N/A",((((VLOOKUP(B336,Database!$A:$AS,MATCH($R$1,Database!$A$1:$AS$1,),))))-(((VLOOKUP(EDATE(B336,-12),Database!$A:$AS,MATCH($R$1,Database!$A$1:$AS$1,),)))))/(((VLOOKUP(EDATE(B336,-12),Database!$A:$AS,MATCH($R$1,Database!$A$1:$AS$1,),)))))</f>
        <v>4.1751527487443638E-2</v>
      </c>
      <c r="S336" s="13">
        <f>IF(VLOOKUP(B336,Database!$A:$AV,MATCH($S$1,Database!$A$1:$AV$1,),)=0,"#N/A",((((VLOOKUP(B336,Database!$A:$AS,MATCH($S$1,Database!$A$1:$AS$1,),))))-(((VLOOKUP(EDATE(B336,-12),Database!$A:$AS,MATCH($S$1,Database!$A$1:$AS$1,),)))))/(((VLOOKUP(EDATE(B336,-12),Database!$A:$AS,MATCH($S$1,Database!$A$1:$AS$1,),)))))</f>
        <v>0.55774278215419471</v>
      </c>
      <c r="T336" s="13">
        <f>IF(VLOOKUP(B336,Database!$A:$AV,MATCH($T$1,Database!$A$1:$AV$1,),)=0,"#N/A",((((VLOOKUP(B336,Database!$A:$AS,MATCH($T$1,Database!$A$1:$AS$1,),))))-(((VLOOKUP(EDATE(B336,-12),Database!$A:$AS,MATCH($T$1,Database!$A$1:$AS$1,),)))))/(((VLOOKUP(EDATE(B336,-12),Database!$A:$AS,MATCH($T$1,Database!$A$1:$AS$1,),)))))</f>
        <v>7.7731092429206367E-2</v>
      </c>
      <c r="U336" s="13">
        <f>IF(VLOOKUP(B336,Database!$A:$AV,MATCH($U$1,Database!$A$1:$AV$1,),)=0,"#N/A",((((VLOOKUP(B336,Database!$A:$AS,MATCH($U$1,Database!$A$1:$AS$1,),))))-(((VLOOKUP(EDATE(B336,-12),Database!$A:$AS,MATCH($U$1,Database!$A$1:$AS$1,),)))))/(((VLOOKUP(EDATE(B336,-12),Database!$A:$AS,MATCH($U$1,Database!$A$1:$AS$1,),)))))</f>
        <v>4.5035823952263548E-2</v>
      </c>
      <c r="V336" s="13">
        <f>IF(VLOOKUP(B336,Database!$A:$AV,MATCH($V$1,Database!$A$1:$AV$1,),)=0,"#N/A",((((VLOOKUP(B336,Database!$A:$AS,MATCH($V$1,Database!$A$1:$AS$1,),))))-(((VLOOKUP(EDATE(B336,-12),Database!$A:$AS,MATCH($V$1,Database!$A$1:$AS$1,),)))))/(((VLOOKUP(EDATE(B336,-12),Database!$A:$AS,MATCH($V$1,Database!$A$1:$AS$1,),)))))</f>
        <v>3.4517766497461987E-2</v>
      </c>
    </row>
    <row r="337" spans="1:22" s="80" customFormat="1" x14ac:dyDescent="0.35">
      <c r="A337" s="43"/>
      <c r="B337" s="75">
        <v>42401</v>
      </c>
      <c r="C337" s="13">
        <f>IF(VLOOKUP(B337,Database!$A:$AU,MATCH($C$1,Database!$A$1:$AU$1,),)=0,"#N/A",((((VLOOKUP(B337,Database!$A:$AU,MATCH($C$1,Database!$A$1:$AU$1,),))))-(((VLOOKUP(EDATE(B337,-12),Database!$A:$AU,MATCH($C$1,Database!$A$1:$AU$1,),)))))/(((VLOOKUP(EDATE(B337,-12),Database!$A:$AU,MATCH($C$1,Database!$A$1:$AU$1,),)))))</f>
        <v>-3.1919996398825916E-2</v>
      </c>
      <c r="D337" s="13">
        <f>IF(VLOOKUP(B337,Database!$A:$AV,MATCH($D$1,Database!$A$1:$AV$1,),)=0,"#N/A",((((VLOOKUP(B337,Database!$A:$AS,MATCH($D$1,Database!$A$1:$AS$1,),))))-(((VLOOKUP(EDATE(B337,-12),Database!$A:$AS,MATCH($D$1,Database!$A$1:$AS$1,),)))))/(((VLOOKUP(EDATE(B337,-12),Database!$A:$AS,MATCH($D$1,Database!$A$1:$AS$1,),)))))</f>
        <v>7.9760717857694664E-3</v>
      </c>
      <c r="E337" s="13">
        <f>IF(VLOOKUP(B337,Database!$A:$AV,MATCH($E$1,Database!$A$1:$AV$1,),)=0,"#N/A",((((VLOOKUP(B337,Database!$A:$AS,MATCH($E$1,Database!$A$1:$AS$1,),))))-(((VLOOKUP(EDATE(B337,-12),Database!$A:$AS,MATCH($E$1,Database!$A$1:$AS$1,),)))))/(((VLOOKUP(EDATE(B337,-12),Database!$A:$AS,MATCH($E$1,Database!$A$1:$AS$1,),)))))</f>
        <v>-3.0060120232247027E-3</v>
      </c>
      <c r="F337" s="13">
        <f>IF(VLOOKUP(B337,Database!$A:$AV,MATCH($F$1,Database!$A$1:$AV$1,),)=0,"#N/A",((((VLOOKUP(B337,Database!$A:$AS,MATCH($F$1,Database!$A$1:$AS$1,),))))-(((VLOOKUP(EDATE(B337,-12),Database!$A:$AS,MATCH($F$1,Database!$A$1:$AS$1,),)))))/(((VLOOKUP(EDATE(B337,-12),Database!$A:$AS,MATCH($F$1,Database!$A$1:$AS$1,),)))))</f>
        <v>1.9133937557545742E-2</v>
      </c>
      <c r="G337" s="13">
        <f>IF(VLOOKUP(B337,Database!$A:$AV,MATCH($G$1,Database!$A$1:$AV$1,),)=0,"#N/A",((((VLOOKUP(B337,Database!$A:$AS,MATCH($G$1,Database!$A$1:$AS$1,),))))-(((VLOOKUP(EDATE(B337,-12),Database!$A:$AS,MATCH($G$1,Database!$A$1:$AS$1,),)))))/(((VLOOKUP(EDATE(B337,-12),Database!$A:$AS,MATCH($G$1,Database!$A$1:$AS$1,),)))))</f>
        <v>8.0991900809917819E-3</v>
      </c>
      <c r="H337" s="13">
        <f>IF(VLOOKUP(B337,Database!$A:$AV,MATCH($H$1,Database!$A$1:$AV$1,),)=0,"#N/A",((((VLOOKUP(B337,Database!$A:$AS,MATCH($H$1,Database!$A$1:$AS$1,),))))-(((VLOOKUP(EDATE(B337,-12),Database!$A:$AS,MATCH($H$1,Database!$A$1:$AS$1,),)))))/(((VLOOKUP(EDATE(B337,-12),Database!$A:$AS,MATCH($H$1,Database!$A$1:$AS$1,),)))))</f>
        <v>-9.5137420684067112E-3</v>
      </c>
      <c r="I337" s="13">
        <f>IF(VLOOKUP(B337,Database!$A:$AV,MATCH($I$1,Database!$A$1:$AV$1,),)=0,"#N/A",((((VLOOKUP(B337,Database!$A:$AS,MATCH($I$1,Database!$A$1:$AS$1,),))))-(((VLOOKUP(EDATE(B337,-12),Database!$A:$AS,MATCH($I$1,Database!$A$1:$AS$1,),)))))/(((VLOOKUP(EDATE(B337,-12),Database!$A:$AS,MATCH($I$1,Database!$A$1:$AS$1,),)))))</f>
        <v>1.3118062556041248E-2</v>
      </c>
      <c r="J337" s="13">
        <f>IF(VLOOKUP(B337,Database!$A:$AV,MATCH($J$1,Database!$A$1:$AV$1,),)=0,"#N/A",((((VLOOKUP(B337,Database!$A:$AS,MATCH($J$1,Database!$A$1:$AS$1,),))))-(((VLOOKUP(EDATE(B337,-12),Database!$A:$AS,MATCH($J$1,Database!$A$1:$AS$1,),)))))/(((VLOOKUP(EDATE(B337,-12),Database!$A:$AS,MATCH($J$1,Database!$A$1:$AS$1,),)))))</f>
        <v>3.4073998574844805E-2</v>
      </c>
      <c r="K337" s="13">
        <f>IF(VLOOKUP(B337,Database!$A:$AV,MATCH($K$1,Database!$A$1:$AV$1,),)=0,"#N/A",((((VLOOKUP(B337,Database!$A:$AS,MATCH($K$1,Database!$A$1:$AS$1,),))))-(((VLOOKUP(EDATE(B337,-12),Database!$A:$AS,MATCH($K$1,Database!$A$1:$AS$1,),)))))/(((VLOOKUP(EDATE(B337,-12),Database!$A:$AS,MATCH($K$1,Database!$A$1:$AS$1,),)))))</f>
        <v>5.8455114820193194E-2</v>
      </c>
      <c r="L337" s="13">
        <f>((((VLOOKUP(B337,Database!$A:$AS,MATCH($L$1,Database!$A$1:$AS$1,),))))-(((VLOOKUP(EDATE(B337,-12),Database!$A:$AS,MATCH($L$1,Database!$A$1:$AS$1,),)))))/(((VLOOKUP(EDATE(B337,-12),Database!$A:$AS,MATCH($L$1,Database!$A$1:$AS$1,),))))</f>
        <v>3.8019149148826076E-3</v>
      </c>
      <c r="M337" s="13">
        <f>((((VLOOKUP(B337,Database!$A:$AS,MATCH($M$1,Database!$A$1:$AS$1,),))))-(((VLOOKUP(EDATE(B337,-12),Database!$A:$AS,MATCH($M$1,Database!$A$1:$AS$1,),)))))/(((VLOOKUP(EDATE(B337,-12),Database!$A:$AS,MATCH($M$1,Database!$A$1:$AS$1,),))))</f>
        <v>-2.9970029970029688E-3</v>
      </c>
      <c r="N337" s="13">
        <f>((((VLOOKUP(B337,Database!$A:$AS,MATCH($N$1,Database!$A$1:$AS$1,),))))-(((VLOOKUP(EDATE(B337,-12),Database!$A:$AS,MATCH($N$1,Database!$A$1:$AS$1,),)))))/(((VLOOKUP(EDATE(B337,-12),Database!$A:$AS,MATCH($N$1,Database!$A$1:$AS$1,),))))</f>
        <v>3.3508206650148024E-2</v>
      </c>
      <c r="O337" s="13">
        <f>IF(VLOOKUP(B337,Database!$A:$AV,MATCH($O$1,Database!$A$1:$AV$1,),)=0,"#N/A",((((VLOOKUP(B337,Database!$A:$AS,MATCH($O$1,Database!$A$1:$AS$1,),))))-(((VLOOKUP(EDATE(B337,-12),Database!$A:$AS,MATCH($O$1,Database!$A$1:$AS$1,),)))))/(((VLOOKUP(EDATE(B337,-12),Database!$A:$AS,MATCH($O$1,Database!$A$1:$AS$1,),)))))</f>
        <v>-9.6553702029824971E-3</v>
      </c>
      <c r="P337" s="13">
        <f>IF(VLOOKUP(B337,Database!$A:$AV,MATCH($P$1,Database!$A$1:$AV$1,),)=0,"#N/A",((((VLOOKUP(B337,Database!$A:$AS,MATCH($P$1,Database!$A$1:$AS$1,),))))-(((VLOOKUP(EDATE(B337,-12),Database!$A:$AS,MATCH($P$1,Database!$A$1:$AS$1,),)))))/(((VLOOKUP(EDATE(B337,-12),Database!$A:$AS,MATCH($P$1,Database!$A$1:$AS$1,),)))))</f>
        <v>5.9880239520957515E-3</v>
      </c>
      <c r="Q337" s="13">
        <f>IF(VLOOKUP(B337,Database!$A:$AV,MATCH($Q$1,Database!$A$1:$AV$1,),)=0,"#N/A",((((VLOOKUP(B337,Database!$A:$AS,MATCH($Q$1,Database!$A$1:$AS$1,),))))-(((VLOOKUP(EDATE(B337,-12),Database!$A:$AS,MATCH($Q$1,Database!$A$1:$AS$1,),)))))/(((VLOOKUP(EDATE(B337,-12),Database!$A:$AS,MATCH($Q$1,Database!$A$1:$AS$1,),)))))</f>
        <v>-0.10996401893598187</v>
      </c>
      <c r="R337" s="13">
        <f>IF(VLOOKUP(B337,Database!$A:$AV,MATCH($R$1,Database!$A$1:$AV$1,),)=0,"#N/A",((((VLOOKUP(B337,Database!$A:$AS,MATCH($R$1,Database!$A$1:$AS$1,),))))-(((VLOOKUP(EDATE(B337,-12),Database!$A:$AS,MATCH($R$1,Database!$A$1:$AS$1,),)))))/(((VLOOKUP(EDATE(B337,-12),Database!$A:$AS,MATCH($R$1,Database!$A$1:$AS$1,),)))))</f>
        <v>-3.2416502942694478E-2</v>
      </c>
      <c r="S337" s="13">
        <f>IF(VLOOKUP(B337,Database!$A:$AV,MATCH($S$1,Database!$A$1:$AV$1,),)=0,"#N/A",((((VLOOKUP(B337,Database!$A:$AS,MATCH($S$1,Database!$A$1:$AS$1,),))))-(((VLOOKUP(EDATE(B337,-12),Database!$A:$AS,MATCH($S$1,Database!$A$1:$AS$1,),)))))/(((VLOOKUP(EDATE(B337,-12),Database!$A:$AS,MATCH($S$1,Database!$A$1:$AS$1,),)))))</f>
        <v>-0.10822898032718879</v>
      </c>
      <c r="T337" s="13">
        <f>IF(VLOOKUP(B337,Database!$A:$AV,MATCH($T$1,Database!$A$1:$AV$1,),)=0,"#N/A",((((VLOOKUP(B337,Database!$A:$AS,MATCH($T$1,Database!$A$1:$AS$1,),))))-(((VLOOKUP(EDATE(B337,-12),Database!$A:$AS,MATCH($T$1,Database!$A$1:$AS$1,),)))))/(((VLOOKUP(EDATE(B337,-12),Database!$A:$AS,MATCH($T$1,Database!$A$1:$AS$1,),)))))</f>
        <v>8.9285714278210734E-2</v>
      </c>
      <c r="U337" s="13">
        <f>IF(VLOOKUP(B337,Database!$A:$AV,MATCH($U$1,Database!$A$1:$AV$1,),)=0,"#N/A",((((VLOOKUP(B337,Database!$A:$AS,MATCH($U$1,Database!$A$1:$AS$1,),))))-(((VLOOKUP(EDATE(B337,-12),Database!$A:$AS,MATCH($U$1,Database!$A$1:$AS$1,),)))))/(((VLOOKUP(EDATE(B337,-12),Database!$A:$AS,MATCH($U$1,Database!$A$1:$AS$1,),)))))</f>
        <v>5.3752535498387405E-2</v>
      </c>
      <c r="V337" s="13">
        <f>IF(VLOOKUP(B337,Database!$A:$AV,MATCH($V$1,Database!$A$1:$AV$1,),)=0,"#N/A",((((VLOOKUP(B337,Database!$A:$AS,MATCH($V$1,Database!$A$1:$AS$1,),))))-(((VLOOKUP(EDATE(B337,-12),Database!$A:$AS,MATCH($V$1,Database!$A$1:$AS$1,),)))))/(((VLOOKUP(EDATE(B337,-12),Database!$A:$AS,MATCH($V$1,Database!$A$1:$AS$1,),)))))</f>
        <v>2.2177419354838739E-2</v>
      </c>
    </row>
    <row r="338" spans="1:22" s="80" customFormat="1" x14ac:dyDescent="0.35">
      <c r="A338" s="43"/>
      <c r="B338" s="75">
        <v>42430</v>
      </c>
      <c r="C338" s="13">
        <f>IF(VLOOKUP(B338,Database!$A:$AU,MATCH($C$1,Database!$A$1:$AU$1,),)=0,"#N/A",((((VLOOKUP(B338,Database!$A:$AU,MATCH($C$1,Database!$A$1:$AU$1,),))))-(((VLOOKUP(EDATE(B338,-12),Database!$A:$AU,MATCH($C$1,Database!$A$1:$AU$1,),)))))/(((VLOOKUP(EDATE(B338,-12),Database!$A:$AU,MATCH($C$1,Database!$A$1:$AU$1,),)))))</f>
        <v>-3.6040495953095247E-2</v>
      </c>
      <c r="D338" s="13">
        <f>IF(VLOOKUP(B338,Database!$A:$AV,MATCH($D$1,Database!$A$1:$AV$1,),)=0,"#N/A",((((VLOOKUP(B338,Database!$A:$AS,MATCH($D$1,Database!$A$1:$AS$1,),))))-(((VLOOKUP(EDATE(B338,-12),Database!$A:$AS,MATCH($D$1,Database!$A$1:$AS$1,),)))))/(((VLOOKUP(EDATE(B338,-12),Database!$A:$AS,MATCH($D$1,Database!$A$1:$AS$1,),)))))</f>
        <v>1.9920318752879142E-3</v>
      </c>
      <c r="E338" s="13">
        <f>IF(VLOOKUP(B338,Database!$A:$AV,MATCH($E$1,Database!$A$1:$AV$1,),)=0,"#N/A",((((VLOOKUP(B338,Database!$A:$AS,MATCH($E$1,Database!$A$1:$AS$1,),))))-(((VLOOKUP(EDATE(B338,-12),Database!$A:$AS,MATCH($E$1,Database!$A$1:$AS$1,),)))))/(((VLOOKUP(EDATE(B338,-12),Database!$A:$AS,MATCH($E$1,Database!$A$1:$AS$1,),)))))</f>
        <v>6.0422960708035704E-3</v>
      </c>
      <c r="F338" s="13">
        <f>IF(VLOOKUP(B338,Database!$A:$AV,MATCH($F$1,Database!$A$1:$AV$1,),)=0,"#N/A",((((VLOOKUP(B338,Database!$A:$AS,MATCH($F$1,Database!$A$1:$AS$1,),))))-(((VLOOKUP(EDATE(B338,-12),Database!$A:$AS,MATCH($F$1,Database!$A$1:$AS$1,),)))))/(((VLOOKUP(EDATE(B338,-12),Database!$A:$AS,MATCH($F$1,Database!$A$1:$AS$1,),)))))</f>
        <v>1.0080645158445251E-2</v>
      </c>
      <c r="G338" s="13">
        <f>IF(VLOOKUP(B338,Database!$A:$AV,MATCH($G$1,Database!$A$1:$AV$1,),)=0,"#N/A",((((VLOOKUP(B338,Database!$A:$AS,MATCH($G$1,Database!$A$1:$AS$1,),))))-(((VLOOKUP(EDATE(B338,-12),Database!$A:$AS,MATCH($G$1,Database!$A$1:$AS$1,),)))))/(((VLOOKUP(EDATE(B338,-12),Database!$A:$AS,MATCH($G$1,Database!$A$1:$AS$1,),)))))</f>
        <v>1.100550275137563E-3</v>
      </c>
      <c r="H338" s="13">
        <f>IF(VLOOKUP(B338,Database!$A:$AV,MATCH($H$1,Database!$A$1:$AV$1,),)=0,"#N/A",((((VLOOKUP(B338,Database!$A:$AS,MATCH($H$1,Database!$A$1:$AS$1,),))))-(((VLOOKUP(EDATE(B338,-12),Database!$A:$AS,MATCH($H$1,Database!$A$1:$AS$1,),)))))/(((VLOOKUP(EDATE(B338,-12),Database!$A:$AS,MATCH($H$1,Database!$A$1:$AS$1,),)))))</f>
        <v>-6.3091482626711796E-3</v>
      </c>
      <c r="I338" s="13">
        <f>IF(VLOOKUP(B338,Database!$A:$AV,MATCH($I$1,Database!$A$1:$AV$1,),)=0,"#N/A",((((VLOOKUP(B338,Database!$A:$AS,MATCH($I$1,Database!$A$1:$AS$1,),))))-(((VLOOKUP(EDATE(B338,-12),Database!$A:$AS,MATCH($I$1,Database!$A$1:$AS$1,),)))))/(((VLOOKUP(EDATE(B338,-12),Database!$A:$AS,MATCH($I$1,Database!$A$1:$AS$1,),)))))</f>
        <v>1.106639839061537E-2</v>
      </c>
      <c r="J338" s="13">
        <f>IF(VLOOKUP(B338,Database!$A:$AV,MATCH($J$1,Database!$A$1:$AV$1,),)=0,"#N/A",((((VLOOKUP(B338,Database!$A:$AS,MATCH($J$1,Database!$A$1:$AS$1,),))))-(((VLOOKUP(EDATE(B338,-12),Database!$A:$AS,MATCH($J$1,Database!$A$1:$AS$1,),)))))/(((VLOOKUP(EDATE(B338,-12),Database!$A:$AS,MATCH($J$1,Database!$A$1:$AS$1,),)))))</f>
        <v>3.5634067868633407E-2</v>
      </c>
      <c r="K338" s="13">
        <f>IF(VLOOKUP(B338,Database!$A:$AV,MATCH($K$1,Database!$A$1:$AV$1,),)=0,"#N/A",((((VLOOKUP(B338,Database!$A:$AS,MATCH($K$1,Database!$A$1:$AS$1,),))))-(((VLOOKUP(EDATE(B338,-12),Database!$A:$AS,MATCH($K$1,Database!$A$1:$AS$1,),)))))/(((VLOOKUP(EDATE(B338,-12),Database!$A:$AS,MATCH($K$1,Database!$A$1:$AS$1,),)))))</f>
        <v>5.2029136315774077E-2</v>
      </c>
      <c r="L338" s="13">
        <f>((((VLOOKUP(B338,Database!$A:$AS,MATCH($L$1,Database!$A$1:$AS$1,),))))-(((VLOOKUP(EDATE(B338,-12),Database!$A:$AS,MATCH($L$1,Database!$A$1:$AS$1,),)))))/(((VLOOKUP(EDATE(B338,-12),Database!$A:$AS,MATCH($L$1,Database!$A$1:$AS$1,),))))</f>
        <v>-8.9429507442073306E-4</v>
      </c>
      <c r="M338" s="13">
        <f>((((VLOOKUP(B338,Database!$A:$AS,MATCH($M$1,Database!$A$1:$AS$1,),))))-(((VLOOKUP(EDATE(B338,-12),Database!$A:$AS,MATCH($M$1,Database!$A$1:$AS$1,),)))))/(((VLOOKUP(EDATE(B338,-12),Database!$A:$AS,MATCH($M$1,Database!$A$1:$AS$1,),))))</f>
        <v>1.1044176706827396E-2</v>
      </c>
      <c r="N338" s="13">
        <f>((((VLOOKUP(B338,Database!$A:$AS,MATCH($N$1,Database!$A$1:$AS$1,),))))-(((VLOOKUP(EDATE(B338,-12),Database!$A:$AS,MATCH($N$1,Database!$A$1:$AS$1,),)))))/(((VLOOKUP(EDATE(B338,-12),Database!$A:$AS,MATCH($N$1,Database!$A$1:$AS$1,),))))</f>
        <v>4.9375224970642034E-2</v>
      </c>
      <c r="O338" s="13">
        <f>IF(VLOOKUP(B338,Database!$A:$AV,MATCH($O$1,Database!$A$1:$AV$1,),)=0,"#N/A",((((VLOOKUP(B338,Database!$A:$AS,MATCH($O$1,Database!$A$1:$AS$1,),))))-(((VLOOKUP(EDATE(B338,-12),Database!$A:$AS,MATCH($O$1,Database!$A$1:$AS$1,),)))))/(((VLOOKUP(EDATE(B338,-12),Database!$A:$AS,MATCH($O$1,Database!$A$1:$AS$1,),)))))</f>
        <v>-1.3843622109000784E-2</v>
      </c>
      <c r="P338" s="13">
        <f>IF(VLOOKUP(B338,Database!$A:$AV,MATCH($P$1,Database!$A$1:$AV$1,),)=0,"#N/A",((((VLOOKUP(B338,Database!$A:$AS,MATCH($P$1,Database!$A$1:$AS$1,),))))-(((VLOOKUP(EDATE(B338,-12),Database!$A:$AS,MATCH($P$1,Database!$A$1:$AS$1,),)))))/(((VLOOKUP(EDATE(B338,-12),Database!$A:$AS,MATCH($P$1,Database!$A$1:$AS$1,),)))))</f>
        <v>2.5380710659898477E-2</v>
      </c>
      <c r="Q338" s="13">
        <f>IF(VLOOKUP(B338,Database!$A:$AV,MATCH($Q$1,Database!$A$1:$AV$1,),)=0,"#N/A",((((VLOOKUP(B338,Database!$A:$AS,MATCH($Q$1,Database!$A$1:$AS$1,),))))-(((VLOOKUP(EDATE(B338,-12),Database!$A:$AS,MATCH($Q$1,Database!$A$1:$AS$1,),)))))/(((VLOOKUP(EDATE(B338,-12),Database!$A:$AS,MATCH($Q$1,Database!$A$1:$AS$1,),)))))</f>
        <v>-0.10019491456500659</v>
      </c>
      <c r="R338" s="13">
        <f>IF(VLOOKUP(B338,Database!$A:$AV,MATCH($R$1,Database!$A$1:$AV$1,),)=0,"#N/A",((((VLOOKUP(B338,Database!$A:$AS,MATCH($R$1,Database!$A$1:$AS$1,),))))-(((VLOOKUP(EDATE(B338,-12),Database!$A:$AS,MATCH($R$1,Database!$A$1:$AS$1,),)))))/(((VLOOKUP(EDATE(B338,-12),Database!$A:$AS,MATCH($R$1,Database!$A$1:$AS$1,),)))))</f>
        <v>-1.866404714703598E-2</v>
      </c>
      <c r="S338" s="13">
        <f>IF(VLOOKUP(B338,Database!$A:$AV,MATCH($S$1,Database!$A$1:$AV$1,),)=0,"#N/A",((((VLOOKUP(B338,Database!$A:$AS,MATCH($S$1,Database!$A$1:$AS$1,),))))-(((VLOOKUP(EDATE(B338,-12),Database!$A:$AS,MATCH($S$1,Database!$A$1:$AS$1,),)))))/(((VLOOKUP(EDATE(B338,-12),Database!$A:$AS,MATCH($S$1,Database!$A$1:$AS$1,),)))))</f>
        <v>-0.11281588447765051</v>
      </c>
      <c r="T338" s="13">
        <f>IF(VLOOKUP(B338,Database!$A:$AV,MATCH($T$1,Database!$A$1:$AV$1,),)=0,"#N/A",((((VLOOKUP(B338,Database!$A:$AS,MATCH($T$1,Database!$A$1:$AS$1,),))))-(((VLOOKUP(EDATE(B338,-12),Database!$A:$AS,MATCH($T$1,Database!$A$1:$AS$1,),)))))/(((VLOOKUP(EDATE(B338,-12),Database!$A:$AS,MATCH($T$1,Database!$A$1:$AS$1,),)))))</f>
        <v>3.5317860740223563E-2</v>
      </c>
      <c r="U338" s="13">
        <f>IF(VLOOKUP(B338,Database!$A:$AV,MATCH($U$1,Database!$A$1:$AV$1,),)=0,"#N/A",((((VLOOKUP(B338,Database!$A:$AS,MATCH($U$1,Database!$A$1:$AS$1,),))))-(((VLOOKUP(EDATE(B338,-12),Database!$A:$AS,MATCH($U$1,Database!$A$1:$AS$1,),)))))/(((VLOOKUP(EDATE(B338,-12),Database!$A:$AS,MATCH($U$1,Database!$A$1:$AS$1,),)))))</f>
        <v>3.4205231390718897E-2</v>
      </c>
      <c r="V338" s="13">
        <f>IF(VLOOKUP(B338,Database!$A:$AV,MATCH($V$1,Database!$A$1:$AV$1,),)=0,"#N/A",((((VLOOKUP(B338,Database!$A:$AS,MATCH($V$1,Database!$A$1:$AS$1,),))))-(((VLOOKUP(EDATE(B338,-12),Database!$A:$AS,MATCH($V$1,Database!$A$1:$AS$1,),)))))/(((VLOOKUP(EDATE(B338,-12),Database!$A:$AS,MATCH($V$1,Database!$A$1:$AS$1,),)))))</f>
        <v>3.9960039960040532E-3</v>
      </c>
    </row>
    <row r="339" spans="1:22" s="80" customFormat="1" x14ac:dyDescent="0.35">
      <c r="A339" s="43"/>
      <c r="B339" s="75">
        <v>42461</v>
      </c>
      <c r="C339" s="13">
        <f>IF(VLOOKUP(B339,Database!$A:$AU,MATCH($C$1,Database!$A$1:$AU$1,),)=0,"#N/A",((((VLOOKUP(B339,Database!$A:$AU,MATCH($C$1,Database!$A$1:$AU$1,),))))-(((VLOOKUP(EDATE(B339,-12),Database!$A:$AU,MATCH($C$1,Database!$A$1:$AU$1,),)))))/(((VLOOKUP(EDATE(B339,-12),Database!$A:$AU,MATCH($C$1,Database!$A$1:$AU$1,),)))))</f>
        <v>-2.7582153257038385E-2</v>
      </c>
      <c r="D339" s="13">
        <f>IF(VLOOKUP(B339,Database!$A:$AV,MATCH($D$1,Database!$A$1:$AV$1,),)=0,"#N/A",((((VLOOKUP(B339,Database!$A:$AS,MATCH($D$1,Database!$A$1:$AS$1,),))))-(((VLOOKUP(EDATE(B339,-12),Database!$A:$AS,MATCH($D$1,Database!$A$1:$AS$1,),)))))/(((VLOOKUP(EDATE(B339,-12),Database!$A:$AS,MATCH($D$1,Database!$A$1:$AS$1,),)))))</f>
        <v>2.2132796781230597E-2</v>
      </c>
      <c r="E339" s="13">
        <f>IF(VLOOKUP(B339,Database!$A:$AV,MATCH($E$1,Database!$A$1:$AV$1,),)=0,"#N/A",((((VLOOKUP(B339,Database!$A:$AS,MATCH($E$1,Database!$A$1:$AS$1,),))))-(((VLOOKUP(EDATE(B339,-12),Database!$A:$AS,MATCH($E$1,Database!$A$1:$AS$1,),)))))/(((VLOOKUP(EDATE(B339,-12),Database!$A:$AS,MATCH($E$1,Database!$A$1:$AS$1,),)))))</f>
        <v>-5.015045137358027E-3</v>
      </c>
      <c r="F339" s="13">
        <f>IF(VLOOKUP(B339,Database!$A:$AV,MATCH($F$1,Database!$A$1:$AV$1,),)=0,"#N/A",((((VLOOKUP(B339,Database!$A:$AS,MATCH($F$1,Database!$A$1:$AS$1,),))))-(((VLOOKUP(EDATE(B339,-12),Database!$A:$AS,MATCH($F$1,Database!$A$1:$AS$1,),)))))/(((VLOOKUP(EDATE(B339,-12),Database!$A:$AS,MATCH($F$1,Database!$A$1:$AS$1,),)))))</f>
        <v>8.9910089884941771E-3</v>
      </c>
      <c r="G339" s="13">
        <f>IF(VLOOKUP(B339,Database!$A:$AV,MATCH($G$1,Database!$A$1:$AV$1,),)=0,"#N/A",((((VLOOKUP(B339,Database!$A:$AS,MATCH($G$1,Database!$A$1:$AS$1,),))))-(((VLOOKUP(EDATE(B339,-12),Database!$A:$AS,MATCH($G$1,Database!$A$1:$AS$1,),)))))/(((VLOOKUP(EDATE(B339,-12),Database!$A:$AS,MATCH($G$1,Database!$A$1:$AS$1,),)))))</f>
        <v>1.874055415617128E-2</v>
      </c>
      <c r="H339" s="13">
        <f>IF(VLOOKUP(B339,Database!$A:$AV,MATCH($H$1,Database!$A$1:$AV$1,),)=0,"#N/A",((((VLOOKUP(B339,Database!$A:$AS,MATCH($H$1,Database!$A$1:$AS$1,),))))-(((VLOOKUP(EDATE(B339,-12),Database!$A:$AS,MATCH($H$1,Database!$A$1:$AS$1,),)))))/(((VLOOKUP(EDATE(B339,-12),Database!$A:$AS,MATCH($H$1,Database!$A$1:$AS$1,),)))))</f>
        <v>2.6315789470551808E-2</v>
      </c>
      <c r="I339" s="13">
        <f>IF(VLOOKUP(B339,Database!$A:$AV,MATCH($I$1,Database!$A$1:$AV$1,),)=0,"#N/A",((((VLOOKUP(B339,Database!$A:$AS,MATCH($I$1,Database!$A$1:$AS$1,),))))-(((VLOOKUP(EDATE(B339,-12),Database!$A:$AS,MATCH($I$1,Database!$A$1:$AS$1,),)))))/(((VLOOKUP(EDATE(B339,-12),Database!$A:$AS,MATCH($I$1,Database!$A$1:$AS$1,),)))))</f>
        <v>2.4072216653300237E-2</v>
      </c>
      <c r="J339" s="13">
        <f>IF(VLOOKUP(B339,Database!$A:$AV,MATCH($J$1,Database!$A$1:$AV$1,),)=0,"#N/A",((((VLOOKUP(B339,Database!$A:$AS,MATCH($J$1,Database!$A$1:$AS$1,),))))-(((VLOOKUP(EDATE(B339,-12),Database!$A:$AS,MATCH($J$1,Database!$A$1:$AS$1,),)))))/(((VLOOKUP(EDATE(B339,-12),Database!$A:$AS,MATCH($J$1,Database!$A$1:$AS$1,),)))))</f>
        <v>2.7956536555335122E-2</v>
      </c>
      <c r="K339" s="13">
        <f>IF(VLOOKUP(B339,Database!$A:$AV,MATCH($K$1,Database!$A$1:$AV$1,),)=0,"#N/A",((((VLOOKUP(B339,Database!$A:$AS,MATCH($K$1,Database!$A$1:$AS$1,),))))-(((VLOOKUP(EDATE(B339,-12),Database!$A:$AS,MATCH($K$1,Database!$A$1:$AS$1,),)))))/(((VLOOKUP(EDATE(B339,-12),Database!$A:$AS,MATCH($K$1,Database!$A$1:$AS$1,),)))))</f>
        <v>1.9665683380360694E-2</v>
      </c>
      <c r="L339" s="13">
        <f>((((VLOOKUP(B339,Database!$A:$AS,MATCH($L$1,Database!$A$1:$AS$1,),))))-(((VLOOKUP(EDATE(B339,-12),Database!$A:$AS,MATCH($L$1,Database!$A$1:$AS$1,),)))))/(((VLOOKUP(EDATE(B339,-12),Database!$A:$AS,MATCH($L$1,Database!$A$1:$AS$1,),))))</f>
        <v>-1.063283028307588E-2</v>
      </c>
      <c r="M339" s="13">
        <f>((((VLOOKUP(B339,Database!$A:$AS,MATCH($M$1,Database!$A$1:$AS$1,),))))-(((VLOOKUP(EDATE(B339,-12),Database!$A:$AS,MATCH($M$1,Database!$A$1:$AS$1,),)))))/(((VLOOKUP(EDATE(B339,-12),Database!$A:$AS,MATCH($M$1,Database!$A$1:$AS$1,),))))</f>
        <v>8.040201005025097E-3</v>
      </c>
      <c r="N339" s="13">
        <f>((((VLOOKUP(B339,Database!$A:$AS,MATCH($N$1,Database!$A$1:$AS$1,),))))-(((VLOOKUP(EDATE(B339,-12),Database!$A:$AS,MATCH($N$1,Database!$A$1:$AS$1,),)))))/(((VLOOKUP(EDATE(B339,-12),Database!$A:$AS,MATCH($N$1,Database!$A$1:$AS$1,),))))</f>
        <v>6.2949337595564578E-2</v>
      </c>
      <c r="O339" s="13">
        <f>IF(VLOOKUP(B339,Database!$A:$AV,MATCH($O$1,Database!$A$1:$AV$1,),)=0,"#N/A",((((VLOOKUP(B339,Database!$A:$AS,MATCH($O$1,Database!$A$1:$AS$1,),))))-(((VLOOKUP(EDATE(B339,-12),Database!$A:$AS,MATCH($O$1,Database!$A$1:$AS$1,),)))))/(((VLOOKUP(EDATE(B339,-12),Database!$A:$AS,MATCH($O$1,Database!$A$1:$AS$1,),)))))</f>
        <v>-2.6597823105277605E-3</v>
      </c>
      <c r="P339" s="13">
        <f>IF(VLOOKUP(B339,Database!$A:$AV,MATCH($P$1,Database!$A$1:$AV$1,),)=0,"#N/A",((((VLOOKUP(B339,Database!$A:$AS,MATCH($P$1,Database!$A$1:$AS$1,),))))-(((VLOOKUP(EDATE(B339,-12),Database!$A:$AS,MATCH($P$1,Database!$A$1:$AS$1,),)))))/(((VLOOKUP(EDATE(B339,-12),Database!$A:$AS,MATCH($P$1,Database!$A$1:$AS$1,),)))))</f>
        <v>3.0120481927711986E-3</v>
      </c>
      <c r="Q339" s="13">
        <f>IF(VLOOKUP(B339,Database!$A:$AV,MATCH($Q$1,Database!$A$1:$AV$1,),)=0,"#N/A",((((VLOOKUP(B339,Database!$A:$AS,MATCH($Q$1,Database!$A$1:$AS$1,),))))-(((VLOOKUP(EDATE(B339,-12),Database!$A:$AS,MATCH($Q$1,Database!$A$1:$AS$1,),)))))/(((VLOOKUP(EDATE(B339,-12),Database!$A:$AS,MATCH($Q$1,Database!$A$1:$AS$1,),)))))</f>
        <v>-8.1875006243414469E-2</v>
      </c>
      <c r="R339" s="13">
        <f>IF(VLOOKUP(B339,Database!$A:$AV,MATCH($R$1,Database!$A$1:$AV$1,),)=0,"#N/A",((((VLOOKUP(B339,Database!$A:$AS,MATCH($R$1,Database!$A$1:$AS$1,),))))-(((VLOOKUP(EDATE(B339,-12),Database!$A:$AS,MATCH($R$1,Database!$A$1:$AS$1,),)))))/(((VLOOKUP(EDATE(B339,-12),Database!$A:$AS,MATCH($R$1,Database!$A$1:$AS$1,),)))))</f>
        <v>2.3762376238938836E-2</v>
      </c>
      <c r="S339" s="13">
        <f>IF(VLOOKUP(B339,Database!$A:$AV,MATCH($S$1,Database!$A$1:$AV$1,),)=0,"#N/A",((((VLOOKUP(B339,Database!$A:$AS,MATCH($S$1,Database!$A$1:$AS$1,),))))-(((VLOOKUP(EDATE(B339,-12),Database!$A:$AS,MATCH($S$1,Database!$A$1:$AS$1,),)))))/(((VLOOKUP(EDATE(B339,-12),Database!$A:$AS,MATCH($S$1,Database!$A$1:$AS$1,),)))))</f>
        <v>8.5808580850750521E-2</v>
      </c>
      <c r="T339" s="13">
        <f>IF(VLOOKUP(B339,Database!$A:$AV,MATCH($T$1,Database!$A$1:$AV$1,),)=0,"#N/A",((((VLOOKUP(B339,Database!$A:$AS,MATCH($T$1,Database!$A$1:$AS$1,),))))-(((VLOOKUP(EDATE(B339,-12),Database!$A:$AS,MATCH($T$1,Database!$A$1:$AS$1,),)))))/(((VLOOKUP(EDATE(B339,-12),Database!$A:$AS,MATCH($T$1,Database!$A$1:$AS$1,),)))))</f>
        <v>3.420523138551599E-2</v>
      </c>
      <c r="U339" s="13">
        <f>IF(VLOOKUP(B339,Database!$A:$AV,MATCH($U$1,Database!$A$1:$AV$1,),)=0,"#N/A",((((VLOOKUP(B339,Database!$A:$AS,MATCH($U$1,Database!$A$1:$AS$1,),))))-(((VLOOKUP(EDATE(B339,-12),Database!$A:$AS,MATCH($U$1,Database!$A$1:$AS$1,),)))))/(((VLOOKUP(EDATE(B339,-12),Database!$A:$AS,MATCH($U$1,Database!$A$1:$AS$1,),)))))</f>
        <v>2.2908366538418802E-2</v>
      </c>
      <c r="V339" s="13">
        <f>IF(VLOOKUP(B339,Database!$A:$AV,MATCH($V$1,Database!$A$1:$AV$1,),)=0,"#N/A",((((VLOOKUP(B339,Database!$A:$AS,MATCH($V$1,Database!$A$1:$AS$1,),))))-(((VLOOKUP(EDATE(B339,-12),Database!$A:$AS,MATCH($V$1,Database!$A$1:$AS$1,),)))))/(((VLOOKUP(EDATE(B339,-12),Database!$A:$AS,MATCH($V$1,Database!$A$1:$AS$1,),)))))</f>
        <v>5.7201225740551524E-2</v>
      </c>
    </row>
    <row r="340" spans="1:22" s="80" customFormat="1" x14ac:dyDescent="0.35">
      <c r="A340" s="43"/>
      <c r="B340" s="75">
        <v>42491</v>
      </c>
      <c r="C340" s="13">
        <f>IF(VLOOKUP(B340,Database!$A:$AU,MATCH($C$1,Database!$A$1:$AU$1,),)=0,"#N/A",((((VLOOKUP(B340,Database!$A:$AU,MATCH($C$1,Database!$A$1:$AU$1,),))))-(((VLOOKUP(EDATE(B340,-12),Database!$A:$AU,MATCH($C$1,Database!$A$1:$AU$1,),)))))/(((VLOOKUP(EDATE(B340,-12),Database!$A:$AU,MATCH($C$1,Database!$A$1:$AU$1,),)))))</f>
        <v>-2.524971812415849E-2</v>
      </c>
      <c r="D340" s="13">
        <f>IF(VLOOKUP(B340,Database!$A:$AV,MATCH($D$1,Database!$A$1:$AV$1,),)=0,"#N/A",((((VLOOKUP(B340,Database!$A:$AS,MATCH($D$1,Database!$A$1:$AS$1,),))))-(((VLOOKUP(EDATE(B340,-12),Database!$A:$AS,MATCH($D$1,Database!$A$1:$AS$1,),)))))/(((VLOOKUP(EDATE(B340,-12),Database!$A:$AS,MATCH($D$1,Database!$A$1:$AS$1,),)))))</f>
        <v>9.9900100538876302E-4</v>
      </c>
      <c r="E340" s="13">
        <f>IF(VLOOKUP(B340,Database!$A:$AV,MATCH($E$1,Database!$A$1:$AV$1,),)=0,"#N/A",((((VLOOKUP(B340,Database!$A:$AS,MATCH($E$1,Database!$A$1:$AS$1,),))))-(((VLOOKUP(EDATE(B340,-12),Database!$A:$AS,MATCH($E$1,Database!$A$1:$AS$1,),)))))/(((VLOOKUP(EDATE(B340,-12),Database!$A:$AS,MATCH($E$1,Database!$A$1:$AS$1,),)))))</f>
        <v>-1.0030090274716198E-2</v>
      </c>
      <c r="F340" s="13">
        <f>IF(VLOOKUP(B340,Database!$A:$AV,MATCH($F$1,Database!$A$1:$AV$1,),)=0,"#N/A",((((VLOOKUP(B340,Database!$A:$AS,MATCH($F$1,Database!$A$1:$AS$1,),))))-(((VLOOKUP(EDATE(B340,-12),Database!$A:$AS,MATCH($F$1,Database!$A$1:$AS$1,),)))))/(((VLOOKUP(EDATE(B340,-12),Database!$A:$AS,MATCH($F$1,Database!$A$1:$AS$1,),)))))</f>
        <v>-1.49253731301703E-2</v>
      </c>
      <c r="G340" s="13">
        <f>IF(VLOOKUP(B340,Database!$A:$AV,MATCH($G$1,Database!$A$1:$AV$1,),)=0,"#N/A",((((VLOOKUP(B340,Database!$A:$AS,MATCH($G$1,Database!$A$1:$AS$1,),))))-(((VLOOKUP(EDATE(B340,-12),Database!$A:$AS,MATCH($G$1,Database!$A$1:$AS$1,),)))))/(((VLOOKUP(EDATE(B340,-12),Database!$A:$AS,MATCH($G$1,Database!$A$1:$AS$1,),)))))</f>
        <v>-6.9783670621074954E-3</v>
      </c>
      <c r="H340" s="13">
        <f>IF(VLOOKUP(B340,Database!$A:$AV,MATCH($H$1,Database!$A$1:$AV$1,),)=0,"#N/A",((((VLOOKUP(B340,Database!$A:$AS,MATCH($H$1,Database!$A$1:$AS$1,),))))-(((VLOOKUP(EDATE(B340,-12),Database!$A:$AS,MATCH($H$1,Database!$A$1:$AS$1,),)))))/(((VLOOKUP(EDATE(B340,-12),Database!$A:$AS,MATCH($H$1,Database!$A$1:$AS$1,),)))))</f>
        <v>1.4814814812672749E-2</v>
      </c>
      <c r="I340" s="13">
        <f>IF(VLOOKUP(B340,Database!$A:$AV,MATCH($I$1,Database!$A$1:$AV$1,),)=0,"#N/A",((((VLOOKUP(B340,Database!$A:$AS,MATCH($I$1,Database!$A$1:$AS$1,),))))-(((VLOOKUP(EDATE(B340,-12),Database!$A:$AS,MATCH($I$1,Database!$A$1:$AS$1,),)))))/(((VLOOKUP(EDATE(B340,-12),Database!$A:$AS,MATCH($I$1,Database!$A$1:$AS$1,),)))))</f>
        <v>-9.9502488197871094E-4</v>
      </c>
      <c r="J340" s="13">
        <f>IF(VLOOKUP(B340,Database!$A:$AV,MATCH($J$1,Database!$A$1:$AV$1,),)=0,"#N/A",((((VLOOKUP(B340,Database!$A:$AS,MATCH($J$1,Database!$A$1:$AS$1,),))))-(((VLOOKUP(EDATE(B340,-12),Database!$A:$AS,MATCH($J$1,Database!$A$1:$AS$1,),)))))/(((VLOOKUP(EDATE(B340,-12),Database!$A:$AS,MATCH($J$1,Database!$A$1:$AS$1,),)))))</f>
        <v>-5.7662013414743803E-3</v>
      </c>
      <c r="K340" s="13">
        <f>IF(VLOOKUP(B340,Database!$A:$AV,MATCH($K$1,Database!$A$1:$AV$1,),)=0,"#N/A",((((VLOOKUP(B340,Database!$A:$AS,MATCH($K$1,Database!$A$1:$AS$1,),))))-(((VLOOKUP(EDATE(B340,-12),Database!$A:$AS,MATCH($K$1,Database!$A$1:$AS$1,),)))))/(((VLOOKUP(EDATE(B340,-12),Database!$A:$AS,MATCH($K$1,Database!$A$1:$AS$1,),)))))</f>
        <v>-3.9880358878991839E-3</v>
      </c>
      <c r="L340" s="13">
        <f>((((VLOOKUP(B340,Database!$A:$AS,MATCH($L$1,Database!$A$1:$AS$1,),))))-(((VLOOKUP(EDATE(B340,-12),Database!$A:$AS,MATCH($L$1,Database!$A$1:$AS$1,),)))))/(((VLOOKUP(EDATE(B340,-12),Database!$A:$AS,MATCH($L$1,Database!$A$1:$AS$1,),))))</f>
        <v>3.4350129673578061E-3</v>
      </c>
      <c r="M340" s="13">
        <f>((((VLOOKUP(B340,Database!$A:$AS,MATCH($M$1,Database!$A$1:$AS$1,),))))-(((VLOOKUP(EDATE(B340,-12),Database!$A:$AS,MATCH($M$1,Database!$A$1:$AS$1,),)))))/(((VLOOKUP(EDATE(B340,-12),Database!$A:$AS,MATCH($M$1,Database!$A$1:$AS$1,),))))</f>
        <v>2.9970029970031106E-3</v>
      </c>
      <c r="N340" s="13">
        <f>((((VLOOKUP(B340,Database!$A:$AS,MATCH($N$1,Database!$A$1:$AS$1,),))))-(((VLOOKUP(EDATE(B340,-12),Database!$A:$AS,MATCH($N$1,Database!$A$1:$AS$1,),)))))/(((VLOOKUP(EDATE(B340,-12),Database!$A:$AS,MATCH($N$1,Database!$A$1:$AS$1,),))))</f>
        <v>6.8032934709489595E-2</v>
      </c>
      <c r="O340" s="13">
        <f>IF(VLOOKUP(B340,Database!$A:$AV,MATCH($O$1,Database!$A$1:$AV$1,),)=0,"#N/A",((((VLOOKUP(B340,Database!$A:$AS,MATCH($O$1,Database!$A$1:$AS$1,),))))-(((VLOOKUP(EDATE(B340,-12),Database!$A:$AS,MATCH($O$1,Database!$A$1:$AS$1,),)))))/(((VLOOKUP(EDATE(B340,-12),Database!$A:$AS,MATCH($O$1,Database!$A$1:$AS$1,),)))))</f>
        <v>-3.1881732134402242E-2</v>
      </c>
      <c r="P340" s="13">
        <f>IF(VLOOKUP(B340,Database!$A:$AV,MATCH($P$1,Database!$A$1:$AV$1,),)=0,"#N/A",((((VLOOKUP(B340,Database!$A:$AS,MATCH($P$1,Database!$A$1:$AS$1,),))))-(((VLOOKUP(EDATE(B340,-12),Database!$A:$AS,MATCH($P$1,Database!$A$1:$AS$1,),)))))/(((VLOOKUP(EDATE(B340,-12),Database!$A:$AS,MATCH($P$1,Database!$A$1:$AS$1,),)))))</f>
        <v>5.4026503567788091E-2</v>
      </c>
      <c r="Q340" s="13">
        <f>IF(VLOOKUP(B340,Database!$A:$AV,MATCH($Q$1,Database!$A$1:$AV$1,),)=0,"#N/A",((((VLOOKUP(B340,Database!$A:$AS,MATCH($Q$1,Database!$A$1:$AS$1,),))))-(((VLOOKUP(EDATE(B340,-12),Database!$A:$AS,MATCH($Q$1,Database!$A$1:$AS$1,),)))))/(((VLOOKUP(EDATE(B340,-12),Database!$A:$AS,MATCH($Q$1,Database!$A$1:$AS$1,),)))))</f>
        <v>-7.1238565958235051E-2</v>
      </c>
      <c r="R340" s="13">
        <f>IF(VLOOKUP(B340,Database!$A:$AV,MATCH($R$1,Database!$A$1:$AV$1,),)=0,"#N/A",((((VLOOKUP(B340,Database!$A:$AS,MATCH($R$1,Database!$A$1:$AS$1,),))))-(((VLOOKUP(EDATE(B340,-12),Database!$A:$AS,MATCH($R$1,Database!$A$1:$AS$1,),)))))/(((VLOOKUP(EDATE(B340,-12),Database!$A:$AS,MATCH($R$1,Database!$A$1:$AS$1,),)))))</f>
        <v>5.0882658359369379E-2</v>
      </c>
      <c r="S340" s="13">
        <f>IF(VLOOKUP(B340,Database!$A:$AV,MATCH($S$1,Database!$A$1:$AV$1,),)=0,"#N/A",((((VLOOKUP(B340,Database!$A:$AS,MATCH($S$1,Database!$A$1:$AS$1,),))))-(((VLOOKUP(EDATE(B340,-12),Database!$A:$AS,MATCH($S$1,Database!$A$1:$AS$1,),)))))/(((VLOOKUP(EDATE(B340,-12),Database!$A:$AS,MATCH($S$1,Database!$A$1:$AS$1,),)))))</f>
        <v>4.3209876536350056E-2</v>
      </c>
      <c r="T340" s="13">
        <f>IF(VLOOKUP(B340,Database!$A:$AV,MATCH($T$1,Database!$A$1:$AV$1,),)=0,"#N/A",((((VLOOKUP(B340,Database!$A:$AS,MATCH($T$1,Database!$A$1:$AS$1,),))))-(((VLOOKUP(EDATE(B340,-12),Database!$A:$AS,MATCH($T$1,Database!$A$1:$AS$1,),)))))/(((VLOOKUP(EDATE(B340,-12),Database!$A:$AS,MATCH($T$1,Database!$A$1:$AS$1,),)))))</f>
        <v>5.0251256281003E-2</v>
      </c>
      <c r="U340" s="13">
        <f>IF(VLOOKUP(B340,Database!$A:$AV,MATCH($U$1,Database!$A$1:$AV$1,),)=0,"#N/A",((((VLOOKUP(B340,Database!$A:$AS,MATCH($U$1,Database!$A$1:$AS$1,),))))-(((VLOOKUP(EDATE(B340,-12),Database!$A:$AS,MATCH($U$1,Database!$A$1:$AS$1,),)))))/(((VLOOKUP(EDATE(B340,-12),Database!$A:$AS,MATCH($U$1,Database!$A$1:$AS$1,),)))))</f>
        <v>9.0000000000100642E-3</v>
      </c>
      <c r="V340" s="13">
        <f>IF(VLOOKUP(B340,Database!$A:$AV,MATCH($V$1,Database!$A$1:$AV$1,),)=0,"#N/A",((((VLOOKUP(B340,Database!$A:$AS,MATCH($V$1,Database!$A$1:$AS$1,),))))-(((VLOOKUP(EDATE(B340,-12),Database!$A:$AS,MATCH($V$1,Database!$A$1:$AS$1,),)))))/(((VLOOKUP(EDATE(B340,-12),Database!$A:$AS,MATCH($V$1,Database!$A$1:$AS$1,),)))))</f>
        <v>3.1313131313131258E-2</v>
      </c>
    </row>
    <row r="341" spans="1:22" s="80" customFormat="1" x14ac:dyDescent="0.35">
      <c r="A341" s="43"/>
      <c r="B341" s="75">
        <v>42522</v>
      </c>
      <c r="C341" s="13">
        <f>IF(VLOOKUP(B341,Database!$A:$AU,MATCH($C$1,Database!$A$1:$AU$1,),)=0,"#N/A",((((VLOOKUP(B341,Database!$A:$AU,MATCH($C$1,Database!$A$1:$AU$1,),))))-(((VLOOKUP(EDATE(B341,-12),Database!$A:$AU,MATCH($C$1,Database!$A$1:$AU$1,),)))))/(((VLOOKUP(EDATE(B341,-12),Database!$A:$AU,MATCH($C$1,Database!$A$1:$AU$1,),)))))</f>
        <v>-1.7682914085456074E-2</v>
      </c>
      <c r="D341" s="13">
        <f>IF(VLOOKUP(B341,Database!$A:$AV,MATCH($D$1,Database!$A$1:$AV$1,),)=0,"#N/A",((((VLOOKUP(B341,Database!$A:$AS,MATCH($D$1,Database!$A$1:$AS$1,),))))-(((VLOOKUP(EDATE(B341,-12),Database!$A:$AS,MATCH($D$1,Database!$A$1:$AS$1,),)))))/(((VLOOKUP(EDATE(B341,-12),Database!$A:$AS,MATCH($D$1,Database!$A$1:$AS$1,),)))))</f>
        <v>7.96812749119063E-3</v>
      </c>
      <c r="E341" s="13">
        <f>IF(VLOOKUP(B341,Database!$A:$AV,MATCH($E$1,Database!$A$1:$AV$1,),)=0,"#N/A",((((VLOOKUP(B341,Database!$A:$AS,MATCH($E$1,Database!$A$1:$AS$1,),))))-(((VLOOKUP(EDATE(B341,-12),Database!$A:$AS,MATCH($E$1,Database!$A$1:$AS$1,),)))))/(((VLOOKUP(EDATE(B341,-12),Database!$A:$AS,MATCH($E$1,Database!$A$1:$AS$1,),)))))</f>
        <v>-1.2935323386114471E-2</v>
      </c>
      <c r="F341" s="13">
        <f>IF(VLOOKUP(B341,Database!$A:$AV,MATCH($F$1,Database!$A$1:$AV$1,),)=0,"#N/A",((((VLOOKUP(B341,Database!$A:$AS,MATCH($F$1,Database!$A$1:$AS$1,),))))-(((VLOOKUP(EDATE(B341,-12),Database!$A:$AS,MATCH($F$1,Database!$A$1:$AS$1,),)))))/(((VLOOKUP(EDATE(B341,-12),Database!$A:$AS,MATCH($F$1,Database!$A$1:$AS$1,),)))))</f>
        <v>9.9800399173711127E-3</v>
      </c>
      <c r="G341" s="13">
        <f>IF(VLOOKUP(B341,Database!$A:$AV,MATCH($G$1,Database!$A$1:$AV$1,),)=0,"#N/A",((((VLOOKUP(B341,Database!$A:$AS,MATCH($G$1,Database!$A$1:$AS$1,),))))-(((VLOOKUP(EDATE(B341,-12),Database!$A:$AS,MATCH($G$1,Database!$A$1:$AS$1,),)))))/(((VLOOKUP(EDATE(B341,-12),Database!$A:$AS,MATCH($G$1,Database!$A$1:$AS$1,),)))))</f>
        <v>-8.8804629814408353E-3</v>
      </c>
      <c r="H341" s="13">
        <f>IF(VLOOKUP(B341,Database!$A:$AV,MATCH($H$1,Database!$A$1:$AV$1,),)=0,"#N/A",((((VLOOKUP(B341,Database!$A:$AS,MATCH($H$1,Database!$A$1:$AS$1,),))))-(((VLOOKUP(EDATE(B341,-12),Database!$A:$AS,MATCH($H$1,Database!$A$1:$AS$1,),)))))/(((VLOOKUP(EDATE(B341,-12),Database!$A:$AS,MATCH($H$1,Database!$A$1:$AS$1,),)))))</f>
        <v>1.0559662053721162E-3</v>
      </c>
      <c r="I341" s="13">
        <f>IF(VLOOKUP(B341,Database!$A:$AV,MATCH($I$1,Database!$A$1:$AV$1,),)=0,"#N/A",((((VLOOKUP(B341,Database!$A:$AS,MATCH($I$1,Database!$A$1:$AS$1,),))))-(((VLOOKUP(EDATE(B341,-12),Database!$A:$AS,MATCH($I$1,Database!$A$1:$AS$1,),)))))/(((VLOOKUP(EDATE(B341,-12),Database!$A:$AS,MATCH($I$1,Database!$A$1:$AS$1,),)))))</f>
        <v>-6.999999994729467E-3</v>
      </c>
      <c r="J341" s="13">
        <f>IF(VLOOKUP(B341,Database!$A:$AV,MATCH($J$1,Database!$A$1:$AV$1,),)=0,"#N/A",((((VLOOKUP(B341,Database!$A:$AS,MATCH($J$1,Database!$A$1:$AS$1,),))))-(((VLOOKUP(EDATE(B341,-12),Database!$A:$AS,MATCH($J$1,Database!$A$1:$AS$1,),)))))/(((VLOOKUP(EDATE(B341,-12),Database!$A:$AS,MATCH($J$1,Database!$A$1:$AS$1,),)))))</f>
        <v>-4.5983604076300175E-3</v>
      </c>
      <c r="K341" s="13">
        <f>IF(VLOOKUP(B341,Database!$A:$AV,MATCH($K$1,Database!$A$1:$AV$1,),)=0,"#N/A",((((VLOOKUP(B341,Database!$A:$AS,MATCH($K$1,Database!$A$1:$AS$1,),))))-(((VLOOKUP(EDATE(B341,-12),Database!$A:$AS,MATCH($K$1,Database!$A$1:$AS$1,),)))))/(((VLOOKUP(EDATE(B341,-12),Database!$A:$AS,MATCH($K$1,Database!$A$1:$AS$1,),)))))</f>
        <v>-9.9601593565176606E-3</v>
      </c>
      <c r="L341" s="13">
        <f>((((VLOOKUP(B341,Database!$A:$AS,MATCH($L$1,Database!$A$1:$AS$1,),))))-(((VLOOKUP(EDATE(B341,-12),Database!$A:$AS,MATCH($L$1,Database!$A$1:$AS$1,),)))))/(((VLOOKUP(EDATE(B341,-12),Database!$A:$AS,MATCH($L$1,Database!$A$1:$AS$1,),))))</f>
        <v>9.4360270795835371E-4</v>
      </c>
      <c r="M341" s="13">
        <f>((((VLOOKUP(B341,Database!$A:$AS,MATCH($M$1,Database!$A$1:$AS$1,),))))-(((VLOOKUP(EDATE(B341,-12),Database!$A:$AS,MATCH($M$1,Database!$A$1:$AS$1,),)))))/(((VLOOKUP(EDATE(B341,-12),Database!$A:$AS,MATCH($M$1,Database!$A$1:$AS$1,),))))</f>
        <v>9.0180360721443462E-3</v>
      </c>
      <c r="N341" s="13">
        <f>((((VLOOKUP(B341,Database!$A:$AS,MATCH($N$1,Database!$A$1:$AS$1,),))))-(((VLOOKUP(EDATE(B341,-12),Database!$A:$AS,MATCH($N$1,Database!$A$1:$AS$1,),)))))/(((VLOOKUP(EDATE(B341,-12),Database!$A:$AS,MATCH($N$1,Database!$A$1:$AS$1,),))))</f>
        <v>8.1035411236816221E-2</v>
      </c>
      <c r="O341" s="13">
        <f>IF(VLOOKUP(B341,Database!$A:$AV,MATCH($O$1,Database!$A$1:$AV$1,),)=0,"#N/A",((((VLOOKUP(B341,Database!$A:$AS,MATCH($O$1,Database!$A$1:$AS$1,),))))-(((VLOOKUP(EDATE(B341,-12),Database!$A:$AS,MATCH($O$1,Database!$A$1:$AS$1,),)))))/(((VLOOKUP(EDATE(B341,-12),Database!$A:$AS,MATCH($O$1,Database!$A$1:$AS$1,),)))))</f>
        <v>-1.4726038491873428E-2</v>
      </c>
      <c r="P341" s="13">
        <f>IF(VLOOKUP(B341,Database!$A:$AV,MATCH($P$1,Database!$A$1:$AV$1,),)=0,"#N/A",((((VLOOKUP(B341,Database!$A:$AS,MATCH($P$1,Database!$A$1:$AS$1,),))))-(((VLOOKUP(EDATE(B341,-12),Database!$A:$AS,MATCH($P$1,Database!$A$1:$AS$1,),)))))/(((VLOOKUP(EDATE(B341,-12),Database!$A:$AS,MATCH($P$1,Database!$A$1:$AS$1,),)))))</f>
        <v>3.3966033966034023E-2</v>
      </c>
      <c r="Q341" s="13">
        <f>IF(VLOOKUP(B341,Database!$A:$AV,MATCH($Q$1,Database!$A$1:$AV$1,),)=0,"#N/A",((((VLOOKUP(B341,Database!$A:$AS,MATCH($Q$1,Database!$A$1:$AS$1,),))))-(((VLOOKUP(EDATE(B341,-12),Database!$A:$AS,MATCH($Q$1,Database!$A$1:$AS$1,),)))))/(((VLOOKUP(EDATE(B341,-12),Database!$A:$AS,MATCH($Q$1,Database!$A$1:$AS$1,),)))))</f>
        <v>-7.1727567963509389E-2</v>
      </c>
      <c r="R341" s="13">
        <f>IF(VLOOKUP(B341,Database!$A:$AV,MATCH($R$1,Database!$A$1:$AV$1,),)=0,"#N/A",((((VLOOKUP(B341,Database!$A:$AS,MATCH($R$1,Database!$A$1:$AS$1,),))))-(((VLOOKUP(EDATE(B341,-12),Database!$A:$AS,MATCH($R$1,Database!$A$1:$AS$1,),)))))/(((VLOOKUP(EDATE(B341,-12),Database!$A:$AS,MATCH($R$1,Database!$A$1:$AS$1,),)))))</f>
        <v>7.0304302212783457E-2</v>
      </c>
      <c r="S341" s="13">
        <f>IF(VLOOKUP(B341,Database!$A:$AV,MATCH($S$1,Database!$A$1:$AV$1,),)=0,"#N/A",((((VLOOKUP(B341,Database!$A:$AS,MATCH($S$1,Database!$A$1:$AS$1,),))))-(((VLOOKUP(EDATE(B341,-12),Database!$A:$AS,MATCH($S$1,Database!$A$1:$AS$1,),)))))/(((VLOOKUP(EDATE(B341,-12),Database!$A:$AS,MATCH($S$1,Database!$A$1:$AS$1,),)))))</f>
        <v>4.5454545453646966E-2</v>
      </c>
      <c r="T341" s="13">
        <f>IF(VLOOKUP(B341,Database!$A:$AV,MATCH($T$1,Database!$A$1:$AV$1,),)=0,"#N/A",((((VLOOKUP(B341,Database!$A:$AS,MATCH($T$1,Database!$A$1:$AS$1,),))))-(((VLOOKUP(EDATE(B341,-12),Database!$A:$AS,MATCH($T$1,Database!$A$1:$AS$1,),)))))/(((VLOOKUP(EDATE(B341,-12),Database!$A:$AS,MATCH($T$1,Database!$A$1:$AS$1,),)))))</f>
        <v>3.5856573705377606E-2</v>
      </c>
      <c r="U341" s="13">
        <f>IF(VLOOKUP(B341,Database!$A:$AV,MATCH($U$1,Database!$A$1:$AV$1,),)=0,"#N/A",((((VLOOKUP(B341,Database!$A:$AS,MATCH($U$1,Database!$A$1:$AS$1,),))))-(((VLOOKUP(EDATE(B341,-12),Database!$A:$AS,MATCH($U$1,Database!$A$1:$AS$1,),)))))/(((VLOOKUP(EDATE(B341,-12),Database!$A:$AS,MATCH($U$1,Database!$A$1:$AS$1,),)))))</f>
        <v>3.9800995030668571E-2</v>
      </c>
      <c r="V341" s="13">
        <f>IF(VLOOKUP(B341,Database!$A:$AV,MATCH($V$1,Database!$A$1:$AV$1,),)=0,"#N/A",((((VLOOKUP(B341,Database!$A:$AS,MATCH($V$1,Database!$A$1:$AS$1,),))))-(((VLOOKUP(EDATE(B341,-12),Database!$A:$AS,MATCH($V$1,Database!$A$1:$AS$1,),)))))/(((VLOOKUP(EDATE(B341,-12),Database!$A:$AS,MATCH($V$1,Database!$A$1:$AS$1,),)))))</f>
        <v>3.6144578313253101E-2</v>
      </c>
    </row>
    <row r="342" spans="1:22" s="80" customFormat="1" x14ac:dyDescent="0.35">
      <c r="A342" s="43"/>
      <c r="B342" s="75">
        <v>42552</v>
      </c>
      <c r="C342" s="13">
        <f>IF(VLOOKUP(B342,Database!$A:$AU,MATCH($C$1,Database!$A$1:$AU$1,),)=0,"#N/A",((((VLOOKUP(B342,Database!$A:$AU,MATCH($C$1,Database!$A$1:$AU$1,),))))-(((VLOOKUP(EDATE(B342,-12),Database!$A:$AU,MATCH($C$1,Database!$A$1:$AU$1,),)))))/(((VLOOKUP(EDATE(B342,-12),Database!$A:$AU,MATCH($C$1,Database!$A$1:$AU$1,),)))))</f>
        <v>-2.2479477801349356E-2</v>
      </c>
      <c r="D342" s="13">
        <f>IF(VLOOKUP(B342,Database!$A:$AV,MATCH($D$1,Database!$A$1:$AV$1,),)=0,"#N/A",((((VLOOKUP(B342,Database!$A:$AS,MATCH($D$1,Database!$A$1:$AS$1,),))))-(((VLOOKUP(EDATE(B342,-12),Database!$A:$AS,MATCH($D$1,Database!$A$1:$AS$1,),)))))/(((VLOOKUP(EDATE(B342,-12),Database!$A:$AS,MATCH($D$1,Database!$A$1:$AS$1,),)))))</f>
        <v>1.982160557765269E-3</v>
      </c>
      <c r="E342" s="13">
        <f>IF(VLOOKUP(B342,Database!$A:$AV,MATCH($E$1,Database!$A$1:$AV$1,),)=0,"#N/A",((((VLOOKUP(B342,Database!$A:$AS,MATCH($E$1,Database!$A$1:$AS$1,),))))-(((VLOOKUP(EDATE(B342,-12),Database!$A:$AS,MATCH($E$1,Database!$A$1:$AS$1,),)))))/(((VLOOKUP(EDATE(B342,-12),Database!$A:$AS,MATCH($E$1,Database!$A$1:$AS$1,),)))))</f>
        <v>-6.9721115485663022E-3</v>
      </c>
      <c r="F342" s="13">
        <f>IF(VLOOKUP(B342,Database!$A:$AV,MATCH($F$1,Database!$A$1:$AV$1,),)=0,"#N/A",((((VLOOKUP(B342,Database!$A:$AS,MATCH($F$1,Database!$A$1:$AS$1,),))))-(((VLOOKUP(EDATE(B342,-12),Database!$A:$AS,MATCH($F$1,Database!$A$1:$AS$1,),)))))/(((VLOOKUP(EDATE(B342,-12),Database!$A:$AS,MATCH($F$1,Database!$A$1:$AS$1,),)))))</f>
        <v>-1.9685039364654246E-2</v>
      </c>
      <c r="G342" s="13">
        <f>IF(VLOOKUP(B342,Database!$A:$AV,MATCH($G$1,Database!$A$1:$AV$1,),)=0,"#N/A",((((VLOOKUP(B342,Database!$A:$AS,MATCH($G$1,Database!$A$1:$AS$1,),))))-(((VLOOKUP(EDATE(B342,-12),Database!$A:$AS,MATCH($G$1,Database!$A$1:$AS$1,),)))))/(((VLOOKUP(EDATE(B342,-12),Database!$A:$AS,MATCH($G$1,Database!$A$1:$AS$1,),)))))</f>
        <v>-5.0418473328624745E-4</v>
      </c>
      <c r="H342" s="13">
        <f>IF(VLOOKUP(B342,Database!$A:$AV,MATCH($H$1,Database!$A$1:$AV$1,),)=0,"#N/A",((((VLOOKUP(B342,Database!$A:$AS,MATCH($H$1,Database!$A$1:$AS$1,),))))-(((VLOOKUP(EDATE(B342,-12),Database!$A:$AS,MATCH($H$1,Database!$A$1:$AS$1,),)))))/(((VLOOKUP(EDATE(B342,-12),Database!$A:$AS,MATCH($H$1,Database!$A$1:$AS$1,),)))))</f>
        <v>6.3694267492348999E-3</v>
      </c>
      <c r="I342" s="13">
        <f>IF(VLOOKUP(B342,Database!$A:$AV,MATCH($I$1,Database!$A$1:$AV$1,),)=0,"#N/A",((((VLOOKUP(B342,Database!$A:$AS,MATCH($I$1,Database!$A$1:$AS$1,),))))-(((VLOOKUP(EDATE(B342,-12),Database!$A:$AS,MATCH($I$1,Database!$A$1:$AS$1,),)))))/(((VLOOKUP(EDATE(B342,-12),Database!$A:$AS,MATCH($I$1,Database!$A$1:$AS$1,),)))))</f>
        <v>2.9702970288696144E-3</v>
      </c>
      <c r="J342" s="13">
        <f>IF(VLOOKUP(B342,Database!$A:$AV,MATCH($J$1,Database!$A$1:$AV$1,),)=0,"#N/A",((((VLOOKUP(B342,Database!$A:$AS,MATCH($J$1,Database!$A$1:$AS$1,),))))-(((VLOOKUP(EDATE(B342,-12),Database!$A:$AS,MATCH($J$1,Database!$A$1:$AS$1,),)))))/(((VLOOKUP(EDATE(B342,-12),Database!$A:$AS,MATCH($J$1,Database!$A$1:$AS$1,),)))))</f>
        <v>-1.2501347134393543E-2</v>
      </c>
      <c r="K342" s="13">
        <f>IF(VLOOKUP(B342,Database!$A:$AV,MATCH($K$1,Database!$A$1:$AV$1,),)=0,"#N/A",((((VLOOKUP(B342,Database!$A:$AS,MATCH($K$1,Database!$A$1:$AS$1,),))))-(((VLOOKUP(EDATE(B342,-12),Database!$A:$AS,MATCH($K$1,Database!$A$1:$AS$1,),)))))/(((VLOOKUP(EDATE(B342,-12),Database!$A:$AS,MATCH($K$1,Database!$A$1:$AS$1,),)))))</f>
        <v>3.4482758617891685E-2</v>
      </c>
      <c r="L342" s="13">
        <f>((((VLOOKUP(B342,Database!$A:$AS,MATCH($L$1,Database!$A$1:$AS$1,),))))-(((VLOOKUP(EDATE(B342,-12),Database!$A:$AS,MATCH($L$1,Database!$A$1:$AS$1,),)))))/(((VLOOKUP(EDATE(B342,-12),Database!$A:$AS,MATCH($L$1,Database!$A$1:$AS$1,),))))</f>
        <v>-5.7366086612682297E-4</v>
      </c>
      <c r="M342" s="13">
        <f>((((VLOOKUP(B342,Database!$A:$AS,MATCH($M$1,Database!$A$1:$AS$1,),))))-(((VLOOKUP(EDATE(B342,-12),Database!$A:$AS,MATCH($M$1,Database!$A$1:$AS$1,),)))))/(((VLOOKUP(EDATE(B342,-12),Database!$A:$AS,MATCH($M$1,Database!$A$1:$AS$1,),))))</f>
        <v>1.8981018981019039E-2</v>
      </c>
      <c r="N342" s="13">
        <f>((((VLOOKUP(B342,Database!$A:$AS,MATCH($N$1,Database!$A$1:$AS$1,),))))-(((VLOOKUP(EDATE(B342,-12),Database!$A:$AS,MATCH($N$1,Database!$A$1:$AS$1,),)))))/(((VLOOKUP(EDATE(B342,-12),Database!$A:$AS,MATCH($N$1,Database!$A$1:$AS$1,),))))</f>
        <v>5.2157805544052138E-2</v>
      </c>
      <c r="O342" s="13">
        <f>IF(VLOOKUP(B342,Database!$A:$AV,MATCH($O$1,Database!$A$1:$AV$1,),)=0,"#N/A",((((VLOOKUP(B342,Database!$A:$AS,MATCH($O$1,Database!$A$1:$AS$1,),))))-(((VLOOKUP(EDATE(B342,-12),Database!$A:$AS,MATCH($O$1,Database!$A$1:$AS$1,),)))))/(((VLOOKUP(EDATE(B342,-12),Database!$A:$AS,MATCH($O$1,Database!$A$1:$AS$1,),)))))</f>
        <v>-3.5788639632028394E-3</v>
      </c>
      <c r="P342" s="13">
        <f>IF(VLOOKUP(B342,Database!$A:$AV,MATCH($P$1,Database!$A$1:$AV$1,),)=0,"#N/A",((((VLOOKUP(B342,Database!$A:$AS,MATCH($P$1,Database!$A$1:$AS$1,),))))-(((VLOOKUP(EDATE(B342,-12),Database!$A:$AS,MATCH($P$1,Database!$A$1:$AS$1,),)))))/(((VLOOKUP(EDATE(B342,-12),Database!$A:$AS,MATCH($P$1,Database!$A$1:$AS$1,),)))))</f>
        <v>3.5282258064516125E-2</v>
      </c>
      <c r="Q342" s="13">
        <f>IF(VLOOKUP(B342,Database!$A:$AV,MATCH($Q$1,Database!$A$1:$AV$1,),)=0,"#N/A",((((VLOOKUP(B342,Database!$A:$AS,MATCH($Q$1,Database!$A$1:$AS$1,),))))-(((VLOOKUP(EDATE(B342,-12),Database!$A:$AS,MATCH($Q$1,Database!$A$1:$AS$1,),)))))/(((VLOOKUP(EDATE(B342,-12),Database!$A:$AS,MATCH($Q$1,Database!$A$1:$AS$1,),)))))</f>
        <v>-4.8761131501523003E-2</v>
      </c>
      <c r="R342" s="13">
        <f>IF(VLOOKUP(B342,Database!$A:$AV,MATCH($R$1,Database!$A$1:$AV$1,),)=0,"#N/A",((((VLOOKUP(B342,Database!$A:$AS,MATCH($R$1,Database!$A$1:$AS$1,),))))-(((VLOOKUP(EDATE(B342,-12),Database!$A:$AS,MATCH($R$1,Database!$A$1:$AS$1,),)))))/(((VLOOKUP(EDATE(B342,-12),Database!$A:$AS,MATCH($R$1,Database!$A$1:$AS$1,),)))))</f>
        <v>5.8521560582462662E-2</v>
      </c>
      <c r="S342" s="13">
        <f>IF(VLOOKUP(B342,Database!$A:$AV,MATCH($S$1,Database!$A$1:$AV$1,),)=0,"#N/A",((((VLOOKUP(B342,Database!$A:$AS,MATCH($S$1,Database!$A$1:$AS$1,),))))-(((VLOOKUP(EDATE(B342,-12),Database!$A:$AS,MATCH($S$1,Database!$A$1:$AS$1,),)))))/(((VLOOKUP(EDATE(B342,-12),Database!$A:$AS,MATCH($S$1,Database!$A$1:$AS$1,),)))))</f>
        <v>8.0160320643110239E-2</v>
      </c>
      <c r="T342" s="13">
        <f>IF(VLOOKUP(B342,Database!$A:$AV,MATCH($T$1,Database!$A$1:$AV$1,),)=0,"#N/A",((((VLOOKUP(B342,Database!$A:$AS,MATCH($T$1,Database!$A$1:$AS$1,),))))-(((VLOOKUP(EDATE(B342,-12),Database!$A:$AS,MATCH($T$1,Database!$A$1:$AS$1,),)))))/(((VLOOKUP(EDATE(B342,-12),Database!$A:$AS,MATCH($T$1,Database!$A$1:$AS$1,),)))))</f>
        <v>-2.1042084162573204E-2</v>
      </c>
      <c r="U342" s="13">
        <f>IF(VLOOKUP(B342,Database!$A:$AV,MATCH($U$1,Database!$A$1:$AV$1,),)=0,"#N/A",((((VLOOKUP(B342,Database!$A:$AS,MATCH($U$1,Database!$A$1:$AS$1,),))))-(((VLOOKUP(EDATE(B342,-12),Database!$A:$AS,MATCH($U$1,Database!$A$1:$AS$1,),)))))/(((VLOOKUP(EDATE(B342,-12),Database!$A:$AS,MATCH($U$1,Database!$A$1:$AS$1,),)))))</f>
        <v>-1.1650485433706722E-2</v>
      </c>
      <c r="V342" s="13">
        <f>IF(VLOOKUP(B342,Database!$A:$AV,MATCH($V$1,Database!$A$1:$AV$1,),)=0,"#N/A",((((VLOOKUP(B342,Database!$A:$AS,MATCH($V$1,Database!$A$1:$AS$1,),))))-(((VLOOKUP(EDATE(B342,-12),Database!$A:$AS,MATCH($V$1,Database!$A$1:$AS$1,),)))))/(((VLOOKUP(EDATE(B342,-12),Database!$A:$AS,MATCH($V$1,Database!$A$1:$AS$1,),)))))</f>
        <v>1.4880952380952382E-2</v>
      </c>
    </row>
    <row r="343" spans="1:22" s="80" customFormat="1" x14ac:dyDescent="0.35">
      <c r="A343" s="43"/>
      <c r="B343" s="75">
        <v>42583</v>
      </c>
      <c r="C343" s="13">
        <f>IF(VLOOKUP(B343,Database!$A:$AU,MATCH($C$1,Database!$A$1:$AU$1,),)=0,"#N/A",((((VLOOKUP(B343,Database!$A:$AU,MATCH($C$1,Database!$A$1:$AU$1,),))))-(((VLOOKUP(EDATE(B343,-12),Database!$A:$AU,MATCH($C$1,Database!$A$1:$AU$1,),)))))/(((VLOOKUP(EDATE(B343,-12),Database!$A:$AU,MATCH($C$1,Database!$A$1:$AU$1,),)))))</f>
        <v>-2.1312408185330221E-2</v>
      </c>
      <c r="D343" s="13">
        <f>IF(VLOOKUP(B343,Database!$A:$AV,MATCH($D$1,Database!$A$1:$AV$1,),)=0,"#N/A",((((VLOOKUP(B343,Database!$A:$AS,MATCH($D$1,Database!$A$1:$AS$1,),))))-(((VLOOKUP(EDATE(B343,-12),Database!$A:$AS,MATCH($D$1,Database!$A$1:$AS$1,),)))))/(((VLOOKUP(EDATE(B343,-12),Database!$A:$AS,MATCH($D$1,Database!$A$1:$AS$1,),)))))</f>
        <v>1.5045135402043263E-2</v>
      </c>
      <c r="E343" s="13">
        <f>IF(VLOOKUP(B343,Database!$A:$AV,MATCH($E$1,Database!$A$1:$AV$1,),)=0,"#N/A",((((VLOOKUP(B343,Database!$A:$AS,MATCH($E$1,Database!$A$1:$AS$1,),))))-(((VLOOKUP(EDATE(B343,-12),Database!$A:$AS,MATCH($E$1,Database!$A$1:$AS$1,),)))))/(((VLOOKUP(EDATE(B343,-12),Database!$A:$AS,MATCH($E$1,Database!$A$1:$AS$1,),)))))</f>
        <v>1.8218623476679321E-2</v>
      </c>
      <c r="F343" s="13">
        <f>IF(VLOOKUP(B343,Database!$A:$AV,MATCH($F$1,Database!$A$1:$AV$1,),)=0,"#N/A",((((VLOOKUP(B343,Database!$A:$AS,MATCH($F$1,Database!$A$1:$AS$1,),))))-(((VLOOKUP(EDATE(B343,-12),Database!$A:$AS,MATCH($F$1,Database!$A$1:$AS$1,),)))))/(((VLOOKUP(EDATE(B343,-12),Database!$A:$AS,MATCH($F$1,Database!$A$1:$AS$1,),)))))</f>
        <v>2.3232323225752926E-2</v>
      </c>
      <c r="G343" s="13">
        <f>IF(VLOOKUP(B343,Database!$A:$AV,MATCH($G$1,Database!$A$1:$AV$1,),)=0,"#N/A",((((VLOOKUP(B343,Database!$A:$AS,MATCH($G$1,Database!$A$1:$AS$1,),))))-(((VLOOKUP(EDATE(B343,-12),Database!$A:$AS,MATCH($G$1,Database!$A$1:$AS$1,),)))))/(((VLOOKUP(EDATE(B343,-12),Database!$A:$AS,MATCH($G$1,Database!$A$1:$AS$1,),)))))</f>
        <v>9.790209790209831E-3</v>
      </c>
      <c r="H343" s="13">
        <f>IF(VLOOKUP(B343,Database!$A:$AV,MATCH($H$1,Database!$A$1:$AV$1,),)=0,"#N/A",((((VLOOKUP(B343,Database!$A:$AS,MATCH($H$1,Database!$A$1:$AS$1,),))))-(((VLOOKUP(EDATE(B343,-12),Database!$A:$AS,MATCH($H$1,Database!$A$1:$AS$1,),)))))/(((VLOOKUP(EDATE(B343,-12),Database!$A:$AS,MATCH($H$1,Database!$A$1:$AS$1,),)))))</f>
        <v>1.0582010544867002E-3</v>
      </c>
      <c r="I343" s="13">
        <f>IF(VLOOKUP(B343,Database!$A:$AV,MATCH($I$1,Database!$A$1:$AV$1,),)=0,"#N/A",((((VLOOKUP(B343,Database!$A:$AS,MATCH($I$1,Database!$A$1:$AS$1,),))))-(((VLOOKUP(EDATE(B343,-12),Database!$A:$AS,MATCH($I$1,Database!$A$1:$AS$1,),)))))/(((VLOOKUP(EDATE(B343,-12),Database!$A:$AS,MATCH($I$1,Database!$A$1:$AS$1,),)))))</f>
        <v>3.3400809717367662E-2</v>
      </c>
      <c r="J343" s="13">
        <f>IF(VLOOKUP(B343,Database!$A:$AV,MATCH($J$1,Database!$A$1:$AV$1,),)=0,"#N/A",((((VLOOKUP(B343,Database!$A:$AS,MATCH($J$1,Database!$A$1:$AS$1,),))))-(((VLOOKUP(EDATE(B343,-12),Database!$A:$AS,MATCH($J$1,Database!$A$1:$AS$1,),)))))/(((VLOOKUP(EDATE(B343,-12),Database!$A:$AS,MATCH($J$1,Database!$A$1:$AS$1,),)))))</f>
        <v>2.345879429379772E-2</v>
      </c>
      <c r="K343" s="13">
        <f>IF(VLOOKUP(B343,Database!$A:$AV,MATCH($K$1,Database!$A$1:$AV$1,),)=0,"#N/A",((((VLOOKUP(B343,Database!$A:$AS,MATCH($K$1,Database!$A$1:$AS$1,),))))-(((VLOOKUP(EDATE(B343,-12),Database!$A:$AS,MATCH($K$1,Database!$A$1:$AS$1,),)))))/(((VLOOKUP(EDATE(B343,-12),Database!$A:$AS,MATCH($K$1,Database!$A$1:$AS$1,),)))))</f>
        <v>-4.7297297300297705E-2</v>
      </c>
      <c r="L343" s="13">
        <f>((((VLOOKUP(B343,Database!$A:$AS,MATCH($L$1,Database!$A$1:$AS$1,),))))-(((VLOOKUP(EDATE(B343,-12),Database!$A:$AS,MATCH($L$1,Database!$A$1:$AS$1,),)))))/(((VLOOKUP(EDATE(B343,-12),Database!$A:$AS,MATCH($L$1,Database!$A$1:$AS$1,),))))</f>
        <v>-8.0714059503300545E-3</v>
      </c>
      <c r="M343" s="13">
        <f>((((VLOOKUP(B343,Database!$A:$AS,MATCH($M$1,Database!$A$1:$AS$1,),))))-(((VLOOKUP(EDATE(B343,-12),Database!$A:$AS,MATCH($M$1,Database!$A$1:$AS$1,),)))))/(((VLOOKUP(EDATE(B343,-12),Database!$A:$AS,MATCH($M$1,Database!$A$1:$AS$1,),))))</f>
        <v>7.9286422200197937E-3</v>
      </c>
      <c r="N343" s="13">
        <f>((((VLOOKUP(B343,Database!$A:$AS,MATCH($N$1,Database!$A$1:$AS$1,),))))-(((VLOOKUP(EDATE(B343,-12),Database!$A:$AS,MATCH($N$1,Database!$A$1:$AS$1,),)))))/(((VLOOKUP(EDATE(B343,-12),Database!$A:$AS,MATCH($N$1,Database!$A$1:$AS$1,),))))</f>
        <v>3.4116114048957286E-2</v>
      </c>
      <c r="O343" s="13">
        <f>IF(VLOOKUP(B343,Database!$A:$AV,MATCH($O$1,Database!$A$1:$AV$1,),)=0,"#N/A",((((VLOOKUP(B343,Database!$A:$AS,MATCH($O$1,Database!$A$1:$AS$1,),))))-(((VLOOKUP(EDATE(B343,-12),Database!$A:$AS,MATCH($O$1,Database!$A$1:$AS$1,),)))))/(((VLOOKUP(EDATE(B343,-12),Database!$A:$AS,MATCH($O$1,Database!$A$1:$AS$1,),)))))</f>
        <v>-1.0248100838726671E-2</v>
      </c>
      <c r="P343" s="13">
        <f>IF(VLOOKUP(B343,Database!$A:$AV,MATCH($P$1,Database!$A$1:$AV$1,),)=0,"#N/A",((((VLOOKUP(B343,Database!$A:$AS,MATCH($P$1,Database!$A$1:$AS$1,),))))-(((VLOOKUP(EDATE(B343,-12),Database!$A:$AS,MATCH($P$1,Database!$A$1:$AS$1,),)))))/(((VLOOKUP(EDATE(B343,-12),Database!$A:$AS,MATCH($P$1,Database!$A$1:$AS$1,),)))))</f>
        <v>-5.8881256133465013E-3</v>
      </c>
      <c r="Q343" s="13">
        <f>IF(VLOOKUP(B343,Database!$A:$AV,MATCH($Q$1,Database!$A$1:$AV$1,),)=0,"#N/A",((((VLOOKUP(B343,Database!$A:$AS,MATCH($Q$1,Database!$A$1:$AS$1,),))))-(((VLOOKUP(EDATE(B343,-12),Database!$A:$AS,MATCH($Q$1,Database!$A$1:$AS$1,),)))))/(((VLOOKUP(EDATE(B343,-12),Database!$A:$AS,MATCH($Q$1,Database!$A$1:$AS$1,),)))))</f>
        <v>-7.2671341146245252E-2</v>
      </c>
      <c r="R343" s="13">
        <f>IF(VLOOKUP(B343,Database!$A:$AV,MATCH($R$1,Database!$A$1:$AV$1,),)=0,"#N/A",((((VLOOKUP(B343,Database!$A:$AS,MATCH($R$1,Database!$A$1:$AS$1,),))))-(((VLOOKUP(EDATE(B343,-12),Database!$A:$AS,MATCH($R$1,Database!$A$1:$AS$1,),)))))/(((VLOOKUP(EDATE(B343,-12),Database!$A:$AS,MATCH($R$1,Database!$A$1:$AS$1,),)))))</f>
        <v>2.3809523810942642E-2</v>
      </c>
      <c r="S343" s="13">
        <f>IF(VLOOKUP(B343,Database!$A:$AV,MATCH($S$1,Database!$A$1:$AV$1,),)=0,"#N/A",((((VLOOKUP(B343,Database!$A:$AS,MATCH($S$1,Database!$A$1:$AS$1,),))))-(((VLOOKUP(EDATE(B343,-12),Database!$A:$AS,MATCH($S$1,Database!$A$1:$AS$1,),)))))/(((VLOOKUP(EDATE(B343,-12),Database!$A:$AS,MATCH($S$1,Database!$A$1:$AS$1,),)))))</f>
        <v>-0.15719696970272776</v>
      </c>
      <c r="T343" s="13">
        <f>IF(VLOOKUP(B343,Database!$A:$AV,MATCH($T$1,Database!$A$1:$AV$1,),)=0,"#N/A",((((VLOOKUP(B343,Database!$A:$AS,MATCH($T$1,Database!$A$1:$AS$1,),))))-(((VLOOKUP(EDATE(B343,-12),Database!$A:$AS,MATCH($T$1,Database!$A$1:$AS$1,),)))))/(((VLOOKUP(EDATE(B343,-12),Database!$A:$AS,MATCH($T$1,Database!$A$1:$AS$1,),)))))</f>
        <v>2.3391812868860253E-2</v>
      </c>
      <c r="U343" s="13">
        <f>IF(VLOOKUP(B343,Database!$A:$AV,MATCH($U$1,Database!$A$1:$AV$1,),)=0,"#N/A",((((VLOOKUP(B343,Database!$A:$AS,MATCH($U$1,Database!$A$1:$AS$1,),))))-(((VLOOKUP(EDATE(B343,-12),Database!$A:$AS,MATCH($U$1,Database!$A$1:$AS$1,),)))))/(((VLOOKUP(EDATE(B343,-12),Database!$A:$AS,MATCH($U$1,Database!$A$1:$AS$1,),)))))</f>
        <v>3.2738095231480351E-2</v>
      </c>
      <c r="V343" s="13">
        <f>IF(VLOOKUP(B343,Database!$A:$AV,MATCH($V$1,Database!$A$1:$AV$1,),)=0,"#N/A",((((VLOOKUP(B343,Database!$A:$AS,MATCH($V$1,Database!$A$1:$AS$1,),))))-(((VLOOKUP(EDATE(B343,-12),Database!$A:$AS,MATCH($V$1,Database!$A$1:$AS$1,),)))))/(((VLOOKUP(EDATE(B343,-12),Database!$A:$AS,MATCH($V$1,Database!$A$1:$AS$1,),)))))</f>
        <v>5.2684903748733566E-2</v>
      </c>
    </row>
    <row r="344" spans="1:22" s="80" customFormat="1" x14ac:dyDescent="0.35">
      <c r="A344" s="43"/>
      <c r="B344" s="75">
        <v>42614</v>
      </c>
      <c r="C344" s="13">
        <f>IF(VLOOKUP(B344,Database!$A:$AU,MATCH($C$1,Database!$A$1:$AU$1,),)=0,"#N/A",((((VLOOKUP(B344,Database!$A:$AU,MATCH($C$1,Database!$A$1:$AU$1,),))))-(((VLOOKUP(EDATE(B344,-12),Database!$A:$AU,MATCH($C$1,Database!$A$1:$AU$1,),)))))/(((VLOOKUP(EDATE(B344,-12),Database!$A:$AU,MATCH($C$1,Database!$A$1:$AU$1,),)))))</f>
        <v>-1.9673385806276297E-2</v>
      </c>
      <c r="D344" s="13">
        <f>IF(VLOOKUP(B344,Database!$A:$AV,MATCH($D$1,Database!$A$1:$AV$1,),)=0,"#N/A",((((VLOOKUP(B344,Database!$A:$AS,MATCH($D$1,Database!$A$1:$AS$1,),))))-(((VLOOKUP(EDATE(B344,-12),Database!$A:$AS,MATCH($D$1,Database!$A$1:$AS$1,),)))))/(((VLOOKUP(EDATE(B344,-12),Database!$A:$AS,MATCH($D$1,Database!$A$1:$AS$1,),)))))</f>
        <v>1.0967098704186594E-2</v>
      </c>
      <c r="E344" s="13">
        <f>IF(VLOOKUP(B344,Database!$A:$AV,MATCH($E$1,Database!$A$1:$AV$1,),)=0,"#N/A",((((VLOOKUP(B344,Database!$A:$AS,MATCH($E$1,Database!$A$1:$AS$1,),))))-(((VLOOKUP(EDATE(B344,-12),Database!$A:$AS,MATCH($E$1,Database!$A$1:$AS$1,),)))))/(((VLOOKUP(EDATE(B344,-12),Database!$A:$AS,MATCH($E$1,Database!$A$1:$AS$1,),)))))</f>
        <v>4.9751243800402129E-3</v>
      </c>
      <c r="F344" s="13">
        <f>IF(VLOOKUP(B344,Database!$A:$AV,MATCH($F$1,Database!$A$1:$AV$1,),)=0,"#N/A",((((VLOOKUP(B344,Database!$A:$AS,MATCH($F$1,Database!$A$1:$AS$1,),))))-(((VLOOKUP(EDATE(B344,-12),Database!$A:$AS,MATCH($F$1,Database!$A$1:$AS$1,),)))))/(((VLOOKUP(EDATE(B344,-12),Database!$A:$AS,MATCH($F$1,Database!$A$1:$AS$1,),)))))</f>
        <v>1.8145161285201421E-2</v>
      </c>
      <c r="G344" s="13">
        <f>IF(VLOOKUP(B344,Database!$A:$AV,MATCH($G$1,Database!$A$1:$AV$1,),)=0,"#N/A",((((VLOOKUP(B344,Database!$A:$AS,MATCH($G$1,Database!$A$1:$AS$1,),))))-(((VLOOKUP(EDATE(B344,-12),Database!$A:$AS,MATCH($G$1,Database!$A$1:$AS$1,),)))))/(((VLOOKUP(EDATE(B344,-12),Database!$A:$AS,MATCH($G$1,Database!$A$1:$AS$1,),)))))</f>
        <v>-1.3144890294524732E-2</v>
      </c>
      <c r="H344" s="13">
        <f>IF(VLOOKUP(B344,Database!$A:$AV,MATCH($H$1,Database!$A$1:$AV$1,),)=0,"#N/A",((((VLOOKUP(B344,Database!$A:$AS,MATCH($H$1,Database!$A$1:$AS$1,),))))-(((VLOOKUP(EDATE(B344,-12),Database!$A:$AS,MATCH($H$1,Database!$A$1:$AS$1,),)))))/(((VLOOKUP(EDATE(B344,-12),Database!$A:$AS,MATCH($H$1,Database!$A$1:$AS$1,),)))))</f>
        <v>1.0604453933359998E-3</v>
      </c>
      <c r="I344" s="13">
        <f>IF(VLOOKUP(B344,Database!$A:$AV,MATCH($I$1,Database!$A$1:$AV$1,),)=0,"#N/A",((((VLOOKUP(B344,Database!$A:$AS,MATCH($I$1,Database!$A$1:$AS$1,),))))-(((VLOOKUP(EDATE(B344,-12),Database!$A:$AS,MATCH($I$1,Database!$A$1:$AS$1,),)))))/(((VLOOKUP(EDATE(B344,-12),Database!$A:$AS,MATCH($I$1,Database!$A$1:$AS$1,),)))))</f>
        <v>2.1042084172594115E-2</v>
      </c>
      <c r="J344" s="13">
        <f>IF(VLOOKUP(B344,Database!$A:$AV,MATCH($J$1,Database!$A$1:$AV$1,),)=0,"#N/A",((((VLOOKUP(B344,Database!$A:$AS,MATCH($J$1,Database!$A$1:$AS$1,),))))-(((VLOOKUP(EDATE(B344,-12),Database!$A:$AS,MATCH($J$1,Database!$A$1:$AS$1,),)))))/(((VLOOKUP(EDATE(B344,-12),Database!$A:$AS,MATCH($J$1,Database!$A$1:$AS$1,),)))))</f>
        <v>7.0960536915078767E-3</v>
      </c>
      <c r="K344" s="13">
        <f>IF(VLOOKUP(B344,Database!$A:$AV,MATCH($K$1,Database!$A$1:$AV$1,),)=0,"#N/A",((((VLOOKUP(B344,Database!$A:$AS,MATCH($K$1,Database!$A$1:$AS$1,),))))-(((VLOOKUP(EDATE(B344,-12),Database!$A:$AS,MATCH($K$1,Database!$A$1:$AS$1,),)))))/(((VLOOKUP(EDATE(B344,-12),Database!$A:$AS,MATCH($K$1,Database!$A$1:$AS$1,),)))))</f>
        <v>2.7210884352551399E-2</v>
      </c>
      <c r="L344" s="13">
        <f>((((VLOOKUP(B344,Database!$A:$AS,MATCH($L$1,Database!$A$1:$AS$1,),))))-(((VLOOKUP(EDATE(B344,-12),Database!$A:$AS,MATCH($L$1,Database!$A$1:$AS$1,),)))))/(((VLOOKUP(EDATE(B344,-12),Database!$A:$AS,MATCH($L$1,Database!$A$1:$AS$1,),))))</f>
        <v>-1.3102231444283505E-2</v>
      </c>
      <c r="M344" s="13">
        <f>((((VLOOKUP(B344,Database!$A:$AS,MATCH($M$1,Database!$A$1:$AS$1,),))))-(((VLOOKUP(EDATE(B344,-12),Database!$A:$AS,MATCH($M$1,Database!$A$1:$AS$1,),)))))/(((VLOOKUP(EDATE(B344,-12),Database!$A:$AS,MATCH($M$1,Database!$A$1:$AS$1,),))))</f>
        <v>2.4048096192384828E-2</v>
      </c>
      <c r="N344" s="13">
        <f>((((VLOOKUP(B344,Database!$A:$AS,MATCH($N$1,Database!$A$1:$AS$1,),))))-(((VLOOKUP(EDATE(B344,-12),Database!$A:$AS,MATCH($N$1,Database!$A$1:$AS$1,),)))))/(((VLOOKUP(EDATE(B344,-12),Database!$A:$AS,MATCH($N$1,Database!$A$1:$AS$1,),))))</f>
        <v>4.8962110348536328E-2</v>
      </c>
      <c r="O344" s="13">
        <f>IF(VLOOKUP(B344,Database!$A:$AV,MATCH($O$1,Database!$A$1:$AV$1,),)=0,"#N/A",((((VLOOKUP(B344,Database!$A:$AS,MATCH($O$1,Database!$A$1:$AS$1,),))))-(((VLOOKUP(EDATE(B344,-12),Database!$A:$AS,MATCH($O$1,Database!$A$1:$AS$1,),)))))/(((VLOOKUP(EDATE(B344,-12),Database!$A:$AS,MATCH($O$1,Database!$A$1:$AS$1,),)))))</f>
        <v>2.3100882279327769E-2</v>
      </c>
      <c r="P344" s="13">
        <f>IF(VLOOKUP(B344,Database!$A:$AV,MATCH($P$1,Database!$A$1:$AV$1,),)=0,"#N/A",((((VLOOKUP(B344,Database!$A:$AS,MATCH($P$1,Database!$A$1:$AS$1,),))))-(((VLOOKUP(EDATE(B344,-12),Database!$A:$AS,MATCH($P$1,Database!$A$1:$AS$1,),)))))/(((VLOOKUP(EDATE(B344,-12),Database!$A:$AS,MATCH($P$1,Database!$A$1:$AS$1,),)))))</f>
        <v>-1.2609117361784649E-2</v>
      </c>
      <c r="Q344" s="13">
        <f>IF(VLOOKUP(B344,Database!$A:$AV,MATCH($Q$1,Database!$A$1:$AV$1,),)=0,"#N/A",((((VLOOKUP(B344,Database!$A:$AS,MATCH($Q$1,Database!$A$1:$AS$1,),))))-(((VLOOKUP(EDATE(B344,-12),Database!$A:$AS,MATCH($Q$1,Database!$A$1:$AS$1,),)))))/(((VLOOKUP(EDATE(B344,-12),Database!$A:$AS,MATCH($Q$1,Database!$A$1:$AS$1,),)))))</f>
        <v>-4.1399147248926675E-2</v>
      </c>
      <c r="R344" s="13">
        <f>IF(VLOOKUP(B344,Database!$A:$AV,MATCH($R$1,Database!$A$1:$AV$1,),)=0,"#N/A",((((VLOOKUP(B344,Database!$A:$AS,MATCH($R$1,Database!$A$1:$AS$1,),))))-(((VLOOKUP(EDATE(B344,-12),Database!$A:$AS,MATCH($R$1,Database!$A$1:$AS$1,),)))))/(((VLOOKUP(EDATE(B344,-12),Database!$A:$AS,MATCH($R$1,Database!$A$1:$AS$1,),)))))</f>
        <v>1.1940298513172231E-2</v>
      </c>
      <c r="S344" s="13">
        <f>IF(VLOOKUP(B344,Database!$A:$AV,MATCH($S$1,Database!$A$1:$AV$1,),)=0,"#N/A",((((VLOOKUP(B344,Database!$A:$AS,MATCH($S$1,Database!$A$1:$AS$1,),))))-(((VLOOKUP(EDATE(B344,-12),Database!$A:$AS,MATCH($S$1,Database!$A$1:$AS$1,),)))))/(((VLOOKUP(EDATE(B344,-12),Database!$A:$AS,MATCH($S$1,Database!$A$1:$AS$1,),)))))</f>
        <v>-1.1799410036054905E-2</v>
      </c>
      <c r="T344" s="13">
        <f>IF(VLOOKUP(B344,Database!$A:$AV,MATCH($T$1,Database!$A$1:$AV$1,),)=0,"#N/A",((((VLOOKUP(B344,Database!$A:$AS,MATCH($T$1,Database!$A$1:$AS$1,),))))-(((VLOOKUP(EDATE(B344,-12),Database!$A:$AS,MATCH($T$1,Database!$A$1:$AS$1,),)))))/(((VLOOKUP(EDATE(B344,-12),Database!$A:$AS,MATCH($T$1,Database!$A$1:$AS$1,),)))))</f>
        <v>-6.8159688458744802E-3</v>
      </c>
      <c r="U344" s="13">
        <f>IF(VLOOKUP(B344,Database!$A:$AV,MATCH($U$1,Database!$A$1:$AV$1,),)=0,"#N/A",((((VLOOKUP(B344,Database!$A:$AS,MATCH($U$1,Database!$A$1:$AS$1,),))))-(((VLOOKUP(EDATE(B344,-12),Database!$A:$AS,MATCH($U$1,Database!$A$1:$AS$1,),)))))/(((VLOOKUP(EDATE(B344,-12),Database!$A:$AS,MATCH($U$1,Database!$A$1:$AS$1,),)))))</f>
        <v>2.8942115766341141E-2</v>
      </c>
      <c r="V344" s="13">
        <f>IF(VLOOKUP(B344,Database!$A:$AV,MATCH($V$1,Database!$A$1:$AV$1,),)=0,"#N/A",((((VLOOKUP(B344,Database!$A:$AS,MATCH($V$1,Database!$A$1:$AS$1,),))))-(((VLOOKUP(EDATE(B344,-12),Database!$A:$AS,MATCH($V$1,Database!$A$1:$AS$1,),)))))/(((VLOOKUP(EDATE(B344,-12),Database!$A:$AS,MATCH($V$1,Database!$A$1:$AS$1,),)))))</f>
        <v>3.4722222222222224E-2</v>
      </c>
    </row>
    <row r="345" spans="1:22" s="80" customFormat="1" x14ac:dyDescent="0.35">
      <c r="A345" s="43"/>
      <c r="B345" s="75">
        <v>42644</v>
      </c>
      <c r="C345" s="13">
        <f>IF(VLOOKUP(B345,Database!$A:$AU,MATCH($C$1,Database!$A$1:$AU$1,),)=0,"#N/A",((((VLOOKUP(B345,Database!$A:$AU,MATCH($C$1,Database!$A$1:$AU$1,),))))-(((VLOOKUP(EDATE(B345,-12),Database!$A:$AU,MATCH($C$1,Database!$A$1:$AU$1,),)))))/(((VLOOKUP(EDATE(B345,-12),Database!$A:$AU,MATCH($C$1,Database!$A$1:$AU$1,),)))))</f>
        <v>-1.4362312909933365E-2</v>
      </c>
      <c r="D345" s="13">
        <f>IF(VLOOKUP(B345,Database!$A:$AV,MATCH($D$1,Database!$A$1:$AV$1,),)=0,"#N/A",((((VLOOKUP(B345,Database!$A:$AS,MATCH($D$1,Database!$A$1:$AS$1,),))))-(((VLOOKUP(EDATE(B345,-12),Database!$A:$AS,MATCH($D$1,Database!$A$1:$AS$1,),)))))/(((VLOOKUP(EDATE(B345,-12),Database!$A:$AS,MATCH($D$1,Database!$A$1:$AS$1,),)))))</f>
        <v>2.0833333337467209E-2</v>
      </c>
      <c r="E345" s="13">
        <f>IF(VLOOKUP(B345,Database!$A:$AV,MATCH($E$1,Database!$A$1:$AV$1,),)=0,"#N/A",((((VLOOKUP(B345,Database!$A:$AS,MATCH($E$1,Database!$A$1:$AS$1,),))))-(((VLOOKUP(EDATE(B345,-12),Database!$A:$AS,MATCH($E$1,Database!$A$1:$AS$1,),)))))/(((VLOOKUP(EDATE(B345,-12),Database!$A:$AS,MATCH($E$1,Database!$A$1:$AS$1,),)))))</f>
        <v>4.9701789283880388E-3</v>
      </c>
      <c r="F345" s="13">
        <f>IF(VLOOKUP(B345,Database!$A:$AV,MATCH($F$1,Database!$A$1:$AV$1,),)=0,"#N/A",((((VLOOKUP(B345,Database!$A:$AS,MATCH($F$1,Database!$A$1:$AS$1,),))))-(((VLOOKUP(EDATE(B345,-12),Database!$A:$AS,MATCH($F$1,Database!$A$1:$AS$1,),)))))/(((VLOOKUP(EDATE(B345,-12),Database!$A:$AS,MATCH($F$1,Database!$A$1:$AS$1,),)))))</f>
        <v>1.4955134592036708E-2</v>
      </c>
      <c r="G345" s="13">
        <f>IF(VLOOKUP(B345,Database!$A:$AV,MATCH($G$1,Database!$A$1:$AV$1,),)=0,"#N/A",((((VLOOKUP(B345,Database!$A:$AS,MATCH($G$1,Database!$A$1:$AS$1,),))))-(((VLOOKUP(EDATE(B345,-12),Database!$A:$AS,MATCH($G$1,Database!$A$1:$AS$1,),)))))/(((VLOOKUP(EDATE(B345,-12),Database!$A:$AS,MATCH($G$1,Database!$A$1:$AS$1,),)))))</f>
        <v>-1.6589315690727684E-2</v>
      </c>
      <c r="H345" s="13">
        <f>IF(VLOOKUP(B345,Database!$A:$AV,MATCH($H$1,Database!$A$1:$AV$1,),)=0,"#N/A",((((VLOOKUP(B345,Database!$A:$AS,MATCH($H$1,Database!$A$1:$AS$1,),))))-(((VLOOKUP(EDATE(B345,-12),Database!$A:$AS,MATCH($H$1,Database!$A$1:$AS$1,),)))))/(((VLOOKUP(EDATE(B345,-12),Database!$A:$AS,MATCH($H$1,Database!$A$1:$AS$1,),)))))</f>
        <v>-1.3785790033424122E-2</v>
      </c>
      <c r="I345" s="13">
        <f>IF(VLOOKUP(B345,Database!$A:$AV,MATCH($I$1,Database!$A$1:$AV$1,),)=0,"#N/A",((((VLOOKUP(B345,Database!$A:$AS,MATCH($I$1,Database!$A$1:$AS$1,),))))-(((VLOOKUP(EDATE(B345,-12),Database!$A:$AS,MATCH($I$1,Database!$A$1:$AS$1,),)))))/(((VLOOKUP(EDATE(B345,-12),Database!$A:$AS,MATCH($I$1,Database!$A$1:$AS$1,),)))))</f>
        <v>2.502502502468433E-2</v>
      </c>
      <c r="J345" s="13">
        <f>IF(VLOOKUP(B345,Database!$A:$AV,MATCH($J$1,Database!$A$1:$AV$1,),)=0,"#N/A",((((VLOOKUP(B345,Database!$A:$AS,MATCH($J$1,Database!$A$1:$AS$1,),))))-(((VLOOKUP(EDATE(B345,-12),Database!$A:$AS,MATCH($J$1,Database!$A$1:$AS$1,),)))))/(((VLOOKUP(EDATE(B345,-12),Database!$A:$AS,MATCH($J$1,Database!$A$1:$AS$1,),)))))</f>
        <v>1.6110746464586288E-2</v>
      </c>
      <c r="K345" s="13">
        <f>IF(VLOOKUP(B345,Database!$A:$AV,MATCH($K$1,Database!$A$1:$AV$1,),)=0,"#N/A",((((VLOOKUP(B345,Database!$A:$AS,MATCH($K$1,Database!$A$1:$AS$1,),))))-(((VLOOKUP(EDATE(B345,-12),Database!$A:$AS,MATCH($K$1,Database!$A$1:$AS$1,),)))))/(((VLOOKUP(EDATE(B345,-12),Database!$A:$AS,MATCH($K$1,Database!$A$1:$AS$1,),)))))</f>
        <v>-6.8359375045971759E-3</v>
      </c>
      <c r="L345" s="13">
        <f>((((VLOOKUP(B345,Database!$A:$AS,MATCH($L$1,Database!$A$1:$AS$1,),))))-(((VLOOKUP(EDATE(B345,-12),Database!$A:$AS,MATCH($L$1,Database!$A$1:$AS$1,),)))))/(((VLOOKUP(EDATE(B345,-12),Database!$A:$AS,MATCH($L$1,Database!$A$1:$AS$1,),))))</f>
        <v>-2.8139207402192406E-3</v>
      </c>
      <c r="M345" s="13">
        <f>((((VLOOKUP(B345,Database!$A:$AS,MATCH($M$1,Database!$A$1:$AS$1,),))))-(((VLOOKUP(EDATE(B345,-12),Database!$A:$AS,MATCH($M$1,Database!$A$1:$AS$1,),)))))/(((VLOOKUP(EDATE(B345,-12),Database!$A:$AS,MATCH($M$1,Database!$A$1:$AS$1,),))))</f>
        <v>3.6852589641434147E-2</v>
      </c>
      <c r="N345" s="13">
        <f>((((VLOOKUP(B345,Database!$A:$AS,MATCH($N$1,Database!$A$1:$AS$1,),))))-(((VLOOKUP(EDATE(B345,-12),Database!$A:$AS,MATCH($N$1,Database!$A$1:$AS$1,),)))))/(((VLOOKUP(EDATE(B345,-12),Database!$A:$AS,MATCH($N$1,Database!$A$1:$AS$1,),))))</f>
        <v>4.6603027238189466E-2</v>
      </c>
      <c r="O345" s="13">
        <f>IF(VLOOKUP(B345,Database!$A:$AV,MATCH($O$1,Database!$A$1:$AV$1,),)=0,"#N/A",((((VLOOKUP(B345,Database!$A:$AS,MATCH($O$1,Database!$A$1:$AS$1,),))))-(((VLOOKUP(EDATE(B345,-12),Database!$A:$AS,MATCH($O$1,Database!$A$1:$AS$1,),)))))/(((VLOOKUP(EDATE(B345,-12),Database!$A:$AS,MATCH($O$1,Database!$A$1:$AS$1,),)))))</f>
        <v>1.9942252583795405E-2</v>
      </c>
      <c r="P345" s="13">
        <f>IF(VLOOKUP(B345,Database!$A:$AV,MATCH($P$1,Database!$A$1:$AV$1,),)=0,"#N/A",((((VLOOKUP(B345,Database!$A:$AS,MATCH($P$1,Database!$A$1:$AS$1,),))))-(((VLOOKUP(EDATE(B345,-12),Database!$A:$AS,MATCH($P$1,Database!$A$1:$AS$1,),)))))/(((VLOOKUP(EDATE(B345,-12),Database!$A:$AS,MATCH($P$1,Database!$A$1:$AS$1,),)))))</f>
        <v>-7.9051383399209203E-3</v>
      </c>
      <c r="Q345" s="13">
        <f>IF(VLOOKUP(B345,Database!$A:$AV,MATCH($Q$1,Database!$A$1:$AV$1,),)=0,"#N/A",((((VLOOKUP(B345,Database!$A:$AS,MATCH($Q$1,Database!$A$1:$AS$1,),))))-(((VLOOKUP(EDATE(B345,-12),Database!$A:$AS,MATCH($Q$1,Database!$A$1:$AS$1,),)))))/(((VLOOKUP(EDATE(B345,-12),Database!$A:$AS,MATCH($Q$1,Database!$A$1:$AS$1,),)))))</f>
        <v>-5.1617827658493612E-2</v>
      </c>
      <c r="R345" s="13">
        <f>IF(VLOOKUP(B345,Database!$A:$AV,MATCH($R$1,Database!$A$1:$AV$1,),)=0,"#N/A",((((VLOOKUP(B345,Database!$A:$AS,MATCH($R$1,Database!$A$1:$AS$1,),))))-(((VLOOKUP(EDATE(B345,-12),Database!$A:$AS,MATCH($R$1,Database!$A$1:$AS$1,),)))))/(((VLOOKUP(EDATE(B345,-12),Database!$A:$AS,MATCH($R$1,Database!$A$1:$AS$1,),)))))</f>
        <v>5.817452357493226E-2</v>
      </c>
      <c r="S345" s="13">
        <f>IF(VLOOKUP(B345,Database!$A:$AV,MATCH($S$1,Database!$A$1:$AV$1,),)=0,"#N/A",((((VLOOKUP(B345,Database!$A:$AS,MATCH($S$1,Database!$A$1:$AS$1,),))))-(((VLOOKUP(EDATE(B345,-12),Database!$A:$AS,MATCH($S$1,Database!$A$1:$AS$1,),)))))/(((VLOOKUP(EDATE(B345,-12),Database!$A:$AS,MATCH($S$1,Database!$A$1:$AS$1,),)))))</f>
        <v>0.17839444995064244</v>
      </c>
      <c r="T345" s="13">
        <f>IF(VLOOKUP(B345,Database!$A:$AV,MATCH($T$1,Database!$A$1:$AV$1,),)=0,"#N/A",((((VLOOKUP(B345,Database!$A:$AS,MATCH($T$1,Database!$A$1:$AS$1,),))))-(((VLOOKUP(EDATE(B345,-12),Database!$A:$AS,MATCH($T$1,Database!$A$1:$AS$1,),)))))/(((VLOOKUP(EDATE(B345,-12),Database!$A:$AS,MATCH($T$1,Database!$A$1:$AS$1,),)))))</f>
        <v>6.1814556337220238E-2</v>
      </c>
      <c r="U345" s="13">
        <f>IF(VLOOKUP(B345,Database!$A:$AV,MATCH($U$1,Database!$A$1:$AV$1,),)=0,"#N/A",((((VLOOKUP(B345,Database!$A:$AS,MATCH($U$1,Database!$A$1:$AS$1,),))))-(((VLOOKUP(EDATE(B345,-12),Database!$A:$AS,MATCH($U$1,Database!$A$1:$AS$1,),)))))/(((VLOOKUP(EDATE(B345,-12),Database!$A:$AS,MATCH($U$1,Database!$A$1:$AS$1,),)))))</f>
        <v>1.56402737070645E-2</v>
      </c>
      <c r="V345" s="13">
        <f>IF(VLOOKUP(B345,Database!$A:$AV,MATCH($V$1,Database!$A$1:$AV$1,),)=0,"#N/A",((((VLOOKUP(B345,Database!$A:$AS,MATCH($V$1,Database!$A$1:$AS$1,),))))-(((VLOOKUP(EDATE(B345,-12),Database!$A:$AS,MATCH($V$1,Database!$A$1:$AS$1,),)))))/(((VLOOKUP(EDATE(B345,-12),Database!$A:$AS,MATCH($V$1,Database!$A$1:$AS$1,),)))))</f>
        <v>1.0826771653543392E-2</v>
      </c>
    </row>
    <row r="346" spans="1:22" s="80" customFormat="1" x14ac:dyDescent="0.35">
      <c r="A346" s="43"/>
      <c r="B346" s="75">
        <v>42675</v>
      </c>
      <c r="C346" s="13">
        <f>IF(VLOOKUP(B346,Database!$A:$AU,MATCH($C$1,Database!$A$1:$AU$1,),)=0,"#N/A",((((VLOOKUP(B346,Database!$A:$AU,MATCH($C$1,Database!$A$1:$AU$1,),))))-(((VLOOKUP(EDATE(B346,-12),Database!$A:$AU,MATCH($C$1,Database!$A$1:$AU$1,),)))))/(((VLOOKUP(EDATE(B346,-12),Database!$A:$AU,MATCH($C$1,Database!$A$1:$AU$1,),)))))</f>
        <v>-1.0880272718318772E-2</v>
      </c>
      <c r="D346" s="13">
        <f>IF(VLOOKUP(B346,Database!$A:$AV,MATCH($D$1,Database!$A$1:$AV$1,),)=0,"#N/A",((((VLOOKUP(B346,Database!$A:$AS,MATCH($D$1,Database!$A$1:$AS$1,),))))-(((VLOOKUP(EDATE(B346,-12),Database!$A:$AS,MATCH($D$1,Database!$A$1:$AS$1,),)))))/(((VLOOKUP(EDATE(B346,-12),Database!$A:$AS,MATCH($D$1,Database!$A$1:$AS$1,),)))))</f>
        <v>2.8028028026845547E-2</v>
      </c>
      <c r="E346" s="13">
        <f>IF(VLOOKUP(B346,Database!$A:$AV,MATCH($E$1,Database!$A$1:$AV$1,),)=0,"#N/A",((((VLOOKUP(B346,Database!$A:$AS,MATCH($E$1,Database!$A$1:$AS$1,),))))-(((VLOOKUP(EDATE(B346,-12),Database!$A:$AS,MATCH($E$1,Database!$A$1:$AS$1,),)))))/(((VLOOKUP(EDATE(B346,-12),Database!$A:$AS,MATCH($E$1,Database!$A$1:$AS$1,),)))))</f>
        <v>2.1000000004190424E-2</v>
      </c>
      <c r="F346" s="13">
        <f>IF(VLOOKUP(B346,Database!$A:$AV,MATCH($F$1,Database!$A$1:$AV$1,),)=0,"#N/A",((((VLOOKUP(B346,Database!$A:$AS,MATCH($F$1,Database!$A$1:$AS$1,),))))-(((VLOOKUP(EDATE(B346,-12),Database!$A:$AS,MATCH($F$1,Database!$A$1:$AS$1,),)))))/(((VLOOKUP(EDATE(B346,-12),Database!$A:$AS,MATCH($F$1,Database!$A$1:$AS$1,),)))))</f>
        <v>2.4242424235568365E-2</v>
      </c>
      <c r="G346" s="13">
        <f>IF(VLOOKUP(B346,Database!$A:$AV,MATCH($G$1,Database!$A$1:$AV$1,),)=0,"#N/A",((((VLOOKUP(B346,Database!$A:$AS,MATCH($G$1,Database!$A$1:$AS$1,),))))-(((VLOOKUP(EDATE(B346,-12),Database!$A:$AS,MATCH($G$1,Database!$A$1:$AS$1,),)))))/(((VLOOKUP(EDATE(B346,-12),Database!$A:$AS,MATCH($G$1,Database!$A$1:$AS$1,),)))))</f>
        <v>2.9595329172538733E-2</v>
      </c>
      <c r="H346" s="13">
        <f>IF(VLOOKUP(B346,Database!$A:$AV,MATCH($H$1,Database!$A$1:$AV$1,),)=0,"#N/A",((((VLOOKUP(B346,Database!$A:$AS,MATCH($H$1,Database!$A$1:$AS$1,),))))-(((VLOOKUP(EDATE(B346,-12),Database!$A:$AS,MATCH($H$1,Database!$A$1:$AS$1,),)))))/(((VLOOKUP(EDATE(B346,-12),Database!$A:$AS,MATCH($H$1,Database!$A$1:$AS$1,),)))))</f>
        <v>7.5187969863169035E-3</v>
      </c>
      <c r="I346" s="13">
        <f>IF(VLOOKUP(B346,Database!$A:$AV,MATCH($I$1,Database!$A$1:$AV$1,),)=0,"#N/A",((((VLOOKUP(B346,Database!$A:$AS,MATCH($I$1,Database!$A$1:$AS$1,),))))-(((VLOOKUP(EDATE(B346,-12),Database!$A:$AS,MATCH($I$1,Database!$A$1:$AS$1,),)))))/(((VLOOKUP(EDATE(B346,-12),Database!$A:$AS,MATCH($I$1,Database!$A$1:$AS$1,),)))))</f>
        <v>2.6838966205342714E-2</v>
      </c>
      <c r="J346" s="13">
        <f>IF(VLOOKUP(B346,Database!$A:$AV,MATCH($J$1,Database!$A$1:$AV$1,),)=0,"#N/A",((((VLOOKUP(B346,Database!$A:$AS,MATCH($J$1,Database!$A$1:$AS$1,),))))-(((VLOOKUP(EDATE(B346,-12),Database!$A:$AS,MATCH($J$1,Database!$A$1:$AS$1,),)))))/(((VLOOKUP(EDATE(B346,-12),Database!$A:$AS,MATCH($J$1,Database!$A$1:$AS$1,),)))))</f>
        <v>2.7307014841102678E-2</v>
      </c>
      <c r="K346" s="13">
        <f>IF(VLOOKUP(B346,Database!$A:$AV,MATCH($K$1,Database!$A$1:$AV$1,),)=0,"#N/A",((((VLOOKUP(B346,Database!$A:$AS,MATCH($K$1,Database!$A$1:$AS$1,),))))-(((VLOOKUP(EDATE(B346,-12),Database!$A:$AS,MATCH($K$1,Database!$A$1:$AS$1,),)))))/(((VLOOKUP(EDATE(B346,-12),Database!$A:$AS,MATCH($K$1,Database!$A$1:$AS$1,),)))))</f>
        <v>-3.8948393432819729E-3</v>
      </c>
      <c r="L346" s="13">
        <f>((((VLOOKUP(B346,Database!$A:$AS,MATCH($L$1,Database!$A$1:$AS$1,),))))-(((VLOOKUP(EDATE(B346,-12),Database!$A:$AS,MATCH($L$1,Database!$A$1:$AS$1,),)))))/(((VLOOKUP(EDATE(B346,-12),Database!$A:$AS,MATCH($L$1,Database!$A$1:$AS$1,),))))</f>
        <v>5.041925787058572E-3</v>
      </c>
      <c r="M346" s="13">
        <f>((((VLOOKUP(B346,Database!$A:$AS,MATCH($M$1,Database!$A$1:$AS$1,),))))-(((VLOOKUP(EDATE(B346,-12),Database!$A:$AS,MATCH($M$1,Database!$A$1:$AS$1,),)))))/(((VLOOKUP(EDATE(B346,-12),Database!$A:$AS,MATCH($M$1,Database!$A$1:$AS$1,),))))</f>
        <v>4.7000000000000028E-2</v>
      </c>
      <c r="N346" s="13">
        <f>((((VLOOKUP(B346,Database!$A:$AS,MATCH($N$1,Database!$A$1:$AS$1,),))))-(((VLOOKUP(EDATE(B346,-12),Database!$A:$AS,MATCH($N$1,Database!$A$1:$AS$1,),)))))/(((VLOOKUP(EDATE(B346,-12),Database!$A:$AS,MATCH($N$1,Database!$A$1:$AS$1,),))))</f>
        <v>4.5629978743736546E-2</v>
      </c>
      <c r="O346" s="13">
        <f>IF(VLOOKUP(B346,Database!$A:$AV,MATCH($O$1,Database!$A$1:$AV$1,),)=0,"#N/A",((((VLOOKUP(B346,Database!$A:$AS,MATCH($O$1,Database!$A$1:$AS$1,),))))-(((VLOOKUP(EDATE(B346,-12),Database!$A:$AS,MATCH($O$1,Database!$A$1:$AS$1,),)))))/(((VLOOKUP(EDATE(B346,-12),Database!$A:$AS,MATCH($O$1,Database!$A$1:$AS$1,),)))))</f>
        <v>2.9444456378040825E-2</v>
      </c>
      <c r="P346" s="13">
        <f>IF(VLOOKUP(B346,Database!$A:$AV,MATCH($P$1,Database!$A$1:$AV$1,),)=0,"#N/A",((((VLOOKUP(B346,Database!$A:$AS,MATCH($P$1,Database!$A$1:$AS$1,),))))-(((VLOOKUP(EDATE(B346,-12),Database!$A:$AS,MATCH($P$1,Database!$A$1:$AS$1,),)))))/(((VLOOKUP(EDATE(B346,-12),Database!$A:$AS,MATCH($P$1,Database!$A$1:$AS$1,),)))))</f>
        <v>4.2786069651741268E-2</v>
      </c>
      <c r="Q346" s="13">
        <f>IF(VLOOKUP(B346,Database!$A:$AV,MATCH($Q$1,Database!$A$1:$AV$1,),)=0,"#N/A",((((VLOOKUP(B346,Database!$A:$AS,MATCH($Q$1,Database!$A$1:$AS$1,),))))-(((VLOOKUP(EDATE(B346,-12),Database!$A:$AS,MATCH($Q$1,Database!$A$1:$AS$1,),)))))/(((VLOOKUP(EDATE(B346,-12),Database!$A:$AS,MATCH($Q$1,Database!$A$1:$AS$1,),)))))</f>
        <v>-2.5538970270333097E-2</v>
      </c>
      <c r="R346" s="13">
        <f>IF(VLOOKUP(B346,Database!$A:$AV,MATCH($R$1,Database!$A$1:$AV$1,),)=0,"#N/A",((((VLOOKUP(B346,Database!$A:$AS,MATCH($R$1,Database!$A$1:$AS$1,),))))-(((VLOOKUP(EDATE(B346,-12),Database!$A:$AS,MATCH($R$1,Database!$A$1:$AS$1,),)))))/(((VLOOKUP(EDATE(B346,-12),Database!$A:$AS,MATCH($R$1,Database!$A$1:$AS$1,),)))))</f>
        <v>2.0428015564145526E-2</v>
      </c>
      <c r="S346" s="13">
        <f>IF(VLOOKUP(B346,Database!$A:$AV,MATCH($S$1,Database!$A$1:$AV$1,),)=0,"#N/A",((((VLOOKUP(B346,Database!$A:$AS,MATCH($S$1,Database!$A$1:$AS$1,),))))-(((VLOOKUP(EDATE(B346,-12),Database!$A:$AS,MATCH($S$1,Database!$A$1:$AS$1,),)))))/(((VLOOKUP(EDATE(B346,-12),Database!$A:$AS,MATCH($S$1,Database!$A$1:$AS$1,),)))))</f>
        <v>3.1408308009894519E-2</v>
      </c>
      <c r="T346" s="13">
        <f>IF(VLOOKUP(B346,Database!$A:$AV,MATCH($T$1,Database!$A$1:$AV$1,),)=0,"#N/A",((((VLOOKUP(B346,Database!$A:$AS,MATCH($T$1,Database!$A$1:$AS$1,),))))-(((VLOOKUP(EDATE(B346,-12),Database!$A:$AS,MATCH($T$1,Database!$A$1:$AS$1,),)))))/(((VLOOKUP(EDATE(B346,-12),Database!$A:$AS,MATCH($T$1,Database!$A$1:$AS$1,),)))))</f>
        <v>3.1219512199500622E-2</v>
      </c>
      <c r="U346" s="13">
        <f>IF(VLOOKUP(B346,Database!$A:$AV,MATCH($U$1,Database!$A$1:$AV$1,),)=0,"#N/A",((((VLOOKUP(B346,Database!$A:$AS,MATCH($U$1,Database!$A$1:$AS$1,),))))-(((VLOOKUP(EDATE(B346,-12),Database!$A:$AS,MATCH($U$1,Database!$A$1:$AS$1,),)))))/(((VLOOKUP(EDATE(B346,-12),Database!$A:$AS,MATCH($U$1,Database!$A$1:$AS$1,),)))))</f>
        <v>4.6046046044933606E-2</v>
      </c>
      <c r="V346" s="13">
        <f>IF(VLOOKUP(B346,Database!$A:$AV,MATCH($V$1,Database!$A$1:$AV$1,),)=0,"#N/A",((((VLOOKUP(B346,Database!$A:$AS,MATCH($V$1,Database!$A$1:$AS$1,),))))-(((VLOOKUP(EDATE(B346,-12),Database!$A:$AS,MATCH($V$1,Database!$A$1:$AS$1,),)))))/(((VLOOKUP(EDATE(B346,-12),Database!$A:$AS,MATCH($V$1,Database!$A$1:$AS$1,),)))))</f>
        <v>3.0481809242871132E-2</v>
      </c>
    </row>
    <row r="347" spans="1:22" s="80" customFormat="1" x14ac:dyDescent="0.35">
      <c r="A347" s="43"/>
      <c r="B347" s="75">
        <v>42705</v>
      </c>
      <c r="C347" s="13">
        <f>IF(VLOOKUP(B347,Database!$A:$AU,MATCH($C$1,Database!$A$1:$AU$1,),)=0,"#N/A",((((VLOOKUP(B347,Database!$A:$AU,MATCH($C$1,Database!$A$1:$AU$1,),))))-(((VLOOKUP(EDATE(B347,-12),Database!$A:$AU,MATCH($C$1,Database!$A$1:$AU$1,),)))))/(((VLOOKUP(EDATE(B347,-12),Database!$A:$AU,MATCH($C$1,Database!$A$1:$AU$1,),)))))</f>
        <v>4.9667601128104677E-4</v>
      </c>
      <c r="D347" s="13">
        <f>IF(VLOOKUP(B347,Database!$A:$AV,MATCH($D$1,Database!$A$1:$AV$1,),)=0,"#N/A",((((VLOOKUP(B347,Database!$A:$AS,MATCH($D$1,Database!$A$1:$AS$1,),))))-(((VLOOKUP(EDATE(B347,-12),Database!$A:$AS,MATCH($D$1,Database!$A$1:$AS$1,),)))))/(((VLOOKUP(EDATE(B347,-12),Database!$A:$AS,MATCH($D$1,Database!$A$1:$AS$1,),)))))</f>
        <v>2.2954091813279398E-2</v>
      </c>
      <c r="E347" s="13">
        <f>IF(VLOOKUP(B347,Database!$A:$AV,MATCH($E$1,Database!$A$1:$AV$1,),)=0,"#N/A",((((VLOOKUP(B347,Database!$A:$AS,MATCH($E$1,Database!$A$1:$AS$1,),))))-(((VLOOKUP(EDATE(B347,-12),Database!$A:$AS,MATCH($E$1,Database!$A$1:$AS$1,),)))))/(((VLOOKUP(EDATE(B347,-12),Database!$A:$AS,MATCH($E$1,Database!$A$1:$AS$1,),)))))</f>
        <v>3.4658511719988336E-2</v>
      </c>
      <c r="F347" s="13">
        <f>IF(VLOOKUP(B347,Database!$A:$AV,MATCH($F$1,Database!$A$1:$AV$1,),)=0,"#N/A",((((VLOOKUP(B347,Database!$A:$AS,MATCH($F$1,Database!$A$1:$AS$1,),))))-(((VLOOKUP(EDATE(B347,-12),Database!$A:$AS,MATCH($F$1,Database!$A$1:$AS$1,),)))))/(((VLOOKUP(EDATE(B347,-12),Database!$A:$AS,MATCH($F$1,Database!$A$1:$AS$1,),)))))</f>
        <v>-4.0040040028817819E-3</v>
      </c>
      <c r="G347" s="13">
        <f>IF(VLOOKUP(B347,Database!$A:$AV,MATCH($G$1,Database!$A$1:$AV$1,),)=0,"#N/A",((((VLOOKUP(B347,Database!$A:$AS,MATCH($G$1,Database!$A$1:$AS$1,),))))-(((VLOOKUP(EDATE(B347,-12),Database!$A:$AS,MATCH($G$1,Database!$A$1:$AS$1,),)))))/(((VLOOKUP(EDATE(B347,-12),Database!$A:$AS,MATCH($G$1,Database!$A$1:$AS$1,),)))))</f>
        <v>1.0227614559310098E-2</v>
      </c>
      <c r="H347" s="13">
        <f>IF(VLOOKUP(B347,Database!$A:$AV,MATCH($H$1,Database!$A$1:$AV$1,),)=0,"#N/A",((((VLOOKUP(B347,Database!$A:$AS,MATCH($H$1,Database!$A$1:$AS$1,),))))-(((VLOOKUP(EDATE(B347,-12),Database!$A:$AS,MATCH($H$1,Database!$A$1:$AS$1,),)))))/(((VLOOKUP(EDATE(B347,-12),Database!$A:$AS,MATCH($H$1,Database!$A$1:$AS$1,),)))))</f>
        <v>2.4757804094820077E-2</v>
      </c>
      <c r="I347" s="13">
        <f>IF(VLOOKUP(B347,Database!$A:$AV,MATCH($I$1,Database!$A$1:$AV$1,),)=0,"#N/A",((((VLOOKUP(B347,Database!$A:$AS,MATCH($I$1,Database!$A$1:$AS$1,),))))-(((VLOOKUP(EDATE(B347,-12),Database!$A:$AS,MATCH($I$1,Database!$A$1:$AS$1,),)))))/(((VLOOKUP(EDATE(B347,-12),Database!$A:$AS,MATCH($I$1,Database!$A$1:$AS$1,),)))))</f>
        <v>6.3829787236845223E-2</v>
      </c>
      <c r="J347" s="13">
        <f>IF(VLOOKUP(B347,Database!$A:$AV,MATCH($J$1,Database!$A$1:$AV$1,),)=0,"#N/A",((((VLOOKUP(B347,Database!$A:$AS,MATCH($J$1,Database!$A$1:$AS$1,),))))-(((VLOOKUP(EDATE(B347,-12),Database!$A:$AS,MATCH($J$1,Database!$A$1:$AS$1,),)))))/(((VLOOKUP(EDATE(B347,-12),Database!$A:$AS,MATCH($J$1,Database!$A$1:$AS$1,),)))))</f>
        <v>2.9512054072100023E-2</v>
      </c>
      <c r="K347" s="13">
        <f>IF(VLOOKUP(B347,Database!$A:$AV,MATCH($K$1,Database!$A$1:$AV$1,),)=0,"#N/A",((((VLOOKUP(B347,Database!$A:$AS,MATCH($K$1,Database!$A$1:$AS$1,),))))-(((VLOOKUP(EDATE(B347,-12),Database!$A:$AS,MATCH($K$1,Database!$A$1:$AS$1,),)))))/(((VLOOKUP(EDATE(B347,-12),Database!$A:$AS,MATCH($K$1,Database!$A$1:$AS$1,),)))))</f>
        <v>1.089108910915601E-2</v>
      </c>
      <c r="L347" s="13">
        <f>((((VLOOKUP(B347,Database!$A:$AS,MATCH($L$1,Database!$A$1:$AS$1,),))))-(((VLOOKUP(EDATE(B347,-12),Database!$A:$AS,MATCH($L$1,Database!$A$1:$AS$1,),)))))/(((VLOOKUP(EDATE(B347,-12),Database!$A:$AS,MATCH($L$1,Database!$A$1:$AS$1,),))))</f>
        <v>-9.8508344674038957E-4</v>
      </c>
      <c r="M347" s="13">
        <f>((((VLOOKUP(B347,Database!$A:$AS,MATCH($M$1,Database!$A$1:$AS$1,),))))-(((VLOOKUP(EDATE(B347,-12),Database!$A:$AS,MATCH($M$1,Database!$A$1:$AS$1,),)))))/(((VLOOKUP(EDATE(B347,-12),Database!$A:$AS,MATCH($M$1,Database!$A$1:$AS$1,),))))</f>
        <v>4.7379032258064543E-2</v>
      </c>
      <c r="N347" s="13">
        <f>((((VLOOKUP(B347,Database!$A:$AS,MATCH($N$1,Database!$A$1:$AS$1,),))))-(((VLOOKUP(EDATE(B347,-12),Database!$A:$AS,MATCH($N$1,Database!$A$1:$AS$1,),)))))/(((VLOOKUP(EDATE(B347,-12),Database!$A:$AS,MATCH($N$1,Database!$A$1:$AS$1,),))))</f>
        <v>2.7065486941696828E-2</v>
      </c>
      <c r="O347" s="13">
        <f>IF(VLOOKUP(B347,Database!$A:$AV,MATCH($O$1,Database!$A$1:$AV$1,),)=0,"#N/A",((((VLOOKUP(B347,Database!$A:$AS,MATCH($O$1,Database!$A$1:$AS$1,),))))-(((VLOOKUP(EDATE(B347,-12),Database!$A:$AS,MATCH($O$1,Database!$A$1:$AS$1,),)))))/(((VLOOKUP(EDATE(B347,-12),Database!$A:$AS,MATCH($O$1,Database!$A$1:$AS$1,),)))))</f>
        <v>2.7156481195640202E-2</v>
      </c>
      <c r="P347" s="13">
        <f>IF(VLOOKUP(B347,Database!$A:$AV,MATCH($P$1,Database!$A$1:$AV$1,),)=0,"#N/A",((((VLOOKUP(B347,Database!$A:$AS,MATCH($P$1,Database!$A$1:$AS$1,),))))-(((VLOOKUP(EDATE(B347,-12),Database!$A:$AS,MATCH($P$1,Database!$A$1:$AS$1,),)))))/(((VLOOKUP(EDATE(B347,-12),Database!$A:$AS,MATCH($P$1,Database!$A$1:$AS$1,),)))))</f>
        <v>4.0080160320641281E-2</v>
      </c>
      <c r="Q347" s="13">
        <f>IF(VLOOKUP(B347,Database!$A:$AV,MATCH($Q$1,Database!$A$1:$AV$1,),)=0,"#N/A",((((VLOOKUP(B347,Database!$A:$AS,MATCH($Q$1,Database!$A$1:$AS$1,),))))-(((VLOOKUP(EDATE(B347,-12),Database!$A:$AS,MATCH($Q$1,Database!$A$1:$AS$1,),)))))/(((VLOOKUP(EDATE(B347,-12),Database!$A:$AS,MATCH($Q$1,Database!$A$1:$AS$1,),)))))</f>
        <v>5.9097761022913588E-3</v>
      </c>
      <c r="R347" s="13">
        <f>IF(VLOOKUP(B347,Database!$A:$AV,MATCH($R$1,Database!$A$1:$AV$1,),)=0,"#N/A",((((VLOOKUP(B347,Database!$A:$AS,MATCH($R$1,Database!$A$1:$AS$1,),))))-(((VLOOKUP(EDATE(B347,-12),Database!$A:$AS,MATCH($R$1,Database!$A$1:$AS$1,),)))))/(((VLOOKUP(EDATE(B347,-12),Database!$A:$AS,MATCH($R$1,Database!$A$1:$AS$1,),)))))</f>
        <v>9.4517958425872749E-3</v>
      </c>
      <c r="S347" s="13">
        <f>IF(VLOOKUP(B347,Database!$A:$AV,MATCH($S$1,Database!$A$1:$AV$1,),)=0,"#N/A",((((VLOOKUP(B347,Database!$A:$AS,MATCH($S$1,Database!$A$1:$AS$1,),))))-(((VLOOKUP(EDATE(B347,-12),Database!$A:$AS,MATCH($S$1,Database!$A$1:$AS$1,),)))))/(((VLOOKUP(EDATE(B347,-12),Database!$A:$AS,MATCH($S$1,Database!$A$1:$AS$1,),)))))</f>
        <v>-1.1352885521964617E-2</v>
      </c>
      <c r="T347" s="13">
        <f>IF(VLOOKUP(B347,Database!$A:$AV,MATCH($T$1,Database!$A$1:$AV$1,),)=0,"#N/A",((((VLOOKUP(B347,Database!$A:$AS,MATCH($T$1,Database!$A$1:$AS$1,),))))-(((VLOOKUP(EDATE(B347,-12),Database!$A:$AS,MATCH($T$1,Database!$A$1:$AS$1,),)))))/(((VLOOKUP(EDATE(B347,-12),Database!$A:$AS,MATCH($T$1,Database!$A$1:$AS$1,),)))))</f>
        <v>1.6456921586268655E-2</v>
      </c>
      <c r="U347" s="13">
        <f>IF(VLOOKUP(B347,Database!$A:$AV,MATCH($U$1,Database!$A$1:$AV$1,),)=0,"#N/A",((((VLOOKUP(B347,Database!$A:$AS,MATCH($U$1,Database!$A$1:$AS$1,),))))-(((VLOOKUP(EDATE(B347,-12),Database!$A:$AS,MATCH($U$1,Database!$A$1:$AS$1,),)))))/(((VLOOKUP(EDATE(B347,-12),Database!$A:$AS,MATCH($U$1,Database!$A$1:$AS$1,),)))))</f>
        <v>4.431017119965671E-2</v>
      </c>
      <c r="V347" s="13">
        <f>IF(VLOOKUP(B347,Database!$A:$AV,MATCH($V$1,Database!$A$1:$AV$1,),)=0,"#N/A",((((VLOOKUP(B347,Database!$A:$AS,MATCH($V$1,Database!$A$1:$AS$1,),))))-(((VLOOKUP(EDATE(B347,-12),Database!$A:$AS,MATCH($V$1,Database!$A$1:$AS$1,),)))))/(((VLOOKUP(EDATE(B347,-12),Database!$A:$AS,MATCH($V$1,Database!$A$1:$AS$1,),)))))</f>
        <v>4.603330068560238E-2</v>
      </c>
    </row>
    <row r="348" spans="1:22" s="80" customFormat="1" x14ac:dyDescent="0.35">
      <c r="A348" s="43"/>
      <c r="B348" s="75">
        <v>42736</v>
      </c>
      <c r="C348" s="13">
        <f>IF(VLOOKUP(B348,Database!$A:$AU,MATCH($C$1,Database!$A$1:$AU$1,),)=0,"#N/A",((((VLOOKUP(B348,Database!$A:$AU,MATCH($C$1,Database!$A$1:$AU$1,),))))-(((VLOOKUP(EDATE(B348,-12),Database!$A:$AU,MATCH($C$1,Database!$A$1:$AU$1,),)))))/(((VLOOKUP(EDATE(B348,-12),Database!$A:$AU,MATCH($C$1,Database!$A$1:$AU$1,),)))))</f>
        <v>-6.777079647229638E-3</v>
      </c>
      <c r="D348" s="13">
        <f>IF(VLOOKUP(B348,Database!$A:$AV,MATCH($D$1,Database!$A$1:$AV$1,),)=0,"#N/A",((((VLOOKUP(B348,Database!$A:$AS,MATCH($D$1,Database!$A$1:$AS$1,),))))-(((VLOOKUP(EDATE(B348,-12),Database!$A:$AS,MATCH($D$1,Database!$A$1:$AS$1,),)))))/(((VLOOKUP(EDATE(B348,-12),Database!$A:$AS,MATCH($D$1,Database!$A$1:$AS$1,),)))))</f>
        <v>-6.8159688458744802E-3</v>
      </c>
      <c r="E348" s="13">
        <f>IF(VLOOKUP(B348,Database!$A:$AV,MATCH($E$1,Database!$A$1:$AV$1,),)=0,"#N/A",((((VLOOKUP(B348,Database!$A:$AS,MATCH($E$1,Database!$A$1:$AS$1,),))))-(((VLOOKUP(EDATE(B348,-12),Database!$A:$AS,MATCH($E$1,Database!$A$1:$AS$1,),)))))/(((VLOOKUP(EDATE(B348,-12),Database!$A:$AS,MATCH($E$1,Database!$A$1:$AS$1,),)))))</f>
        <v>3.9880358978702825E-3</v>
      </c>
      <c r="F348" s="13">
        <f>IF(VLOOKUP(B348,Database!$A:$AV,MATCH($F$1,Database!$A$1:$AV$1,),)=0,"#N/A",((((VLOOKUP(B348,Database!$A:$AS,MATCH($F$1,Database!$A$1:$AS$1,),))))-(((VLOOKUP(EDATE(B348,-12),Database!$A:$AS,MATCH($F$1,Database!$A$1:$AS$1,),)))))/(((VLOOKUP(EDATE(B348,-12),Database!$A:$AS,MATCH($F$1,Database!$A$1:$AS$1,),)))))</f>
        <v>-2.9644268766502086E-3</v>
      </c>
      <c r="G348" s="13">
        <f>IF(VLOOKUP(B348,Database!$A:$AV,MATCH($G$1,Database!$A$1:$AV$1,),)=0,"#N/A",((((VLOOKUP(B348,Database!$A:$AS,MATCH($G$1,Database!$A$1:$AS$1,),))))-(((VLOOKUP(EDATE(B348,-12),Database!$A:$AS,MATCH($G$1,Database!$A$1:$AS$1,),)))))/(((VLOOKUP(EDATE(B348,-12),Database!$A:$AS,MATCH($G$1,Database!$A$1:$AS$1,),)))))</f>
        <v>-3.3500837520936961E-3</v>
      </c>
      <c r="H348" s="13">
        <f>IF(VLOOKUP(B348,Database!$A:$AV,MATCH($H$1,Database!$A$1:$AV$1,),)=0,"#N/A",((((VLOOKUP(B348,Database!$A:$AS,MATCH($H$1,Database!$A$1:$AS$1,),))))-(((VLOOKUP(EDATE(B348,-12),Database!$A:$AS,MATCH($H$1,Database!$A$1:$AS$1,),)))))/(((VLOOKUP(EDATE(B348,-12),Database!$A:$AS,MATCH($H$1,Database!$A$1:$AS$1,),)))))</f>
        <v>-3.181336160021924E-3</v>
      </c>
      <c r="I348" s="13">
        <f>IF(VLOOKUP(B348,Database!$A:$AV,MATCH($I$1,Database!$A$1:$AV$1,),)=0,"#N/A",((((VLOOKUP(B348,Database!$A:$AS,MATCH($I$1,Database!$A$1:$AS$1,),))))-(((VLOOKUP(EDATE(B348,-12),Database!$A:$AS,MATCH($I$1,Database!$A$1:$AS$1,),)))))/(((VLOOKUP(EDATE(B348,-12),Database!$A:$AS,MATCH($I$1,Database!$A$1:$AS$1,),)))))</f>
        <v>3.9331366819724406E-3</v>
      </c>
      <c r="J348" s="13">
        <f>IF(VLOOKUP(B348,Database!$A:$AV,MATCH($J$1,Database!$A$1:$AV$1,),)=0,"#N/A",((((VLOOKUP(B348,Database!$A:$AS,MATCH($J$1,Database!$A$1:$AS$1,),))))-(((VLOOKUP(EDATE(B348,-12),Database!$A:$AS,MATCH($J$1,Database!$A$1:$AS$1,),)))))/(((VLOOKUP(EDATE(B348,-12),Database!$A:$AS,MATCH($J$1,Database!$A$1:$AS$1,),)))))</f>
        <v>2.3556790618814147E-2</v>
      </c>
      <c r="K348" s="13">
        <f>IF(VLOOKUP(B348,Database!$A:$AV,MATCH($K$1,Database!$A$1:$AV$1,),)=0,"#N/A",((((VLOOKUP(B348,Database!$A:$AS,MATCH($K$1,Database!$A$1:$AS$1,),))))-(((VLOOKUP(EDATE(B348,-12),Database!$A:$AS,MATCH($K$1,Database!$A$1:$AS$1,),)))))/(((VLOOKUP(EDATE(B348,-12),Database!$A:$AS,MATCH($K$1,Database!$A$1:$AS$1,),)))))</f>
        <v>2.3738872406877779E-2</v>
      </c>
      <c r="L348" s="13">
        <f>((((VLOOKUP(B348,Database!$A:$AS,MATCH($L$1,Database!$A$1:$AS$1,),))))-(((VLOOKUP(EDATE(B348,-12),Database!$A:$AS,MATCH($L$1,Database!$A$1:$AS$1,),)))))/(((VLOOKUP(EDATE(B348,-12),Database!$A:$AS,MATCH($L$1,Database!$A$1:$AS$1,),))))</f>
        <v>-3.1125410472086943E-3</v>
      </c>
      <c r="M348" s="13">
        <f>((((VLOOKUP(B348,Database!$A:$AS,MATCH($M$1,Database!$A$1:$AS$1,),))))-(((VLOOKUP(EDATE(B348,-12),Database!$A:$AS,MATCH($M$1,Database!$A$1:$AS$1,),)))))/(((VLOOKUP(EDATE(B348,-12),Database!$A:$AS,MATCH($M$1,Database!$A$1:$AS$1,),))))</f>
        <v>5.0746268656716359E-2</v>
      </c>
      <c r="N348" s="13">
        <f>((((VLOOKUP(B348,Database!$A:$AS,MATCH($N$1,Database!$A$1:$AS$1,),))))-(((VLOOKUP(EDATE(B348,-12),Database!$A:$AS,MATCH($N$1,Database!$A$1:$AS$1,),)))))/(((VLOOKUP(EDATE(B348,-12),Database!$A:$AS,MATCH($N$1,Database!$A$1:$AS$1,),))))</f>
        <v>3.2209265118511625E-2</v>
      </c>
      <c r="O348" s="13">
        <f>IF(VLOOKUP(B348,Database!$A:$AV,MATCH($O$1,Database!$A$1:$AV$1,),)=0,"#N/A",((((VLOOKUP(B348,Database!$A:$AS,MATCH($O$1,Database!$A$1:$AS$1,),))))-(((VLOOKUP(EDATE(B348,-12),Database!$A:$AS,MATCH($O$1,Database!$A$1:$AS$1,),)))))/(((VLOOKUP(EDATE(B348,-12),Database!$A:$AS,MATCH($O$1,Database!$A$1:$AS$1,),)))))</f>
        <v>2.8164336687919074E-2</v>
      </c>
      <c r="P348" s="13">
        <f>IF(VLOOKUP(B348,Database!$A:$AV,MATCH($P$1,Database!$A$1:$AV$1,),)=0,"#N/A",((((VLOOKUP(B348,Database!$A:$AS,MATCH($P$1,Database!$A$1:$AS$1,),))))-(((VLOOKUP(EDATE(B348,-12),Database!$A:$AS,MATCH($P$1,Database!$A$1:$AS$1,),)))))/(((VLOOKUP(EDATE(B348,-12),Database!$A:$AS,MATCH($P$1,Database!$A$1:$AS$1,),)))))</f>
        <v>7.3737373737373713E-2</v>
      </c>
      <c r="Q348" s="13">
        <f>IF(VLOOKUP(B348,Database!$A:$AV,MATCH($Q$1,Database!$A$1:$AV$1,),)=0,"#N/A",((((VLOOKUP(B348,Database!$A:$AS,MATCH($Q$1,Database!$A$1:$AS$1,),))))-(((VLOOKUP(EDATE(B348,-12),Database!$A:$AS,MATCH($Q$1,Database!$A$1:$AS$1,),)))))/(((VLOOKUP(EDATE(B348,-12),Database!$A:$AS,MATCH($Q$1,Database!$A$1:$AS$1,),)))))</f>
        <v>2.7145220513838091E-3</v>
      </c>
      <c r="R348" s="13">
        <f>IF(VLOOKUP(B348,Database!$A:$AV,MATCH($R$1,Database!$A$1:$AV$1,),)=0,"#N/A",((((VLOOKUP(B348,Database!$A:$AS,MATCH($R$1,Database!$A$1:$AS$1,),))))-(((VLOOKUP(EDATE(B348,-12),Database!$A:$AS,MATCH($R$1,Database!$A$1:$AS$1,),)))))/(((VLOOKUP(EDATE(B348,-12),Database!$A:$AS,MATCH($R$1,Database!$A$1:$AS$1,),)))))</f>
        <v>4.985337243835132E-2</v>
      </c>
      <c r="S348" s="13">
        <f>IF(VLOOKUP(B348,Database!$A:$AV,MATCH($S$1,Database!$A$1:$AV$1,),)=0,"#N/A",((((VLOOKUP(B348,Database!$A:$AS,MATCH($S$1,Database!$A$1:$AS$1,),))))-(((VLOOKUP(EDATE(B348,-12),Database!$A:$AS,MATCH($S$1,Database!$A$1:$AS$1,),)))))/(((VLOOKUP(EDATE(B348,-12),Database!$A:$AS,MATCH($S$1,Database!$A$1:$AS$1,),)))))</f>
        <v>-0.1668070766651078</v>
      </c>
      <c r="T348" s="13">
        <f>IF(VLOOKUP(B348,Database!$A:$AV,MATCH($T$1,Database!$A$1:$AV$1,),)=0,"#N/A",((((VLOOKUP(B348,Database!$A:$AS,MATCH($T$1,Database!$A$1:$AS$1,),))))-(((VLOOKUP(EDATE(B348,-12),Database!$A:$AS,MATCH($T$1,Database!$A$1:$AS$1,),)))))/(((VLOOKUP(EDATE(B348,-12),Database!$A:$AS,MATCH($T$1,Database!$A$1:$AS$1,),)))))</f>
        <v>3.2163742691027598E-2</v>
      </c>
      <c r="U348" s="13">
        <f>IF(VLOOKUP(B348,Database!$A:$AV,MATCH($U$1,Database!$A$1:$AV$1,),)=0,"#N/A",((((VLOOKUP(B348,Database!$A:$AS,MATCH($U$1,Database!$A$1:$AS$1,),))))-(((VLOOKUP(EDATE(B348,-12),Database!$A:$AS,MATCH($U$1,Database!$A$1:$AS$1,),)))))/(((VLOOKUP(EDATE(B348,-12),Database!$A:$AS,MATCH($U$1,Database!$A$1:$AS$1,),)))))</f>
        <v>4.7012732612022615E-2</v>
      </c>
      <c r="V348" s="13">
        <f>IF(VLOOKUP(B348,Database!$A:$AV,MATCH($V$1,Database!$A$1:$AV$1,),)=0,"#N/A",((((VLOOKUP(B348,Database!$A:$AS,MATCH($V$1,Database!$A$1:$AS$1,),))))-(((VLOOKUP(EDATE(B348,-12),Database!$A:$AS,MATCH($V$1,Database!$A$1:$AS$1,),)))))/(((VLOOKUP(EDATE(B348,-12),Database!$A:$AS,MATCH($V$1,Database!$A$1:$AS$1,),)))))</f>
        <v>4.3179587831206977E-2</v>
      </c>
    </row>
    <row r="349" spans="1:22" s="80" customFormat="1" x14ac:dyDescent="0.35">
      <c r="A349" s="43"/>
      <c r="B349" s="75">
        <v>42767</v>
      </c>
      <c r="C349" s="13">
        <f>IF(VLOOKUP(B349,Database!$A:$AU,MATCH($C$1,Database!$A$1:$AU$1,),)=0,"#N/A",((((VLOOKUP(B349,Database!$A:$AU,MATCH($C$1,Database!$A$1:$AU$1,),))))-(((VLOOKUP(EDATE(B349,-12),Database!$A:$AU,MATCH($C$1,Database!$A$1:$AU$1,),)))))/(((VLOOKUP(EDATE(B349,-12),Database!$A:$AU,MATCH($C$1,Database!$A$1:$AU$1,),)))))</f>
        <v>-4.8212945901863263E-3</v>
      </c>
      <c r="D349" s="13">
        <f>IF(VLOOKUP(B349,Database!$A:$AV,MATCH($D$1,Database!$A$1:$AV$1,),)=0,"#N/A",((((VLOOKUP(B349,Database!$A:$AS,MATCH($D$1,Database!$A$1:$AS$1,),))))-(((VLOOKUP(EDATE(B349,-12),Database!$A:$AS,MATCH($D$1,Database!$A$1:$AS$1,),)))))/(((VLOOKUP(EDATE(B349,-12),Database!$A:$AS,MATCH($D$1,Database!$A$1:$AS$1,),)))))</f>
        <v>1.5825914937918472E-2</v>
      </c>
      <c r="E349" s="13">
        <f>IF(VLOOKUP(B349,Database!$A:$AV,MATCH($E$1,Database!$A$1:$AV$1,),)=0,"#N/A",((((VLOOKUP(B349,Database!$A:$AS,MATCH($E$1,Database!$A$1:$AS$1,),))))-(((VLOOKUP(EDATE(B349,-12),Database!$A:$AS,MATCH($E$1,Database!$A$1:$AS$1,),)))))/(((VLOOKUP(EDATE(B349,-12),Database!$A:$AS,MATCH($E$1,Database!$A$1:$AS$1,),)))))</f>
        <v>1.9095477388389247E-2</v>
      </c>
      <c r="F349" s="13">
        <f>IF(VLOOKUP(B349,Database!$A:$AV,MATCH($F$1,Database!$A$1:$AV$1,),)=0,"#N/A",((((VLOOKUP(B349,Database!$A:$AS,MATCH($F$1,Database!$A$1:$AS$1,),))))-(((VLOOKUP(EDATE(B349,-12),Database!$A:$AS,MATCH($F$1,Database!$A$1:$AS$1,),)))))/(((VLOOKUP(EDATE(B349,-12),Database!$A:$AS,MATCH($F$1,Database!$A$1:$AS$1,),)))))</f>
        <v>8.8932806299506263E-3</v>
      </c>
      <c r="G349" s="13">
        <f>IF(VLOOKUP(B349,Database!$A:$AV,MATCH($G$1,Database!$A$1:$AV$1,),)=0,"#N/A",((((VLOOKUP(B349,Database!$A:$AS,MATCH($G$1,Database!$A$1:$AS$1,),))))-(((VLOOKUP(EDATE(B349,-12),Database!$A:$AS,MATCH($G$1,Database!$A$1:$AS$1,),)))))/(((VLOOKUP(EDATE(B349,-12),Database!$A:$AS,MATCH($G$1,Database!$A$1:$AS$1,),)))))</f>
        <v>-7.5381868676848932E-3</v>
      </c>
      <c r="H349" s="13">
        <f>IF(VLOOKUP(B349,Database!$A:$AV,MATCH($H$1,Database!$A$1:$AV$1,),)=0,"#N/A",((((VLOOKUP(B349,Database!$A:$AS,MATCH($H$1,Database!$A$1:$AS$1,),))))-(((VLOOKUP(EDATE(B349,-12),Database!$A:$AS,MATCH($H$1,Database!$A$1:$AS$1,),)))))/(((VLOOKUP(EDATE(B349,-12),Database!$A:$AS,MATCH($H$1,Database!$A$1:$AS$1,),)))))</f>
        <v>-2.1344717208149791E-3</v>
      </c>
      <c r="I349" s="13">
        <f>IF(VLOOKUP(B349,Database!$A:$AV,MATCH($I$1,Database!$A$1:$AV$1,),)=0,"#N/A",((((VLOOKUP(B349,Database!$A:$AS,MATCH($I$1,Database!$A$1:$AS$1,),))))-(((VLOOKUP(EDATE(B349,-12),Database!$A:$AS,MATCH($I$1,Database!$A$1:$AS$1,),)))))/(((VLOOKUP(EDATE(B349,-12),Database!$A:$AS,MATCH($I$1,Database!$A$1:$AS$1,),)))))</f>
        <v>2.4900398416196502E-2</v>
      </c>
      <c r="J349" s="13">
        <f>IF(VLOOKUP(B349,Database!$A:$AV,MATCH($J$1,Database!$A$1:$AV$1,),)=0,"#N/A",((((VLOOKUP(B349,Database!$A:$AS,MATCH($J$1,Database!$A$1:$AS$1,),))))-(((VLOOKUP(EDATE(B349,-12),Database!$A:$AS,MATCH($J$1,Database!$A$1:$AS$1,),)))))/(((VLOOKUP(EDATE(B349,-12),Database!$A:$AS,MATCH($J$1,Database!$A$1:$AS$1,),)))))</f>
        <v>2.0048692498036941E-2</v>
      </c>
      <c r="K349" s="13">
        <f>IF(VLOOKUP(B349,Database!$A:$AV,MATCH($K$1,Database!$A$1:$AV$1,),)=0,"#N/A",((((VLOOKUP(B349,Database!$A:$AS,MATCH($K$1,Database!$A$1:$AS$1,),))))-(((VLOOKUP(EDATE(B349,-12),Database!$A:$AS,MATCH($K$1,Database!$A$1:$AS$1,),)))))/(((VLOOKUP(EDATE(B349,-12),Database!$A:$AS,MATCH($K$1,Database!$A$1:$AS$1,),)))))</f>
        <v>2.9585798818260445E-2</v>
      </c>
      <c r="L349" s="13">
        <f>((((VLOOKUP(B349,Database!$A:$AS,MATCH($L$1,Database!$A$1:$AS$1,),))))-(((VLOOKUP(EDATE(B349,-12),Database!$A:$AS,MATCH($L$1,Database!$A$1:$AS$1,),)))))/(((VLOOKUP(EDATE(B349,-12),Database!$A:$AS,MATCH($L$1,Database!$A$1:$AS$1,),))))</f>
        <v>-3.5321782972655962E-3</v>
      </c>
      <c r="M349" s="13">
        <f>((((VLOOKUP(B349,Database!$A:$AS,MATCH($M$1,Database!$A$1:$AS$1,),))))-(((VLOOKUP(EDATE(B349,-12),Database!$A:$AS,MATCH($M$1,Database!$A$1:$AS$1,),)))))/(((VLOOKUP(EDATE(B349,-12),Database!$A:$AS,MATCH($M$1,Database!$A$1:$AS$1,),))))</f>
        <v>4.6092184368737563E-2</v>
      </c>
      <c r="N349" s="13">
        <f>((((VLOOKUP(B349,Database!$A:$AS,MATCH($N$1,Database!$A$1:$AS$1,),))))-(((VLOOKUP(EDATE(B349,-12),Database!$A:$AS,MATCH($N$1,Database!$A$1:$AS$1,),)))))/(((VLOOKUP(EDATE(B349,-12),Database!$A:$AS,MATCH($N$1,Database!$A$1:$AS$1,),))))</f>
        <v>4.7734067178794672E-2</v>
      </c>
      <c r="O349" s="13">
        <f>IF(VLOOKUP(B349,Database!$A:$AV,MATCH($O$1,Database!$A$1:$AV$1,),)=0,"#N/A",((((VLOOKUP(B349,Database!$A:$AS,MATCH($O$1,Database!$A$1:$AS$1,),))))-(((VLOOKUP(EDATE(B349,-12),Database!$A:$AS,MATCH($O$1,Database!$A$1:$AS$1,),)))))/(((VLOOKUP(EDATE(B349,-12),Database!$A:$AS,MATCH($O$1,Database!$A$1:$AS$1,),)))))</f>
        <v>3.363525696387034E-2</v>
      </c>
      <c r="P349" s="13">
        <f>IF(VLOOKUP(B349,Database!$A:$AV,MATCH($P$1,Database!$A$1:$AV$1,),)=0,"#N/A",((((VLOOKUP(B349,Database!$A:$AS,MATCH($P$1,Database!$A$1:$AS$1,),))))-(((VLOOKUP(EDATE(B349,-12),Database!$A:$AS,MATCH($P$1,Database!$A$1:$AS$1,),)))))/(((VLOOKUP(EDATE(B349,-12),Database!$A:$AS,MATCH($P$1,Database!$A$1:$AS$1,),)))))</f>
        <v>3.8690476190476247E-2</v>
      </c>
      <c r="Q349" s="13">
        <f>IF(VLOOKUP(B349,Database!$A:$AV,MATCH($Q$1,Database!$A$1:$AV$1,),)=0,"#N/A",((((VLOOKUP(B349,Database!$A:$AS,MATCH($Q$1,Database!$A$1:$AS$1,),))))-(((VLOOKUP(EDATE(B349,-12),Database!$A:$AS,MATCH($Q$1,Database!$A$1:$AS$1,),)))))/(((VLOOKUP(EDATE(B349,-12),Database!$A:$AS,MATCH($Q$1,Database!$A$1:$AS$1,),)))))</f>
        <v>2.8532278199006361E-2</v>
      </c>
      <c r="R349" s="13">
        <f>IF(VLOOKUP(B349,Database!$A:$AV,MATCH($R$1,Database!$A$1:$AV$1,),)=0,"#N/A",((((VLOOKUP(B349,Database!$A:$AS,MATCH($R$1,Database!$A$1:$AS$1,),))))-(((VLOOKUP(EDATE(B349,-12),Database!$A:$AS,MATCH($R$1,Database!$A$1:$AS$1,),)))))/(((VLOOKUP(EDATE(B349,-12),Database!$A:$AS,MATCH($R$1,Database!$A$1:$AS$1,),)))))</f>
        <v>0.10456852791381836</v>
      </c>
      <c r="S349" s="13">
        <f>IF(VLOOKUP(B349,Database!$A:$AV,MATCH($S$1,Database!$A$1:$AV$1,),)=0,"#N/A",((((VLOOKUP(B349,Database!$A:$AS,MATCH($S$1,Database!$A$1:$AS$1,),))))-(((VLOOKUP(EDATE(B349,-12),Database!$A:$AS,MATCH($S$1,Database!$A$1:$AS$1,),)))))/(((VLOOKUP(EDATE(B349,-12),Database!$A:$AS,MATCH($S$1,Database!$A$1:$AS$1,),)))))</f>
        <v>3.2096288871308859E-2</v>
      </c>
      <c r="T349" s="13">
        <f>IF(VLOOKUP(B349,Database!$A:$AV,MATCH($T$1,Database!$A$1:$AV$1,),)=0,"#N/A",((((VLOOKUP(B349,Database!$A:$AS,MATCH($T$1,Database!$A$1:$AS$1,),))))-(((VLOOKUP(EDATE(B349,-12),Database!$A:$AS,MATCH($T$1,Database!$A$1:$AS$1,),)))))/(((VLOOKUP(EDATE(B349,-12),Database!$A:$AS,MATCH($T$1,Database!$A$1:$AS$1,),)))))</f>
        <v>3.6644165865912341E-2</v>
      </c>
      <c r="U349" s="13">
        <f>IF(VLOOKUP(B349,Database!$A:$AV,MATCH($U$1,Database!$A$1:$AV$1,),)=0,"#N/A",((((VLOOKUP(B349,Database!$A:$AS,MATCH($U$1,Database!$A$1:$AS$1,),))))-(((VLOOKUP(EDATE(B349,-12),Database!$A:$AS,MATCH($U$1,Database!$A$1:$AS$1,),)))))/(((VLOOKUP(EDATE(B349,-12),Database!$A:$AS,MATCH($U$1,Database!$A$1:$AS$1,),)))))</f>
        <v>3.5611164580410887E-2</v>
      </c>
      <c r="V349" s="13">
        <f>IF(VLOOKUP(B349,Database!$A:$AV,MATCH($V$1,Database!$A$1:$AV$1,),)=0,"#N/A",((((VLOOKUP(B349,Database!$A:$AS,MATCH($V$1,Database!$A$1:$AS$1,),))))-(((VLOOKUP(EDATE(B349,-12),Database!$A:$AS,MATCH($V$1,Database!$A$1:$AS$1,),)))))/(((VLOOKUP(EDATE(B349,-12),Database!$A:$AS,MATCH($V$1,Database!$A$1:$AS$1,),)))))</f>
        <v>5.0295857988165618E-2</v>
      </c>
    </row>
    <row r="350" spans="1:22" s="80" customFormat="1" x14ac:dyDescent="0.35">
      <c r="A350" s="43"/>
      <c r="B350" s="75">
        <v>42795</v>
      </c>
      <c r="C350" s="13">
        <f>IF(VLOOKUP(B350,Database!$A:$AU,MATCH($C$1,Database!$A$1:$AU$1,),)=0,"#N/A",((((VLOOKUP(B350,Database!$A:$AU,MATCH($C$1,Database!$A$1:$AU$1,),))))-(((VLOOKUP(EDATE(B350,-12),Database!$A:$AU,MATCH($C$1,Database!$A$1:$AU$1,),)))))/(((VLOOKUP(EDATE(B350,-12),Database!$A:$AU,MATCH($C$1,Database!$A$1:$AU$1,),)))))</f>
        <v>9.5181809422782305E-3</v>
      </c>
      <c r="D350" s="13">
        <f>IF(VLOOKUP(B350,Database!$A:$AV,MATCH($D$1,Database!$A$1:$AV$1,),)=0,"#N/A",((((VLOOKUP(B350,Database!$A:$AS,MATCH($D$1,Database!$A$1:$AS$1,),))))-(((VLOOKUP(EDATE(B350,-12),Database!$A:$AS,MATCH($D$1,Database!$A$1:$AS$1,),)))))/(((VLOOKUP(EDATE(B350,-12),Database!$A:$AS,MATCH($D$1,Database!$A$1:$AS$1,),)))))</f>
        <v>1.7892644140208837E-2</v>
      </c>
      <c r="E350" s="13">
        <f>IF(VLOOKUP(B350,Database!$A:$AV,MATCH($E$1,Database!$A$1:$AV$1,),)=0,"#N/A",((((VLOOKUP(B350,Database!$A:$AS,MATCH($E$1,Database!$A$1:$AS$1,),))))-(((VLOOKUP(EDATE(B350,-12),Database!$A:$AS,MATCH($E$1,Database!$A$1:$AS$1,),)))))/(((VLOOKUP(EDATE(B350,-12),Database!$A:$AS,MATCH($E$1,Database!$A$1:$AS$1,),)))))</f>
        <v>1.6016016008189662E-2</v>
      </c>
      <c r="F350" s="13">
        <f>IF(VLOOKUP(B350,Database!$A:$AV,MATCH($F$1,Database!$A$1:$AV$1,),)=0,"#N/A",((((VLOOKUP(B350,Database!$A:$AS,MATCH($F$1,Database!$A$1:$AS$1,),))))-(((VLOOKUP(EDATE(B350,-12),Database!$A:$AS,MATCH($F$1,Database!$A$1:$AS$1,),)))))/(((VLOOKUP(EDATE(B350,-12),Database!$A:$AS,MATCH($F$1,Database!$A$1:$AS$1,),)))))</f>
        <v>1.3972055884319615E-2</v>
      </c>
      <c r="G350" s="13">
        <f>IF(VLOOKUP(B350,Database!$A:$AV,MATCH($G$1,Database!$A$1:$AV$1,),)=0,"#N/A",((((VLOOKUP(B350,Database!$A:$AS,MATCH($G$1,Database!$A$1:$AS$1,),))))-(((VLOOKUP(EDATE(B350,-12),Database!$A:$AS,MATCH($G$1,Database!$A$1:$AS$1,),)))))/(((VLOOKUP(EDATE(B350,-12),Database!$A:$AS,MATCH($G$1,Database!$A$1:$AS$1,),)))))</f>
        <v>1.3391964821107369E-2</v>
      </c>
      <c r="H350" s="13">
        <f>IF(VLOOKUP(B350,Database!$A:$AV,MATCH($H$1,Database!$A$1:$AV$1,),)=0,"#N/A",((((VLOOKUP(B350,Database!$A:$AS,MATCH($H$1,Database!$A$1:$AS$1,),))))-(((VLOOKUP(EDATE(B350,-12),Database!$A:$AS,MATCH($H$1,Database!$A$1:$AS$1,),)))))/(((VLOOKUP(EDATE(B350,-12),Database!$A:$AS,MATCH($H$1,Database!$A$1:$AS$1,),)))))</f>
        <v>-2.2222222223994961E-2</v>
      </c>
      <c r="I350" s="13">
        <f>IF(VLOOKUP(B350,Database!$A:$AV,MATCH($I$1,Database!$A$1:$AV$1,),)=0,"#N/A",((((VLOOKUP(B350,Database!$A:$AS,MATCH($I$1,Database!$A$1:$AS$1,),))))-(((VLOOKUP(EDATE(B350,-12),Database!$A:$AS,MATCH($I$1,Database!$A$1:$AS$1,),)))))/(((VLOOKUP(EDATE(B350,-12),Database!$A:$AS,MATCH($I$1,Database!$A$1:$AS$1,),)))))</f>
        <v>3.283582089632435E-2</v>
      </c>
      <c r="J350" s="13">
        <f>IF(VLOOKUP(B350,Database!$A:$AV,MATCH($J$1,Database!$A$1:$AV$1,),)=0,"#N/A",((((VLOOKUP(B350,Database!$A:$AS,MATCH($J$1,Database!$A$1:$AS$1,),))))-(((VLOOKUP(EDATE(B350,-12),Database!$A:$AS,MATCH($J$1,Database!$A$1:$AS$1,),)))))/(((VLOOKUP(EDATE(B350,-12),Database!$A:$AS,MATCH($J$1,Database!$A$1:$AS$1,),)))))</f>
        <v>9.1832747134297493E-3</v>
      </c>
      <c r="K350" s="13">
        <f>IF(VLOOKUP(B350,Database!$A:$AV,MATCH($K$1,Database!$A$1:$AV$1,),)=0,"#N/A",((((VLOOKUP(B350,Database!$A:$AS,MATCH($K$1,Database!$A$1:$AS$1,),))))-(((VLOOKUP(EDATE(B350,-12),Database!$A:$AS,MATCH($K$1,Database!$A$1:$AS$1,),)))))/(((VLOOKUP(EDATE(B350,-12),Database!$A:$AS,MATCH($K$1,Database!$A$1:$AS$1,),)))))</f>
        <v>4.1543026704617E-2</v>
      </c>
      <c r="L350" s="13">
        <f>((((VLOOKUP(B350,Database!$A:$AS,MATCH($L$1,Database!$A$1:$AS$1,),))))-(((VLOOKUP(EDATE(B350,-12),Database!$A:$AS,MATCH($L$1,Database!$A$1:$AS$1,),)))))/(((VLOOKUP(EDATE(B350,-12),Database!$A:$AS,MATCH($L$1,Database!$A$1:$AS$1,),))))</f>
        <v>1.2842911333281232E-3</v>
      </c>
      <c r="M350" s="13">
        <f>((((VLOOKUP(B350,Database!$A:$AS,MATCH($M$1,Database!$A$1:$AS$1,),))))-(((VLOOKUP(EDATE(B350,-12),Database!$A:$AS,MATCH($M$1,Database!$A$1:$AS$1,),)))))/(((VLOOKUP(EDATE(B350,-12),Database!$A:$AS,MATCH($M$1,Database!$A$1:$AS$1,),))))</f>
        <v>3.4756703078450843E-2</v>
      </c>
      <c r="N350" s="13">
        <f>((((VLOOKUP(B350,Database!$A:$AS,MATCH($N$1,Database!$A$1:$AS$1,),))))-(((VLOOKUP(EDATE(B350,-12),Database!$A:$AS,MATCH($N$1,Database!$A$1:$AS$1,),)))))/(((VLOOKUP(EDATE(B350,-12),Database!$A:$AS,MATCH($N$1,Database!$A$1:$AS$1,),))))</f>
        <v>4.2839118908831353E-2</v>
      </c>
      <c r="O350" s="13">
        <f>IF(VLOOKUP(B350,Database!$A:$AV,MATCH($O$1,Database!$A$1:$AV$1,),)=0,"#N/A",((((VLOOKUP(B350,Database!$A:$AS,MATCH($O$1,Database!$A$1:$AS$1,),))))-(((VLOOKUP(EDATE(B350,-12),Database!$A:$AS,MATCH($O$1,Database!$A$1:$AS$1,),)))))/(((VLOOKUP(EDATE(B350,-12),Database!$A:$AS,MATCH($O$1,Database!$A$1:$AS$1,),)))))</f>
        <v>4.6643297162543174E-2</v>
      </c>
      <c r="P350" s="13">
        <f>IF(VLOOKUP(B350,Database!$A:$AV,MATCH($P$1,Database!$A$1:$AV$1,),)=0,"#N/A",((((VLOOKUP(B350,Database!$A:$AS,MATCH($P$1,Database!$A$1:$AS$1,),))))-(((VLOOKUP(EDATE(B350,-12),Database!$A:$AS,MATCH($P$1,Database!$A$1:$AS$1,),)))))/(((VLOOKUP(EDATE(B350,-12),Database!$A:$AS,MATCH($P$1,Database!$A$1:$AS$1,),)))))</f>
        <v>5.2475247524752446E-2</v>
      </c>
      <c r="Q350" s="13">
        <f>IF(VLOOKUP(B350,Database!$A:$AV,MATCH($Q$1,Database!$A$1:$AV$1,),)=0,"#N/A",((((VLOOKUP(B350,Database!$A:$AS,MATCH($Q$1,Database!$A$1:$AS$1,),))))-(((VLOOKUP(EDATE(B350,-12),Database!$A:$AS,MATCH($Q$1,Database!$A$1:$AS$1,),)))))/(((VLOOKUP(EDATE(B350,-12),Database!$A:$AS,MATCH($Q$1,Database!$A$1:$AS$1,),)))))</f>
        <v>3.2173776290615264E-3</v>
      </c>
      <c r="R350" s="13">
        <f>IF(VLOOKUP(B350,Database!$A:$AV,MATCH($R$1,Database!$A$1:$AV$1,),)=0,"#N/A",((((VLOOKUP(B350,Database!$A:$AS,MATCH($R$1,Database!$A$1:$AS$1,),))))-(((VLOOKUP(EDATE(B350,-12),Database!$A:$AS,MATCH($R$1,Database!$A$1:$AS$1,),)))))/(((VLOOKUP(EDATE(B350,-12),Database!$A:$AS,MATCH($R$1,Database!$A$1:$AS$1,),)))))</f>
        <v>7.9079079072899489E-2</v>
      </c>
      <c r="S350" s="13">
        <f>IF(VLOOKUP(B350,Database!$A:$AV,MATCH($S$1,Database!$A$1:$AV$1,),)=0,"#N/A",((((VLOOKUP(B350,Database!$A:$AS,MATCH($S$1,Database!$A$1:$AS$1,),))))-(((VLOOKUP(EDATE(B350,-12),Database!$A:$AS,MATCH($S$1,Database!$A$1:$AS$1,),)))))/(((VLOOKUP(EDATE(B350,-12),Database!$A:$AS,MATCH($S$1,Database!$A$1:$AS$1,),)))))</f>
        <v>-3.0518819945814357E-2</v>
      </c>
      <c r="T350" s="13">
        <f>IF(VLOOKUP(B350,Database!$A:$AV,MATCH($T$1,Database!$A$1:$AV$1,),)=0,"#N/A",((((VLOOKUP(B350,Database!$A:$AS,MATCH($T$1,Database!$A$1:$AS$1,),))))-(((VLOOKUP(EDATE(B350,-12),Database!$A:$AS,MATCH($T$1,Database!$A$1:$AS$1,),)))))/(((VLOOKUP(EDATE(B350,-12),Database!$A:$AS,MATCH($T$1,Database!$A$1:$AS$1,),)))))</f>
        <v>6.1403508774665987E-2</v>
      </c>
      <c r="U350" s="13">
        <f>IF(VLOOKUP(B350,Database!$A:$AV,MATCH($U$1,Database!$A$1:$AV$1,),)=0,"#N/A",((((VLOOKUP(B350,Database!$A:$AS,MATCH($U$1,Database!$A$1:$AS$1,),))))-(((VLOOKUP(EDATE(B350,-12),Database!$A:$AS,MATCH($U$1,Database!$A$1:$AS$1,),)))))/(((VLOOKUP(EDATE(B350,-12),Database!$A:$AS,MATCH($U$1,Database!$A$1:$AS$1,),)))))</f>
        <v>4.9610894935255292E-2</v>
      </c>
      <c r="V350" s="13">
        <f>IF(VLOOKUP(B350,Database!$A:$AV,MATCH($V$1,Database!$A$1:$AV$1,),)=0,"#N/A",((((VLOOKUP(B350,Database!$A:$AS,MATCH($V$1,Database!$A$1:$AS$1,),))))-(((VLOOKUP(EDATE(B350,-12),Database!$A:$AS,MATCH($V$1,Database!$A$1:$AS$1,),)))))/(((VLOOKUP(EDATE(B350,-12),Database!$A:$AS,MATCH($V$1,Database!$A$1:$AS$1,),)))))</f>
        <v>8.3582089552238864E-2</v>
      </c>
    </row>
    <row r="351" spans="1:22" s="80" customFormat="1" x14ac:dyDescent="0.35">
      <c r="A351" s="43"/>
      <c r="B351" s="75">
        <v>42826</v>
      </c>
      <c r="C351" s="13">
        <f>IF(VLOOKUP(B351,Database!$A:$AU,MATCH($C$1,Database!$A$1:$AU$1,),)=0,"#N/A",((((VLOOKUP(B351,Database!$A:$AU,MATCH($C$1,Database!$A$1:$AU$1,),))))-(((VLOOKUP(EDATE(B351,-12),Database!$A:$AU,MATCH($C$1,Database!$A$1:$AU$1,),)))))/(((VLOOKUP(EDATE(B351,-12),Database!$A:$AU,MATCH($C$1,Database!$A$1:$AU$1,),)))))</f>
        <v>1.6438024968340112E-2</v>
      </c>
      <c r="D351" s="13">
        <f>IF(VLOOKUP(B351,Database!$A:$AV,MATCH($D$1,Database!$A$1:$AV$1,),)=0,"#N/A",((((VLOOKUP(B351,Database!$A:$AS,MATCH($D$1,Database!$A$1:$AS$1,),))))-(((VLOOKUP(EDATE(B351,-12),Database!$A:$AS,MATCH($D$1,Database!$A$1:$AS$1,),)))))/(((VLOOKUP(EDATE(B351,-12),Database!$A:$AS,MATCH($D$1,Database!$A$1:$AS$1,),)))))</f>
        <v>1.5748031498233159E-2</v>
      </c>
      <c r="E351" s="13">
        <f>IF(VLOOKUP(B351,Database!$A:$AV,MATCH($E$1,Database!$A$1:$AV$1,),)=0,"#N/A",((((VLOOKUP(B351,Database!$A:$AS,MATCH($E$1,Database!$A$1:$AS$1,),))))-(((VLOOKUP(EDATE(B351,-12),Database!$A:$AS,MATCH($E$1,Database!$A$1:$AS$1,),)))))/(((VLOOKUP(EDATE(B351,-12),Database!$A:$AS,MATCH($E$1,Database!$A$1:$AS$1,),)))))</f>
        <v>4.6370967745959897E-2</v>
      </c>
      <c r="F351" s="13">
        <f>IF(VLOOKUP(B351,Database!$A:$AV,MATCH($F$1,Database!$A$1:$AV$1,),)=0,"#N/A",((((VLOOKUP(B351,Database!$A:$AS,MATCH($F$1,Database!$A$1:$AS$1,),))))-(((VLOOKUP(EDATE(B351,-12),Database!$A:$AS,MATCH($F$1,Database!$A$1:$AS$1,),)))))/(((VLOOKUP(EDATE(B351,-12),Database!$A:$AS,MATCH($F$1,Database!$A$1:$AS$1,),)))))</f>
        <v>2.1782178221683823E-2</v>
      </c>
      <c r="G351" s="13">
        <f>IF(VLOOKUP(B351,Database!$A:$AV,MATCH($G$1,Database!$A$1:$AV$1,),)=0,"#N/A",((((VLOOKUP(B351,Database!$A:$AS,MATCH($G$1,Database!$A$1:$AS$1,),))))-(((VLOOKUP(EDATE(B351,-12),Database!$A:$AS,MATCH($G$1,Database!$A$1:$AS$1,),)))))/(((VLOOKUP(EDATE(B351,-12),Database!$A:$AS,MATCH($G$1,Database!$A$1:$AS$1,),)))))</f>
        <v>-6.9231530016806628E-4</v>
      </c>
      <c r="H351" s="13">
        <f>IF(VLOOKUP(B351,Database!$A:$AV,MATCH($H$1,Database!$A$1:$AV$1,),)=0,"#N/A",((((VLOOKUP(B351,Database!$A:$AS,MATCH($H$1,Database!$A$1:$AS$1,),))))-(((VLOOKUP(EDATE(B351,-12),Database!$A:$AS,MATCH($H$1,Database!$A$1:$AS$1,),)))))/(((VLOOKUP(EDATE(B351,-12),Database!$A:$AS,MATCH($H$1,Database!$A$1:$AS$1,),)))))</f>
        <v>-4.4102564102474977E-2</v>
      </c>
      <c r="I351" s="13">
        <f>IF(VLOOKUP(B351,Database!$A:$AV,MATCH($I$1,Database!$A$1:$AV$1,),)=0,"#N/A",((((VLOOKUP(B351,Database!$A:$AS,MATCH($I$1,Database!$A$1:$AS$1,),))))-(((VLOOKUP(EDATE(B351,-12),Database!$A:$AS,MATCH($I$1,Database!$A$1:$AS$1,),)))))/(((VLOOKUP(EDATE(B351,-12),Database!$A:$AS,MATCH($I$1,Database!$A$1:$AS$1,),)))))</f>
        <v>1.3712047012147392E-2</v>
      </c>
      <c r="J351" s="13">
        <f>IF(VLOOKUP(B351,Database!$A:$AV,MATCH($J$1,Database!$A$1:$AV$1,),)=0,"#N/A",((((VLOOKUP(B351,Database!$A:$AS,MATCH($J$1,Database!$A$1:$AS$1,),))))-(((VLOOKUP(EDATE(B351,-12),Database!$A:$AS,MATCH($J$1,Database!$A$1:$AS$1,),)))))/(((VLOOKUP(EDATE(B351,-12),Database!$A:$AS,MATCH($J$1,Database!$A$1:$AS$1,),)))))</f>
        <v>7.2549268169125932E-3</v>
      </c>
      <c r="K351" s="13">
        <f>IF(VLOOKUP(B351,Database!$A:$AV,MATCH($K$1,Database!$A$1:$AV$1,),)=0,"#N/A",((((VLOOKUP(B351,Database!$A:$AS,MATCH($K$1,Database!$A$1:$AS$1,),))))-(((VLOOKUP(EDATE(B351,-12),Database!$A:$AS,MATCH($K$1,Database!$A$1:$AS$1,),)))))/(((VLOOKUP(EDATE(B351,-12),Database!$A:$AS,MATCH($K$1,Database!$A$1:$AS$1,),)))))</f>
        <v>1.3500482159602841E-2</v>
      </c>
      <c r="L351" s="13">
        <f>((((VLOOKUP(B351,Database!$A:$AS,MATCH($L$1,Database!$A$1:$AS$1,),))))-(((VLOOKUP(EDATE(B351,-12),Database!$A:$AS,MATCH($L$1,Database!$A$1:$AS$1,),)))))/(((VLOOKUP(EDATE(B351,-12),Database!$A:$AS,MATCH($L$1,Database!$A$1:$AS$1,),))))</f>
        <v>1.9931312974680203E-3</v>
      </c>
      <c r="M351" s="13">
        <f>((((VLOOKUP(B351,Database!$A:$AS,MATCH($M$1,Database!$A$1:$AS$1,),))))-(((VLOOKUP(EDATE(B351,-12),Database!$A:$AS,MATCH($M$1,Database!$A$1:$AS$1,),)))))/(((VLOOKUP(EDATE(B351,-12),Database!$A:$AS,MATCH($M$1,Database!$A$1:$AS$1,),))))</f>
        <v>5.2841475573280131E-2</v>
      </c>
      <c r="N351" s="13">
        <f>((((VLOOKUP(B351,Database!$A:$AS,MATCH($N$1,Database!$A$1:$AS$1,),))))-(((VLOOKUP(EDATE(B351,-12),Database!$A:$AS,MATCH($N$1,Database!$A$1:$AS$1,),)))))/(((VLOOKUP(EDATE(B351,-12),Database!$A:$AS,MATCH($N$1,Database!$A$1:$AS$1,),))))</f>
        <v>3.5727279974822362E-2</v>
      </c>
      <c r="O351" s="13">
        <f>IF(VLOOKUP(B351,Database!$A:$AV,MATCH($O$1,Database!$A$1:$AV$1,),)=0,"#N/A",((((VLOOKUP(B351,Database!$A:$AS,MATCH($O$1,Database!$A$1:$AS$1,),))))-(((VLOOKUP(EDATE(B351,-12),Database!$A:$AS,MATCH($O$1,Database!$A$1:$AS$1,),)))))/(((VLOOKUP(EDATE(B351,-12),Database!$A:$AS,MATCH($O$1,Database!$A$1:$AS$1,),)))))</f>
        <v>5.3640136611262747E-2</v>
      </c>
      <c r="P351" s="13">
        <f>IF(VLOOKUP(B351,Database!$A:$AV,MATCH($P$1,Database!$A$1:$AV$1,),)=0,"#N/A",((((VLOOKUP(B351,Database!$A:$AS,MATCH($P$1,Database!$A$1:$AS$1,),))))-(((VLOOKUP(EDATE(B351,-12),Database!$A:$AS,MATCH($P$1,Database!$A$1:$AS$1,),)))))/(((VLOOKUP(EDATE(B351,-12),Database!$A:$AS,MATCH($P$1,Database!$A$1:$AS$1,),)))))</f>
        <v>4.5045045045045043E-2</v>
      </c>
      <c r="Q351" s="13">
        <f>IF(VLOOKUP(B351,Database!$A:$AV,MATCH($Q$1,Database!$A$1:$AV$1,),)=0,"#N/A",((((VLOOKUP(B351,Database!$A:$AS,MATCH($Q$1,Database!$A$1:$AS$1,),))))-(((VLOOKUP(EDATE(B351,-12),Database!$A:$AS,MATCH($Q$1,Database!$A$1:$AS$1,),)))))/(((VLOOKUP(EDATE(B351,-12),Database!$A:$AS,MATCH($Q$1,Database!$A$1:$AS$1,),)))))</f>
        <v>4.6207140472829889E-3</v>
      </c>
      <c r="R351" s="13">
        <f>IF(VLOOKUP(B351,Database!$A:$AV,MATCH($R$1,Database!$A$1:$AV$1,),)=0,"#N/A",((((VLOOKUP(B351,Database!$A:$AS,MATCH($R$1,Database!$A$1:$AS$1,),))))-(((VLOOKUP(EDATE(B351,-12),Database!$A:$AS,MATCH($R$1,Database!$A$1:$AS$1,),)))))/(((VLOOKUP(EDATE(B351,-12),Database!$A:$AS,MATCH($R$1,Database!$A$1:$AS$1,),)))))</f>
        <v>3.8684719521738238E-3</v>
      </c>
      <c r="S351" s="13">
        <f>IF(VLOOKUP(B351,Database!$A:$AV,MATCH($S$1,Database!$A$1:$AV$1,),)=0,"#N/A",((((VLOOKUP(B351,Database!$A:$AS,MATCH($S$1,Database!$A$1:$AS$1,),))))-(((VLOOKUP(EDATE(B351,-12),Database!$A:$AS,MATCH($S$1,Database!$A$1:$AS$1,),)))))/(((VLOOKUP(EDATE(B351,-12),Database!$A:$AS,MATCH($S$1,Database!$A$1:$AS$1,),)))))</f>
        <v>2.5329280650852593E-2</v>
      </c>
      <c r="T351" s="13">
        <f>IF(VLOOKUP(B351,Database!$A:$AV,MATCH($T$1,Database!$A$1:$AV$1,),)=0,"#N/A",((((VLOOKUP(B351,Database!$A:$AS,MATCH($T$1,Database!$A$1:$AS$1,),))))-(((VLOOKUP(EDATE(B351,-12),Database!$A:$AS,MATCH($T$1,Database!$A$1:$AS$1,),)))))/(((VLOOKUP(EDATE(B351,-12),Database!$A:$AS,MATCH($T$1,Database!$A$1:$AS$1,),)))))</f>
        <v>8.8521400779752693E-2</v>
      </c>
      <c r="U351" s="13">
        <f>IF(VLOOKUP(B351,Database!$A:$AV,MATCH($U$1,Database!$A$1:$AV$1,),)=0,"#N/A",((((VLOOKUP(B351,Database!$A:$AS,MATCH($U$1,Database!$A$1:$AS$1,),))))-(((VLOOKUP(EDATE(B351,-12),Database!$A:$AS,MATCH($U$1,Database!$A$1:$AS$1,),)))))/(((VLOOKUP(EDATE(B351,-12),Database!$A:$AS,MATCH($U$1,Database!$A$1:$AS$1,),)))))</f>
        <v>7.4975657248808919E-2</v>
      </c>
      <c r="V351" s="13">
        <f>IF(VLOOKUP(B351,Database!$A:$AV,MATCH($V$1,Database!$A$1:$AV$1,),)=0,"#N/A",((((VLOOKUP(B351,Database!$A:$AS,MATCH($V$1,Database!$A$1:$AS$1,),))))-(((VLOOKUP(EDATE(B351,-12),Database!$A:$AS,MATCH($V$1,Database!$A$1:$AS$1,),)))))/(((VLOOKUP(EDATE(B351,-12),Database!$A:$AS,MATCH($V$1,Database!$A$1:$AS$1,),)))))</f>
        <v>4.1545893719806735E-2</v>
      </c>
    </row>
    <row r="352" spans="1:22" s="80" customFormat="1" x14ac:dyDescent="0.35">
      <c r="A352" s="43"/>
      <c r="B352" s="75">
        <v>42856</v>
      </c>
      <c r="C352" s="13">
        <f>IF(VLOOKUP(B352,Database!$A:$AU,MATCH($C$1,Database!$A$1:$AU$1,),)=0,"#N/A",((((VLOOKUP(B352,Database!$A:$AU,MATCH($C$1,Database!$A$1:$AU$1,),))))-(((VLOOKUP(EDATE(B352,-12),Database!$A:$AU,MATCH($C$1,Database!$A$1:$AU$1,),)))))/(((VLOOKUP(EDATE(B352,-12),Database!$A:$AU,MATCH($C$1,Database!$A$1:$AU$1,),)))))</f>
        <v>1.9645737281154121E-2</v>
      </c>
      <c r="D352" s="13">
        <f>IF(VLOOKUP(B352,Database!$A:$AV,MATCH($D$1,Database!$A$1:$AV$1,),)=0,"#N/A",((((VLOOKUP(B352,Database!$A:$AS,MATCH($D$1,Database!$A$1:$AS$1,),))))-(((VLOOKUP(EDATE(B352,-12),Database!$A:$AS,MATCH($D$1,Database!$A$1:$AS$1,),)))))/(((VLOOKUP(EDATE(B352,-12),Database!$A:$AS,MATCH($D$1,Database!$A$1:$AS$1,),)))))</f>
        <v>3.393213572571406E-2</v>
      </c>
      <c r="E352" s="13">
        <f>IF(VLOOKUP(B352,Database!$A:$AV,MATCH($E$1,Database!$A$1:$AV$1,),)=0,"#N/A",((((VLOOKUP(B352,Database!$A:$AS,MATCH($E$1,Database!$A$1:$AS$1,),))))-(((VLOOKUP(EDATE(B352,-12),Database!$A:$AS,MATCH($E$1,Database!$A$1:$AS$1,),)))))/(((VLOOKUP(EDATE(B352,-12),Database!$A:$AS,MATCH($E$1,Database!$A$1:$AS$1,),)))))</f>
        <v>3.546099291161018E-2</v>
      </c>
      <c r="F352" s="13">
        <f>IF(VLOOKUP(B352,Database!$A:$AV,MATCH($F$1,Database!$A$1:$AV$1,),)=0,"#N/A",((((VLOOKUP(B352,Database!$A:$AS,MATCH($F$1,Database!$A$1:$AS$1,),))))-(((VLOOKUP(EDATE(B352,-12),Database!$A:$AS,MATCH($F$1,Database!$A$1:$AS$1,),)))))/(((VLOOKUP(EDATE(B352,-12),Database!$A:$AS,MATCH($F$1,Database!$A$1:$AS$1,),)))))</f>
        <v>4.444444444197547E-2</v>
      </c>
      <c r="G352" s="13">
        <f>IF(VLOOKUP(B352,Database!$A:$AV,MATCH($G$1,Database!$A$1:$AV$1,),)=0,"#N/A",((((VLOOKUP(B352,Database!$A:$AS,MATCH($G$1,Database!$A$1:$AS$1,),))))-(((VLOOKUP(EDATE(B352,-12),Database!$A:$AS,MATCH($G$1,Database!$A$1:$AS$1,),)))))/(((VLOOKUP(EDATE(B352,-12),Database!$A:$AS,MATCH($G$1,Database!$A$1:$AS$1,),)))))</f>
        <v>3.7144864973396273E-2</v>
      </c>
      <c r="H352" s="13">
        <f>IF(VLOOKUP(B352,Database!$A:$AV,MATCH($H$1,Database!$A$1:$AV$1,),)=0,"#N/A",((((VLOOKUP(B352,Database!$A:$AS,MATCH($H$1,Database!$A$1:$AS$1,),))))-(((VLOOKUP(EDATE(B352,-12),Database!$A:$AS,MATCH($H$1,Database!$A$1:$AS$1,),)))))/(((VLOOKUP(EDATE(B352,-12),Database!$A:$AS,MATCH($H$1,Database!$A$1:$AS$1,),)))))</f>
        <v>-2.6068821686247239E-2</v>
      </c>
      <c r="I352" s="13">
        <f>IF(VLOOKUP(B352,Database!$A:$AV,MATCH($I$1,Database!$A$1:$AV$1,),)=0,"#N/A",((((VLOOKUP(B352,Database!$A:$AS,MATCH($I$1,Database!$A$1:$AS$1,),))))-(((VLOOKUP(EDATE(B352,-12),Database!$A:$AS,MATCH($I$1,Database!$A$1:$AS$1,),)))))/(((VLOOKUP(EDATE(B352,-12),Database!$A:$AS,MATCH($I$1,Database!$A$1:$AS$1,),)))))</f>
        <v>3.8844621523289991E-2</v>
      </c>
      <c r="J352" s="13">
        <f>IF(VLOOKUP(B352,Database!$A:$AV,MATCH($J$1,Database!$A$1:$AV$1,),)=0,"#N/A",((((VLOOKUP(B352,Database!$A:$AS,MATCH($J$1,Database!$A$1:$AS$1,),))))-(((VLOOKUP(EDATE(B352,-12),Database!$A:$AS,MATCH($J$1,Database!$A$1:$AS$1,),)))))/(((VLOOKUP(EDATE(B352,-12),Database!$A:$AS,MATCH($J$1,Database!$A$1:$AS$1,),)))))</f>
        <v>4.1115683945947841E-2</v>
      </c>
      <c r="K352" s="13">
        <f>IF(VLOOKUP(B352,Database!$A:$AV,MATCH($K$1,Database!$A$1:$AV$1,),)=0,"#N/A",((((VLOOKUP(B352,Database!$A:$AS,MATCH($K$1,Database!$A$1:$AS$1,),))))-(((VLOOKUP(EDATE(B352,-12),Database!$A:$AS,MATCH($K$1,Database!$A$1:$AS$1,),)))))/(((VLOOKUP(EDATE(B352,-12),Database!$A:$AS,MATCH($K$1,Database!$A$1:$AS$1,),)))))</f>
        <v>6.0060060053235893E-2</v>
      </c>
      <c r="L352" s="13">
        <f>((((VLOOKUP(B352,Database!$A:$AS,MATCH($L$1,Database!$A$1:$AS$1,),))))-(((VLOOKUP(EDATE(B352,-12),Database!$A:$AS,MATCH($L$1,Database!$A$1:$AS$1,),)))))/(((VLOOKUP(EDATE(B352,-12),Database!$A:$AS,MATCH($L$1,Database!$A$1:$AS$1,),))))</f>
        <v>4.1817941147440709E-4</v>
      </c>
      <c r="M352" s="13">
        <f>((((VLOOKUP(B352,Database!$A:$AS,MATCH($M$1,Database!$A$1:$AS$1,),))))-(((VLOOKUP(EDATE(B352,-12),Database!$A:$AS,MATCH($M$1,Database!$A$1:$AS$1,),)))))/(((VLOOKUP(EDATE(B352,-12),Database!$A:$AS,MATCH($M$1,Database!$A$1:$AS$1,),))))</f>
        <v>6.1752988047808648E-2</v>
      </c>
      <c r="N352" s="13">
        <f>((((VLOOKUP(B352,Database!$A:$AS,MATCH($N$1,Database!$A$1:$AS$1,),))))-(((VLOOKUP(EDATE(B352,-12),Database!$A:$AS,MATCH($N$1,Database!$A$1:$AS$1,),)))))/(((VLOOKUP(EDATE(B352,-12),Database!$A:$AS,MATCH($N$1,Database!$A$1:$AS$1,),))))</f>
        <v>2.4891277654669423E-2</v>
      </c>
      <c r="O352" s="13">
        <f>IF(VLOOKUP(B352,Database!$A:$AV,MATCH($O$1,Database!$A$1:$AV$1,),)=0,"#N/A",((((VLOOKUP(B352,Database!$A:$AS,MATCH($O$1,Database!$A$1:$AS$1,),))))-(((VLOOKUP(EDATE(B352,-12),Database!$A:$AS,MATCH($O$1,Database!$A$1:$AS$1,),)))))/(((VLOOKUP(EDATE(B352,-12),Database!$A:$AS,MATCH($O$1,Database!$A$1:$AS$1,),)))))</f>
        <v>0.10769304251561169</v>
      </c>
      <c r="P352" s="13">
        <f>IF(VLOOKUP(B352,Database!$A:$AV,MATCH($P$1,Database!$A$1:$AV$1,),)=0,"#N/A",((((VLOOKUP(B352,Database!$A:$AS,MATCH($P$1,Database!$A$1:$AS$1,),))))-(((VLOOKUP(EDATE(B352,-12),Database!$A:$AS,MATCH($P$1,Database!$A$1:$AS$1,),)))))/(((VLOOKUP(EDATE(B352,-12),Database!$A:$AS,MATCH($P$1,Database!$A$1:$AS$1,),)))))</f>
        <v>2.030947775628621E-2</v>
      </c>
      <c r="Q352" s="13">
        <f>IF(VLOOKUP(B352,Database!$A:$AV,MATCH($Q$1,Database!$A$1:$AV$1,),)=0,"#N/A",((((VLOOKUP(B352,Database!$A:$AS,MATCH($Q$1,Database!$A$1:$AS$1,),))))-(((VLOOKUP(EDATE(B352,-12),Database!$A:$AS,MATCH($Q$1,Database!$A$1:$AS$1,),)))))/(((VLOOKUP(EDATE(B352,-12),Database!$A:$AS,MATCH($Q$1,Database!$A$1:$AS$1,),)))))</f>
        <v>5.424661107303554E-3</v>
      </c>
      <c r="R352" s="13">
        <f>IF(VLOOKUP(B352,Database!$A:$AV,MATCH($R$1,Database!$A$1:$AV$1,),)=0,"#N/A",((((VLOOKUP(B352,Database!$A:$AS,MATCH($R$1,Database!$A$1:$AS$1,),))))-(((VLOOKUP(EDATE(B352,-12),Database!$A:$AS,MATCH($R$1,Database!$A$1:$AS$1,),)))))/(((VLOOKUP(EDATE(B352,-12),Database!$A:$AS,MATCH($R$1,Database!$A$1:$AS$1,),)))))</f>
        <v>6.4229249016188428E-2</v>
      </c>
      <c r="S352" s="13">
        <f>IF(VLOOKUP(B352,Database!$A:$AV,MATCH($S$1,Database!$A$1:$AV$1,),)=0,"#N/A",((((VLOOKUP(B352,Database!$A:$AS,MATCH($S$1,Database!$A$1:$AS$1,),))))-(((VLOOKUP(EDATE(B352,-12),Database!$A:$AS,MATCH($S$1,Database!$A$1:$AS$1,),)))))/(((VLOOKUP(EDATE(B352,-12),Database!$A:$AS,MATCH($S$1,Database!$A$1:$AS$1,),)))))</f>
        <v>-6.7061143979182114E-2</v>
      </c>
      <c r="T352" s="13">
        <f>IF(VLOOKUP(B352,Database!$A:$AV,MATCH($T$1,Database!$A$1:$AV$1,),)=0,"#N/A",((((VLOOKUP(B352,Database!$A:$AS,MATCH($T$1,Database!$A$1:$AS$1,),))))-(((VLOOKUP(EDATE(B352,-12),Database!$A:$AS,MATCH($T$1,Database!$A$1:$AS$1,),)))))/(((VLOOKUP(EDATE(B352,-12),Database!$A:$AS,MATCH($T$1,Database!$A$1:$AS$1,),)))))</f>
        <v>5.7416267945972155E-2</v>
      </c>
      <c r="U352" s="13">
        <f>IF(VLOOKUP(B352,Database!$A:$AV,MATCH($U$1,Database!$A$1:$AV$1,),)=0,"#N/A",((((VLOOKUP(B352,Database!$A:$AS,MATCH($U$1,Database!$A$1:$AS$1,),))))-(((VLOOKUP(EDATE(B352,-12),Database!$A:$AS,MATCH($U$1,Database!$A$1:$AS$1,),)))))/(((VLOOKUP(EDATE(B352,-12),Database!$A:$AS,MATCH($U$1,Database!$A$1:$AS$1,),)))))</f>
        <v>0.11892963329712408</v>
      </c>
      <c r="V352" s="13">
        <f>IF(VLOOKUP(B352,Database!$A:$AV,MATCH($V$1,Database!$A$1:$AV$1,),)=0,"#N/A",((((VLOOKUP(B352,Database!$A:$AS,MATCH($V$1,Database!$A$1:$AS$1,),))))-(((VLOOKUP(EDATE(B352,-12),Database!$A:$AS,MATCH($V$1,Database!$A$1:$AS$1,),)))))/(((VLOOKUP(EDATE(B352,-12),Database!$A:$AS,MATCH($V$1,Database!$A$1:$AS$1,),)))))</f>
        <v>6.4642507345739564E-2</v>
      </c>
    </row>
    <row r="353" spans="1:22" s="80" customFormat="1" x14ac:dyDescent="0.35">
      <c r="A353" s="43"/>
      <c r="B353" s="75">
        <v>42887</v>
      </c>
      <c r="C353" s="13">
        <f>IF(VLOOKUP(B353,Database!$A:$AU,MATCH($C$1,Database!$A$1:$AU$1,),)=0,"#N/A",((((VLOOKUP(B353,Database!$A:$AU,MATCH($C$1,Database!$A$1:$AU$1,),))))-(((VLOOKUP(EDATE(B353,-12),Database!$A:$AU,MATCH($C$1,Database!$A$1:$AU$1,),)))))/(((VLOOKUP(EDATE(B353,-12),Database!$A:$AU,MATCH($C$1,Database!$A$1:$AU$1,),)))))</f>
        <v>1.660170698811447E-2</v>
      </c>
      <c r="D353" s="13">
        <f>IF(VLOOKUP(B353,Database!$A:$AV,MATCH($D$1,Database!$A$1:$AV$1,),)=0,"#N/A",((((VLOOKUP(B353,Database!$A:$AS,MATCH($D$1,Database!$A$1:$AS$1,),))))-(((VLOOKUP(EDATE(B353,-12),Database!$A:$AS,MATCH($D$1,Database!$A$1:$AS$1,),)))))/(((VLOOKUP(EDATE(B353,-12),Database!$A:$AS,MATCH($D$1,Database!$A$1:$AS$1,),)))))</f>
        <v>1.9762845857575321E-2</v>
      </c>
      <c r="E353" s="13">
        <f>IF(VLOOKUP(B353,Database!$A:$AV,MATCH($E$1,Database!$A$1:$AV$1,),)=0,"#N/A",((((VLOOKUP(B353,Database!$A:$AS,MATCH($E$1,Database!$A$1:$AS$1,),))))-(((VLOOKUP(EDATE(B353,-12),Database!$A:$AS,MATCH($E$1,Database!$A$1:$AS$1,),)))))/(((VLOOKUP(EDATE(B353,-12),Database!$A:$AS,MATCH($E$1,Database!$A$1:$AS$1,),)))))</f>
        <v>3.8306451615789341E-2</v>
      </c>
      <c r="F353" s="13">
        <f>IF(VLOOKUP(B353,Database!$A:$AV,MATCH($F$1,Database!$A$1:$AV$1,),)=0,"#N/A",((((VLOOKUP(B353,Database!$A:$AS,MATCH($F$1,Database!$A$1:$AS$1,),))))-(((VLOOKUP(EDATE(B353,-12),Database!$A:$AS,MATCH($F$1,Database!$A$1:$AS$1,),)))))/(((VLOOKUP(EDATE(B353,-12),Database!$A:$AS,MATCH($F$1,Database!$A$1:$AS$1,),)))))</f>
        <v>2.2727272730865614E-2</v>
      </c>
      <c r="G353" s="13">
        <f>IF(VLOOKUP(B353,Database!$A:$AV,MATCH($G$1,Database!$A$1:$AV$1,),)=0,"#N/A",((((VLOOKUP(B353,Database!$A:$AS,MATCH($G$1,Database!$A$1:$AS$1,),))))-(((VLOOKUP(EDATE(B353,-12),Database!$A:$AS,MATCH($G$1,Database!$A$1:$AS$1,),)))))/(((VLOOKUP(EDATE(B353,-12),Database!$A:$AS,MATCH($G$1,Database!$A$1:$AS$1,),)))))</f>
        <v>2.7081445686096828E-2</v>
      </c>
      <c r="H353" s="13">
        <f>IF(VLOOKUP(B353,Database!$A:$AV,MATCH($H$1,Database!$A$1:$AV$1,),)=0,"#N/A",((((VLOOKUP(B353,Database!$A:$AS,MATCH($H$1,Database!$A$1:$AS$1,),))))-(((VLOOKUP(EDATE(B353,-12),Database!$A:$AS,MATCH($H$1,Database!$A$1:$AS$1,),)))))/(((VLOOKUP(EDATE(B353,-12),Database!$A:$AS,MATCH($H$1,Database!$A$1:$AS$1,),)))))</f>
        <v>-1.5822784804307165E-2</v>
      </c>
      <c r="I353" s="13">
        <f>IF(VLOOKUP(B353,Database!$A:$AV,MATCH($I$1,Database!$A$1:$AV$1,),)=0,"#N/A",((((VLOOKUP(B353,Database!$A:$AS,MATCH($I$1,Database!$A$1:$AS$1,),))))-(((VLOOKUP(EDATE(B353,-12),Database!$A:$AS,MATCH($I$1,Database!$A$1:$AS$1,),)))))/(((VLOOKUP(EDATE(B353,-12),Database!$A:$AS,MATCH($I$1,Database!$A$1:$AS$1,),)))))</f>
        <v>6.4451158105357606E-2</v>
      </c>
      <c r="J353" s="13">
        <f>IF(VLOOKUP(B353,Database!$A:$AV,MATCH($J$1,Database!$A$1:$AV$1,),)=0,"#N/A",((((VLOOKUP(B353,Database!$A:$AS,MATCH($J$1,Database!$A$1:$AS$1,),))))-(((VLOOKUP(EDATE(B353,-12),Database!$A:$AS,MATCH($J$1,Database!$A$1:$AS$1,),)))))/(((VLOOKUP(EDATE(B353,-12),Database!$A:$AS,MATCH($J$1,Database!$A$1:$AS$1,),)))))</f>
        <v>3.7960221739163164E-2</v>
      </c>
      <c r="K353" s="13">
        <f>IF(VLOOKUP(B353,Database!$A:$AV,MATCH($K$1,Database!$A$1:$AV$1,),)=0,"#N/A",((((VLOOKUP(B353,Database!$A:$AS,MATCH($K$1,Database!$A$1:$AS$1,),))))-(((VLOOKUP(EDATE(B353,-12),Database!$A:$AS,MATCH($K$1,Database!$A$1:$AS$1,),)))))/(((VLOOKUP(EDATE(B353,-12),Database!$A:$AS,MATCH($K$1,Database!$A$1:$AS$1,),)))))</f>
        <v>7.2434607645834703E-2</v>
      </c>
      <c r="L353" s="13">
        <f>((((VLOOKUP(B353,Database!$A:$AS,MATCH($L$1,Database!$A$1:$AS$1,),))))-(((VLOOKUP(EDATE(B353,-12),Database!$A:$AS,MATCH($L$1,Database!$A$1:$AS$1,),)))))/(((VLOOKUP(EDATE(B353,-12),Database!$A:$AS,MATCH($L$1,Database!$A$1:$AS$1,),))))</f>
        <v>-1.0530742585437782E-3</v>
      </c>
      <c r="M353" s="13">
        <f>((((VLOOKUP(B353,Database!$A:$AS,MATCH($M$1,Database!$A$1:$AS$1,),))))-(((VLOOKUP(EDATE(B353,-12),Database!$A:$AS,MATCH($M$1,Database!$A$1:$AS$1,),)))))/(((VLOOKUP(EDATE(B353,-12),Database!$A:$AS,MATCH($M$1,Database!$A$1:$AS$1,),))))</f>
        <v>6.0575968222442843E-2</v>
      </c>
      <c r="N353" s="13">
        <f>((((VLOOKUP(B353,Database!$A:$AS,MATCH($N$1,Database!$A$1:$AS$1,),))))-(((VLOOKUP(EDATE(B353,-12),Database!$A:$AS,MATCH($N$1,Database!$A$1:$AS$1,),)))))/(((VLOOKUP(EDATE(B353,-12),Database!$A:$AS,MATCH($N$1,Database!$A$1:$AS$1,),))))</f>
        <v>-2.8306952653541365E-3</v>
      </c>
      <c r="O353" s="13">
        <f>IF(VLOOKUP(B353,Database!$A:$AV,MATCH($O$1,Database!$A$1:$AV$1,),)=0,"#N/A",((((VLOOKUP(B353,Database!$A:$AS,MATCH($O$1,Database!$A$1:$AS$1,),))))-(((VLOOKUP(EDATE(B353,-12),Database!$A:$AS,MATCH($O$1,Database!$A$1:$AS$1,),)))))/(((VLOOKUP(EDATE(B353,-12),Database!$A:$AS,MATCH($O$1,Database!$A$1:$AS$1,),)))))</f>
        <v>8.0555236079033254E-2</v>
      </c>
      <c r="P353" s="13">
        <f>IF(VLOOKUP(B353,Database!$A:$AV,MATCH($P$1,Database!$A$1:$AV$1,),)=0,"#N/A",((((VLOOKUP(B353,Database!$A:$AS,MATCH($P$1,Database!$A$1:$AS$1,),))))-(((VLOOKUP(EDATE(B353,-12),Database!$A:$AS,MATCH($P$1,Database!$A$1:$AS$1,),)))))/(((VLOOKUP(EDATE(B353,-12),Database!$A:$AS,MATCH($P$1,Database!$A$1:$AS$1,),)))))</f>
        <v>7.7294685990337893E-3</v>
      </c>
      <c r="Q353" s="13">
        <f>IF(VLOOKUP(B353,Database!$A:$AV,MATCH($Q$1,Database!$A$1:$AV$1,),)=0,"#N/A",((((VLOOKUP(B353,Database!$A:$AS,MATCH($Q$1,Database!$A$1:$AS$1,),))))-(((VLOOKUP(EDATE(B353,-12),Database!$A:$AS,MATCH($Q$1,Database!$A$1:$AS$1,),)))))/(((VLOOKUP(EDATE(B353,-12),Database!$A:$AS,MATCH($Q$1,Database!$A$1:$AS$1,),)))))</f>
        <v>2.4502578131853567E-2</v>
      </c>
      <c r="R353" s="13">
        <f>IF(VLOOKUP(B353,Database!$A:$AV,MATCH($R$1,Database!$A$1:$AV$1,),)=0,"#N/A",((((VLOOKUP(B353,Database!$A:$AS,MATCH($R$1,Database!$A$1:$AS$1,),))))-(((VLOOKUP(EDATE(B353,-12),Database!$A:$AS,MATCH($R$1,Database!$A$1:$AS$1,),)))))/(((VLOOKUP(EDATE(B353,-12),Database!$A:$AS,MATCH($R$1,Database!$A$1:$AS$1,),)))))</f>
        <v>4.9999999994110686E-2</v>
      </c>
      <c r="S353" s="13">
        <f>IF(VLOOKUP(B353,Database!$A:$AV,MATCH($S$1,Database!$A$1:$AV$1,),)=0,"#N/A",((((VLOOKUP(B353,Database!$A:$AS,MATCH($S$1,Database!$A$1:$AS$1,),))))-(((VLOOKUP(EDATE(B353,-12),Database!$A:$AS,MATCH($S$1,Database!$A$1:$AS$1,),)))))/(((VLOOKUP(EDATE(B353,-12),Database!$A:$AS,MATCH($S$1,Database!$A$1:$AS$1,),)))))</f>
        <v>-0.19754253308022221</v>
      </c>
      <c r="T353" s="13">
        <f>IF(VLOOKUP(B353,Database!$A:$AV,MATCH($T$1,Database!$A$1:$AV$1,),)=0,"#N/A",((((VLOOKUP(B353,Database!$A:$AS,MATCH($T$1,Database!$A$1:$AS$1,),))))-(((VLOOKUP(EDATE(B353,-12),Database!$A:$AS,MATCH($T$1,Database!$A$1:$AS$1,),)))))/(((VLOOKUP(EDATE(B353,-12),Database!$A:$AS,MATCH($T$1,Database!$A$1:$AS$1,),)))))</f>
        <v>6.9230769231139161E-2</v>
      </c>
      <c r="U353" s="13">
        <f>IF(VLOOKUP(B353,Database!$A:$AV,MATCH($U$1,Database!$A$1:$AV$1,),)=0,"#N/A",((((VLOOKUP(B353,Database!$A:$AS,MATCH($U$1,Database!$A$1:$AS$1,),))))-(((VLOOKUP(EDATE(B353,-12),Database!$A:$AS,MATCH($U$1,Database!$A$1:$AS$1,),)))))/(((VLOOKUP(EDATE(B353,-12),Database!$A:$AS,MATCH($U$1,Database!$A$1:$AS$1,),)))))</f>
        <v>4.2105263149431901E-2</v>
      </c>
      <c r="V353" s="13">
        <f>IF(VLOOKUP(B353,Database!$A:$AV,MATCH($V$1,Database!$A$1:$AV$1,),)=0,"#N/A",((((VLOOKUP(B353,Database!$A:$AS,MATCH($V$1,Database!$A$1:$AS$1,),))))-(((VLOOKUP(EDATE(B353,-12),Database!$A:$AS,MATCH($V$1,Database!$A$1:$AS$1,),)))))/(((VLOOKUP(EDATE(B353,-12),Database!$A:$AS,MATCH($V$1,Database!$A$1:$AS$1,),)))))</f>
        <v>6.8798449612403043E-2</v>
      </c>
    </row>
    <row r="354" spans="1:22" s="80" customFormat="1" x14ac:dyDescent="0.35">
      <c r="A354" s="43"/>
      <c r="B354" s="75">
        <v>42917</v>
      </c>
      <c r="C354" s="13">
        <f>IF(VLOOKUP(B354,Database!$A:$AU,MATCH($C$1,Database!$A$1:$AU$1,),)=0,"#N/A",((((VLOOKUP(B354,Database!$A:$AU,MATCH($C$1,Database!$A$1:$AU$1,),))))-(((VLOOKUP(EDATE(B354,-12),Database!$A:$AU,MATCH($C$1,Database!$A$1:$AU$1,),)))))/(((VLOOKUP(EDATE(B354,-12),Database!$A:$AU,MATCH($C$1,Database!$A$1:$AU$1,),)))))</f>
        <v>1.3200508721058123E-2</v>
      </c>
      <c r="D354" s="13">
        <f>IF(VLOOKUP(B354,Database!$A:$AV,MATCH($D$1,Database!$A$1:$AV$1,),)=0,"#N/A",((((VLOOKUP(B354,Database!$A:$AS,MATCH($D$1,Database!$A$1:$AS$1,),))))-(((VLOOKUP(EDATE(B354,-12),Database!$A:$AS,MATCH($D$1,Database!$A$1:$AS$1,),)))))/(((VLOOKUP(EDATE(B354,-12),Database!$A:$AS,MATCH($D$1,Database!$A$1:$AS$1,),)))))</f>
        <v>3.4619188925460266E-2</v>
      </c>
      <c r="E354" s="13">
        <f>IF(VLOOKUP(B354,Database!$A:$AV,MATCH($E$1,Database!$A$1:$AV$1,),)=0,"#N/A",((((VLOOKUP(B354,Database!$A:$AS,MATCH($E$1,Database!$A$1:$AS$1,),))))-(((VLOOKUP(EDATE(B354,-12),Database!$A:$AS,MATCH($E$1,Database!$A$1:$AS$1,),)))))/(((VLOOKUP(EDATE(B354,-12),Database!$A:$AS,MATCH($E$1,Database!$A$1:$AS$1,),)))))</f>
        <v>2.8084252757168082E-2</v>
      </c>
      <c r="F354" s="13">
        <f>IF(VLOOKUP(B354,Database!$A:$AV,MATCH($F$1,Database!$A$1:$AV$1,),)=0,"#N/A",((((VLOOKUP(B354,Database!$A:$AS,MATCH($F$1,Database!$A$1:$AS$1,),))))-(((VLOOKUP(EDATE(B354,-12),Database!$A:$AS,MATCH($F$1,Database!$A$1:$AS$1,),)))))/(((VLOOKUP(EDATE(B354,-12),Database!$A:$AS,MATCH($F$1,Database!$A$1:$AS$1,),)))))</f>
        <v>4.6184738952880028E-2</v>
      </c>
      <c r="G354" s="13">
        <f>IF(VLOOKUP(B354,Database!$A:$AV,MATCH($G$1,Database!$A$1:$AV$1,),)=0,"#N/A",((((VLOOKUP(B354,Database!$A:$AS,MATCH($G$1,Database!$A$1:$AS$1,),))))-(((VLOOKUP(EDATE(B354,-12),Database!$A:$AS,MATCH($G$1,Database!$A$1:$AS$1,),)))))/(((VLOOKUP(EDATE(B354,-12),Database!$A:$AS,MATCH($G$1,Database!$A$1:$AS$1,),)))))</f>
        <v>3.5008071025020161E-2</v>
      </c>
      <c r="H354" s="13">
        <f>IF(VLOOKUP(B354,Database!$A:$AV,MATCH($H$1,Database!$A$1:$AV$1,),)=0,"#N/A",((((VLOOKUP(B354,Database!$A:$AS,MATCH($H$1,Database!$A$1:$AS$1,),))))-(((VLOOKUP(EDATE(B354,-12),Database!$A:$AS,MATCH($H$1,Database!$A$1:$AS$1,),)))))/(((VLOOKUP(EDATE(B354,-12),Database!$A:$AS,MATCH($H$1,Database!$A$1:$AS$1,),)))))</f>
        <v>-6.3291139217229227E-3</v>
      </c>
      <c r="I354" s="13">
        <f>IF(VLOOKUP(B354,Database!$A:$AV,MATCH($I$1,Database!$A$1:$AV$1,),)=0,"#N/A",((((VLOOKUP(B354,Database!$A:$AS,MATCH($I$1,Database!$A$1:$AS$1,),))))-(((VLOOKUP(EDATE(B354,-12),Database!$A:$AS,MATCH($I$1,Database!$A$1:$AS$1,),)))))/(((VLOOKUP(EDATE(B354,-12),Database!$A:$AS,MATCH($I$1,Database!$A$1:$AS$1,),)))))</f>
        <v>5.0345508386707892E-2</v>
      </c>
      <c r="J354" s="13">
        <f>IF(VLOOKUP(B354,Database!$A:$AV,MATCH($J$1,Database!$A$1:$AV$1,),)=0,"#N/A",((((VLOOKUP(B354,Database!$A:$AS,MATCH($J$1,Database!$A$1:$AS$1,),))))-(((VLOOKUP(EDATE(B354,-12),Database!$A:$AS,MATCH($J$1,Database!$A$1:$AS$1,),)))))/(((VLOOKUP(EDATE(B354,-12),Database!$A:$AS,MATCH($J$1,Database!$A$1:$AS$1,),)))))</f>
        <v>3.3980534360907956E-2</v>
      </c>
      <c r="K354" s="13">
        <f>IF(VLOOKUP(B354,Database!$A:$AV,MATCH($K$1,Database!$A$1:$AV$1,),)=0,"#N/A",((((VLOOKUP(B354,Database!$A:$AS,MATCH($K$1,Database!$A$1:$AS$1,),))))-(((VLOOKUP(EDATE(B354,-12),Database!$A:$AS,MATCH($K$1,Database!$A$1:$AS$1,),)))))/(((VLOOKUP(EDATE(B354,-12),Database!$A:$AS,MATCH($K$1,Database!$A$1:$AS$1,),)))))</f>
        <v>4.4117647066321243E-2</v>
      </c>
      <c r="L354" s="13">
        <f>((((VLOOKUP(B354,Database!$A:$AS,MATCH($L$1,Database!$A$1:$AS$1,),))))-(((VLOOKUP(EDATE(B354,-12),Database!$A:$AS,MATCH($L$1,Database!$A$1:$AS$1,),)))))/(((VLOOKUP(EDATE(B354,-12),Database!$A:$AS,MATCH($L$1,Database!$A$1:$AS$1,),))))</f>
        <v>-1.2543226071951703E-2</v>
      </c>
      <c r="M354" s="13">
        <f>((((VLOOKUP(B354,Database!$A:$AS,MATCH($M$1,Database!$A$1:$AS$1,),))))-(((VLOOKUP(EDATE(B354,-12),Database!$A:$AS,MATCH($M$1,Database!$A$1:$AS$1,),)))))/(((VLOOKUP(EDATE(B354,-12),Database!$A:$AS,MATCH($M$1,Database!$A$1:$AS$1,),))))</f>
        <v>4.607843137254905E-2</v>
      </c>
      <c r="N354" s="13">
        <f>((((VLOOKUP(B354,Database!$A:$AS,MATCH($N$1,Database!$A$1:$AS$1,),))))-(((VLOOKUP(EDATE(B354,-12),Database!$A:$AS,MATCH($N$1,Database!$A$1:$AS$1,),)))))/(((VLOOKUP(EDATE(B354,-12),Database!$A:$AS,MATCH($N$1,Database!$A$1:$AS$1,),))))</f>
        <v>1.1543951292810231E-2</v>
      </c>
      <c r="O354" s="13">
        <f>IF(VLOOKUP(B354,Database!$A:$AV,MATCH($O$1,Database!$A$1:$AV$1,),)=0,"#N/A",((((VLOOKUP(B354,Database!$A:$AS,MATCH($O$1,Database!$A$1:$AS$1,),))))-(((VLOOKUP(EDATE(B354,-12),Database!$A:$AS,MATCH($O$1,Database!$A$1:$AS$1,),)))))/(((VLOOKUP(EDATE(B354,-12),Database!$A:$AS,MATCH($O$1,Database!$A$1:$AS$1,),)))))</f>
        <v>5.8345408012152739E-2</v>
      </c>
      <c r="P354" s="13">
        <f>IF(VLOOKUP(B354,Database!$A:$AV,MATCH($P$1,Database!$A$1:$AV$1,),)=0,"#N/A",((((VLOOKUP(B354,Database!$A:$AS,MATCH($P$1,Database!$A$1:$AS$1,),))))-(((VLOOKUP(EDATE(B354,-12),Database!$A:$AS,MATCH($P$1,Database!$A$1:$AS$1,),)))))/(((VLOOKUP(EDATE(B354,-12),Database!$A:$AS,MATCH($P$1,Database!$A$1:$AS$1,),)))))</f>
        <v>2.239532619279452E-2</v>
      </c>
      <c r="Q354" s="13">
        <f>IF(VLOOKUP(B354,Database!$A:$AV,MATCH($Q$1,Database!$A$1:$AV$1,),)=0,"#N/A",((((VLOOKUP(B354,Database!$A:$AS,MATCH($Q$1,Database!$A$1:$AS$1,),))))-(((VLOOKUP(EDATE(B354,-12),Database!$A:$AS,MATCH($Q$1,Database!$A$1:$AS$1,),)))))/(((VLOOKUP(EDATE(B354,-12),Database!$A:$AS,MATCH($Q$1,Database!$A$1:$AS$1,),)))))</f>
        <v>2.0894856827125424E-2</v>
      </c>
      <c r="R354" s="13">
        <f>IF(VLOOKUP(B354,Database!$A:$AV,MATCH($R$1,Database!$A$1:$AV$1,),)=0,"#N/A",((((VLOOKUP(B354,Database!$A:$AS,MATCH($R$1,Database!$A$1:$AS$1,),))))-(((VLOOKUP(EDATE(B354,-12),Database!$A:$AS,MATCH($R$1,Database!$A$1:$AS$1,),)))))/(((VLOOKUP(EDATE(B354,-12),Database!$A:$AS,MATCH($R$1,Database!$A$1:$AS$1,),)))))</f>
        <v>2.3278370515354318E-2</v>
      </c>
      <c r="S354" s="13">
        <f>IF(VLOOKUP(B354,Database!$A:$AV,MATCH($S$1,Database!$A$1:$AV$1,),)=0,"#N/A",((((VLOOKUP(B354,Database!$A:$AS,MATCH($S$1,Database!$A$1:$AS$1,),))))-(((VLOOKUP(EDATE(B354,-12),Database!$A:$AS,MATCH($S$1,Database!$A$1:$AS$1,),)))))/(((VLOOKUP(EDATE(B354,-12),Database!$A:$AS,MATCH($S$1,Database!$A$1:$AS$1,),)))))</f>
        <v>-5.2875695730127542E-2</v>
      </c>
      <c r="T354" s="13">
        <f>IF(VLOOKUP(B354,Database!$A:$AV,MATCH($T$1,Database!$A$1:$AV$1,),)=0,"#N/A",((((VLOOKUP(B354,Database!$A:$AS,MATCH($T$1,Database!$A$1:$AS$1,),))))-(((VLOOKUP(EDATE(B354,-12),Database!$A:$AS,MATCH($T$1,Database!$A$1:$AS$1,),)))))/(((VLOOKUP(EDATE(B354,-12),Database!$A:$AS,MATCH($T$1,Database!$A$1:$AS$1,),)))))</f>
        <v>0.13510747184551694</v>
      </c>
      <c r="U354" s="13">
        <f>IF(VLOOKUP(B354,Database!$A:$AV,MATCH($U$1,Database!$A$1:$AV$1,),)=0,"#N/A",((((VLOOKUP(B354,Database!$A:$AS,MATCH($U$1,Database!$A$1:$AS$1,),))))-(((VLOOKUP(EDATE(B354,-12),Database!$A:$AS,MATCH($U$1,Database!$A$1:$AS$1,),)))))/(((VLOOKUP(EDATE(B354,-12),Database!$A:$AS,MATCH($U$1,Database!$A$1:$AS$1,),)))))</f>
        <v>5.9921414530734261E-2</v>
      </c>
      <c r="V354" s="13">
        <f>IF(VLOOKUP(B354,Database!$A:$AV,MATCH($V$1,Database!$A$1:$AV$1,),)=0,"#N/A",((((VLOOKUP(B354,Database!$A:$AS,MATCH($V$1,Database!$A$1:$AS$1,),))))-(((VLOOKUP(EDATE(B354,-12),Database!$A:$AS,MATCH($V$1,Database!$A$1:$AS$1,),)))))/(((VLOOKUP(EDATE(B354,-12),Database!$A:$AS,MATCH($V$1,Database!$A$1:$AS$1,),)))))</f>
        <v>6.5493646138807454E-2</v>
      </c>
    </row>
    <row r="355" spans="1:22" s="80" customFormat="1" x14ac:dyDescent="0.35">
      <c r="A355" s="43"/>
      <c r="B355" s="75">
        <v>42948</v>
      </c>
      <c r="C355" s="13">
        <f>IF(VLOOKUP(B355,Database!$A:$AU,MATCH($C$1,Database!$A$1:$AU$1,),)=0,"#N/A",((((VLOOKUP(B355,Database!$A:$AU,MATCH($C$1,Database!$A$1:$AU$1,),))))-(((VLOOKUP(EDATE(B355,-12),Database!$A:$AU,MATCH($C$1,Database!$A$1:$AU$1,),)))))/(((VLOOKUP(EDATE(B355,-12),Database!$A:$AU,MATCH($C$1,Database!$A$1:$AU$1,),)))))</f>
        <v>9.6991599390511864E-3</v>
      </c>
      <c r="D355" s="13">
        <f>IF(VLOOKUP(B355,Database!$A:$AV,MATCH($D$1,Database!$A$1:$AV$1,),)=0,"#N/A",((((VLOOKUP(B355,Database!$A:$AS,MATCH($D$1,Database!$A$1:$AS$1,),))))-(((VLOOKUP(EDATE(B355,-12),Database!$A:$AS,MATCH($D$1,Database!$A$1:$AS$1,),)))))/(((VLOOKUP(EDATE(B355,-12),Database!$A:$AS,MATCH($D$1,Database!$A$1:$AS$1,),)))))</f>
        <v>4.2490118581928325E-2</v>
      </c>
      <c r="E355" s="13">
        <f>IF(VLOOKUP(B355,Database!$A:$AV,MATCH($E$1,Database!$A$1:$AV$1,),)=0,"#N/A",((((VLOOKUP(B355,Database!$A:$AS,MATCH($E$1,Database!$A$1:$AS$1,),))))-(((VLOOKUP(EDATE(B355,-12),Database!$A:$AS,MATCH($E$1,Database!$A$1:$AS$1,),)))))/(((VLOOKUP(EDATE(B355,-12),Database!$A:$AS,MATCH($E$1,Database!$A$1:$AS$1,),)))))</f>
        <v>3.1809145133730753E-2</v>
      </c>
      <c r="F355" s="13">
        <f>IF(VLOOKUP(B355,Database!$A:$AV,MATCH($F$1,Database!$A$1:$AV$1,),)=0,"#N/A",((((VLOOKUP(B355,Database!$A:$AS,MATCH($F$1,Database!$A$1:$AS$1,),))))-(((VLOOKUP(EDATE(B355,-12),Database!$A:$AS,MATCH($F$1,Database!$A$1:$AS$1,),)))))/(((VLOOKUP(EDATE(B355,-12),Database!$A:$AS,MATCH($F$1,Database!$A$1:$AS$1,),)))))</f>
        <v>5.0345508396745127E-2</v>
      </c>
      <c r="G355" s="13">
        <f>IF(VLOOKUP(B355,Database!$A:$AV,MATCH($G$1,Database!$A$1:$AV$1,),)=0,"#N/A",((((VLOOKUP(B355,Database!$A:$AS,MATCH($G$1,Database!$A$1:$AS$1,),))))-(((VLOOKUP(EDATE(B355,-12),Database!$A:$AS,MATCH($G$1,Database!$A$1:$AS$1,),)))))/(((VLOOKUP(EDATE(B355,-12),Database!$A:$AS,MATCH($G$1,Database!$A$1:$AS$1,),)))))</f>
        <v>1.7906608626830255E-2</v>
      </c>
      <c r="H355" s="13">
        <f>IF(VLOOKUP(B355,Database!$A:$AV,MATCH($H$1,Database!$A$1:$AV$1,),)=0,"#N/A",((((VLOOKUP(B355,Database!$A:$AS,MATCH($H$1,Database!$A$1:$AS$1,),))))-(((VLOOKUP(EDATE(B355,-12),Database!$A:$AS,MATCH($H$1,Database!$A$1:$AS$1,),)))))/(((VLOOKUP(EDATE(B355,-12),Database!$A:$AS,MATCH($H$1,Database!$A$1:$AS$1,),)))))</f>
        <v>-3.1712473561356174E-3</v>
      </c>
      <c r="I355" s="13">
        <f>IF(VLOOKUP(B355,Database!$A:$AV,MATCH($I$1,Database!$A$1:$AV$1,),)=0,"#N/A",((((VLOOKUP(B355,Database!$A:$AS,MATCH($I$1,Database!$A$1:$AS$1,),))))-(((VLOOKUP(EDATE(B355,-12),Database!$A:$AS,MATCH($I$1,Database!$A$1:$AS$1,),)))))/(((VLOOKUP(EDATE(B355,-12),Database!$A:$AS,MATCH($I$1,Database!$A$1:$AS$1,),)))))</f>
        <v>5.9745347697883977E-2</v>
      </c>
      <c r="J355" s="13">
        <f>IF(VLOOKUP(B355,Database!$A:$AV,MATCH($J$1,Database!$A$1:$AV$1,),)=0,"#N/A",((((VLOOKUP(B355,Database!$A:$AS,MATCH($J$1,Database!$A$1:$AS$1,),))))-(((VLOOKUP(EDATE(B355,-12),Database!$A:$AS,MATCH($J$1,Database!$A$1:$AS$1,),)))))/(((VLOOKUP(EDATE(B355,-12),Database!$A:$AS,MATCH($J$1,Database!$A$1:$AS$1,),)))))</f>
        <v>2.4458304371057896E-2</v>
      </c>
      <c r="K355" s="13">
        <f>IF(VLOOKUP(B355,Database!$A:$AV,MATCH($K$1,Database!$A$1:$AV$1,),)=0,"#N/A",((((VLOOKUP(B355,Database!$A:$AS,MATCH($K$1,Database!$A$1:$AS$1,),))))-(((VLOOKUP(EDATE(B355,-12),Database!$A:$AS,MATCH($K$1,Database!$A$1:$AS$1,),)))))/(((VLOOKUP(EDATE(B355,-12),Database!$A:$AS,MATCH($K$1,Database!$A$1:$AS$1,),)))))</f>
        <v>7.1935157045502809E-2</v>
      </c>
      <c r="L355" s="13">
        <f>((((VLOOKUP(B355,Database!$A:$AS,MATCH($L$1,Database!$A$1:$AS$1,),))))-(((VLOOKUP(EDATE(B355,-12),Database!$A:$AS,MATCH($L$1,Database!$A$1:$AS$1,),)))))/(((VLOOKUP(EDATE(B355,-12),Database!$A:$AS,MATCH($L$1,Database!$A$1:$AS$1,),))))</f>
        <v>-5.7423915323179557E-3</v>
      </c>
      <c r="M355" s="13">
        <f>((((VLOOKUP(B355,Database!$A:$AS,MATCH($M$1,Database!$A$1:$AS$1,),))))-(((VLOOKUP(EDATE(B355,-12),Database!$A:$AS,MATCH($M$1,Database!$A$1:$AS$1,),)))))/(((VLOOKUP(EDATE(B355,-12),Database!$A:$AS,MATCH($M$1,Database!$A$1:$AS$1,),))))</f>
        <v>5.0147492625368675E-2</v>
      </c>
      <c r="N355" s="13">
        <f>((((VLOOKUP(B355,Database!$A:$AS,MATCH($N$1,Database!$A$1:$AS$1,),))))-(((VLOOKUP(EDATE(B355,-12),Database!$A:$AS,MATCH($N$1,Database!$A$1:$AS$1,),)))))/(((VLOOKUP(EDATE(B355,-12),Database!$A:$AS,MATCH($N$1,Database!$A$1:$AS$1,),))))</f>
        <v>4.90094331884455E-2</v>
      </c>
      <c r="O355" s="13">
        <f>IF(VLOOKUP(B355,Database!$A:$AV,MATCH($O$1,Database!$A$1:$AV$1,),)=0,"#N/A",((((VLOOKUP(B355,Database!$A:$AS,MATCH($O$1,Database!$A$1:$AS$1,),))))-(((VLOOKUP(EDATE(B355,-12),Database!$A:$AS,MATCH($O$1,Database!$A$1:$AS$1,),)))))/(((VLOOKUP(EDATE(B355,-12),Database!$A:$AS,MATCH($O$1,Database!$A$1:$AS$1,),)))))</f>
        <v>4.1948377771172413E-2</v>
      </c>
      <c r="P355" s="13">
        <f>IF(VLOOKUP(B355,Database!$A:$AV,MATCH($P$1,Database!$A$1:$AV$1,),)=0,"#N/A",((((VLOOKUP(B355,Database!$A:$AS,MATCH($P$1,Database!$A$1:$AS$1,),))))-(((VLOOKUP(EDATE(B355,-12),Database!$A:$AS,MATCH($P$1,Database!$A$1:$AS$1,),)))))/(((VLOOKUP(EDATE(B355,-12),Database!$A:$AS,MATCH($P$1,Database!$A$1:$AS$1,),)))))</f>
        <v>3.6525172754195485E-2</v>
      </c>
      <c r="Q355" s="13">
        <f>IF(VLOOKUP(B355,Database!$A:$AV,MATCH($Q$1,Database!$A$1:$AV$1,),)=0,"#N/A",((((VLOOKUP(B355,Database!$A:$AS,MATCH($Q$1,Database!$A$1:$AS$1,),))))-(((VLOOKUP(EDATE(B355,-12),Database!$A:$AS,MATCH($Q$1,Database!$A$1:$AS$1,),)))))/(((VLOOKUP(EDATE(B355,-12),Database!$A:$AS,MATCH($Q$1,Database!$A$1:$AS$1,),)))))</f>
        <v>4.1494014644908331E-2</v>
      </c>
      <c r="R355" s="13">
        <f>IF(VLOOKUP(B355,Database!$A:$AV,MATCH($R$1,Database!$A$1:$AV$1,),)=0,"#N/A",((((VLOOKUP(B355,Database!$A:$AS,MATCH($R$1,Database!$A$1:$AS$1,),))))-(((VLOOKUP(EDATE(B355,-12),Database!$A:$AS,MATCH($R$1,Database!$A$1:$AS$1,),)))))/(((VLOOKUP(EDATE(B355,-12),Database!$A:$AS,MATCH($R$1,Database!$A$1:$AS$1,),)))))</f>
        <v>5.620155039167677E-2</v>
      </c>
      <c r="S355" s="13">
        <f>IF(VLOOKUP(B355,Database!$A:$AV,MATCH($S$1,Database!$A$1:$AV$1,),)=0,"#N/A",((((VLOOKUP(B355,Database!$A:$AS,MATCH($S$1,Database!$A$1:$AS$1,),))))-(((VLOOKUP(EDATE(B355,-12),Database!$A:$AS,MATCH($S$1,Database!$A$1:$AS$1,),)))))/(((VLOOKUP(EDATE(B355,-12),Database!$A:$AS,MATCH($S$1,Database!$A$1:$AS$1,),)))))</f>
        <v>2.5842696634466224E-2</v>
      </c>
      <c r="T355" s="13">
        <f>IF(VLOOKUP(B355,Database!$A:$AV,MATCH($T$1,Database!$A$1:$AV$1,),)=0,"#N/A",((((VLOOKUP(B355,Database!$A:$AS,MATCH($T$1,Database!$A$1:$AS$1,),))))-(((VLOOKUP(EDATE(B355,-12),Database!$A:$AS,MATCH($T$1,Database!$A$1:$AS$1,),)))))/(((VLOOKUP(EDATE(B355,-12),Database!$A:$AS,MATCH($T$1,Database!$A$1:$AS$1,),)))))</f>
        <v>8.9523809524480774E-2</v>
      </c>
      <c r="U355" s="13">
        <f>IF(VLOOKUP(B355,Database!$A:$AV,MATCH($U$1,Database!$A$1:$AV$1,),)=0,"#N/A",((((VLOOKUP(B355,Database!$A:$AS,MATCH($U$1,Database!$A$1:$AS$1,),))))-(((VLOOKUP(EDATE(B355,-12),Database!$A:$AS,MATCH($U$1,Database!$A$1:$AS$1,),)))))/(((VLOOKUP(EDATE(B355,-12),Database!$A:$AS,MATCH($U$1,Database!$A$1:$AS$1,),)))))</f>
        <v>6.7243035545313176E-2</v>
      </c>
      <c r="V355" s="13">
        <f>IF(VLOOKUP(B355,Database!$A:$AV,MATCH($V$1,Database!$A$1:$AV$1,),)=0,"#N/A",((((VLOOKUP(B355,Database!$A:$AS,MATCH($V$1,Database!$A$1:$AS$1,),))))-(((VLOOKUP(EDATE(B355,-12),Database!$A:$AS,MATCH($V$1,Database!$A$1:$AS$1,),)))))/(((VLOOKUP(EDATE(B355,-12),Database!$A:$AS,MATCH($V$1,Database!$A$1:$AS$1,),)))))</f>
        <v>9.1434071222329161E-2</v>
      </c>
    </row>
    <row r="356" spans="1:22" s="80" customFormat="1" x14ac:dyDescent="0.35">
      <c r="A356" s="43"/>
      <c r="B356" s="75">
        <v>42979</v>
      </c>
      <c r="C356" s="13">
        <f>IF(VLOOKUP(B356,Database!$A:$AU,MATCH($C$1,Database!$A$1:$AU$1,),)=0,"#N/A",((((VLOOKUP(B356,Database!$A:$AU,MATCH($C$1,Database!$A$1:$AU$1,),))))-(((VLOOKUP(EDATE(B356,-12),Database!$A:$AU,MATCH($C$1,Database!$A$1:$AU$1,),)))))/(((VLOOKUP(EDATE(B356,-12),Database!$A:$AU,MATCH($C$1,Database!$A$1:$AU$1,),)))))</f>
        <v>1.1702476052322875E-2</v>
      </c>
      <c r="D356" s="13">
        <f>IF(VLOOKUP(B356,Database!$A:$AV,MATCH($D$1,Database!$A$1:$AV$1,),)=0,"#N/A",((((VLOOKUP(B356,Database!$A:$AS,MATCH($D$1,Database!$A$1:$AS$1,),))))-(((VLOOKUP(EDATE(B356,-12),Database!$A:$AS,MATCH($D$1,Database!$A$1:$AS$1,),)))))/(((VLOOKUP(EDATE(B356,-12),Database!$A:$AS,MATCH($D$1,Database!$A$1:$AS$1,),)))))</f>
        <v>3.4516765289614407E-2</v>
      </c>
      <c r="E356" s="13">
        <f>IF(VLOOKUP(B356,Database!$A:$AV,MATCH($E$1,Database!$A$1:$AV$1,),)=0,"#N/A",((((VLOOKUP(B356,Database!$A:$AS,MATCH($E$1,Database!$A$1:$AS$1,),))))-(((VLOOKUP(EDATE(B356,-12),Database!$A:$AS,MATCH($E$1,Database!$A$1:$AS$1,),)))))/(((VLOOKUP(EDATE(B356,-12),Database!$A:$AS,MATCH($E$1,Database!$A$1:$AS$1,),)))))</f>
        <v>1.5841584150670801E-2</v>
      </c>
      <c r="F356" s="13">
        <f>IF(VLOOKUP(B356,Database!$A:$AV,MATCH($F$1,Database!$A$1:$AV$1,),)=0,"#N/A",((((VLOOKUP(B356,Database!$A:$AS,MATCH($F$1,Database!$A$1:$AS$1,),))))-(((VLOOKUP(EDATE(B356,-12),Database!$A:$AS,MATCH($F$1,Database!$A$1:$AS$1,),)))))/(((VLOOKUP(EDATE(B356,-12),Database!$A:$AS,MATCH($F$1,Database!$A$1:$AS$1,),)))))</f>
        <v>4.3564356433467587E-2</v>
      </c>
      <c r="G356" s="13">
        <f>IF(VLOOKUP(B356,Database!$A:$AV,MATCH($G$1,Database!$A$1:$AV$1,),)=0,"#N/A",((((VLOOKUP(B356,Database!$A:$AS,MATCH($G$1,Database!$A$1:$AS$1,),))))-(((VLOOKUP(EDATE(B356,-12),Database!$A:$AS,MATCH($G$1,Database!$A$1:$AS$1,),)))))/(((VLOOKUP(EDATE(B356,-12),Database!$A:$AS,MATCH($G$1,Database!$A$1:$AS$1,),)))))</f>
        <v>3.7255883825738599E-2</v>
      </c>
      <c r="H356" s="13">
        <f>IF(VLOOKUP(B356,Database!$A:$AV,MATCH($H$1,Database!$A$1:$AV$1,),)=0,"#N/A",((((VLOOKUP(B356,Database!$A:$AS,MATCH($H$1,Database!$A$1:$AS$1,),))))-(((VLOOKUP(EDATE(B356,-12),Database!$A:$AS,MATCH($H$1,Database!$A$1:$AS$1,),)))))/(((VLOOKUP(EDATE(B356,-12),Database!$A:$AS,MATCH($H$1,Database!$A$1:$AS$1,),)))))</f>
        <v>1.6949152542711319E-2</v>
      </c>
      <c r="I356" s="13">
        <f>IF(VLOOKUP(B356,Database!$A:$AV,MATCH($I$1,Database!$A$1:$AV$1,),)=0,"#N/A",((((VLOOKUP(B356,Database!$A:$AS,MATCH($I$1,Database!$A$1:$AS$1,),))))-(((VLOOKUP(EDATE(B356,-12),Database!$A:$AS,MATCH($I$1,Database!$A$1:$AS$1,),)))))/(((VLOOKUP(EDATE(B356,-12),Database!$A:$AS,MATCH($I$1,Database!$A$1:$AS$1,),)))))</f>
        <v>3.2384690874214271E-2</v>
      </c>
      <c r="J356" s="13">
        <f>IF(VLOOKUP(B356,Database!$A:$AV,MATCH($J$1,Database!$A$1:$AV$1,),)=0,"#N/A",((((VLOOKUP(B356,Database!$A:$AS,MATCH($J$1,Database!$A$1:$AS$1,),))))-(((VLOOKUP(EDATE(B356,-12),Database!$A:$AS,MATCH($J$1,Database!$A$1:$AS$1,),)))))/(((VLOOKUP(EDATE(B356,-12),Database!$A:$AS,MATCH($J$1,Database!$A$1:$AS$1,),)))))</f>
        <v>3.3473665611556958E-2</v>
      </c>
      <c r="K356" s="13">
        <f>IF(VLOOKUP(B356,Database!$A:$AV,MATCH($K$1,Database!$A$1:$AV$1,),)=0,"#N/A",((((VLOOKUP(B356,Database!$A:$AS,MATCH($K$1,Database!$A$1:$AS$1,),))))-(((VLOOKUP(EDATE(B356,-12),Database!$A:$AS,MATCH($K$1,Database!$A$1:$AS$1,),)))))/(((VLOOKUP(EDATE(B356,-12),Database!$A:$AS,MATCH($K$1,Database!$A$1:$AS$1,),)))))</f>
        <v>1.8921475872961054E-2</v>
      </c>
      <c r="L356" s="13">
        <f>((((VLOOKUP(B356,Database!$A:$AS,MATCH($L$1,Database!$A$1:$AS$1,),))))-(((VLOOKUP(EDATE(B356,-12),Database!$A:$AS,MATCH($L$1,Database!$A$1:$AS$1,),)))))/(((VLOOKUP(EDATE(B356,-12),Database!$A:$AS,MATCH($L$1,Database!$A$1:$AS$1,),))))</f>
        <v>-1.0217196395660558E-2</v>
      </c>
      <c r="M356" s="13">
        <f>((((VLOOKUP(B356,Database!$A:$AS,MATCH($M$1,Database!$A$1:$AS$1,),))))-(((VLOOKUP(EDATE(B356,-12),Database!$A:$AS,MATCH($M$1,Database!$A$1:$AS$1,),)))))/(((VLOOKUP(EDATE(B356,-12),Database!$A:$AS,MATCH($M$1,Database!$A$1:$AS$1,),))))</f>
        <v>4.6966731898238717E-2</v>
      </c>
      <c r="N356" s="13">
        <f>((((VLOOKUP(B356,Database!$A:$AS,MATCH($N$1,Database!$A$1:$AS$1,),))))-(((VLOOKUP(EDATE(B356,-12),Database!$A:$AS,MATCH($N$1,Database!$A$1:$AS$1,),)))))/(((VLOOKUP(EDATE(B356,-12),Database!$A:$AS,MATCH($N$1,Database!$A$1:$AS$1,),))))</f>
        <v>4.5655976867598098E-2</v>
      </c>
      <c r="O356" s="13">
        <f>IF(VLOOKUP(B356,Database!$A:$AV,MATCH($O$1,Database!$A$1:$AV$1,),)=0,"#N/A",((((VLOOKUP(B356,Database!$A:$AS,MATCH($O$1,Database!$A$1:$AS$1,),))))-(((VLOOKUP(EDATE(B356,-12),Database!$A:$AS,MATCH($O$1,Database!$A$1:$AS$1,),)))))/(((VLOOKUP(EDATE(B356,-12),Database!$A:$AS,MATCH($O$1,Database!$A$1:$AS$1,),)))))</f>
        <v>3.4197261381090159E-2</v>
      </c>
      <c r="P356" s="13">
        <f>IF(VLOOKUP(B356,Database!$A:$AV,MATCH($P$1,Database!$A$1:$AV$1,),)=0,"#N/A",((((VLOOKUP(B356,Database!$A:$AS,MATCH($P$1,Database!$A$1:$AS$1,),))))-(((VLOOKUP(EDATE(B356,-12),Database!$A:$AS,MATCH($P$1,Database!$A$1:$AS$1,),)))))/(((VLOOKUP(EDATE(B356,-12),Database!$A:$AS,MATCH($P$1,Database!$A$1:$AS$1,),)))))</f>
        <v>3.4381139489194502E-2</v>
      </c>
      <c r="Q356" s="13">
        <f>IF(VLOOKUP(B356,Database!$A:$AV,MATCH($Q$1,Database!$A$1:$AV$1,),)=0,"#N/A",((((VLOOKUP(B356,Database!$A:$AS,MATCH($Q$1,Database!$A$1:$AS$1,),))))-(((VLOOKUP(EDATE(B356,-12),Database!$A:$AS,MATCH($Q$1,Database!$A$1:$AS$1,),)))))/(((VLOOKUP(EDATE(B356,-12),Database!$A:$AS,MATCH($Q$1,Database!$A$1:$AS$1,),)))))</f>
        <v>3.5505612176552744E-2</v>
      </c>
      <c r="R356" s="13">
        <f>IF(VLOOKUP(B356,Database!$A:$AV,MATCH($R$1,Database!$A$1:$AV$1,),)=0,"#N/A",((((VLOOKUP(B356,Database!$A:$AS,MATCH($R$1,Database!$A$1:$AS$1,),))))-(((VLOOKUP(EDATE(B356,-12),Database!$A:$AS,MATCH($R$1,Database!$A$1:$AS$1,),)))))/(((VLOOKUP(EDATE(B356,-12),Database!$A:$AS,MATCH($R$1,Database!$A$1:$AS$1,),)))))</f>
        <v>2.4582104226611882E-2</v>
      </c>
      <c r="S356" s="13">
        <f>IF(VLOOKUP(B356,Database!$A:$AV,MATCH($S$1,Database!$A$1:$AV$1,),)=0,"#N/A",((((VLOOKUP(B356,Database!$A:$AS,MATCH($S$1,Database!$A$1:$AS$1,),))))-(((VLOOKUP(EDATE(B356,-12),Database!$A:$AS,MATCH($S$1,Database!$A$1:$AS$1,),)))))/(((VLOOKUP(EDATE(B356,-12),Database!$A:$AS,MATCH($S$1,Database!$A$1:$AS$1,),)))))</f>
        <v>-3.0845771140060138E-2</v>
      </c>
      <c r="T356" s="13">
        <f>IF(VLOOKUP(B356,Database!$A:$AV,MATCH($T$1,Database!$A$1:$AV$1,),)=0,"#N/A",((((VLOOKUP(B356,Database!$A:$AS,MATCH($T$1,Database!$A$1:$AS$1,),))))-(((VLOOKUP(EDATE(B356,-12),Database!$A:$AS,MATCH($T$1,Database!$A$1:$AS$1,),)))))/(((VLOOKUP(EDATE(B356,-12),Database!$A:$AS,MATCH($T$1,Database!$A$1:$AS$1,),)))))</f>
        <v>0.13529411764913507</v>
      </c>
      <c r="U356" s="13">
        <f>IF(VLOOKUP(B356,Database!$A:$AV,MATCH($U$1,Database!$A$1:$AV$1,),)=0,"#N/A",((((VLOOKUP(B356,Database!$A:$AS,MATCH($U$1,Database!$A$1:$AS$1,),))))-(((VLOOKUP(EDATE(B356,-12),Database!$A:$AS,MATCH($U$1,Database!$A$1:$AS$1,),)))))/(((VLOOKUP(EDATE(B356,-12),Database!$A:$AS,MATCH($U$1,Database!$A$1:$AS$1,),)))))</f>
        <v>8.2444228900109565E-2</v>
      </c>
      <c r="V356" s="13">
        <f>IF(VLOOKUP(B356,Database!$A:$AV,MATCH($V$1,Database!$A$1:$AV$1,),)=0,"#N/A",((((VLOOKUP(B356,Database!$A:$AS,MATCH($V$1,Database!$A$1:$AS$1,),))))-(((VLOOKUP(EDATE(B356,-12),Database!$A:$AS,MATCH($V$1,Database!$A$1:$AS$1,),)))))/(((VLOOKUP(EDATE(B356,-12),Database!$A:$AS,MATCH($V$1,Database!$A$1:$AS$1,),)))))</f>
        <v>7.1907957813998086E-2</v>
      </c>
    </row>
    <row r="357" spans="1:22" s="80" customFormat="1" x14ac:dyDescent="0.35">
      <c r="A357" s="43"/>
      <c r="B357" s="75">
        <v>43009</v>
      </c>
      <c r="C357" s="13">
        <f>IF(VLOOKUP(B357,Database!$A:$AU,MATCH($C$1,Database!$A$1:$AU$1,),)=0,"#N/A",((((VLOOKUP(B357,Database!$A:$AU,MATCH($C$1,Database!$A$1:$AU$1,),))))-(((VLOOKUP(EDATE(B357,-12),Database!$A:$AU,MATCH($C$1,Database!$A$1:$AU$1,),)))))/(((VLOOKUP(EDATE(B357,-12),Database!$A:$AU,MATCH($C$1,Database!$A$1:$AU$1,),)))))</f>
        <v>2.3578550256576597E-2</v>
      </c>
      <c r="D357" s="13">
        <f>IF(VLOOKUP(B357,Database!$A:$AV,MATCH($D$1,Database!$A$1:$AV$1,),)=0,"#N/A",((((VLOOKUP(B357,Database!$A:$AS,MATCH($D$1,Database!$A$1:$AS$1,),))))-(((VLOOKUP(EDATE(B357,-12),Database!$A:$AS,MATCH($D$1,Database!$A$1:$AS$1,),)))))/(((VLOOKUP(EDATE(B357,-12),Database!$A:$AS,MATCH($D$1,Database!$A$1:$AS$1,),)))))</f>
        <v>2.9154518942220178E-2</v>
      </c>
      <c r="E357" s="13">
        <f>IF(VLOOKUP(B357,Database!$A:$AV,MATCH($E$1,Database!$A$1:$AV$1,),)=0,"#N/A",((((VLOOKUP(B357,Database!$A:$AS,MATCH($E$1,Database!$A$1:$AS$1,),))))-(((VLOOKUP(EDATE(B357,-12),Database!$A:$AS,MATCH($E$1,Database!$A$1:$AS$1,),)))))/(((VLOOKUP(EDATE(B357,-12),Database!$A:$AS,MATCH($E$1,Database!$A$1:$AS$1,),)))))</f>
        <v>2.0771513357254461E-2</v>
      </c>
      <c r="F357" s="13">
        <f>IF(VLOOKUP(B357,Database!$A:$AV,MATCH($F$1,Database!$A$1:$AV$1,),)=0,"#N/A",((((VLOOKUP(B357,Database!$A:$AS,MATCH($F$1,Database!$A$1:$AS$1,),))))-(((VLOOKUP(EDATE(B357,-12),Database!$A:$AS,MATCH($F$1,Database!$A$1:$AS$1,),)))))/(((VLOOKUP(EDATE(B357,-12),Database!$A:$AS,MATCH($F$1,Database!$A$1:$AS$1,),)))))</f>
        <v>1.9646365426816057E-2</v>
      </c>
      <c r="G357" s="13">
        <f>IF(VLOOKUP(B357,Database!$A:$AV,MATCH($G$1,Database!$A$1:$AV$1,),)=0,"#N/A",((((VLOOKUP(B357,Database!$A:$AS,MATCH($G$1,Database!$A$1:$AS$1,),))))-(((VLOOKUP(EDATE(B357,-12),Database!$A:$AS,MATCH($G$1,Database!$A$1:$AS$1,),)))))/(((VLOOKUP(EDATE(B357,-12),Database!$A:$AS,MATCH($G$1,Database!$A$1:$AS$1,),)))))</f>
        <v>4.5486494627974709E-2</v>
      </c>
      <c r="H357" s="13">
        <f>IF(VLOOKUP(B357,Database!$A:$AV,MATCH($H$1,Database!$A$1:$AV$1,),)=0,"#N/A",((((VLOOKUP(B357,Database!$A:$AS,MATCH($H$1,Database!$A$1:$AS$1,),))))-(((VLOOKUP(EDATE(B357,-12),Database!$A:$AS,MATCH($H$1,Database!$A$1:$AS$1,),)))))/(((VLOOKUP(EDATE(B357,-12),Database!$A:$AS,MATCH($H$1,Database!$A$1:$AS$1,),)))))</f>
        <v>3.4408602151496534E-2</v>
      </c>
      <c r="I357" s="13">
        <f>IF(VLOOKUP(B357,Database!$A:$AV,MATCH($I$1,Database!$A$1:$AV$1,),)=0,"#N/A",((((VLOOKUP(B357,Database!$A:$AS,MATCH($I$1,Database!$A$1:$AS$1,),))))-(((VLOOKUP(EDATE(B357,-12),Database!$A:$AS,MATCH($I$1,Database!$A$1:$AS$1,),)))))/(((VLOOKUP(EDATE(B357,-12),Database!$A:$AS,MATCH($I$1,Database!$A$1:$AS$1,),)))))</f>
        <v>3.3203124997215089E-2</v>
      </c>
      <c r="J357" s="13">
        <f>IF(VLOOKUP(B357,Database!$A:$AV,MATCH($J$1,Database!$A$1:$AV$1,),)=0,"#N/A",((((VLOOKUP(B357,Database!$A:$AS,MATCH($J$1,Database!$A$1:$AS$1,),))))-(((VLOOKUP(EDATE(B357,-12),Database!$A:$AS,MATCH($J$1,Database!$A$1:$AS$1,),)))))/(((VLOOKUP(EDATE(B357,-12),Database!$A:$AS,MATCH($J$1,Database!$A$1:$AS$1,),)))))</f>
        <v>4.1507624247199087E-2</v>
      </c>
      <c r="K357" s="13">
        <f>IF(VLOOKUP(B357,Database!$A:$AV,MATCH($K$1,Database!$A$1:$AV$1,),)=0,"#N/A",((((VLOOKUP(B357,Database!$A:$AS,MATCH($K$1,Database!$A$1:$AS$1,),))))-(((VLOOKUP(EDATE(B357,-12),Database!$A:$AS,MATCH($K$1,Database!$A$1:$AS$1,),)))))/(((VLOOKUP(EDATE(B357,-12),Database!$A:$AS,MATCH($K$1,Database!$A$1:$AS$1,),)))))</f>
        <v>5.9980334316491864E-2</v>
      </c>
      <c r="L357" s="13">
        <f>((((VLOOKUP(B357,Database!$A:$AS,MATCH($L$1,Database!$A$1:$AS$1,),))))-(((VLOOKUP(EDATE(B357,-12),Database!$A:$AS,MATCH($L$1,Database!$A$1:$AS$1,),)))))/(((VLOOKUP(EDATE(B357,-12),Database!$A:$AS,MATCH($L$1,Database!$A$1:$AS$1,),))))</f>
        <v>-8.1539465657998762E-3</v>
      </c>
      <c r="M357" s="13">
        <f>((((VLOOKUP(B357,Database!$A:$AS,MATCH($M$1,Database!$A$1:$AS$1,),))))-(((VLOOKUP(EDATE(B357,-12),Database!$A:$AS,MATCH($M$1,Database!$A$1:$AS$1,),)))))/(((VLOOKUP(EDATE(B357,-12),Database!$A:$AS,MATCH($M$1,Database!$A$1:$AS$1,),))))</f>
        <v>1.5369836695485193E-2</v>
      </c>
      <c r="N357" s="13">
        <f>((((VLOOKUP(B357,Database!$A:$AS,MATCH($N$1,Database!$A$1:$AS$1,),))))-(((VLOOKUP(EDATE(B357,-12),Database!$A:$AS,MATCH($N$1,Database!$A$1:$AS$1,),)))))/(((VLOOKUP(EDATE(B357,-12),Database!$A:$AS,MATCH($N$1,Database!$A$1:$AS$1,),))))</f>
        <v>1.6998010932320232E-2</v>
      </c>
      <c r="O357" s="13">
        <f>IF(VLOOKUP(B357,Database!$A:$AV,MATCH($O$1,Database!$A$1:$AV$1,),)=0,"#N/A",((((VLOOKUP(B357,Database!$A:$AS,MATCH($O$1,Database!$A$1:$AS$1,),))))-(((VLOOKUP(EDATE(B357,-12),Database!$A:$AS,MATCH($O$1,Database!$A$1:$AS$1,),)))))/(((VLOOKUP(EDATE(B357,-12),Database!$A:$AS,MATCH($O$1,Database!$A$1:$AS$1,),)))))</f>
        <v>3.2962215716414597E-2</v>
      </c>
      <c r="P357" s="13">
        <f>IF(VLOOKUP(B357,Database!$A:$AV,MATCH($P$1,Database!$A$1:$AV$1,),)=0,"#N/A",((((VLOOKUP(B357,Database!$A:$AS,MATCH($P$1,Database!$A$1:$AS$1,),))))-(((VLOOKUP(EDATE(B357,-12),Database!$A:$AS,MATCH($P$1,Database!$A$1:$AS$1,),)))))/(((VLOOKUP(EDATE(B357,-12),Database!$A:$AS,MATCH($P$1,Database!$A$1:$AS$1,),)))))</f>
        <v>5.3784860557768835E-2</v>
      </c>
      <c r="Q357" s="13">
        <f>IF(VLOOKUP(B357,Database!$A:$AV,MATCH($Q$1,Database!$A$1:$AV$1,),)=0,"#N/A",((((VLOOKUP(B357,Database!$A:$AS,MATCH($Q$1,Database!$A$1:$AS$1,),))))-(((VLOOKUP(EDATE(B357,-12),Database!$A:$AS,MATCH($Q$1,Database!$A$1:$AS$1,),)))))/(((VLOOKUP(EDATE(B357,-12),Database!$A:$AS,MATCH($Q$1,Database!$A$1:$AS$1,),)))))</f>
        <v>5.7893817322560673E-2</v>
      </c>
      <c r="R357" s="13">
        <f>IF(VLOOKUP(B357,Database!$A:$AV,MATCH($R$1,Database!$A$1:$AV$1,),)=0,"#N/A",((((VLOOKUP(B357,Database!$A:$AS,MATCH($R$1,Database!$A$1:$AS$1,),))))-(((VLOOKUP(EDATE(B357,-12),Database!$A:$AS,MATCH($R$1,Database!$A$1:$AS$1,),)))))/(((VLOOKUP(EDATE(B357,-12),Database!$A:$AS,MATCH($R$1,Database!$A$1:$AS$1,),)))))</f>
        <v>1.9905213270034274E-2</v>
      </c>
      <c r="S357" s="13">
        <f>IF(VLOOKUP(B357,Database!$A:$AV,MATCH($S$1,Database!$A$1:$AV$1,),)=0,"#N/A",((((VLOOKUP(B357,Database!$A:$AS,MATCH($S$1,Database!$A$1:$AS$1,),))))-(((VLOOKUP(EDATE(B357,-12),Database!$A:$AS,MATCH($S$1,Database!$A$1:$AS$1,),)))))/(((VLOOKUP(EDATE(B357,-12),Database!$A:$AS,MATCH($S$1,Database!$A$1:$AS$1,),)))))</f>
        <v>-1.0933557616121642E-2</v>
      </c>
      <c r="T357" s="13">
        <f>IF(VLOOKUP(B357,Database!$A:$AV,MATCH($T$1,Database!$A$1:$AV$1,),)=0,"#N/A",((((VLOOKUP(B357,Database!$A:$AS,MATCH($T$1,Database!$A$1:$AS$1,),))))-(((VLOOKUP(EDATE(B357,-12),Database!$A:$AS,MATCH($T$1,Database!$A$1:$AS$1,),)))))/(((VLOOKUP(EDATE(B357,-12),Database!$A:$AS,MATCH($T$1,Database!$A$1:$AS$1,),)))))</f>
        <v>9.2018779338711054E-2</v>
      </c>
      <c r="U357" s="13">
        <f>IF(VLOOKUP(B357,Database!$A:$AV,MATCH($U$1,Database!$A$1:$AV$1,),)=0,"#N/A",((((VLOOKUP(B357,Database!$A:$AS,MATCH($U$1,Database!$A$1:$AS$1,),))))-(((VLOOKUP(EDATE(B357,-12),Database!$A:$AS,MATCH($U$1,Database!$A$1:$AS$1,),)))))/(((VLOOKUP(EDATE(B357,-12),Database!$A:$AS,MATCH($U$1,Database!$A$1:$AS$1,),)))))</f>
        <v>5.6785370543499393E-2</v>
      </c>
      <c r="V357" s="13">
        <f>IF(VLOOKUP(B357,Database!$A:$AV,MATCH($V$1,Database!$A$1:$AV$1,),)=0,"#N/A",((((VLOOKUP(B357,Database!$A:$AS,MATCH($V$1,Database!$A$1:$AS$1,),))))-(((VLOOKUP(EDATE(B357,-12),Database!$A:$AS,MATCH($V$1,Database!$A$1:$AS$1,),)))))/(((VLOOKUP(EDATE(B357,-12),Database!$A:$AS,MATCH($V$1,Database!$A$1:$AS$1,),)))))</f>
        <v>0.10029211295034077</v>
      </c>
    </row>
    <row r="358" spans="1:22" s="80" customFormat="1" x14ac:dyDescent="0.35">
      <c r="A358" s="43"/>
      <c r="B358" s="75">
        <v>43040</v>
      </c>
      <c r="C358" s="13">
        <f>IF(VLOOKUP(B358,Database!$A:$AU,MATCH($C$1,Database!$A$1:$AU$1,),)=0,"#N/A",((((VLOOKUP(B358,Database!$A:$AU,MATCH($C$1,Database!$A$1:$AU$1,),))))-(((VLOOKUP(EDATE(B358,-12),Database!$A:$AU,MATCH($C$1,Database!$A$1:$AU$1,),)))))/(((VLOOKUP(EDATE(B358,-12),Database!$A:$AU,MATCH($C$1,Database!$A$1:$AU$1,),)))))</f>
        <v>2.9761832094526916E-2</v>
      </c>
      <c r="D358" s="13">
        <f>IF(VLOOKUP(B358,Database!$A:$AV,MATCH($D$1,Database!$A$1:$AV$1,),)=0,"#N/A",((((VLOOKUP(B358,Database!$A:$AS,MATCH($D$1,Database!$A$1:$AS$1,),))))-(((VLOOKUP(EDATE(B358,-12),Database!$A:$AS,MATCH($D$1,Database!$A$1:$AS$1,),)))))/(((VLOOKUP(EDATE(B358,-12),Database!$A:$AS,MATCH($D$1,Database!$A$1:$AS$1,),)))))</f>
        <v>4.9659201553811122E-2</v>
      </c>
      <c r="E358" s="13">
        <f>IF(VLOOKUP(B358,Database!$A:$AV,MATCH($E$1,Database!$A$1:$AV$1,),)=0,"#N/A",((((VLOOKUP(B358,Database!$A:$AS,MATCH($E$1,Database!$A$1:$AS$1,),))))-(((VLOOKUP(EDATE(B358,-12),Database!$A:$AS,MATCH($E$1,Database!$A$1:$AS$1,),)))))/(((VLOOKUP(EDATE(B358,-12),Database!$A:$AS,MATCH($E$1,Database!$A$1:$AS$1,),)))))</f>
        <v>1.8609206651646632E-2</v>
      </c>
      <c r="F358" s="13">
        <f>IF(VLOOKUP(B358,Database!$A:$AV,MATCH($F$1,Database!$A$1:$AV$1,),)=0,"#N/A",((((VLOOKUP(B358,Database!$A:$AS,MATCH($F$1,Database!$A$1:$AS$1,),))))-(((VLOOKUP(EDATE(B358,-12),Database!$A:$AS,MATCH($F$1,Database!$A$1:$AS$1,),)))))/(((VLOOKUP(EDATE(B358,-12),Database!$A:$AS,MATCH($F$1,Database!$A$1:$AS$1,),)))))</f>
        <v>6.1143984223747005E-2</v>
      </c>
      <c r="G358" s="13">
        <f>IF(VLOOKUP(B358,Database!$A:$AV,MATCH($G$1,Database!$A$1:$AV$1,),)=0,"#N/A",((((VLOOKUP(B358,Database!$A:$AS,MATCH($G$1,Database!$A$1:$AS$1,),))))-(((VLOOKUP(EDATE(B358,-12),Database!$A:$AS,MATCH($G$1,Database!$A$1:$AS$1,),)))))/(((VLOOKUP(EDATE(B358,-12),Database!$A:$AS,MATCH($G$1,Database!$A$1:$AS$1,),)))))</f>
        <v>2.0727414939382134E-2</v>
      </c>
      <c r="H358" s="13">
        <f>IF(VLOOKUP(B358,Database!$A:$AV,MATCH($H$1,Database!$A$1:$AV$1,),)=0,"#N/A",((((VLOOKUP(B358,Database!$A:$AS,MATCH($H$1,Database!$A$1:$AS$1,),))))-(((VLOOKUP(EDATE(B358,-12),Database!$A:$AS,MATCH($H$1,Database!$A$1:$AS$1,),)))))/(((VLOOKUP(EDATE(B358,-12),Database!$A:$AS,MATCH($H$1,Database!$A$1:$AS$1,),)))))</f>
        <v>3.3049040516407419E-2</v>
      </c>
      <c r="I358" s="13">
        <f>IF(VLOOKUP(B358,Database!$A:$AV,MATCH($I$1,Database!$A$1:$AV$1,),)=0,"#N/A",((((VLOOKUP(B358,Database!$A:$AS,MATCH($I$1,Database!$A$1:$AS$1,),))))-(((VLOOKUP(EDATE(B358,-12),Database!$A:$AS,MATCH($I$1,Database!$A$1:$AS$1,),)))))/(((VLOOKUP(EDATE(B358,-12),Database!$A:$AS,MATCH($I$1,Database!$A$1:$AS$1,),)))))</f>
        <v>3.9690222654361687E-2</v>
      </c>
      <c r="J358" s="13">
        <f>IF(VLOOKUP(B358,Database!$A:$AV,MATCH($J$1,Database!$A$1:$AV$1,),)=0,"#N/A",((((VLOOKUP(B358,Database!$A:$AS,MATCH($J$1,Database!$A$1:$AS$1,),))))-(((VLOOKUP(EDATE(B358,-12),Database!$A:$AS,MATCH($J$1,Database!$A$1:$AS$1,),)))))/(((VLOOKUP(EDATE(B358,-12),Database!$A:$AS,MATCH($J$1,Database!$A$1:$AS$1,),)))))</f>
        <v>4.2671290602237288E-2</v>
      </c>
      <c r="K358" s="13">
        <f>IF(VLOOKUP(B358,Database!$A:$AV,MATCH($K$1,Database!$A$1:$AV$1,),)=0,"#N/A",((((VLOOKUP(B358,Database!$A:$AS,MATCH($K$1,Database!$A$1:$AS$1,),))))-(((VLOOKUP(EDATE(B358,-12),Database!$A:$AS,MATCH($K$1,Database!$A$1:$AS$1,),)))))/(((VLOOKUP(EDATE(B358,-12),Database!$A:$AS,MATCH($K$1,Database!$A$1:$AS$1,),)))))</f>
        <v>6.7448680352995546E-2</v>
      </c>
      <c r="L358" s="13">
        <f>((((VLOOKUP(B358,Database!$A:$AS,MATCH($L$1,Database!$A$1:$AS$1,),))))-(((VLOOKUP(EDATE(B358,-12),Database!$A:$AS,MATCH($L$1,Database!$A$1:$AS$1,),)))))/(((VLOOKUP(EDATE(B358,-12),Database!$A:$AS,MATCH($L$1,Database!$A$1:$AS$1,),))))</f>
        <v>-1.4435152419877709E-2</v>
      </c>
      <c r="M358" s="13">
        <f>((((VLOOKUP(B358,Database!$A:$AS,MATCH($M$1,Database!$A$1:$AS$1,),))))-(((VLOOKUP(EDATE(B358,-12),Database!$A:$AS,MATCH($M$1,Database!$A$1:$AS$1,),)))))/(((VLOOKUP(EDATE(B358,-12),Database!$A:$AS,MATCH($M$1,Database!$A$1:$AS$1,),))))</f>
        <v>7.6408787010505937E-3</v>
      </c>
      <c r="N358" s="13">
        <f>((((VLOOKUP(B358,Database!$A:$AS,MATCH($N$1,Database!$A$1:$AS$1,),))))-(((VLOOKUP(EDATE(B358,-12),Database!$A:$AS,MATCH($N$1,Database!$A$1:$AS$1,),)))))/(((VLOOKUP(EDATE(B358,-12),Database!$A:$AS,MATCH($N$1,Database!$A$1:$AS$1,),))))</f>
        <v>8.3181920231372386E-2</v>
      </c>
      <c r="O358" s="13">
        <f>IF(VLOOKUP(B358,Database!$A:$AV,MATCH($O$1,Database!$A$1:$AV$1,),)=0,"#N/A",((((VLOOKUP(B358,Database!$A:$AS,MATCH($O$1,Database!$A$1:$AS$1,),))))-(((VLOOKUP(EDATE(B358,-12),Database!$A:$AS,MATCH($O$1,Database!$A$1:$AS$1,),)))))/(((VLOOKUP(EDATE(B358,-12),Database!$A:$AS,MATCH($O$1,Database!$A$1:$AS$1,),)))))</f>
        <v>3.1340710577358502E-2</v>
      </c>
      <c r="P358" s="13">
        <f>IF(VLOOKUP(B358,Database!$A:$AV,MATCH($P$1,Database!$A$1:$AV$1,),)=0,"#N/A",((((VLOOKUP(B358,Database!$A:$AS,MATCH($P$1,Database!$A$1:$AS$1,),))))-(((VLOOKUP(EDATE(B358,-12),Database!$A:$AS,MATCH($P$1,Database!$A$1:$AS$1,),)))))/(((VLOOKUP(EDATE(B358,-12),Database!$A:$AS,MATCH($P$1,Database!$A$1:$AS$1,),)))))</f>
        <v>5.725190839694738E-3</v>
      </c>
      <c r="Q358" s="13">
        <f>IF(VLOOKUP(B358,Database!$A:$AV,MATCH($Q$1,Database!$A$1:$AV$1,),)=0,"#N/A",((((VLOOKUP(B358,Database!$A:$AS,MATCH($Q$1,Database!$A$1:$AS$1,),))))-(((VLOOKUP(EDATE(B358,-12),Database!$A:$AS,MATCH($Q$1,Database!$A$1:$AS$1,),)))))/(((VLOOKUP(EDATE(B358,-12),Database!$A:$AS,MATCH($Q$1,Database!$A$1:$AS$1,),)))))</f>
        <v>5.2230009454677671E-2</v>
      </c>
      <c r="R358" s="13">
        <f>IF(VLOOKUP(B358,Database!$A:$AV,MATCH($R$1,Database!$A$1:$AV$1,),)=0,"#N/A",((((VLOOKUP(B358,Database!$A:$AS,MATCH($R$1,Database!$A$1:$AS$1,),))))-(((VLOOKUP(EDATE(B358,-12),Database!$A:$AS,MATCH($R$1,Database!$A$1:$AS$1,),)))))/(((VLOOKUP(EDATE(B358,-12),Database!$A:$AS,MATCH($R$1,Database!$A$1:$AS$1,),)))))</f>
        <v>1.4299332695041521E-2</v>
      </c>
      <c r="S358" s="13">
        <f>IF(VLOOKUP(B358,Database!$A:$AV,MATCH($S$1,Database!$A$1:$AV$1,),)=0,"#N/A",((((VLOOKUP(B358,Database!$A:$AS,MATCH($S$1,Database!$A$1:$AS$1,),))))-(((VLOOKUP(EDATE(B358,-12),Database!$A:$AS,MATCH($S$1,Database!$A$1:$AS$1,),)))))/(((VLOOKUP(EDATE(B358,-12),Database!$A:$AS,MATCH($S$1,Database!$A$1:$AS$1,),)))))</f>
        <v>0.14636542239155814</v>
      </c>
      <c r="T358" s="13">
        <f>IF(VLOOKUP(B358,Database!$A:$AV,MATCH($T$1,Database!$A$1:$AV$1,),)=0,"#N/A",((((VLOOKUP(B358,Database!$A:$AS,MATCH($T$1,Database!$A$1:$AS$1,),))))-(((VLOOKUP(EDATE(B358,-12),Database!$A:$AS,MATCH($T$1,Database!$A$1:$AS$1,),)))))/(((VLOOKUP(EDATE(B358,-12),Database!$A:$AS,MATCH($T$1,Database!$A$1:$AS$1,),)))))</f>
        <v>0.10690633868648736</v>
      </c>
      <c r="U358" s="13">
        <f>IF(VLOOKUP(B358,Database!$A:$AV,MATCH($U$1,Database!$A$1:$AV$1,),)=0,"#N/A",((((VLOOKUP(B358,Database!$A:$AS,MATCH($U$1,Database!$A$1:$AS$1,),))))-(((VLOOKUP(EDATE(B358,-12),Database!$A:$AS,MATCH($U$1,Database!$A$1:$AS$1,),)))))/(((VLOOKUP(EDATE(B358,-12),Database!$A:$AS,MATCH($U$1,Database!$A$1:$AS$1,),)))))</f>
        <v>7.942583731853177E-2</v>
      </c>
      <c r="V358" s="13">
        <f>IF(VLOOKUP(B358,Database!$A:$AV,MATCH($V$1,Database!$A$1:$AV$1,),)=0,"#N/A",((((VLOOKUP(B358,Database!$A:$AS,MATCH($V$1,Database!$A$1:$AS$1,),))))-(((VLOOKUP(EDATE(B358,-12),Database!$A:$AS,MATCH($V$1,Database!$A$1:$AS$1,),)))))/(((VLOOKUP(EDATE(B358,-12),Database!$A:$AS,MATCH($V$1,Database!$A$1:$AS$1,),)))))</f>
        <v>6.774809160305352E-2</v>
      </c>
    </row>
    <row r="359" spans="1:22" s="80" customFormat="1" x14ac:dyDescent="0.35">
      <c r="A359" s="43"/>
      <c r="B359" s="75">
        <v>43070</v>
      </c>
      <c r="C359" s="13">
        <f>IF(VLOOKUP(B359,Database!$A:$AU,MATCH($C$1,Database!$A$1:$AU$1,),)=0,"#N/A",((((VLOOKUP(B359,Database!$A:$AU,MATCH($C$1,Database!$A$1:$AU$1,),))))-(((VLOOKUP(EDATE(B359,-12),Database!$A:$AU,MATCH($C$1,Database!$A$1:$AU$1,),)))))/(((VLOOKUP(EDATE(B359,-12),Database!$A:$AU,MATCH($C$1,Database!$A$1:$AU$1,),)))))</f>
        <v>2.5089402794996038E-2</v>
      </c>
      <c r="D359" s="13">
        <f>IF(VLOOKUP(B359,Database!$A:$AV,MATCH($D$1,Database!$A$1:$AV$1,),)=0,"#N/A",((((VLOOKUP(B359,Database!$A:$AS,MATCH($D$1,Database!$A$1:$AS$1,),))))-(((VLOOKUP(EDATE(B359,-12),Database!$A:$AS,MATCH($D$1,Database!$A$1:$AS$1,),)))))/(((VLOOKUP(EDATE(B359,-12),Database!$A:$AS,MATCH($D$1,Database!$A$1:$AS$1,),)))))</f>
        <v>5.4634146339369215E-2</v>
      </c>
      <c r="E359" s="13">
        <f>IF(VLOOKUP(B359,Database!$A:$AV,MATCH($E$1,Database!$A$1:$AV$1,),)=0,"#N/A",((((VLOOKUP(B359,Database!$A:$AS,MATCH($E$1,Database!$A$1:$AS$1,),))))-(((VLOOKUP(EDATE(B359,-12),Database!$A:$AS,MATCH($E$1,Database!$A$1:$AS$1,),)))))/(((VLOOKUP(EDATE(B359,-12),Database!$A:$AS,MATCH($E$1,Database!$A$1:$AS$1,),)))))</f>
        <v>3.9408867000752759E-2</v>
      </c>
      <c r="F359" s="13">
        <f>IF(VLOOKUP(B359,Database!$A:$AV,MATCH($F$1,Database!$A$1:$AV$1,),)=0,"#N/A",((((VLOOKUP(B359,Database!$A:$AS,MATCH($F$1,Database!$A$1:$AS$1,),))))-(((VLOOKUP(EDATE(B359,-12),Database!$A:$AS,MATCH($F$1,Database!$A$1:$AS$1,),)))))/(((VLOOKUP(EDATE(B359,-12),Database!$A:$AS,MATCH($F$1,Database!$A$1:$AS$1,),)))))</f>
        <v>7.5376884420999449E-2</v>
      </c>
      <c r="G359" s="13">
        <f>IF(VLOOKUP(B359,Database!$A:$AV,MATCH($G$1,Database!$A$1:$AV$1,),)=0,"#N/A",((((VLOOKUP(B359,Database!$A:$AS,MATCH($G$1,Database!$A$1:$AS$1,),))))-(((VLOOKUP(EDATE(B359,-12),Database!$A:$AS,MATCH($G$1,Database!$A$1:$AS$1,),)))))/(((VLOOKUP(EDATE(B359,-12),Database!$A:$AS,MATCH($G$1,Database!$A$1:$AS$1,),)))))</f>
        <v>4.903225806451611E-2</v>
      </c>
      <c r="H359" s="13">
        <f>IF(VLOOKUP(B359,Database!$A:$AV,MATCH($H$1,Database!$A$1:$AV$1,),)=0,"#N/A",((((VLOOKUP(B359,Database!$A:$AS,MATCH($H$1,Database!$A$1:$AS$1,),))))-(((VLOOKUP(EDATE(B359,-12),Database!$A:$AS,MATCH($H$1,Database!$A$1:$AS$1,),)))))/(((VLOOKUP(EDATE(B359,-12),Database!$A:$AS,MATCH($H$1,Database!$A$1:$AS$1,),)))))</f>
        <v>2.1008403356811294E-2</v>
      </c>
      <c r="I359" s="13">
        <f>IF(VLOOKUP(B359,Database!$A:$AV,MATCH($I$1,Database!$A$1:$AV$1,),)=0,"#N/A",((((VLOOKUP(B359,Database!$A:$AS,MATCH($I$1,Database!$A$1:$AS$1,),))))-(((VLOOKUP(EDATE(B359,-12),Database!$A:$AS,MATCH($I$1,Database!$A$1:$AS$1,),)))))/(((VLOOKUP(EDATE(B359,-12),Database!$A:$AS,MATCH($I$1,Database!$A$1:$AS$1,),)))))</f>
        <v>5.428571428976902E-2</v>
      </c>
      <c r="J359" s="13">
        <f>IF(VLOOKUP(B359,Database!$A:$AV,MATCH($J$1,Database!$A$1:$AV$1,),)=0,"#N/A",((((VLOOKUP(B359,Database!$A:$AS,MATCH($J$1,Database!$A$1:$AS$1,),))))-(((VLOOKUP(EDATE(B359,-12),Database!$A:$AS,MATCH($J$1,Database!$A$1:$AS$1,),)))))/(((VLOOKUP(EDATE(B359,-12),Database!$A:$AS,MATCH($J$1,Database!$A$1:$AS$1,),)))))</f>
        <v>5.9394913713092135E-2</v>
      </c>
      <c r="K359" s="13">
        <f>IF(VLOOKUP(B359,Database!$A:$AV,MATCH($K$1,Database!$A$1:$AV$1,),)=0,"#N/A",((((VLOOKUP(B359,Database!$A:$AS,MATCH($K$1,Database!$A$1:$AS$1,),))))-(((VLOOKUP(EDATE(B359,-12),Database!$A:$AS,MATCH($K$1,Database!$A$1:$AS$1,),)))))/(((VLOOKUP(EDATE(B359,-12),Database!$A:$AS,MATCH($K$1,Database!$A$1:$AS$1,),)))))</f>
        <v>7.7375122423589932E-2</v>
      </c>
      <c r="L359" s="13">
        <f>((((VLOOKUP(B359,Database!$A:$AS,MATCH($L$1,Database!$A$1:$AS$1,),))))-(((VLOOKUP(EDATE(B359,-12),Database!$A:$AS,MATCH($L$1,Database!$A$1:$AS$1,),)))))/(((VLOOKUP(EDATE(B359,-12),Database!$A:$AS,MATCH($L$1,Database!$A$1:$AS$1,),))))</f>
        <v>8.0539397394044311E-4</v>
      </c>
      <c r="M359" s="13">
        <f>((((VLOOKUP(B359,Database!$A:$AS,MATCH($M$1,Database!$A$1:$AS$1,),))))-(((VLOOKUP(EDATE(B359,-12),Database!$A:$AS,MATCH($M$1,Database!$A$1:$AS$1,),)))))/(((VLOOKUP(EDATE(B359,-12),Database!$A:$AS,MATCH($M$1,Database!$A$1:$AS$1,),))))</f>
        <v>7.6997112608276908E-3</v>
      </c>
      <c r="N359" s="13">
        <f>((((VLOOKUP(B359,Database!$A:$AS,MATCH($N$1,Database!$A$1:$AS$1,),))))-(((VLOOKUP(EDATE(B359,-12),Database!$A:$AS,MATCH($N$1,Database!$A$1:$AS$1,),)))))/(((VLOOKUP(EDATE(B359,-12),Database!$A:$AS,MATCH($N$1,Database!$A$1:$AS$1,),))))</f>
        <v>7.530763835397325E-2</v>
      </c>
      <c r="O359" s="13">
        <f>IF(VLOOKUP(B359,Database!$A:$AV,MATCH($O$1,Database!$A$1:$AV$1,),)=0,"#N/A",((((VLOOKUP(B359,Database!$A:$AS,MATCH($O$1,Database!$A$1:$AS$1,),))))-(((VLOOKUP(EDATE(B359,-12),Database!$A:$AS,MATCH($O$1,Database!$A$1:$AS$1,),)))))/(((VLOOKUP(EDATE(B359,-12),Database!$A:$AS,MATCH($O$1,Database!$A$1:$AS$1,),)))))</f>
        <v>3.3212070120189695E-2</v>
      </c>
      <c r="P359" s="13">
        <f>IF(VLOOKUP(B359,Database!$A:$AV,MATCH($P$1,Database!$A$1:$AV$1,),)=0,"#N/A",((((VLOOKUP(B359,Database!$A:$AS,MATCH($P$1,Database!$A$1:$AS$1,),))))-(((VLOOKUP(EDATE(B359,-12),Database!$A:$AS,MATCH($P$1,Database!$A$1:$AS$1,),)))))/(((VLOOKUP(EDATE(B359,-12),Database!$A:$AS,MATCH($P$1,Database!$A$1:$AS$1,),)))))</f>
        <v>-4.8169556840077076E-3</v>
      </c>
      <c r="Q359" s="13">
        <f>IF(VLOOKUP(B359,Database!$A:$AV,MATCH($Q$1,Database!$A$1:$AV$1,),)=0,"#N/A",((((VLOOKUP(B359,Database!$A:$AS,MATCH($Q$1,Database!$A$1:$AS$1,),))))-(((VLOOKUP(EDATE(B359,-12),Database!$A:$AS,MATCH($Q$1,Database!$A$1:$AS$1,),)))))/(((VLOOKUP(EDATE(B359,-12),Database!$A:$AS,MATCH($Q$1,Database!$A$1:$AS$1,),)))))</f>
        <v>6.6508932606440002E-2</v>
      </c>
      <c r="R359" s="13">
        <f>IF(VLOOKUP(B359,Database!$A:$AV,MATCH($R$1,Database!$A$1:$AV$1,),)=0,"#N/A",((((VLOOKUP(B359,Database!$A:$AS,MATCH($R$1,Database!$A$1:$AS$1,),))))-(((VLOOKUP(EDATE(B359,-12),Database!$A:$AS,MATCH($R$1,Database!$A$1:$AS$1,),)))))/(((VLOOKUP(EDATE(B359,-12),Database!$A:$AS,MATCH($R$1,Database!$A$1:$AS$1,),)))))</f>
        <v>1.0299625466839386E-2</v>
      </c>
      <c r="S359" s="13">
        <f>IF(VLOOKUP(B359,Database!$A:$AV,MATCH($S$1,Database!$A$1:$AV$1,),)=0,"#N/A",((((VLOOKUP(B359,Database!$A:$AS,MATCH($S$1,Database!$A$1:$AS$1,),))))-(((VLOOKUP(EDATE(B359,-12),Database!$A:$AS,MATCH($S$1,Database!$A$1:$AS$1,),)))))/(((VLOOKUP(EDATE(B359,-12),Database!$A:$AS,MATCH($S$1,Database!$A$1:$AS$1,),)))))</f>
        <v>5.8373205734244739E-2</v>
      </c>
      <c r="T359" s="13">
        <f>IF(VLOOKUP(B359,Database!$A:$AV,MATCH($T$1,Database!$A$1:$AV$1,),)=0,"#N/A",((((VLOOKUP(B359,Database!$A:$AS,MATCH($T$1,Database!$A$1:$AS$1,),))))-(((VLOOKUP(EDATE(B359,-12),Database!$A:$AS,MATCH($T$1,Database!$A$1:$AS$1,),)))))/(((VLOOKUP(EDATE(B359,-12),Database!$A:$AS,MATCH($T$1,Database!$A$1:$AS$1,),)))))</f>
        <v>0.1438095238142498</v>
      </c>
      <c r="U359" s="13">
        <f>IF(VLOOKUP(B359,Database!$A:$AV,MATCH($U$1,Database!$A$1:$AV$1,),)=0,"#N/A",((((VLOOKUP(B359,Database!$A:$AS,MATCH($U$1,Database!$A$1:$AS$1,),))))-(((VLOOKUP(EDATE(B359,-12),Database!$A:$AS,MATCH($U$1,Database!$A$1:$AS$1,),)))))/(((VLOOKUP(EDATE(B359,-12),Database!$A:$AS,MATCH($U$1,Database!$A$1:$AS$1,),)))))</f>
        <v>9.5467695275035847E-2</v>
      </c>
      <c r="V359" s="13">
        <f>IF(VLOOKUP(B359,Database!$A:$AV,MATCH($V$1,Database!$A$1:$AV$1,),)=0,"#N/A",((((VLOOKUP(B359,Database!$A:$AS,MATCH($V$1,Database!$A$1:$AS$1,),))))-(((VLOOKUP(EDATE(B359,-12),Database!$A:$AS,MATCH($V$1,Database!$A$1:$AS$1,),)))))/(((VLOOKUP(EDATE(B359,-12),Database!$A:$AS,MATCH($V$1,Database!$A$1:$AS$1,),)))))</f>
        <v>7.9588014981273408E-2</v>
      </c>
    </row>
    <row r="360" spans="1:22" s="80" customFormat="1" x14ac:dyDescent="0.35">
      <c r="A360" s="43"/>
      <c r="B360" s="75">
        <v>43101</v>
      </c>
      <c r="C360" s="13">
        <f>IF(VLOOKUP(B360,Database!$A:$AU,MATCH($C$1,Database!$A$1:$AU$1,),)=0,"#N/A",((((VLOOKUP(B360,Database!$A:$AU,MATCH($C$1,Database!$A$1:$AU$1,),))))-(((VLOOKUP(EDATE(B360,-12),Database!$A:$AU,MATCH($C$1,Database!$A$1:$AU$1,),)))))/(((VLOOKUP(EDATE(B360,-12),Database!$A:$AU,MATCH($C$1,Database!$A$1:$AU$1,),)))))</f>
        <v>2.6435434682026061E-2</v>
      </c>
      <c r="D360" s="13">
        <f>IF(VLOOKUP(B360,Database!$A:$AV,MATCH($D$1,Database!$A$1:$AV$1,),)=0,"#N/A",((((VLOOKUP(B360,Database!$A:$AS,MATCH($D$1,Database!$A$1:$AS$1,),))))-(((VLOOKUP(EDATE(B360,-12),Database!$A:$AS,MATCH($D$1,Database!$A$1:$AS$1,),)))))/(((VLOOKUP(EDATE(B360,-12),Database!$A:$AS,MATCH($D$1,Database!$A$1:$AS$1,),)))))</f>
        <v>3.7254901963629641E-2</v>
      </c>
      <c r="E360" s="13">
        <f>IF(VLOOKUP(B360,Database!$A:$AV,MATCH($E$1,Database!$A$1:$AV$1,),)=0,"#N/A",((((VLOOKUP(B360,Database!$A:$AS,MATCH($E$1,Database!$A$1:$AS$1,),))))-(((VLOOKUP(EDATE(B360,-12),Database!$A:$AS,MATCH($E$1,Database!$A$1:$AS$1,),)))))/(((VLOOKUP(EDATE(B360,-12),Database!$A:$AS,MATCH($E$1,Database!$A$1:$AS$1,),)))))</f>
        <v>5.9582919546292013E-3</v>
      </c>
      <c r="F360" s="13">
        <f>IF(VLOOKUP(B360,Database!$A:$AV,MATCH($F$1,Database!$A$1:$AV$1,),)=0,"#N/A",((((VLOOKUP(B360,Database!$A:$AS,MATCH($F$1,Database!$A$1:$AS$1,),))))-(((VLOOKUP(EDATE(B360,-12),Database!$A:$AS,MATCH($F$1,Database!$A$1:$AS$1,),)))))/(((VLOOKUP(EDATE(B360,-12),Database!$A:$AS,MATCH($F$1,Database!$A$1:$AS$1,),)))))</f>
        <v>5.5500495544558381E-2</v>
      </c>
      <c r="G360" s="13">
        <f>IF(VLOOKUP(B360,Database!$A:$AV,MATCH($G$1,Database!$A$1:$AV$1,),)=0,"#N/A",((((VLOOKUP(B360,Database!$A:$AS,MATCH($G$1,Database!$A$1:$AS$1,),))))-(((VLOOKUP(EDATE(B360,-12),Database!$A:$AS,MATCH($G$1,Database!$A$1:$AS$1,),)))))/(((VLOOKUP(EDATE(B360,-12),Database!$A:$AS,MATCH($G$1,Database!$A$1:$AS$1,),)))))</f>
        <v>6.9204152249133823E-3</v>
      </c>
      <c r="H360" s="13">
        <f>IF(VLOOKUP(B360,Database!$A:$AV,MATCH($H$1,Database!$A$1:$AV$1,),)=0,"#N/A",((((VLOOKUP(B360,Database!$A:$AS,MATCH($H$1,Database!$A$1:$AS$1,),))))-(((VLOOKUP(EDATE(B360,-12),Database!$A:$AS,MATCH($H$1,Database!$A$1:$AS$1,),)))))/(((VLOOKUP(EDATE(B360,-12),Database!$A:$AS,MATCH($H$1,Database!$A$1:$AS$1,),)))))</f>
        <v>3.2978723408841108E-2</v>
      </c>
      <c r="I360" s="13">
        <f>IF(VLOOKUP(B360,Database!$A:$AV,MATCH($I$1,Database!$A$1:$AV$1,),)=0,"#N/A",((((VLOOKUP(B360,Database!$A:$AS,MATCH($I$1,Database!$A$1:$AS$1,),))))-(((VLOOKUP(EDATE(B360,-12),Database!$A:$AS,MATCH($I$1,Database!$A$1:$AS$1,),)))))/(((VLOOKUP(EDATE(B360,-12),Database!$A:$AS,MATCH($I$1,Database!$A$1:$AS$1,),)))))</f>
        <v>4.4074436824059787E-2</v>
      </c>
      <c r="J360" s="13">
        <f>IF(VLOOKUP(B360,Database!$A:$AV,MATCH($J$1,Database!$A$1:$AV$1,),)=0,"#N/A",((((VLOOKUP(B360,Database!$A:$AS,MATCH($J$1,Database!$A$1:$AS$1,),))))-(((VLOOKUP(EDATE(B360,-12),Database!$A:$AS,MATCH($J$1,Database!$A$1:$AS$1,),)))))/(((VLOOKUP(EDATE(B360,-12),Database!$A:$AS,MATCH($J$1,Database!$A$1:$AS$1,),)))))</f>
        <v>1.09940712600012E-2</v>
      </c>
      <c r="K360" s="13">
        <f>IF(VLOOKUP(B360,Database!$A:$AV,MATCH($K$1,Database!$A$1:$AV$1,),)=0,"#N/A",((((VLOOKUP(B360,Database!$A:$AS,MATCH($K$1,Database!$A$1:$AS$1,),))))-(((VLOOKUP(EDATE(B360,-12),Database!$A:$AS,MATCH($K$1,Database!$A$1:$AS$1,),)))))/(((VLOOKUP(EDATE(B360,-12),Database!$A:$AS,MATCH($K$1,Database!$A$1:$AS$1,),)))))</f>
        <v>5.5072463762346306E-2</v>
      </c>
      <c r="L360" s="13">
        <f>((((VLOOKUP(B360,Database!$A:$AS,MATCH($L$1,Database!$A$1:$AS$1,),))))-(((VLOOKUP(EDATE(B360,-12),Database!$A:$AS,MATCH($L$1,Database!$A$1:$AS$1,),)))))/(((VLOOKUP(EDATE(B360,-12),Database!$A:$AS,MATCH($L$1,Database!$A$1:$AS$1,),))))</f>
        <v>-4.7725351648816253E-3</v>
      </c>
      <c r="M360" s="13">
        <f>((((VLOOKUP(B360,Database!$A:$AS,MATCH($M$1,Database!$A$1:$AS$1,),))))-(((VLOOKUP(EDATE(B360,-12),Database!$A:$AS,MATCH($M$1,Database!$A$1:$AS$1,),)))))/(((VLOOKUP(EDATE(B360,-12),Database!$A:$AS,MATCH($M$1,Database!$A$1:$AS$1,),))))</f>
        <v>2.4621212121212203E-2</v>
      </c>
      <c r="N360" s="13">
        <f>((((VLOOKUP(B360,Database!$A:$AS,MATCH($N$1,Database!$A$1:$AS$1,),))))-(((VLOOKUP(EDATE(B360,-12),Database!$A:$AS,MATCH($N$1,Database!$A$1:$AS$1,),)))))/(((VLOOKUP(EDATE(B360,-12),Database!$A:$AS,MATCH($N$1,Database!$A$1:$AS$1,),))))</f>
        <v>7.0761439345889854E-2</v>
      </c>
      <c r="O360" s="13">
        <f>IF(VLOOKUP(B360,Database!$A:$AV,MATCH($O$1,Database!$A$1:$AV$1,),)=0,"#N/A",((((VLOOKUP(B360,Database!$A:$AS,MATCH($O$1,Database!$A$1:$AS$1,),))))-(((VLOOKUP(EDATE(B360,-12),Database!$A:$AS,MATCH($O$1,Database!$A$1:$AS$1,),)))))/(((VLOOKUP(EDATE(B360,-12),Database!$A:$AS,MATCH($O$1,Database!$A$1:$AS$1,),)))))</f>
        <v>2.2403158667495079E-2</v>
      </c>
      <c r="P360" s="13">
        <f>IF(VLOOKUP(B360,Database!$A:$AV,MATCH($P$1,Database!$A$1:$AV$1,),)=0,"#N/A",((((VLOOKUP(B360,Database!$A:$AS,MATCH($P$1,Database!$A$1:$AS$1,),))))-(((VLOOKUP(EDATE(B360,-12),Database!$A:$AS,MATCH($P$1,Database!$A$1:$AS$1,),)))))/(((VLOOKUP(EDATE(B360,-12),Database!$A:$AS,MATCH($P$1,Database!$A$1:$AS$1,),)))))</f>
        <v>-1.0348071495766645E-2</v>
      </c>
      <c r="Q360" s="13">
        <f>IF(VLOOKUP(B360,Database!$A:$AV,MATCH($Q$1,Database!$A$1:$AV$1,),)=0,"#N/A",((((VLOOKUP(B360,Database!$A:$AS,MATCH($Q$1,Database!$A$1:$AS$1,),))))-(((VLOOKUP(EDATE(B360,-12),Database!$A:$AS,MATCH($Q$1,Database!$A$1:$AS$1,),)))))/(((VLOOKUP(EDATE(B360,-12),Database!$A:$AS,MATCH($Q$1,Database!$A$1:$AS$1,),)))))</f>
        <v>3.1721834427541125E-2</v>
      </c>
      <c r="R360" s="13">
        <f>IF(VLOOKUP(B360,Database!$A:$AV,MATCH($R$1,Database!$A$1:$AV$1,),)=0,"#N/A",((((VLOOKUP(B360,Database!$A:$AS,MATCH($R$1,Database!$A$1:$AS$1,),))))-(((VLOOKUP(EDATE(B360,-12),Database!$A:$AS,MATCH($R$1,Database!$A$1:$AS$1,),)))))/(((VLOOKUP(EDATE(B360,-12),Database!$A:$AS,MATCH($R$1,Database!$A$1:$AS$1,),)))))</f>
        <v>3.7243947845106108E-3</v>
      </c>
      <c r="S360" s="13">
        <f>IF(VLOOKUP(B360,Database!$A:$AV,MATCH($S$1,Database!$A$1:$AV$1,),)=0,"#N/A",((((VLOOKUP(B360,Database!$A:$AS,MATCH($S$1,Database!$A$1:$AS$1,),))))-(((VLOOKUP(EDATE(B360,-12),Database!$A:$AS,MATCH($S$1,Database!$A$1:$AS$1,),)))))/(((VLOOKUP(EDATE(B360,-12),Database!$A:$AS,MATCH($S$1,Database!$A$1:$AS$1,),)))))</f>
        <v>3.2355915070508355E-2</v>
      </c>
      <c r="T360" s="13">
        <f>IF(VLOOKUP(B360,Database!$A:$AV,MATCH($T$1,Database!$A$1:$AV$1,),)=0,"#N/A",((((VLOOKUP(B360,Database!$A:$AS,MATCH($T$1,Database!$A$1:$AS$1,),))))-(((VLOOKUP(EDATE(B360,-12),Database!$A:$AS,MATCH($T$1,Database!$A$1:$AS$1,),)))))/(((VLOOKUP(EDATE(B360,-12),Database!$A:$AS,MATCH($T$1,Database!$A$1:$AS$1,),)))))</f>
        <v>0.11237016052950524</v>
      </c>
      <c r="U360" s="13">
        <f>IF(VLOOKUP(B360,Database!$A:$AV,MATCH($U$1,Database!$A$1:$AV$1,),)=0,"#N/A",((((VLOOKUP(B360,Database!$A:$AS,MATCH($U$1,Database!$A$1:$AS$1,),))))-(((VLOOKUP(EDATE(B360,-12),Database!$A:$AS,MATCH($U$1,Database!$A$1:$AS$1,),)))))/(((VLOOKUP(EDATE(B360,-12),Database!$A:$AS,MATCH($U$1,Database!$A$1:$AS$1,),)))))</f>
        <v>6.2675397573474401E-2</v>
      </c>
      <c r="V360" s="13">
        <f>IF(VLOOKUP(B360,Database!$A:$AV,MATCH($V$1,Database!$A$1:$AV$1,),)=0,"#N/A",((((VLOOKUP(B360,Database!$A:$AS,MATCH($V$1,Database!$A$1:$AS$1,),))))-(((VLOOKUP(EDATE(B360,-12),Database!$A:$AS,MATCH($V$1,Database!$A$1:$AS$1,),)))))/(((VLOOKUP(EDATE(B360,-12),Database!$A:$AS,MATCH($V$1,Database!$A$1:$AS$1,),)))))</f>
        <v>6.208842897460027E-2</v>
      </c>
    </row>
    <row r="361" spans="1:22" s="80" customFormat="1" x14ac:dyDescent="0.35">
      <c r="A361" s="43"/>
      <c r="B361" s="75">
        <v>43132</v>
      </c>
      <c r="C361" s="13">
        <f>IF(VLOOKUP(B361,Database!$A:$AU,MATCH($C$1,Database!$A$1:$AU$1,),)=0,"#N/A",((((VLOOKUP(B361,Database!$A:$AU,MATCH($C$1,Database!$A$1:$AU$1,),))))-(((VLOOKUP(EDATE(B361,-12),Database!$A:$AU,MATCH($C$1,Database!$A$1:$AU$1,),)))))/(((VLOOKUP(EDATE(B361,-12),Database!$A:$AU,MATCH($C$1,Database!$A$1:$AU$1,),)))))</f>
        <v>3.3418751483685817E-2</v>
      </c>
      <c r="D361" s="13">
        <f>IF(VLOOKUP(B361,Database!$A:$AV,MATCH($D$1,Database!$A$1:$AV$1,),)=0,"#N/A",((((VLOOKUP(B361,Database!$A:$AS,MATCH($D$1,Database!$A$1:$AS$1,),))))-(((VLOOKUP(EDATE(B361,-12),Database!$A:$AS,MATCH($D$1,Database!$A$1:$AS$1,),)))))/(((VLOOKUP(EDATE(B361,-12),Database!$A:$AS,MATCH($D$1,Database!$A$1:$AS$1,),)))))</f>
        <v>2.2395326189788813E-2</v>
      </c>
      <c r="E361" s="13">
        <f>IF(VLOOKUP(B361,Database!$A:$AV,MATCH($E$1,Database!$A$1:$AV$1,),)=0,"#N/A",((((VLOOKUP(B361,Database!$A:$AS,MATCH($E$1,Database!$A$1:$AS$1,),))))-(((VLOOKUP(EDATE(B361,-12),Database!$A:$AS,MATCH($E$1,Database!$A$1:$AS$1,),)))))/(((VLOOKUP(EDATE(B361,-12),Database!$A:$AS,MATCH($E$1,Database!$A$1:$AS$1,),)))))</f>
        <v>2.3668639056580971E-2</v>
      </c>
      <c r="F361" s="13">
        <f>IF(VLOOKUP(B361,Database!$A:$AV,MATCH($F$1,Database!$A$1:$AV$1,),)=0,"#N/A",((((VLOOKUP(B361,Database!$A:$AS,MATCH($F$1,Database!$A$1:$AS$1,),))))-(((VLOOKUP(EDATE(B361,-12),Database!$A:$AS,MATCH($F$1,Database!$A$1:$AS$1,),)))))/(((VLOOKUP(EDATE(B361,-12),Database!$A:$AS,MATCH($F$1,Database!$A$1:$AS$1,),)))))</f>
        <v>2.4485798240101699E-2</v>
      </c>
      <c r="G361" s="13">
        <f>IF(VLOOKUP(B361,Database!$A:$AV,MATCH($G$1,Database!$A$1:$AV$1,),)=0,"#N/A",((((VLOOKUP(B361,Database!$A:$AS,MATCH($G$1,Database!$A$1:$AS$1,),))))-(((VLOOKUP(EDATE(B361,-12),Database!$A:$AS,MATCH($G$1,Database!$A$1:$AS$1,),)))))/(((VLOOKUP(EDATE(B361,-12),Database!$A:$AS,MATCH($G$1,Database!$A$1:$AS$1,),)))))</f>
        <v>3.1780931441135245E-2</v>
      </c>
      <c r="H361" s="13">
        <f>IF(VLOOKUP(B361,Database!$A:$AV,MATCH($H$1,Database!$A$1:$AV$1,),)=0,"#N/A",((((VLOOKUP(B361,Database!$A:$AS,MATCH($H$1,Database!$A$1:$AS$1,),))))-(((VLOOKUP(EDATE(B361,-12),Database!$A:$AS,MATCH($H$1,Database!$A$1:$AS$1,),)))))/(((VLOOKUP(EDATE(B361,-12),Database!$A:$AS,MATCH($H$1,Database!$A$1:$AS$1,),)))))</f>
        <v>4.1711229951407046E-2</v>
      </c>
      <c r="I361" s="13">
        <f>IF(VLOOKUP(B361,Database!$A:$AV,MATCH($I$1,Database!$A$1:$AV$1,),)=0,"#N/A",((((VLOOKUP(B361,Database!$A:$AS,MATCH($I$1,Database!$A$1:$AS$1,),))))-(((VLOOKUP(EDATE(B361,-12),Database!$A:$AS,MATCH($I$1,Database!$A$1:$AS$1,),)))))/(((VLOOKUP(EDATE(B361,-12),Database!$A:$AS,MATCH($I$1,Database!$A$1:$AS$1,),)))))</f>
        <v>2.9154518942220178E-2</v>
      </c>
      <c r="J361" s="13">
        <f>IF(VLOOKUP(B361,Database!$A:$AV,MATCH($J$1,Database!$A$1:$AV$1,),)=0,"#N/A",((((VLOOKUP(B361,Database!$A:$AS,MATCH($J$1,Database!$A$1:$AS$1,),))))-(((VLOOKUP(EDATE(B361,-12),Database!$A:$AS,MATCH($J$1,Database!$A$1:$AS$1,),)))))/(((VLOOKUP(EDATE(B361,-12),Database!$A:$AS,MATCH($J$1,Database!$A$1:$AS$1,),)))))</f>
        <v>2.9723540161291875E-2</v>
      </c>
      <c r="K361" s="13">
        <f>IF(VLOOKUP(B361,Database!$A:$AV,MATCH($K$1,Database!$A$1:$AV$1,),)=0,"#N/A",((((VLOOKUP(B361,Database!$A:$AS,MATCH($K$1,Database!$A$1:$AS$1,),))))-(((VLOOKUP(EDATE(B361,-12),Database!$A:$AS,MATCH($K$1,Database!$A$1:$AS$1,),)))))/(((VLOOKUP(EDATE(B361,-12),Database!$A:$AS,MATCH($K$1,Database!$A$1:$AS$1,),)))))</f>
        <v>4.214559387079627E-2</v>
      </c>
      <c r="L361" s="13">
        <f>((((VLOOKUP(B361,Database!$A:$AS,MATCH($L$1,Database!$A$1:$AS$1,),))))-(((VLOOKUP(EDATE(B361,-12),Database!$A:$AS,MATCH($L$1,Database!$A$1:$AS$1,),)))))/(((VLOOKUP(EDATE(B361,-12),Database!$A:$AS,MATCH($L$1,Database!$A$1:$AS$1,),))))</f>
        <v>6.5659898365097013E-3</v>
      </c>
      <c r="M361" s="13">
        <f>((((VLOOKUP(B361,Database!$A:$AS,MATCH($M$1,Database!$A$1:$AS$1,),))))-(((VLOOKUP(EDATE(B361,-12),Database!$A:$AS,MATCH($M$1,Database!$A$1:$AS$1,),)))))/(((VLOOKUP(EDATE(B361,-12),Database!$A:$AS,MATCH($M$1,Database!$A$1:$AS$1,),))))</f>
        <v>2.7777777777777693E-2</v>
      </c>
      <c r="N361" s="13">
        <f>((((VLOOKUP(B361,Database!$A:$AS,MATCH($N$1,Database!$A$1:$AS$1,),))))-(((VLOOKUP(EDATE(B361,-12),Database!$A:$AS,MATCH($N$1,Database!$A$1:$AS$1,),)))))/(((VLOOKUP(EDATE(B361,-12),Database!$A:$AS,MATCH($N$1,Database!$A$1:$AS$1,),))))</f>
        <v>6.8436079040248066E-2</v>
      </c>
      <c r="O361" s="13">
        <f>IF(VLOOKUP(B361,Database!$A:$AV,MATCH($O$1,Database!$A$1:$AV$1,),)=0,"#N/A",((((VLOOKUP(B361,Database!$A:$AS,MATCH($O$1,Database!$A$1:$AS$1,),))))-(((VLOOKUP(EDATE(B361,-12),Database!$A:$AS,MATCH($O$1,Database!$A$1:$AS$1,),)))))/(((VLOOKUP(EDATE(B361,-12),Database!$A:$AS,MATCH($O$1,Database!$A$1:$AS$1,),)))))</f>
        <v>4.065257881634491E-2</v>
      </c>
      <c r="P361" s="13">
        <f>IF(VLOOKUP(B361,Database!$A:$AV,MATCH($P$1,Database!$A$1:$AV$1,),)=0,"#N/A",((((VLOOKUP(B361,Database!$A:$AS,MATCH($P$1,Database!$A$1:$AS$1,),))))-(((VLOOKUP(EDATE(B361,-12),Database!$A:$AS,MATCH($P$1,Database!$A$1:$AS$1,),)))))/(((VLOOKUP(EDATE(B361,-12),Database!$A:$AS,MATCH($P$1,Database!$A$1:$AS$1,),)))))</f>
        <v>1.4326647564469913E-2</v>
      </c>
      <c r="Q361" s="13">
        <f>IF(VLOOKUP(B361,Database!$A:$AV,MATCH($Q$1,Database!$A$1:$AV$1,),)=0,"#N/A",((((VLOOKUP(B361,Database!$A:$AS,MATCH($Q$1,Database!$A$1:$AS$1,),))))-(((VLOOKUP(EDATE(B361,-12),Database!$A:$AS,MATCH($Q$1,Database!$A$1:$AS$1,),)))))/(((VLOOKUP(EDATE(B361,-12),Database!$A:$AS,MATCH($Q$1,Database!$A$1:$AS$1,),)))))</f>
        <v>1.4185084464208526E-2</v>
      </c>
      <c r="R361" s="13">
        <f>IF(VLOOKUP(B361,Database!$A:$AV,MATCH($R$1,Database!$A$1:$AV$1,),)=0,"#N/A",((((VLOOKUP(B361,Database!$A:$AS,MATCH($R$1,Database!$A$1:$AS$1,),))))-(((VLOOKUP(EDATE(B361,-12),Database!$A:$AS,MATCH($R$1,Database!$A$1:$AS$1,),)))))/(((VLOOKUP(EDATE(B361,-12),Database!$A:$AS,MATCH($R$1,Database!$A$1:$AS$1,),)))))</f>
        <v>-6.433823529403318E-3</v>
      </c>
      <c r="S361" s="13">
        <f>IF(VLOOKUP(B361,Database!$A:$AV,MATCH($S$1,Database!$A$1:$AV$1,),)=0,"#N/A",((((VLOOKUP(B361,Database!$A:$AS,MATCH($S$1,Database!$A$1:$AS$1,),))))-(((VLOOKUP(EDATE(B361,-12),Database!$A:$AS,MATCH($S$1,Database!$A$1:$AS$1,),)))))/(((VLOOKUP(EDATE(B361,-12),Database!$A:$AS,MATCH($S$1,Database!$A$1:$AS$1,),)))))</f>
        <v>-5.9280855201574695E-2</v>
      </c>
      <c r="T361" s="13">
        <f>IF(VLOOKUP(B361,Database!$A:$AV,MATCH($T$1,Database!$A$1:$AV$1,),)=0,"#N/A",((((VLOOKUP(B361,Database!$A:$AS,MATCH($T$1,Database!$A$1:$AS$1,),))))-(((VLOOKUP(EDATE(B361,-12),Database!$A:$AS,MATCH($T$1,Database!$A$1:$AS$1,),)))))/(((VLOOKUP(EDATE(B361,-12),Database!$A:$AS,MATCH($T$1,Database!$A$1:$AS$1,),)))))</f>
        <v>8.8372093020573028E-2</v>
      </c>
      <c r="U361" s="13">
        <f>IF(VLOOKUP(B361,Database!$A:$AV,MATCH($U$1,Database!$A$1:$AV$1,),)=0,"#N/A",((((VLOOKUP(B361,Database!$A:$AS,MATCH($U$1,Database!$A$1:$AS$1,),))))-(((VLOOKUP(EDATE(B361,-12),Database!$A:$AS,MATCH($U$1,Database!$A$1:$AS$1,),)))))/(((VLOOKUP(EDATE(B361,-12),Database!$A:$AS,MATCH($U$1,Database!$A$1:$AS$1,),)))))</f>
        <v>3.1598513013381284E-2</v>
      </c>
      <c r="V361" s="13">
        <f>IF(VLOOKUP(B361,Database!$A:$AV,MATCH($V$1,Database!$A$1:$AV$1,),)=0,"#N/A",((((VLOOKUP(B361,Database!$A:$AS,MATCH($V$1,Database!$A$1:$AS$1,),))))-(((VLOOKUP(EDATE(B361,-12),Database!$A:$AS,MATCH($V$1,Database!$A$1:$AS$1,),)))))/(((VLOOKUP(EDATE(B361,-12),Database!$A:$AS,MATCH($V$1,Database!$A$1:$AS$1,),)))))</f>
        <v>7.0422535211267609E-2</v>
      </c>
    </row>
    <row r="362" spans="1:22" s="80" customFormat="1" x14ac:dyDescent="0.35">
      <c r="A362" s="43"/>
      <c r="B362" s="75">
        <v>43160</v>
      </c>
      <c r="C362" s="13">
        <f>IF(VLOOKUP(B362,Database!$A:$AU,MATCH($C$1,Database!$A$1:$AU$1,),)=0,"#N/A",((((VLOOKUP(B362,Database!$A:$AU,MATCH($C$1,Database!$A$1:$AU$1,),))))-(((VLOOKUP(EDATE(B362,-12),Database!$A:$AU,MATCH($C$1,Database!$A$1:$AU$1,),)))))/(((VLOOKUP(EDATE(B362,-12),Database!$A:$AU,MATCH($C$1,Database!$A$1:$AU$1,),)))))</f>
        <v>3.2359098276666838E-2</v>
      </c>
      <c r="D362" s="13">
        <f>IF(VLOOKUP(B362,Database!$A:$AV,MATCH($D$1,Database!$A$1:$AV$1,),)=0,"#N/A",((((VLOOKUP(B362,Database!$A:$AS,MATCH($D$1,Database!$A$1:$AS$1,),))))-(((VLOOKUP(EDATE(B362,-12),Database!$A:$AS,MATCH($D$1,Database!$A$1:$AS$1,),)))))/(((VLOOKUP(EDATE(B362,-12),Database!$A:$AS,MATCH($D$1,Database!$A$1:$AS$1,),)))))</f>
        <v>2.7343749998855478E-2</v>
      </c>
      <c r="E362" s="13">
        <f>IF(VLOOKUP(B362,Database!$A:$AV,MATCH($E$1,Database!$A$1:$AV$1,),)=0,"#N/A",((((VLOOKUP(B362,Database!$A:$AS,MATCH($E$1,Database!$A$1:$AS$1,),))))-(((VLOOKUP(EDATE(B362,-12),Database!$A:$AS,MATCH($E$1,Database!$A$1:$AS$1,),)))))/(((VLOOKUP(EDATE(B362,-12),Database!$A:$AS,MATCH($E$1,Database!$A$1:$AS$1,),)))))</f>
        <v>3.3497536953103174E-2</v>
      </c>
      <c r="F362" s="13">
        <f>IF(VLOOKUP(B362,Database!$A:$AV,MATCH($F$1,Database!$A$1:$AV$1,),)=0,"#N/A",((((VLOOKUP(B362,Database!$A:$AS,MATCH($F$1,Database!$A$1:$AS$1,),))))-(((VLOOKUP(EDATE(B362,-12),Database!$A:$AS,MATCH($F$1,Database!$A$1:$AS$1,),)))))/(((VLOOKUP(EDATE(B362,-12),Database!$A:$AS,MATCH($F$1,Database!$A$1:$AS$1,),)))))</f>
        <v>4.2322834643848055E-2</v>
      </c>
      <c r="G362" s="13">
        <f>IF(VLOOKUP(B362,Database!$A:$AV,MATCH($G$1,Database!$A$1:$AV$1,),)=0,"#N/A",((((VLOOKUP(B362,Database!$A:$AS,MATCH($G$1,Database!$A$1:$AS$1,),))))-(((VLOOKUP(EDATE(B362,-12),Database!$A:$AS,MATCH($G$1,Database!$A$1:$AS$1,),)))))/(((VLOOKUP(EDATE(B362,-12),Database!$A:$AS,MATCH($G$1,Database!$A$1:$AS$1,),)))))</f>
        <v>2.8106508875739587E-2</v>
      </c>
      <c r="H362" s="13">
        <f>IF(VLOOKUP(B362,Database!$A:$AV,MATCH($H$1,Database!$A$1:$AV$1,),)=0,"#N/A",((((VLOOKUP(B362,Database!$A:$AS,MATCH($H$1,Database!$A$1:$AS$1,),))))-(((VLOOKUP(EDATE(B362,-12),Database!$A:$AS,MATCH($H$1,Database!$A$1:$AS$1,),)))))/(((VLOOKUP(EDATE(B362,-12),Database!$A:$AS,MATCH($H$1,Database!$A$1:$AS$1,),)))))</f>
        <v>5.1948051949376434E-2</v>
      </c>
      <c r="I362" s="13">
        <f>IF(VLOOKUP(B362,Database!$A:$AV,MATCH($I$1,Database!$A$1:$AV$1,),)=0,"#N/A",((((VLOOKUP(B362,Database!$A:$AS,MATCH($I$1,Database!$A$1:$AS$1,),))))-(((VLOOKUP(EDATE(B362,-12),Database!$A:$AS,MATCH($I$1,Database!$A$1:$AS$1,),)))))/(((VLOOKUP(EDATE(B362,-12),Database!$A:$AS,MATCH($I$1,Database!$A$1:$AS$1,),)))))</f>
        <v>3.4682080924799838E-2</v>
      </c>
      <c r="J362" s="13">
        <f>IF(VLOOKUP(B362,Database!$A:$AV,MATCH($J$1,Database!$A$1:$AV$1,),)=0,"#N/A",((((VLOOKUP(B362,Database!$A:$AS,MATCH($J$1,Database!$A$1:$AS$1,),))))-(((VLOOKUP(EDATE(B362,-12),Database!$A:$AS,MATCH($J$1,Database!$A$1:$AS$1,),)))))/(((VLOOKUP(EDATE(B362,-12),Database!$A:$AS,MATCH($J$1,Database!$A$1:$AS$1,),)))))</f>
        <v>4.2720232337988863E-2</v>
      </c>
      <c r="K362" s="13">
        <f>IF(VLOOKUP(B362,Database!$A:$AV,MATCH($K$1,Database!$A$1:$AV$1,),)=0,"#N/A",((((VLOOKUP(B362,Database!$A:$AS,MATCH($K$1,Database!$A$1:$AS$1,),))))-(((VLOOKUP(EDATE(B362,-12),Database!$A:$AS,MATCH($K$1,Database!$A$1:$AS$1,),)))))/(((VLOOKUP(EDATE(B362,-12),Database!$A:$AS,MATCH($K$1,Database!$A$1:$AS$1,),)))))</f>
        <v>4.7483380816299291E-2</v>
      </c>
      <c r="L362" s="13">
        <f>((((VLOOKUP(B362,Database!$A:$AS,MATCH($L$1,Database!$A$1:$AS$1,),))))-(((VLOOKUP(EDATE(B362,-12),Database!$A:$AS,MATCH($L$1,Database!$A$1:$AS$1,),)))))/(((VLOOKUP(EDATE(B362,-12),Database!$A:$AS,MATCH($L$1,Database!$A$1:$AS$1,),))))</f>
        <v>-1</v>
      </c>
      <c r="M362" s="13">
        <f>((((VLOOKUP(B362,Database!$A:$AS,MATCH($M$1,Database!$A$1:$AS$1,),))))-(((VLOOKUP(EDATE(B362,-12),Database!$A:$AS,MATCH($M$1,Database!$A$1:$AS$1,),)))))/(((VLOOKUP(EDATE(B362,-12),Database!$A:$AS,MATCH($M$1,Database!$A$1:$AS$1,),))))</f>
        <v>3.5508637236084481E-2</v>
      </c>
      <c r="N362" s="13">
        <f>((((VLOOKUP(B362,Database!$A:$AS,MATCH($N$1,Database!$A$1:$AS$1,),))))-(((VLOOKUP(EDATE(B362,-12),Database!$A:$AS,MATCH($N$1,Database!$A$1:$AS$1,),)))))/(((VLOOKUP(EDATE(B362,-12),Database!$A:$AS,MATCH($N$1,Database!$A$1:$AS$1,),))))</f>
        <v>5.301972376005433E-2</v>
      </c>
      <c r="O362" s="13">
        <f>IF(VLOOKUP(B362,Database!$A:$AV,MATCH($O$1,Database!$A$1:$AV$1,),)=0,"#N/A",((((VLOOKUP(B362,Database!$A:$AS,MATCH($O$1,Database!$A$1:$AS$1,),))))-(((VLOOKUP(EDATE(B362,-12),Database!$A:$AS,MATCH($O$1,Database!$A$1:$AS$1,),)))))/(((VLOOKUP(EDATE(B362,-12),Database!$A:$AS,MATCH($O$1,Database!$A$1:$AS$1,),)))))</f>
        <v>4.995341132350984E-2</v>
      </c>
      <c r="P362" s="13">
        <f>IF(VLOOKUP(B362,Database!$A:$AV,MATCH($P$1,Database!$A$1:$AV$1,),)=0,"#N/A",((((VLOOKUP(B362,Database!$A:$AS,MATCH($P$1,Database!$A$1:$AS$1,),))))-(((VLOOKUP(EDATE(B362,-12),Database!$A:$AS,MATCH($P$1,Database!$A$1:$AS$1,),)))))/(((VLOOKUP(EDATE(B362,-12),Database!$A:$AS,MATCH($P$1,Database!$A$1:$AS$1,),)))))</f>
        <v>-1.5992474129821289E-2</v>
      </c>
      <c r="Q362" s="13">
        <f>IF(VLOOKUP(B362,Database!$A:$AV,MATCH($Q$1,Database!$A$1:$AV$1,),)=0,"#N/A",((((VLOOKUP(B362,Database!$A:$AS,MATCH($Q$1,Database!$A$1:$AS$1,),))))-(((VLOOKUP(EDATE(B362,-12),Database!$A:$AS,MATCH($Q$1,Database!$A$1:$AS$1,),)))))/(((VLOOKUP(EDATE(B362,-12),Database!$A:$AS,MATCH($Q$1,Database!$A$1:$AS$1,),)))))</f>
        <v>4.6589182377216577E-2</v>
      </c>
      <c r="R362" s="13">
        <f>IF(VLOOKUP(B362,Database!$A:$AV,MATCH($R$1,Database!$A$1:$AV$1,),)=0,"#N/A",((((VLOOKUP(B362,Database!$A:$AS,MATCH($R$1,Database!$A$1:$AS$1,),))))-(((VLOOKUP(EDATE(B362,-12),Database!$A:$AS,MATCH($R$1,Database!$A$1:$AS$1,),)))))/(((VLOOKUP(EDATE(B362,-12),Database!$A:$AS,MATCH($R$1,Database!$A$1:$AS$1,),)))))</f>
        <v>9.2764378491932298E-3</v>
      </c>
      <c r="S362" s="13">
        <f>IF(VLOOKUP(B362,Database!$A:$AV,MATCH($S$1,Database!$A$1:$AV$1,),)=0,"#N/A",((((VLOOKUP(B362,Database!$A:$AS,MATCH($S$1,Database!$A$1:$AS$1,),))))-(((VLOOKUP(EDATE(B362,-12),Database!$A:$AS,MATCH($S$1,Database!$A$1:$AS$1,),)))))/(((VLOOKUP(EDATE(B362,-12),Database!$A:$AS,MATCH($S$1,Database!$A$1:$AS$1,),)))))</f>
        <v>-0.16894018886947701</v>
      </c>
      <c r="T362" s="13">
        <f>IF(VLOOKUP(B362,Database!$A:$AV,MATCH($T$1,Database!$A$1:$AV$1,),)=0,"#N/A",((((VLOOKUP(B362,Database!$A:$AS,MATCH($T$1,Database!$A$1:$AS$1,),))))-(((VLOOKUP(EDATE(B362,-12),Database!$A:$AS,MATCH($T$1,Database!$A$1:$AS$1,),)))))/(((VLOOKUP(EDATE(B362,-12),Database!$A:$AS,MATCH($T$1,Database!$A$1:$AS$1,),)))))</f>
        <v>7.5298438938546805E-2</v>
      </c>
      <c r="U362" s="13">
        <f>IF(VLOOKUP(B362,Database!$A:$AV,MATCH($U$1,Database!$A$1:$AV$1,),)=0,"#N/A",((((VLOOKUP(B362,Database!$A:$AS,MATCH($U$1,Database!$A$1:$AS$1,),))))-(((VLOOKUP(EDATE(B362,-12),Database!$A:$AS,MATCH($U$1,Database!$A$1:$AS$1,),)))))/(((VLOOKUP(EDATE(B362,-12),Database!$A:$AS,MATCH($U$1,Database!$A$1:$AS$1,),)))))</f>
        <v>4.1705282669481751E-2</v>
      </c>
      <c r="V362" s="13">
        <f>IF(VLOOKUP(B362,Database!$A:$AV,MATCH($V$1,Database!$A$1:$AV$1,),)=0,"#N/A",((((VLOOKUP(B362,Database!$A:$AS,MATCH($V$1,Database!$A$1:$AS$1,),))))-(((VLOOKUP(EDATE(B362,-12),Database!$A:$AS,MATCH($V$1,Database!$A$1:$AS$1,),)))))/(((VLOOKUP(EDATE(B362,-12),Database!$A:$AS,MATCH($V$1,Database!$A$1:$AS$1,),)))))</f>
        <v>3.7649219467401233E-2</v>
      </c>
    </row>
    <row r="363" spans="1:22" s="80" customFormat="1" x14ac:dyDescent="0.35">
      <c r="A363" s="43"/>
      <c r="B363" s="75">
        <v>43191</v>
      </c>
      <c r="C363" s="13">
        <f>IF(VLOOKUP(B363,Database!$A:$AU,MATCH($C$1,Database!$A$1:$AU$1,),)=0,"#N/A",((((VLOOKUP(B363,Database!$A:$AU,MATCH($C$1,Database!$A$1:$AU$1,),))))-(((VLOOKUP(EDATE(B363,-12),Database!$A:$AU,MATCH($C$1,Database!$A$1:$AU$1,),)))))/(((VLOOKUP(EDATE(B363,-12),Database!$A:$AU,MATCH($C$1,Database!$A$1:$AU$1,),)))))</f>
        <v>3.3776591753848895E-2</v>
      </c>
      <c r="D363" s="13">
        <f>IF(VLOOKUP(B363,Database!$A:$AV,MATCH($D$1,Database!$A$1:$AV$1,),)=0,"#N/A",((((VLOOKUP(B363,Database!$A:$AS,MATCH($D$1,Database!$A$1:$AS$1,),))))-(((VLOOKUP(EDATE(B363,-12),Database!$A:$AS,MATCH($D$1,Database!$A$1:$AS$1,),)))))/(((VLOOKUP(EDATE(B363,-12),Database!$A:$AS,MATCH($D$1,Database!$A$1:$AS$1,),)))))</f>
        <v>1.5503875961405015E-2</v>
      </c>
      <c r="E363" s="13">
        <f>IF(VLOOKUP(B363,Database!$A:$AV,MATCH($E$1,Database!$A$1:$AV$1,),)=0,"#N/A",((((VLOOKUP(B363,Database!$A:$AS,MATCH($E$1,Database!$A$1:$AS$1,),))))-(((VLOOKUP(EDATE(B363,-12),Database!$A:$AS,MATCH($E$1,Database!$A$1:$AS$1,),)))))/(((VLOOKUP(EDATE(B363,-12),Database!$A:$AS,MATCH($E$1,Database!$A$1:$AS$1,),)))))</f>
        <v>4.8169556858733437E-3</v>
      </c>
      <c r="F363" s="13">
        <f>IF(VLOOKUP(B363,Database!$A:$AV,MATCH($F$1,Database!$A$1:$AV$1,),)=0,"#N/A",((((VLOOKUP(B363,Database!$A:$AS,MATCH($F$1,Database!$A$1:$AS$1,),))))-(((VLOOKUP(EDATE(B363,-12),Database!$A:$AS,MATCH($F$1,Database!$A$1:$AS$1,),)))))/(((VLOOKUP(EDATE(B363,-12),Database!$A:$AS,MATCH($F$1,Database!$A$1:$AS$1,),)))))</f>
        <v>2.1317829451374466E-2</v>
      </c>
      <c r="G363" s="13">
        <f>IF(VLOOKUP(B363,Database!$A:$AV,MATCH($G$1,Database!$A$1:$AV$1,),)=0,"#N/A",((((VLOOKUP(B363,Database!$A:$AS,MATCH($G$1,Database!$A$1:$AS$1,),))))-(((VLOOKUP(EDATE(B363,-12),Database!$A:$AS,MATCH($G$1,Database!$A$1:$AS$1,),)))))/(((VLOOKUP(EDATE(B363,-12),Database!$A:$AS,MATCH($G$1,Database!$A$1:$AS$1,),)))))</f>
        <v>2.2070467141725947E-2</v>
      </c>
      <c r="H363" s="13">
        <f>IF(VLOOKUP(B363,Database!$A:$AV,MATCH($H$1,Database!$A$1:$AV$1,),)=0,"#N/A",((((VLOOKUP(B363,Database!$A:$AS,MATCH($H$1,Database!$A$1:$AS$1,),))))-(((VLOOKUP(EDATE(B363,-12),Database!$A:$AS,MATCH($H$1,Database!$A$1:$AS$1,),)))))/(((VLOOKUP(EDATE(B363,-12),Database!$A:$AS,MATCH($H$1,Database!$A$1:$AS$1,),)))))</f>
        <v>4.1845493567081143E-2</v>
      </c>
      <c r="I363" s="13">
        <f>IF(VLOOKUP(B363,Database!$A:$AV,MATCH($I$1,Database!$A$1:$AV$1,),)=0,"#N/A",((((VLOOKUP(B363,Database!$A:$AS,MATCH($I$1,Database!$A$1:$AS$1,),))))-(((VLOOKUP(EDATE(B363,-12),Database!$A:$AS,MATCH($I$1,Database!$A$1:$AS$1,),)))))/(((VLOOKUP(EDATE(B363,-12),Database!$A:$AS,MATCH($I$1,Database!$A$1:$AS$1,),)))))</f>
        <v>2.1256038647828372E-2</v>
      </c>
      <c r="J363" s="13">
        <f>IF(VLOOKUP(B363,Database!$A:$AV,MATCH($J$1,Database!$A$1:$AV$1,),)=0,"#N/A",((((VLOOKUP(B363,Database!$A:$AS,MATCH($J$1,Database!$A$1:$AS$1,),))))-(((VLOOKUP(EDATE(B363,-12),Database!$A:$AS,MATCH($J$1,Database!$A$1:$AS$1,),)))))/(((VLOOKUP(EDATE(B363,-12),Database!$A:$AS,MATCH($J$1,Database!$A$1:$AS$1,),)))))</f>
        <v>1.9429788474788157E-2</v>
      </c>
      <c r="K363" s="13">
        <f>IF(VLOOKUP(B363,Database!$A:$AV,MATCH($K$1,Database!$A$1:$AV$1,),)=0,"#N/A",((((VLOOKUP(B363,Database!$A:$AS,MATCH($K$1,Database!$A$1:$AS$1,),))))-(((VLOOKUP(EDATE(B363,-12),Database!$A:$AS,MATCH($K$1,Database!$A$1:$AS$1,),)))))/(((VLOOKUP(EDATE(B363,-12),Database!$A:$AS,MATCH($K$1,Database!$A$1:$AS$1,),)))))</f>
        <v>7.6117982884409529E-3</v>
      </c>
      <c r="L363" s="13">
        <f>((((VLOOKUP(B363,Database!$A:$AS,MATCH($L$1,Database!$A$1:$AS$1,),))))-(((VLOOKUP(EDATE(B363,-12),Database!$A:$AS,MATCH($L$1,Database!$A$1:$AS$1,),)))))/(((VLOOKUP(EDATE(B363,-12),Database!$A:$AS,MATCH($L$1,Database!$A$1:$AS$1,),))))</f>
        <v>-1</v>
      </c>
      <c r="M363" s="13">
        <f>((((VLOOKUP(B363,Database!$A:$AS,MATCH($M$1,Database!$A$1:$AS$1,),))))-(((VLOOKUP(EDATE(B363,-12),Database!$A:$AS,MATCH($M$1,Database!$A$1:$AS$1,),)))))/(((VLOOKUP(EDATE(B363,-12),Database!$A:$AS,MATCH($M$1,Database!$A$1:$AS$1,),))))</f>
        <v>2.7462121212121268E-2</v>
      </c>
      <c r="N363" s="13">
        <f>((((VLOOKUP(B363,Database!$A:$AS,MATCH($N$1,Database!$A$1:$AS$1,),))))-(((VLOOKUP(EDATE(B363,-12),Database!$A:$AS,MATCH($N$1,Database!$A$1:$AS$1,),)))))/(((VLOOKUP(EDATE(B363,-12),Database!$A:$AS,MATCH($N$1,Database!$A$1:$AS$1,),))))</f>
        <v>4.3586761554664691E-2</v>
      </c>
      <c r="O363" s="13">
        <f>IF(VLOOKUP(B363,Database!$A:$AV,MATCH($O$1,Database!$A$1:$AV$1,),)=0,"#N/A",((((VLOOKUP(B363,Database!$A:$AS,MATCH($O$1,Database!$A$1:$AS$1,),))))-(((VLOOKUP(EDATE(B363,-12),Database!$A:$AS,MATCH($O$1,Database!$A$1:$AS$1,),)))))/(((VLOOKUP(EDATE(B363,-12),Database!$A:$AS,MATCH($O$1,Database!$A$1:$AS$1,),)))))</f>
        <v>4.1759414076769155E-2</v>
      </c>
      <c r="P363" s="13">
        <f>IF(VLOOKUP(B363,Database!$A:$AV,MATCH($P$1,Database!$A$1:$AV$1,),)=0,"#N/A",((((VLOOKUP(B363,Database!$A:$AS,MATCH($P$1,Database!$A$1:$AS$1,),))))-(((VLOOKUP(EDATE(B363,-12),Database!$A:$AS,MATCH($P$1,Database!$A$1:$AS$1,),)))))/(((VLOOKUP(EDATE(B363,-12),Database!$A:$AS,MATCH($P$1,Database!$A$1:$AS$1,),)))))</f>
        <v>2.586206896551713E-2</v>
      </c>
      <c r="Q363" s="13">
        <f>IF(VLOOKUP(B363,Database!$A:$AV,MATCH($Q$1,Database!$A$1:$AV$1,),)=0,"#N/A",((((VLOOKUP(B363,Database!$A:$AS,MATCH($Q$1,Database!$A$1:$AS$1,),))))-(((VLOOKUP(EDATE(B363,-12),Database!$A:$AS,MATCH($Q$1,Database!$A$1:$AS$1,),)))))/(((VLOOKUP(EDATE(B363,-12),Database!$A:$AS,MATCH($Q$1,Database!$A$1:$AS$1,),)))))</f>
        <v>4.7602304297770313E-2</v>
      </c>
      <c r="R363" s="13">
        <f>IF(VLOOKUP(B363,Database!$A:$AV,MATCH($R$1,Database!$A$1:$AV$1,),)=0,"#N/A",((((VLOOKUP(B363,Database!$A:$AS,MATCH($R$1,Database!$A$1:$AS$1,),))))-(((VLOOKUP(EDATE(B363,-12),Database!$A:$AS,MATCH($R$1,Database!$A$1:$AS$1,),)))))/(((VLOOKUP(EDATE(B363,-12),Database!$A:$AS,MATCH($R$1,Database!$A$1:$AS$1,),)))))</f>
        <v>3.1791907510185735E-2</v>
      </c>
      <c r="S363" s="13">
        <f>IF(VLOOKUP(B363,Database!$A:$AV,MATCH($S$1,Database!$A$1:$AV$1,),)=0,"#N/A",((((VLOOKUP(B363,Database!$A:$AS,MATCH($S$1,Database!$A$1:$AS$1,),))))-(((VLOOKUP(EDATE(B363,-12),Database!$A:$AS,MATCH($S$1,Database!$A$1:$AS$1,),)))))/(((VLOOKUP(EDATE(B363,-12),Database!$A:$AS,MATCH($S$1,Database!$A$1:$AS$1,),)))))</f>
        <v>-8.0039525692051181E-2</v>
      </c>
      <c r="T363" s="13">
        <f>IF(VLOOKUP(B363,Database!$A:$AV,MATCH($T$1,Database!$A$1:$AV$1,),)=0,"#N/A",((((VLOOKUP(B363,Database!$A:$AS,MATCH($T$1,Database!$A$1:$AS$1,),))))-(((VLOOKUP(EDATE(B363,-12),Database!$A:$AS,MATCH($T$1,Database!$A$1:$AS$1,),)))))/(((VLOOKUP(EDATE(B363,-12),Database!$A:$AS,MATCH($T$1,Database!$A$1:$AS$1,),)))))</f>
        <v>5.8981233245501315E-2</v>
      </c>
      <c r="U363" s="13">
        <f>IF(VLOOKUP(B363,Database!$A:$AV,MATCH($U$1,Database!$A$1:$AV$1,),)=0,"#N/A",((((VLOOKUP(B363,Database!$A:$AS,MATCH($U$1,Database!$A$1:$AS$1,),))))-(((VLOOKUP(EDATE(B363,-12),Database!$A:$AS,MATCH($U$1,Database!$A$1:$AS$1,),)))))/(((VLOOKUP(EDATE(B363,-12),Database!$A:$AS,MATCH($U$1,Database!$A$1:$AS$1,),)))))</f>
        <v>-1.8115942008962939E-3</v>
      </c>
      <c r="V363" s="13">
        <f>IF(VLOOKUP(B363,Database!$A:$AV,MATCH($V$1,Database!$A$1:$AV$1,),)=0,"#N/A",((((VLOOKUP(B363,Database!$A:$AS,MATCH($V$1,Database!$A$1:$AS$1,),))))-(((VLOOKUP(EDATE(B363,-12),Database!$A:$AS,MATCH($V$1,Database!$A$1:$AS$1,),)))))/(((VLOOKUP(EDATE(B363,-12),Database!$A:$AS,MATCH($V$1,Database!$A$1:$AS$1,),)))))</f>
        <v>6.6790352504638245E-2</v>
      </c>
    </row>
    <row r="364" spans="1:22" s="80" customFormat="1" x14ac:dyDescent="0.35">
      <c r="A364" s="43"/>
      <c r="B364" s="75">
        <v>43221</v>
      </c>
      <c r="C364" s="13">
        <f>IF(VLOOKUP(B364,Database!$A:$AU,MATCH($C$1,Database!$A$1:$AU$1,),)=0,"#N/A",((((VLOOKUP(B364,Database!$A:$AU,MATCH($C$1,Database!$A$1:$AU$1,),))))-(((VLOOKUP(EDATE(B364,-12),Database!$A:$AU,MATCH($C$1,Database!$A$1:$AU$1,),)))))/(((VLOOKUP(EDATE(B364,-12),Database!$A:$AU,MATCH($C$1,Database!$A$1:$AU$1,),)))))</f>
        <v>2.3312595491682336E-2</v>
      </c>
      <c r="D364" s="13">
        <f>IF(VLOOKUP(B364,Database!$A:$AV,MATCH($D$1,Database!$A$1:$AV$1,),)=0,"#N/A",((((VLOOKUP(B364,Database!$A:$AS,MATCH($D$1,Database!$A$1:$AS$1,),))))-(((VLOOKUP(EDATE(B364,-12),Database!$A:$AS,MATCH($D$1,Database!$A$1:$AS$1,),)))))/(((VLOOKUP(EDATE(B364,-12),Database!$A:$AS,MATCH($D$1,Database!$A$1:$AS$1,),)))))</f>
        <v>2.6061776064217348E-2</v>
      </c>
      <c r="E364" s="13">
        <f>IF(VLOOKUP(B364,Database!$A:$AV,MATCH($E$1,Database!$A$1:$AV$1,),)=0,"#N/A",((((VLOOKUP(B364,Database!$A:$AS,MATCH($E$1,Database!$A$1:$AS$1,),))))-(((VLOOKUP(EDATE(B364,-12),Database!$A:$AS,MATCH($E$1,Database!$A$1:$AS$1,),)))))/(((VLOOKUP(EDATE(B364,-12),Database!$A:$AS,MATCH($E$1,Database!$A$1:$AS$1,),)))))</f>
        <v>2.3483365952394031E-2</v>
      </c>
      <c r="F364" s="13">
        <f>IF(VLOOKUP(B364,Database!$A:$AV,MATCH($F$1,Database!$A$1:$AV$1,),)=0,"#N/A",((((VLOOKUP(B364,Database!$A:$AS,MATCH($F$1,Database!$A$1:$AS$1,),))))-(((VLOOKUP(EDATE(B364,-12),Database!$A:$AS,MATCH($F$1,Database!$A$1:$AS$1,),)))))/(((VLOOKUP(EDATE(B364,-12),Database!$A:$AS,MATCH($F$1,Database!$A$1:$AS$1,),)))))</f>
        <v>3.5783365570234912E-2</v>
      </c>
      <c r="G364" s="13">
        <f>IF(VLOOKUP(B364,Database!$A:$AV,MATCH($G$1,Database!$A$1:$AV$1,),)=0,"#N/A",((((VLOOKUP(B364,Database!$A:$AS,MATCH($G$1,Database!$A$1:$AS$1,),))))-(((VLOOKUP(EDATE(B364,-12),Database!$A:$AS,MATCH($G$1,Database!$A$1:$AS$1,),)))))/(((VLOOKUP(EDATE(B364,-12),Database!$A:$AS,MATCH($G$1,Database!$A$1:$AS$1,),)))))</f>
        <v>-1.0744361630045489E-2</v>
      </c>
      <c r="H364" s="13">
        <f>IF(VLOOKUP(B364,Database!$A:$AV,MATCH($H$1,Database!$A$1:$AV$1,),)=0,"#N/A",((((VLOOKUP(B364,Database!$A:$AS,MATCH($H$1,Database!$A$1:$AS$1,),))))-(((VLOOKUP(EDATE(B364,-12),Database!$A:$AS,MATCH($H$1,Database!$A$1:$AS$1,),)))))/(((VLOOKUP(EDATE(B364,-12),Database!$A:$AS,MATCH($H$1,Database!$A$1:$AS$1,),)))))</f>
        <v>3.7473233404300435E-2</v>
      </c>
      <c r="I364" s="13">
        <f>IF(VLOOKUP(B364,Database!$A:$AV,MATCH($I$1,Database!$A$1:$AV$1,),)=0,"#N/A",((((VLOOKUP(B364,Database!$A:$AS,MATCH($I$1,Database!$A$1:$AS$1,),))))-(((VLOOKUP(EDATE(B364,-12),Database!$A:$AS,MATCH($I$1,Database!$A$1:$AS$1,),)))))/(((VLOOKUP(EDATE(B364,-12),Database!$A:$AS,MATCH($I$1,Database!$A$1:$AS$1,),)))))</f>
        <v>2.3010546494007366E-2</v>
      </c>
      <c r="J364" s="13">
        <f>IF(VLOOKUP(B364,Database!$A:$AV,MATCH($J$1,Database!$A$1:$AV$1,),)=0,"#N/A",((((VLOOKUP(B364,Database!$A:$AS,MATCH($J$1,Database!$A$1:$AS$1,),))))-(((VLOOKUP(EDATE(B364,-12),Database!$A:$AS,MATCH($J$1,Database!$A$1:$AS$1,),)))))/(((VLOOKUP(EDATE(B364,-12),Database!$A:$AS,MATCH($J$1,Database!$A$1:$AS$1,),)))))</f>
        <v>1.1332637808658482E-2</v>
      </c>
      <c r="K364" s="13">
        <f>IF(VLOOKUP(B364,Database!$A:$AV,MATCH($K$1,Database!$A$1:$AV$1,),)=0,"#N/A",((((VLOOKUP(B364,Database!$A:$AS,MATCH($K$1,Database!$A$1:$AS$1,),))))-(((VLOOKUP(EDATE(B364,-12),Database!$A:$AS,MATCH($K$1,Database!$A$1:$AS$1,),)))))/(((VLOOKUP(EDATE(B364,-12),Database!$A:$AS,MATCH($K$1,Database!$A$1:$AS$1,),)))))</f>
        <v>3.9660056665249577E-2</v>
      </c>
      <c r="L364" s="13">
        <f>((((VLOOKUP(B364,Database!$A:$AS,MATCH($L$1,Database!$A$1:$AS$1,),))))-(((VLOOKUP(EDATE(B364,-12),Database!$A:$AS,MATCH($L$1,Database!$A$1:$AS$1,),)))))/(((VLOOKUP(EDATE(B364,-12),Database!$A:$AS,MATCH($L$1,Database!$A$1:$AS$1,),))))</f>
        <v>-1</v>
      </c>
      <c r="M364" s="13">
        <f>((((VLOOKUP(B364,Database!$A:$AS,MATCH($M$1,Database!$A$1:$AS$1,),))))-(((VLOOKUP(EDATE(B364,-12),Database!$A:$AS,MATCH($M$1,Database!$A$1:$AS$1,),)))))/(((VLOOKUP(EDATE(B364,-12),Database!$A:$AS,MATCH($M$1,Database!$A$1:$AS$1,),))))</f>
        <v>3.7523452157598502E-2</v>
      </c>
      <c r="N364" s="13">
        <f>((((VLOOKUP(B364,Database!$A:$AS,MATCH($N$1,Database!$A$1:$AS$1,),))))-(((VLOOKUP(EDATE(B364,-12),Database!$A:$AS,MATCH($N$1,Database!$A$1:$AS$1,),)))))/(((VLOOKUP(EDATE(B364,-12),Database!$A:$AS,MATCH($N$1,Database!$A$1:$AS$1,),))))</f>
        <v>3.890363509950874E-2</v>
      </c>
      <c r="O364" s="13">
        <f>IF(VLOOKUP(B364,Database!$A:$AV,MATCH($O$1,Database!$A$1:$AV$1,),)=0,"#N/A",((((VLOOKUP(B364,Database!$A:$AS,MATCH($O$1,Database!$A$1:$AS$1,),))))-(((VLOOKUP(EDATE(B364,-12),Database!$A:$AS,MATCH($O$1,Database!$A$1:$AS$1,),)))))/(((VLOOKUP(EDATE(B364,-12),Database!$A:$AS,MATCH($O$1,Database!$A$1:$AS$1,),)))))</f>
        <v>2.7264495286378757E-2</v>
      </c>
      <c r="P364" s="13">
        <f>IF(VLOOKUP(B364,Database!$A:$AV,MATCH($P$1,Database!$A$1:$AV$1,),)=0,"#N/A",((((VLOOKUP(B364,Database!$A:$AS,MATCH($P$1,Database!$A$1:$AS$1,),))))-(((VLOOKUP(EDATE(B364,-12),Database!$A:$AS,MATCH($P$1,Database!$A$1:$AS$1,),)))))/(((VLOOKUP(EDATE(B364,-12),Database!$A:$AS,MATCH($P$1,Database!$A$1:$AS$1,),)))))</f>
        <v>2.3696682464454975E-2</v>
      </c>
      <c r="Q364" s="13">
        <f>IF(VLOOKUP(B364,Database!$A:$AV,MATCH($Q$1,Database!$A$1:$AV$1,),)=0,"#N/A",((((VLOOKUP(B364,Database!$A:$AS,MATCH($Q$1,Database!$A$1:$AS$1,),))))-(((VLOOKUP(EDATE(B364,-12),Database!$A:$AS,MATCH($Q$1,Database!$A$1:$AS$1,),)))))/(((VLOOKUP(EDATE(B364,-12),Database!$A:$AS,MATCH($Q$1,Database!$A$1:$AS$1,),)))))</f>
        <v>-6.9628810389393198E-2</v>
      </c>
      <c r="R364" s="13">
        <f>IF(VLOOKUP(B364,Database!$A:$AV,MATCH($R$1,Database!$A$1:$AV$1,),)=0,"#N/A",((((VLOOKUP(B364,Database!$A:$AS,MATCH($R$1,Database!$A$1:$AS$1,),))))-(((VLOOKUP(EDATE(B364,-12),Database!$A:$AS,MATCH($R$1,Database!$A$1:$AS$1,),)))))/(((VLOOKUP(EDATE(B364,-12),Database!$A:$AS,MATCH($R$1,Database!$A$1:$AS$1,),)))))</f>
        <v>1.2070566390739015E-2</v>
      </c>
      <c r="S364" s="13">
        <f>IF(VLOOKUP(B364,Database!$A:$AV,MATCH($S$1,Database!$A$1:$AV$1,),)=0,"#N/A",((((VLOOKUP(B364,Database!$A:$AS,MATCH($S$1,Database!$A$1:$AS$1,),))))-(((VLOOKUP(EDATE(B364,-12),Database!$A:$AS,MATCH($S$1,Database!$A$1:$AS$1,),)))))/(((VLOOKUP(EDATE(B364,-12),Database!$A:$AS,MATCH($S$1,Database!$A$1:$AS$1,),)))))</f>
        <v>7.1881606759538474E-2</v>
      </c>
      <c r="T364" s="13">
        <f>IF(VLOOKUP(B364,Database!$A:$AV,MATCH($T$1,Database!$A$1:$AV$1,),)=0,"#N/A",((((VLOOKUP(B364,Database!$A:$AS,MATCH($T$1,Database!$A$1:$AS$1,),))))-(((VLOOKUP(EDATE(B364,-12),Database!$A:$AS,MATCH($T$1,Database!$A$1:$AS$1,),)))))/(((VLOOKUP(EDATE(B364,-12),Database!$A:$AS,MATCH($T$1,Database!$A$1:$AS$1,),)))))</f>
        <v>5.7013574662910495E-2</v>
      </c>
      <c r="U364" s="13">
        <f>IF(VLOOKUP(B364,Database!$A:$AV,MATCH($U$1,Database!$A$1:$AV$1,),)=0,"#N/A",((((VLOOKUP(B364,Database!$A:$AS,MATCH($U$1,Database!$A$1:$AS$1,),))))-(((VLOOKUP(EDATE(B364,-12),Database!$A:$AS,MATCH($U$1,Database!$A$1:$AS$1,),)))))/(((VLOOKUP(EDATE(B364,-12),Database!$A:$AS,MATCH($U$1,Database!$A$1:$AS$1,),)))))</f>
        <v>9.7431355162273334E-3</v>
      </c>
      <c r="V364" s="13">
        <f>IF(VLOOKUP(B364,Database!$A:$AV,MATCH($V$1,Database!$A$1:$AV$1,),)=0,"#N/A",((((VLOOKUP(B364,Database!$A:$AS,MATCH($V$1,Database!$A$1:$AS$1,),))))-(((VLOOKUP(EDATE(B364,-12),Database!$A:$AS,MATCH($V$1,Database!$A$1:$AS$1,),)))))/(((VLOOKUP(EDATE(B364,-12),Database!$A:$AS,MATCH($V$1,Database!$A$1:$AS$1,),)))))</f>
        <v>7.3597056117755286E-2</v>
      </c>
    </row>
    <row r="365" spans="1:22" s="80" customFormat="1" x14ac:dyDescent="0.35">
      <c r="A365" s="43"/>
      <c r="B365" s="75">
        <v>43252</v>
      </c>
      <c r="C365" s="13">
        <f>IF(VLOOKUP(B365,Database!$A:$AU,MATCH($C$1,Database!$A$1:$AU$1,),)=0,"#N/A",((((VLOOKUP(B365,Database!$A:$AU,MATCH($C$1,Database!$A$1:$AU$1,),))))-(((VLOOKUP(EDATE(B365,-12),Database!$A:$AU,MATCH($C$1,Database!$A$1:$AU$1,),)))))/(((VLOOKUP(EDATE(B365,-12),Database!$A:$AU,MATCH($C$1,Database!$A$1:$AU$1,),)))))</f>
        <v>2.9267864771261618E-2</v>
      </c>
      <c r="D365" s="13">
        <f>IF(VLOOKUP(B365,Database!$A:$AV,MATCH($D$1,Database!$A$1:$AV$1,),)=0,"#N/A",((((VLOOKUP(B365,Database!$A:$AS,MATCH($D$1,Database!$A$1:$AS$1,),))))-(((VLOOKUP(EDATE(B365,-12),Database!$A:$AS,MATCH($D$1,Database!$A$1:$AS$1,),)))))/(((VLOOKUP(EDATE(B365,-12),Database!$A:$AS,MATCH($D$1,Database!$A$1:$AS$1,),)))))</f>
        <v>2.8100775189131597E-2</v>
      </c>
      <c r="E365" s="13">
        <f>IF(VLOOKUP(B365,Database!$A:$AV,MATCH($E$1,Database!$A$1:$AV$1,),)=0,"#N/A",((((VLOOKUP(B365,Database!$A:$AS,MATCH($E$1,Database!$A$1:$AS$1,),))))-(((VLOOKUP(EDATE(B365,-12),Database!$A:$AS,MATCH($E$1,Database!$A$1:$AS$1,),)))))/(((VLOOKUP(EDATE(B365,-12),Database!$A:$AS,MATCH($E$1,Database!$A$1:$AS$1,),)))))</f>
        <v>5.8252427168252723E-3</v>
      </c>
      <c r="F365" s="13">
        <f>IF(VLOOKUP(B365,Database!$A:$AV,MATCH($F$1,Database!$A$1:$AV$1,),)=0,"#N/A",((((VLOOKUP(B365,Database!$A:$AS,MATCH($F$1,Database!$A$1:$AS$1,),))))-(((VLOOKUP(EDATE(B365,-12),Database!$A:$AS,MATCH($F$1,Database!$A$1:$AS$1,),)))))/(((VLOOKUP(EDATE(B365,-12),Database!$A:$AS,MATCH($F$1,Database!$A$1:$AS$1,),)))))</f>
        <v>3.3816425120959642E-2</v>
      </c>
      <c r="G365" s="13">
        <f>IF(VLOOKUP(B365,Database!$A:$AV,MATCH($G$1,Database!$A$1:$AV$1,),)=0,"#N/A",((((VLOOKUP(B365,Database!$A:$AS,MATCH($G$1,Database!$A$1:$AS$1,),))))-(((VLOOKUP(EDATE(B365,-12),Database!$A:$AS,MATCH($G$1,Database!$A$1:$AS$1,),)))))/(((VLOOKUP(EDATE(B365,-12),Database!$A:$AS,MATCH($G$1,Database!$A$1:$AS$1,),)))))</f>
        <v>1.8819839247206448E-2</v>
      </c>
      <c r="H365" s="13">
        <f>IF(VLOOKUP(B365,Database!$A:$AV,MATCH($H$1,Database!$A$1:$AV$1,),)=0,"#N/A",((((VLOOKUP(B365,Database!$A:$AS,MATCH($H$1,Database!$A$1:$AS$1,),))))-(((VLOOKUP(EDATE(B365,-12),Database!$A:$AS,MATCH($H$1,Database!$A$1:$AS$1,),)))))/(((VLOOKUP(EDATE(B365,-12),Database!$A:$AS,MATCH($H$1,Database!$A$1:$AS$1,),)))))</f>
        <v>5.6806002135861011E-2</v>
      </c>
      <c r="I365" s="13">
        <f>IF(VLOOKUP(B365,Database!$A:$AV,MATCH($I$1,Database!$A$1:$AV$1,),)=0,"#N/A",((((VLOOKUP(B365,Database!$A:$AS,MATCH($I$1,Database!$A$1:$AS$1,),))))-(((VLOOKUP(EDATE(B365,-12),Database!$A:$AS,MATCH($I$1,Database!$A$1:$AS$1,),)))))/(((VLOOKUP(EDATE(B365,-12),Database!$A:$AS,MATCH($I$1,Database!$A$1:$AS$1,),)))))</f>
        <v>1.4191106902355468E-2</v>
      </c>
      <c r="J365" s="13">
        <f>IF(VLOOKUP(B365,Database!$A:$AV,MATCH($J$1,Database!$A$1:$AV$1,),)=0,"#N/A",((((VLOOKUP(B365,Database!$A:$AS,MATCH($J$1,Database!$A$1:$AS$1,),))))-(((VLOOKUP(EDATE(B365,-12),Database!$A:$AS,MATCH($J$1,Database!$A$1:$AS$1,),)))))/(((VLOOKUP(EDATE(B365,-12),Database!$A:$AS,MATCH($J$1,Database!$A$1:$AS$1,),)))))</f>
        <v>3.9242335620804747E-4</v>
      </c>
      <c r="K365" s="13">
        <f>IF(VLOOKUP(B365,Database!$A:$AV,MATCH($K$1,Database!$A$1:$AV$1,),)=0,"#N/A",((((VLOOKUP(B365,Database!$A:$AS,MATCH($K$1,Database!$A$1:$AS$1,),))))-(((VLOOKUP(EDATE(B365,-12),Database!$A:$AS,MATCH($K$1,Database!$A$1:$AS$1,),)))))/(((VLOOKUP(EDATE(B365,-12),Database!$A:$AS,MATCH($K$1,Database!$A$1:$AS$1,),)))))</f>
        <v>3.6585365852857668E-2</v>
      </c>
      <c r="L365" s="13">
        <f>((((VLOOKUP(B365,Database!$A:$AS,MATCH($L$1,Database!$A$1:$AS$1,),))))-(((VLOOKUP(EDATE(B365,-12),Database!$A:$AS,MATCH($L$1,Database!$A$1:$AS$1,),)))))/(((VLOOKUP(EDATE(B365,-12),Database!$A:$AS,MATCH($L$1,Database!$A$1:$AS$1,),))))</f>
        <v>-1</v>
      </c>
      <c r="M365" s="13">
        <f>((((VLOOKUP(B365,Database!$A:$AS,MATCH($M$1,Database!$A$1:$AS$1,),))))-(((VLOOKUP(EDATE(B365,-12),Database!$A:$AS,MATCH($M$1,Database!$A$1:$AS$1,),)))))/(((VLOOKUP(EDATE(B365,-12),Database!$A:$AS,MATCH($M$1,Database!$A$1:$AS$1,),))))</f>
        <v>3.183520599250942E-2</v>
      </c>
      <c r="N365" s="13">
        <f>((((VLOOKUP(B365,Database!$A:$AS,MATCH($N$1,Database!$A$1:$AS$1,),))))-(((VLOOKUP(EDATE(B365,-12),Database!$A:$AS,MATCH($N$1,Database!$A$1:$AS$1,),)))))/(((VLOOKUP(EDATE(B365,-12),Database!$A:$AS,MATCH($N$1,Database!$A$1:$AS$1,),))))</f>
        <v>7.569692393259557E-2</v>
      </c>
      <c r="O365" s="13">
        <f>IF(VLOOKUP(B365,Database!$A:$AV,MATCH($O$1,Database!$A$1:$AV$1,),)=0,"#N/A",((((VLOOKUP(B365,Database!$A:$AS,MATCH($O$1,Database!$A$1:$AS$1,),))))-(((VLOOKUP(EDATE(B365,-12),Database!$A:$AS,MATCH($O$1,Database!$A$1:$AS$1,),)))))/(((VLOOKUP(EDATE(B365,-12),Database!$A:$AS,MATCH($O$1,Database!$A$1:$AS$1,),)))))</f>
        <v>3.3419075254888665E-2</v>
      </c>
      <c r="P365" s="13">
        <f>IF(VLOOKUP(B365,Database!$A:$AV,MATCH($P$1,Database!$A$1:$AV$1,),)=0,"#N/A",((((VLOOKUP(B365,Database!$A:$AS,MATCH($P$1,Database!$A$1:$AS$1,),))))-(((VLOOKUP(EDATE(B365,-12),Database!$A:$AS,MATCH($P$1,Database!$A$1:$AS$1,),)))))/(((VLOOKUP(EDATE(B365,-12),Database!$A:$AS,MATCH($P$1,Database!$A$1:$AS$1,),)))))</f>
        <v>4.0268456375838951E-2</v>
      </c>
      <c r="Q365" s="13">
        <f>IF(VLOOKUP(B365,Database!$A:$AV,MATCH($Q$1,Database!$A$1:$AV$1,),)=0,"#N/A",((((VLOOKUP(B365,Database!$A:$AS,MATCH($Q$1,Database!$A$1:$AS$1,),))))-(((VLOOKUP(EDATE(B365,-12),Database!$A:$AS,MATCH($Q$1,Database!$A$1:$AS$1,),)))))/(((VLOOKUP(EDATE(B365,-12),Database!$A:$AS,MATCH($Q$1,Database!$A$1:$AS$1,),)))))</f>
        <v>3.803932930792385E-2</v>
      </c>
      <c r="R365" s="13">
        <f>IF(VLOOKUP(B365,Database!$A:$AV,MATCH($R$1,Database!$A$1:$AV$1,),)=0,"#N/A",((((VLOOKUP(B365,Database!$A:$AS,MATCH($R$1,Database!$A$1:$AS$1,),))))-(((VLOOKUP(EDATE(B365,-12),Database!$A:$AS,MATCH($R$1,Database!$A$1:$AS$1,),)))))/(((VLOOKUP(EDATE(B365,-12),Database!$A:$AS,MATCH($R$1,Database!$A$1:$AS$1,),)))))</f>
        <v>1.5873015874351366E-2</v>
      </c>
      <c r="S365" s="13">
        <f>IF(VLOOKUP(B365,Database!$A:$AV,MATCH($S$1,Database!$A$1:$AV$1,),)=0,"#N/A",((((VLOOKUP(B365,Database!$A:$AS,MATCH($S$1,Database!$A$1:$AS$1,),))))-(((VLOOKUP(EDATE(B365,-12),Database!$A:$AS,MATCH($S$1,Database!$A$1:$AS$1,),)))))/(((VLOOKUP(EDATE(B365,-12),Database!$A:$AS,MATCH($S$1,Database!$A$1:$AS$1,),)))))</f>
        <v>0.1484098939935157</v>
      </c>
      <c r="T365" s="13">
        <f>IF(VLOOKUP(B365,Database!$A:$AV,MATCH($T$1,Database!$A$1:$AV$1,),)=0,"#N/A",((((VLOOKUP(B365,Database!$A:$AS,MATCH($T$1,Database!$A$1:$AS$1,),))))-(((VLOOKUP(EDATE(B365,-12),Database!$A:$AS,MATCH($T$1,Database!$A$1:$AS$1,),)))))/(((VLOOKUP(EDATE(B365,-12),Database!$A:$AS,MATCH($T$1,Database!$A$1:$AS$1,),)))))</f>
        <v>2.0683453243758868E-2</v>
      </c>
      <c r="U365" s="13">
        <f>IF(VLOOKUP(B365,Database!$A:$AV,MATCH($U$1,Database!$A$1:$AV$1,),)=0,"#N/A",((((VLOOKUP(B365,Database!$A:$AS,MATCH($U$1,Database!$A$1:$AS$1,),))))-(((VLOOKUP(EDATE(B365,-12),Database!$A:$AS,MATCH($U$1,Database!$A$1:$AS$1,),)))))/(((VLOOKUP(EDATE(B365,-12),Database!$A:$AS,MATCH($U$1,Database!$A$1:$AS$1,),)))))</f>
        <v>6.7952249778198998E-2</v>
      </c>
      <c r="V365" s="13">
        <f>IF(VLOOKUP(B365,Database!$A:$AV,MATCH($V$1,Database!$A$1:$AV$1,),)=0,"#N/A",((((VLOOKUP(B365,Database!$A:$AS,MATCH($V$1,Database!$A$1:$AS$1,),))))-(((VLOOKUP(EDATE(B365,-12),Database!$A:$AS,MATCH($V$1,Database!$A$1:$AS$1,),)))))/(((VLOOKUP(EDATE(B365,-12),Database!$A:$AS,MATCH($V$1,Database!$A$1:$AS$1,),)))))</f>
        <v>6.7996373526745243E-2</v>
      </c>
    </row>
    <row r="366" spans="1:22" s="80" customFormat="1" x14ac:dyDescent="0.35">
      <c r="A366" s="43"/>
      <c r="B366" s="75">
        <v>43282</v>
      </c>
      <c r="C366" s="13">
        <f>IF(VLOOKUP(B366,Database!$A:$AU,MATCH($C$1,Database!$A$1:$AU$1,),)=0,"#N/A",((((VLOOKUP(B366,Database!$A:$AU,MATCH($C$1,Database!$A$1:$AU$1,),))))-(((VLOOKUP(EDATE(B366,-12),Database!$A:$AU,MATCH($C$1,Database!$A$1:$AU$1,),)))))/(((VLOOKUP(EDATE(B366,-12),Database!$A:$AU,MATCH($C$1,Database!$A$1:$AU$1,),)))))</f>
        <v>3.3123031544627354E-2</v>
      </c>
      <c r="D366" s="13">
        <f>IF(VLOOKUP(B366,Database!$A:$AV,MATCH($D$1,Database!$A$1:$AV$1,),)=0,"#N/A",((((VLOOKUP(B366,Database!$A:$AS,MATCH($D$1,Database!$A$1:$AS$1,),))))-(((VLOOKUP(EDATE(B366,-12),Database!$A:$AS,MATCH($D$1,Database!$A$1:$AS$1,),)))))/(((VLOOKUP(EDATE(B366,-12),Database!$A:$AS,MATCH($D$1,Database!$A$1:$AS$1,),)))))</f>
        <v>-9.5602295065657544E-4</v>
      </c>
      <c r="E366" s="13">
        <f>IF(VLOOKUP(B366,Database!$A:$AV,MATCH($E$1,Database!$A$1:$AV$1,),)=0,"#N/A",((((VLOOKUP(B366,Database!$A:$AS,MATCH($E$1,Database!$A$1:$AS$1,),))))-(((VLOOKUP(EDATE(B366,-12),Database!$A:$AS,MATCH($E$1,Database!$A$1:$AS$1,),)))))/(((VLOOKUP(EDATE(B366,-12),Database!$A:$AS,MATCH($E$1,Database!$A$1:$AS$1,),)))))</f>
        <v>1.2682926832266772E-2</v>
      </c>
      <c r="F366" s="13">
        <f>IF(VLOOKUP(B366,Database!$A:$AV,MATCH($F$1,Database!$A$1:$AV$1,),)=0,"#N/A",((((VLOOKUP(B366,Database!$A:$AS,MATCH($F$1,Database!$A$1:$AS$1,),))))-(((VLOOKUP(EDATE(B366,-12),Database!$A:$AS,MATCH($F$1,Database!$A$1:$AS$1,),)))))/(((VLOOKUP(EDATE(B366,-12),Database!$A:$AS,MATCH($F$1,Database!$A$1:$AS$1,),)))))</f>
        <v>4.7984644900274263E-3</v>
      </c>
      <c r="G366" s="13">
        <f>IF(VLOOKUP(B366,Database!$A:$AV,MATCH($G$1,Database!$A$1:$AV$1,),)=0,"#N/A",((((VLOOKUP(B366,Database!$A:$AS,MATCH($G$1,Database!$A$1:$AS$1,),))))-(((VLOOKUP(EDATE(B366,-12),Database!$A:$AS,MATCH($G$1,Database!$A$1:$AS$1,),)))))/(((VLOOKUP(EDATE(B366,-12),Database!$A:$AS,MATCH($G$1,Database!$A$1:$AS$1,),)))))</f>
        <v>1.0819768008577828E-2</v>
      </c>
      <c r="H366" s="13">
        <f>IF(VLOOKUP(B366,Database!$A:$AV,MATCH($H$1,Database!$A$1:$AV$1,),)=0,"#N/A",((((VLOOKUP(B366,Database!$A:$AS,MATCH($H$1,Database!$A$1:$AS$1,),))))-(((VLOOKUP(EDATE(B366,-12),Database!$A:$AS,MATCH($H$1,Database!$A$1:$AS$1,),)))))/(((VLOOKUP(EDATE(B366,-12),Database!$A:$AS,MATCH($H$1,Database!$A$1:$AS$1,),)))))</f>
        <v>3.8216560505412549E-2</v>
      </c>
      <c r="I366" s="13">
        <f>IF(VLOOKUP(B366,Database!$A:$AV,MATCH($I$1,Database!$A$1:$AV$1,),)=0,"#N/A",((((VLOOKUP(B366,Database!$A:$AS,MATCH($I$1,Database!$A$1:$AS$1,),))))-(((VLOOKUP(EDATE(B366,-12),Database!$A:$AS,MATCH($I$1,Database!$A$1:$AS$1,),)))))/(((VLOOKUP(EDATE(B366,-12),Database!$A:$AS,MATCH($I$1,Database!$A$1:$AS$1,),)))))</f>
        <v>-2.8195488714030342E-3</v>
      </c>
      <c r="J366" s="13">
        <f>IF(VLOOKUP(B366,Database!$A:$AV,MATCH($J$1,Database!$A$1:$AV$1,),)=0,"#N/A",((((VLOOKUP(B366,Database!$A:$AS,MATCH($J$1,Database!$A$1:$AS$1,),))))-(((VLOOKUP(EDATE(B366,-12),Database!$A:$AS,MATCH($J$1,Database!$A$1:$AS$1,),)))))/(((VLOOKUP(EDATE(B366,-12),Database!$A:$AS,MATCH($J$1,Database!$A$1:$AS$1,),)))))</f>
        <v>3.7421558656014313E-3</v>
      </c>
      <c r="K366" s="13">
        <f>IF(VLOOKUP(B366,Database!$A:$AV,MATCH($K$1,Database!$A$1:$AV$1,),)=0,"#N/A",((((VLOOKUP(B366,Database!$A:$AS,MATCH($K$1,Database!$A$1:$AS$1,),))))-(((VLOOKUP(EDATE(B366,-12),Database!$A:$AS,MATCH($K$1,Database!$A$1:$AS$1,),)))))/(((VLOOKUP(EDATE(B366,-12),Database!$A:$AS,MATCH($K$1,Database!$A$1:$AS$1,),)))))</f>
        <v>-6.5727699574602526E-3</v>
      </c>
      <c r="L366" s="13">
        <f>((((VLOOKUP(B366,Database!$A:$AS,MATCH($L$1,Database!$A$1:$AS$1,),))))-(((VLOOKUP(EDATE(B366,-12),Database!$A:$AS,MATCH($L$1,Database!$A$1:$AS$1,),)))))/(((VLOOKUP(EDATE(B366,-12),Database!$A:$AS,MATCH($L$1,Database!$A$1:$AS$1,),))))</f>
        <v>-1</v>
      </c>
      <c r="M366" s="13">
        <f>((((VLOOKUP(B366,Database!$A:$AS,MATCH($M$1,Database!$A$1:$AS$1,),))))-(((VLOOKUP(EDATE(B366,-12),Database!$A:$AS,MATCH($M$1,Database!$A$1:$AS$1,),)))))/(((VLOOKUP(EDATE(B366,-12),Database!$A:$AS,MATCH($M$1,Database!$A$1:$AS$1,),))))</f>
        <v>2.9990627928772284E-2</v>
      </c>
      <c r="N366" s="13">
        <f>((((VLOOKUP(B366,Database!$A:$AS,MATCH($N$1,Database!$A$1:$AS$1,),))))-(((VLOOKUP(EDATE(B366,-12),Database!$A:$AS,MATCH($N$1,Database!$A$1:$AS$1,),)))))/(((VLOOKUP(EDATE(B366,-12),Database!$A:$AS,MATCH($N$1,Database!$A$1:$AS$1,),))))</f>
        <v>6.2315183629580731E-2</v>
      </c>
      <c r="O366" s="13">
        <f>IF(VLOOKUP(B366,Database!$A:$AV,MATCH($O$1,Database!$A$1:$AV$1,),)=0,"#N/A",((((VLOOKUP(B366,Database!$A:$AS,MATCH($O$1,Database!$A$1:$AS$1,),))))-(((VLOOKUP(EDATE(B366,-12),Database!$A:$AS,MATCH($O$1,Database!$A$1:$AS$1,),)))))/(((VLOOKUP(EDATE(B366,-12),Database!$A:$AS,MATCH($O$1,Database!$A$1:$AS$1,),)))))</f>
        <v>3.9201645930963716E-2</v>
      </c>
      <c r="P366" s="13">
        <f>IF(VLOOKUP(B366,Database!$A:$AV,MATCH($P$1,Database!$A$1:$AV$1,),)=0,"#N/A",((((VLOOKUP(B366,Database!$A:$AS,MATCH($P$1,Database!$A$1:$AS$1,),))))-(((VLOOKUP(EDATE(B366,-12),Database!$A:$AS,MATCH($P$1,Database!$A$1:$AS$1,),)))))/(((VLOOKUP(EDATE(B366,-12),Database!$A:$AS,MATCH($P$1,Database!$A$1:$AS$1,),)))))</f>
        <v>3.1428571428571403E-2</v>
      </c>
      <c r="Q366" s="13">
        <f>IF(VLOOKUP(B366,Database!$A:$AV,MATCH($Q$1,Database!$A$1:$AV$1,),)=0,"#N/A",((((VLOOKUP(B366,Database!$A:$AS,MATCH($Q$1,Database!$A$1:$AS$1,),))))-(((VLOOKUP(EDATE(B366,-12),Database!$A:$AS,MATCH($Q$1,Database!$A$1:$AS$1,),)))))/(((VLOOKUP(EDATE(B366,-12),Database!$A:$AS,MATCH($Q$1,Database!$A$1:$AS$1,),)))))</f>
        <v>3.0780255792781992E-2</v>
      </c>
      <c r="R366" s="13">
        <f>IF(VLOOKUP(B366,Database!$A:$AV,MATCH($R$1,Database!$A$1:$AV$1,),)=0,"#N/A",((((VLOOKUP(B366,Database!$A:$AS,MATCH($R$1,Database!$A$1:$AS$1,),))))-(((VLOOKUP(EDATE(B366,-12),Database!$A:$AS,MATCH($R$1,Database!$A$1:$AS$1,),)))))/(((VLOOKUP(EDATE(B366,-12),Database!$A:$AS,MATCH($R$1,Database!$A$1:$AS$1,),)))))</f>
        <v>3.6018957337642259E-2</v>
      </c>
      <c r="S366" s="13">
        <f>IF(VLOOKUP(B366,Database!$A:$AV,MATCH($S$1,Database!$A$1:$AV$1,),)=0,"#N/A",((((VLOOKUP(B366,Database!$A:$AS,MATCH($S$1,Database!$A$1:$AS$1,),))))-(((VLOOKUP(EDATE(B366,-12),Database!$A:$AS,MATCH($S$1,Database!$A$1:$AS$1,),)))))/(((VLOOKUP(EDATE(B366,-12),Database!$A:$AS,MATCH($S$1,Database!$A$1:$AS$1,),)))))</f>
        <v>-9.6963761019031355E-2</v>
      </c>
      <c r="T366" s="13">
        <f>IF(VLOOKUP(B366,Database!$A:$AV,MATCH($T$1,Database!$A$1:$AV$1,),)=0,"#N/A",((((VLOOKUP(B366,Database!$A:$AS,MATCH($T$1,Database!$A$1:$AS$1,),))))-(((VLOOKUP(EDATE(B366,-12),Database!$A:$AS,MATCH($T$1,Database!$A$1:$AS$1,),)))))/(((VLOOKUP(EDATE(B366,-12),Database!$A:$AS,MATCH($T$1,Database!$A$1:$AS$1,),)))))</f>
        <v>4.7790802532766061E-2</v>
      </c>
      <c r="U366" s="13">
        <f>IF(VLOOKUP(B366,Database!$A:$AV,MATCH($U$1,Database!$A$1:$AV$1,),)=0,"#N/A",((((VLOOKUP(B366,Database!$A:$AS,MATCH($U$1,Database!$A$1:$AS$1,),))))-(((VLOOKUP(EDATE(B366,-12),Database!$A:$AS,MATCH($U$1,Database!$A$1:$AS$1,),)))))/(((VLOOKUP(EDATE(B366,-12),Database!$A:$AS,MATCH($U$1,Database!$A$1:$AS$1,),)))))</f>
        <v>7.3215940688483444E-2</v>
      </c>
      <c r="V366" s="13">
        <f>IF(VLOOKUP(B366,Database!$A:$AV,MATCH($V$1,Database!$A$1:$AV$1,),)=0,"#N/A",((((VLOOKUP(B366,Database!$A:$AS,MATCH($V$1,Database!$A$1:$AS$1,),))))-(((VLOOKUP(EDATE(B366,-12),Database!$A:$AS,MATCH($V$1,Database!$A$1:$AS$1,),)))))/(((VLOOKUP(EDATE(B366,-12),Database!$A:$AS,MATCH($V$1,Database!$A$1:$AS$1,),)))))</f>
        <v>7.9816513761467922E-2</v>
      </c>
    </row>
    <row r="367" spans="1:22" s="80" customFormat="1" x14ac:dyDescent="0.35">
      <c r="A367" s="43"/>
      <c r="B367" s="75">
        <v>43313</v>
      </c>
      <c r="C367" s="13">
        <f>IF(VLOOKUP(B367,Database!$A:$AU,MATCH($C$1,Database!$A$1:$AU$1,),)=0,"#N/A",((((VLOOKUP(B367,Database!$A:$AU,MATCH($C$1,Database!$A$1:$AU$1,),))))-(((VLOOKUP(EDATE(B367,-12),Database!$A:$AU,MATCH($C$1,Database!$A$1:$AU$1,),)))))/(((VLOOKUP(EDATE(B367,-12),Database!$A:$AU,MATCH($C$1,Database!$A$1:$AU$1,),)))))</f>
        <v>4.5064691967305462E-2</v>
      </c>
      <c r="D367" s="13">
        <f>IF(VLOOKUP(B367,Database!$A:$AV,MATCH($D$1,Database!$A$1:$AV$1,),)=0,"#N/A",((((VLOOKUP(B367,Database!$A:$AS,MATCH($D$1,Database!$A$1:$AS$1,),))))-(((VLOOKUP(EDATE(B367,-12),Database!$A:$AS,MATCH($D$1,Database!$A$1:$AS$1,),)))))/(((VLOOKUP(EDATE(B367,-12),Database!$A:$AS,MATCH($D$1,Database!$A$1:$AS$1,),)))))</f>
        <v>6.6350710850426424E-3</v>
      </c>
      <c r="E367" s="13">
        <f>IF(VLOOKUP(B367,Database!$A:$AV,MATCH($E$1,Database!$A$1:$AV$1,),)=0,"#N/A",((((VLOOKUP(B367,Database!$A:$AS,MATCH($E$1,Database!$A$1:$AS$1,),))))-(((VLOOKUP(EDATE(B367,-12),Database!$A:$AS,MATCH($E$1,Database!$A$1:$AS$1,),)))))/(((VLOOKUP(EDATE(B367,-12),Database!$A:$AS,MATCH($E$1,Database!$A$1:$AS$1,),)))))</f>
        <v>-1.9267822762762876E-3</v>
      </c>
      <c r="F367" s="13">
        <f>IF(VLOOKUP(B367,Database!$A:$AV,MATCH($F$1,Database!$A$1:$AV$1,),)=0,"#N/A",((((VLOOKUP(B367,Database!$A:$AS,MATCH($F$1,Database!$A$1:$AS$1,),))))-(((VLOOKUP(EDATE(B367,-12),Database!$A:$AS,MATCH($F$1,Database!$A$1:$AS$1,),)))))/(((VLOOKUP(EDATE(B367,-12),Database!$A:$AS,MATCH($F$1,Database!$A$1:$AS$1,),)))))</f>
        <v>-6.5789473759639032E-3</v>
      </c>
      <c r="G367" s="13">
        <f>IF(VLOOKUP(B367,Database!$A:$AV,MATCH($G$1,Database!$A$1:$AV$1,),)=0,"#N/A",((((VLOOKUP(B367,Database!$A:$AS,MATCH($G$1,Database!$A$1:$AS$1,),))))-(((VLOOKUP(EDATE(B367,-12),Database!$A:$AS,MATCH($G$1,Database!$A$1:$AS$1,),)))))/(((VLOOKUP(EDATE(B367,-12),Database!$A:$AS,MATCH($G$1,Database!$A$1:$AS$1,),)))))</f>
        <v>1.0982602779667562E-2</v>
      </c>
      <c r="H367" s="13">
        <f>IF(VLOOKUP(B367,Database!$A:$AV,MATCH($H$1,Database!$A$1:$AV$1,),)=0,"#N/A",((((VLOOKUP(B367,Database!$A:$AS,MATCH($H$1,Database!$A$1:$AS$1,),))))-(((VLOOKUP(EDATE(B367,-12),Database!$A:$AS,MATCH($H$1,Database!$A$1:$AS$1,),)))))/(((VLOOKUP(EDATE(B367,-12),Database!$A:$AS,MATCH($H$1,Database!$A$1:$AS$1,),)))))</f>
        <v>4.4538706260294429E-2</v>
      </c>
      <c r="I367" s="13">
        <f>IF(VLOOKUP(B367,Database!$A:$AV,MATCH($I$1,Database!$A$1:$AV$1,),)=0,"#N/A",((((VLOOKUP(B367,Database!$A:$AS,MATCH($I$1,Database!$A$1:$AS$1,),))))-(((VLOOKUP(EDATE(B367,-12),Database!$A:$AS,MATCH($I$1,Database!$A$1:$AS$1,),)))))/(((VLOOKUP(EDATE(B367,-12),Database!$A:$AS,MATCH($I$1,Database!$A$1:$AS$1,),)))))</f>
        <v>-1.2014787433477309E-2</v>
      </c>
      <c r="J367" s="13">
        <f>IF(VLOOKUP(B367,Database!$A:$AV,MATCH($J$1,Database!$A$1:$AV$1,),)=0,"#N/A",((((VLOOKUP(B367,Database!$A:$AS,MATCH($J$1,Database!$A$1:$AS$1,),))))-(((VLOOKUP(EDATE(B367,-12),Database!$A:$AS,MATCH($J$1,Database!$A$1:$AS$1,),)))))/(((VLOOKUP(EDATE(B367,-12),Database!$A:$AS,MATCH($J$1,Database!$A$1:$AS$1,),)))))</f>
        <v>7.3974252372270384E-3</v>
      </c>
      <c r="K367" s="13">
        <f>IF(VLOOKUP(B367,Database!$A:$AV,MATCH($K$1,Database!$A$1:$AV$1,),)=0,"#N/A",((((VLOOKUP(B367,Database!$A:$AS,MATCH($K$1,Database!$A$1:$AS$1,),))))-(((VLOOKUP(EDATE(B367,-12),Database!$A:$AS,MATCH($K$1,Database!$A$1:$AS$1,),)))))/(((VLOOKUP(EDATE(B367,-12),Database!$A:$AS,MATCH($K$1,Database!$A$1:$AS$1,),)))))</f>
        <v>2.4574669183482448E-2</v>
      </c>
      <c r="L367" s="13">
        <f>((((VLOOKUP(B367,Database!$A:$AS,MATCH($L$1,Database!$A$1:$AS$1,),))))-(((VLOOKUP(EDATE(B367,-12),Database!$A:$AS,MATCH($L$1,Database!$A$1:$AS$1,),)))))/(((VLOOKUP(EDATE(B367,-12),Database!$A:$AS,MATCH($L$1,Database!$A$1:$AS$1,),))))</f>
        <v>-1</v>
      </c>
      <c r="M367" s="13">
        <f>((((VLOOKUP(B367,Database!$A:$AS,MATCH($M$1,Database!$A$1:$AS$1,),))))-(((VLOOKUP(EDATE(B367,-12),Database!$A:$AS,MATCH($M$1,Database!$A$1:$AS$1,),)))))/(((VLOOKUP(EDATE(B367,-12),Database!$A:$AS,MATCH($M$1,Database!$A$1:$AS$1,),))))</f>
        <v>2.6217228464419449E-2</v>
      </c>
      <c r="N367" s="13">
        <f>((((VLOOKUP(B367,Database!$A:$AS,MATCH($N$1,Database!$A$1:$AS$1,),))))-(((VLOOKUP(EDATE(B367,-12),Database!$A:$AS,MATCH($N$1,Database!$A$1:$AS$1,),)))))/(((VLOOKUP(EDATE(B367,-12),Database!$A:$AS,MATCH($N$1,Database!$A$1:$AS$1,),))))</f>
        <v>4.8623535174271384E-2</v>
      </c>
      <c r="O367" s="13">
        <f>IF(VLOOKUP(B367,Database!$A:$AV,MATCH($O$1,Database!$A$1:$AV$1,),)=0,"#N/A",((((VLOOKUP(B367,Database!$A:$AS,MATCH($O$1,Database!$A$1:$AS$1,),))))-(((VLOOKUP(EDATE(B367,-12),Database!$A:$AS,MATCH($O$1,Database!$A$1:$AS$1,),)))))/(((VLOOKUP(EDATE(B367,-12),Database!$A:$AS,MATCH($O$1,Database!$A$1:$AS$1,),)))))</f>
        <v>5.3964229598741101E-2</v>
      </c>
      <c r="P367" s="13">
        <f>IF(VLOOKUP(B367,Database!$A:$AV,MATCH($P$1,Database!$A$1:$AV$1,),)=0,"#N/A",((((VLOOKUP(B367,Database!$A:$AS,MATCH($P$1,Database!$A$1:$AS$1,),))))-(((VLOOKUP(EDATE(B367,-12),Database!$A:$AS,MATCH($P$1,Database!$A$1:$AS$1,),)))))/(((VLOOKUP(EDATE(B367,-12),Database!$A:$AS,MATCH($P$1,Database!$A$1:$AS$1,),)))))</f>
        <v>3.9047619047618991E-2</v>
      </c>
      <c r="Q367" s="13">
        <f>IF(VLOOKUP(B367,Database!$A:$AV,MATCH($Q$1,Database!$A$1:$AV$1,),)=0,"#N/A",((((VLOOKUP(B367,Database!$A:$AS,MATCH($Q$1,Database!$A$1:$AS$1,),))))-(((VLOOKUP(EDATE(B367,-12),Database!$A:$AS,MATCH($Q$1,Database!$A$1:$AS$1,),)))))/(((VLOOKUP(EDATE(B367,-12),Database!$A:$AS,MATCH($Q$1,Database!$A$1:$AS$1,),)))))</f>
        <v>2.1812442010193389E-2</v>
      </c>
      <c r="R367" s="13">
        <f>IF(VLOOKUP(B367,Database!$A:$AV,MATCH($R$1,Database!$A$1:$AV$1,),)=0,"#N/A",((((VLOOKUP(B367,Database!$A:$AS,MATCH($R$1,Database!$A$1:$AS$1,),))))-(((VLOOKUP(EDATE(B367,-12),Database!$A:$AS,MATCH($R$1,Database!$A$1:$AS$1,),)))))/(((VLOOKUP(EDATE(B367,-12),Database!$A:$AS,MATCH($R$1,Database!$A$1:$AS$1,),)))))</f>
        <v>3.6697247693107601E-3</v>
      </c>
      <c r="S367" s="13">
        <f>IF(VLOOKUP(B367,Database!$A:$AV,MATCH($S$1,Database!$A$1:$AV$1,),)=0,"#N/A",((((VLOOKUP(B367,Database!$A:$AS,MATCH($S$1,Database!$A$1:$AS$1,),))))-(((VLOOKUP(EDATE(B367,-12),Database!$A:$AS,MATCH($S$1,Database!$A$1:$AS$1,),)))))/(((VLOOKUP(EDATE(B367,-12),Database!$A:$AS,MATCH($S$1,Database!$A$1:$AS$1,),)))))</f>
        <v>9.4194961670168581E-2</v>
      </c>
      <c r="T367" s="13">
        <f>IF(VLOOKUP(B367,Database!$A:$AV,MATCH($T$1,Database!$A$1:$AV$1,),)=0,"#N/A",((((VLOOKUP(B367,Database!$A:$AS,MATCH($T$1,Database!$A$1:$AS$1,),))))-(((VLOOKUP(EDATE(B367,-12),Database!$A:$AS,MATCH($T$1,Database!$A$1:$AS$1,),)))))/(((VLOOKUP(EDATE(B367,-12),Database!$A:$AS,MATCH($T$1,Database!$A$1:$AS$1,),)))))</f>
        <v>1.3111888108258325E-2</v>
      </c>
      <c r="U367" s="13">
        <f>IF(VLOOKUP(B367,Database!$A:$AV,MATCH($U$1,Database!$A$1:$AV$1,),)=0,"#N/A",((((VLOOKUP(B367,Database!$A:$AS,MATCH($U$1,Database!$A$1:$AS$1,),))))-(((VLOOKUP(EDATE(B367,-12),Database!$A:$AS,MATCH($U$1,Database!$A$1:$AS$1,),)))))/(((VLOOKUP(EDATE(B367,-12),Database!$A:$AS,MATCH($U$1,Database!$A$1:$AS$1,),)))))</f>
        <v>2.1602160219108782E-2</v>
      </c>
      <c r="V367" s="13">
        <f>IF(VLOOKUP(B367,Database!$A:$AV,MATCH($V$1,Database!$A$1:$AV$1,),)=0,"#N/A",((((VLOOKUP(B367,Database!$A:$AS,MATCH($V$1,Database!$A$1:$AS$1,),))))-(((VLOOKUP(EDATE(B367,-12),Database!$A:$AS,MATCH($V$1,Database!$A$1:$AS$1,),)))))/(((VLOOKUP(EDATE(B367,-12),Database!$A:$AS,MATCH($V$1,Database!$A$1:$AS$1,),)))))</f>
        <v>5.3791887125220407E-2</v>
      </c>
    </row>
    <row r="368" spans="1:22" s="80" customFormat="1" x14ac:dyDescent="0.35">
      <c r="A368" s="43"/>
      <c r="B368" s="75">
        <v>43344</v>
      </c>
      <c r="C368" s="13">
        <f>IF(VLOOKUP(B368,Database!$A:$AU,MATCH($C$1,Database!$A$1:$AU$1,),)=0,"#N/A",((((VLOOKUP(B368,Database!$A:$AU,MATCH($C$1,Database!$A$1:$AU$1,),))))-(((VLOOKUP(EDATE(B368,-12),Database!$A:$AU,MATCH($C$1,Database!$A$1:$AU$1,),)))))/(((VLOOKUP(EDATE(B368,-12),Database!$A:$AU,MATCH($C$1,Database!$A$1:$AU$1,),)))))</f>
        <v>4.3931375014764816E-2</v>
      </c>
      <c r="D368" s="13">
        <f>IF(VLOOKUP(B368,Database!$A:$AV,MATCH($D$1,Database!$A$1:$AV$1,),)=0,"#N/A",((((VLOOKUP(B368,Database!$A:$AS,MATCH($D$1,Database!$A$1:$AS$1,),))))-(((VLOOKUP(EDATE(B368,-12),Database!$A:$AS,MATCH($D$1,Database!$A$1:$AS$1,),)))))/(((VLOOKUP(EDATE(B368,-12),Database!$A:$AS,MATCH($D$1,Database!$A$1:$AS$1,),)))))</f>
        <v>3.8131553818376656E-3</v>
      </c>
      <c r="E368" s="13">
        <f>IF(VLOOKUP(B368,Database!$A:$AV,MATCH($E$1,Database!$A$1:$AV$1,),)=0,"#N/A",((((VLOOKUP(B368,Database!$A:$AS,MATCH($E$1,Database!$A$1:$AS$1,),))))-(((VLOOKUP(EDATE(B368,-12),Database!$A:$AS,MATCH($E$1,Database!$A$1:$AS$1,),)))))/(((VLOOKUP(EDATE(B368,-12),Database!$A:$AS,MATCH($E$1,Database!$A$1:$AS$1,),)))))</f>
        <v>6.8226120904062541E-3</v>
      </c>
      <c r="F368" s="13">
        <f>IF(VLOOKUP(B368,Database!$A:$AV,MATCH($F$1,Database!$A$1:$AV$1,),)=0,"#N/A",((((VLOOKUP(B368,Database!$A:$AS,MATCH($F$1,Database!$A$1:$AS$1,),))))-(((VLOOKUP(EDATE(B368,-12),Database!$A:$AS,MATCH($F$1,Database!$A$1:$AS$1,),)))))/(((VLOOKUP(EDATE(B368,-12),Database!$A:$AS,MATCH($F$1,Database!$A$1:$AS$1,),)))))</f>
        <v>-3.7950664126182088E-3</v>
      </c>
      <c r="G368" s="13">
        <f>IF(VLOOKUP(B368,Database!$A:$AV,MATCH($G$1,Database!$A$1:$AV$1,),)=0,"#N/A",((((VLOOKUP(B368,Database!$A:$AS,MATCH($G$1,Database!$A$1:$AS$1,),))))-(((VLOOKUP(EDATE(B368,-12),Database!$A:$AS,MATCH($G$1,Database!$A$1:$AS$1,),)))))/(((VLOOKUP(EDATE(B368,-12),Database!$A:$AS,MATCH($G$1,Database!$A$1:$AS$1,),)))))</f>
        <v>-6.3725016896784455E-3</v>
      </c>
      <c r="H368" s="13">
        <f>IF(VLOOKUP(B368,Database!$A:$AV,MATCH($H$1,Database!$A$1:$AV$1,),)=0,"#N/A",((((VLOOKUP(B368,Database!$A:$AS,MATCH($H$1,Database!$A$1:$AS$1,),))))-(((VLOOKUP(EDATE(B368,-12),Database!$A:$AS,MATCH($H$1,Database!$A$1:$AS$1,),)))))/(((VLOOKUP(EDATE(B368,-12),Database!$A:$AS,MATCH($H$1,Database!$A$1:$AS$1,),)))))</f>
        <v>2.8124999999325051E-2</v>
      </c>
      <c r="I368" s="13">
        <f>IF(VLOOKUP(B368,Database!$A:$AV,MATCH($I$1,Database!$A$1:$AV$1,),)=0,"#N/A",((((VLOOKUP(B368,Database!$A:$AS,MATCH($I$1,Database!$A$1:$AS$1,),))))-(((VLOOKUP(EDATE(B368,-12),Database!$A:$AS,MATCH($I$1,Database!$A$1:$AS$1,),)))))/(((VLOOKUP(EDATE(B368,-12),Database!$A:$AS,MATCH($I$1,Database!$A$1:$AS$1,),)))))</f>
        <v>1.8060836503202359E-2</v>
      </c>
      <c r="J368" s="13">
        <f>IF(VLOOKUP(B368,Database!$A:$AV,MATCH($J$1,Database!$A$1:$AV$1,),)=0,"#N/A",((((VLOOKUP(B368,Database!$A:$AS,MATCH($J$1,Database!$A$1:$AS$1,),))))-(((VLOOKUP(EDATE(B368,-12),Database!$A:$AS,MATCH($J$1,Database!$A$1:$AS$1,),)))))/(((VLOOKUP(EDATE(B368,-12),Database!$A:$AS,MATCH($J$1,Database!$A$1:$AS$1,),)))))</f>
        <v>-2.3738985269165235E-4</v>
      </c>
      <c r="K368" s="13">
        <f>IF(VLOOKUP(B368,Database!$A:$AV,MATCH($K$1,Database!$A$1:$AV$1,),)=0,"#N/A",((((VLOOKUP(B368,Database!$A:$AS,MATCH($K$1,Database!$A$1:$AS$1,),))))-(((VLOOKUP(EDATE(B368,-12),Database!$A:$AS,MATCH($K$1,Database!$A$1:$AS$1,),)))))/(((VLOOKUP(EDATE(B368,-12),Database!$A:$AS,MATCH($K$1,Database!$A$1:$AS$1,),)))))</f>
        <v>8.3565459586748964E-3</v>
      </c>
      <c r="L368" s="13">
        <f>((((VLOOKUP(B368,Database!$A:$AS,MATCH($L$1,Database!$A$1:$AS$1,),))))-(((VLOOKUP(EDATE(B368,-12),Database!$A:$AS,MATCH($L$1,Database!$A$1:$AS$1,),)))))/(((VLOOKUP(EDATE(B368,-12),Database!$A:$AS,MATCH($L$1,Database!$A$1:$AS$1,),))))</f>
        <v>-1</v>
      </c>
      <c r="M368" s="13">
        <f>((((VLOOKUP(B368,Database!$A:$AS,MATCH($M$1,Database!$A$1:$AS$1,),))))-(((VLOOKUP(EDATE(B368,-12),Database!$A:$AS,MATCH($M$1,Database!$A$1:$AS$1,),)))))/(((VLOOKUP(EDATE(B368,-12),Database!$A:$AS,MATCH($M$1,Database!$A$1:$AS$1,),))))</f>
        <v>2.8971962616822378E-2</v>
      </c>
      <c r="N368" s="13">
        <f>((((VLOOKUP(B368,Database!$A:$AS,MATCH($N$1,Database!$A$1:$AS$1,),))))-(((VLOOKUP(EDATE(B368,-12),Database!$A:$AS,MATCH($N$1,Database!$A$1:$AS$1,),)))))/(((VLOOKUP(EDATE(B368,-12),Database!$A:$AS,MATCH($N$1,Database!$A$1:$AS$1,),))))</f>
        <v>5.1713477419205942E-2</v>
      </c>
      <c r="O368" s="13">
        <f>IF(VLOOKUP(B368,Database!$A:$AV,MATCH($O$1,Database!$A$1:$AV$1,),)=0,"#N/A",((((VLOOKUP(B368,Database!$A:$AS,MATCH($O$1,Database!$A$1:$AS$1,),))))-(((VLOOKUP(EDATE(B368,-12),Database!$A:$AS,MATCH($O$1,Database!$A$1:$AS$1,),)))))/(((VLOOKUP(EDATE(B368,-12),Database!$A:$AS,MATCH($O$1,Database!$A$1:$AS$1,),)))))</f>
        <v>4.5981682505969776E-2</v>
      </c>
      <c r="P368" s="13">
        <f>IF(VLOOKUP(B368,Database!$A:$AV,MATCH($P$1,Database!$A$1:$AV$1,),)=0,"#N/A",((((VLOOKUP(B368,Database!$A:$AS,MATCH($P$1,Database!$A$1:$AS$1,),))))-(((VLOOKUP(EDATE(B368,-12),Database!$A:$AS,MATCH($P$1,Database!$A$1:$AS$1,),)))))/(((VLOOKUP(EDATE(B368,-12),Database!$A:$AS,MATCH($P$1,Database!$A$1:$AS$1,),)))))</f>
        <v>7.5973409306742375E-3</v>
      </c>
      <c r="Q368" s="13">
        <f>IF(VLOOKUP(B368,Database!$A:$AV,MATCH($Q$1,Database!$A$1:$AV$1,),)=0,"#N/A",((((VLOOKUP(B368,Database!$A:$AS,MATCH($Q$1,Database!$A$1:$AS$1,),))))-(((VLOOKUP(EDATE(B368,-12),Database!$A:$AS,MATCH($Q$1,Database!$A$1:$AS$1,),)))))/(((VLOOKUP(EDATE(B368,-12),Database!$A:$AS,MATCH($Q$1,Database!$A$1:$AS$1,),)))))</f>
        <v>-9.9723013252615046E-3</v>
      </c>
      <c r="R368" s="13">
        <f>IF(VLOOKUP(B368,Database!$A:$AV,MATCH($R$1,Database!$A$1:$AV$1,),)=0,"#N/A",((((VLOOKUP(B368,Database!$A:$AS,MATCH($R$1,Database!$A$1:$AS$1,),))))-(((VLOOKUP(EDATE(B368,-12),Database!$A:$AS,MATCH($R$1,Database!$A$1:$AS$1,),)))))/(((VLOOKUP(EDATE(B368,-12),Database!$A:$AS,MATCH($R$1,Database!$A$1:$AS$1,),)))))</f>
        <v>3.6468330135629452E-2</v>
      </c>
      <c r="S368" s="13">
        <f>IF(VLOOKUP(B368,Database!$A:$AV,MATCH($S$1,Database!$A$1:$AV$1,),)=0,"#N/A",((((VLOOKUP(B368,Database!$A:$AS,MATCH($S$1,Database!$A$1:$AS$1,),))))-(((VLOOKUP(EDATE(B368,-12),Database!$A:$AS,MATCH($S$1,Database!$A$1:$AS$1,),)))))/(((VLOOKUP(EDATE(B368,-12),Database!$A:$AS,MATCH($S$1,Database!$A$1:$AS$1,),)))))</f>
        <v>8.2135523625559877E-3</v>
      </c>
      <c r="T368" s="13">
        <f>IF(VLOOKUP(B368,Database!$A:$AV,MATCH($T$1,Database!$A$1:$AV$1,),)=0,"#N/A",((((VLOOKUP(B368,Database!$A:$AS,MATCH($T$1,Database!$A$1:$AS$1,),))))-(((VLOOKUP(EDATE(B368,-12),Database!$A:$AS,MATCH($T$1,Database!$A$1:$AS$1,),)))))/(((VLOOKUP(EDATE(B368,-12),Database!$A:$AS,MATCH($T$1,Database!$A$1:$AS$1,),)))))</f>
        <v>-3.1088082901599187E-2</v>
      </c>
      <c r="U368" s="13">
        <f>IF(VLOOKUP(B368,Database!$A:$AV,MATCH($U$1,Database!$A$1:$AV$1,),)=0,"#N/A",((((VLOOKUP(B368,Database!$A:$AS,MATCH($U$1,Database!$A$1:$AS$1,),))))-(((VLOOKUP(EDATE(B368,-12),Database!$A:$AS,MATCH($U$1,Database!$A$1:$AS$1,),)))))/(((VLOOKUP(EDATE(B368,-12),Database!$A:$AS,MATCH($U$1,Database!$A$1:$AS$1,),)))))</f>
        <v>2.5089605742958182E-2</v>
      </c>
      <c r="V368" s="13">
        <f>IF(VLOOKUP(B368,Database!$A:$AV,MATCH($V$1,Database!$A$1:$AV$1,),)=0,"#N/A",((((VLOOKUP(B368,Database!$A:$AS,MATCH($V$1,Database!$A$1:$AS$1,),))))-(((VLOOKUP(EDATE(B368,-12),Database!$A:$AS,MATCH($V$1,Database!$A$1:$AS$1,),)))))/(((VLOOKUP(EDATE(B368,-12),Database!$A:$AS,MATCH($V$1,Database!$A$1:$AS$1,),)))))</f>
        <v>5.4561717352415107E-2</v>
      </c>
    </row>
    <row r="369" spans="2:22" s="80" customFormat="1" x14ac:dyDescent="0.35">
      <c r="B369" s="75">
        <v>43374</v>
      </c>
      <c r="C369" s="13">
        <f>IF(VLOOKUP(B369,Database!$A:$AU,MATCH($C$1,Database!$A$1:$AU$1,),)=0,"#N/A",((((VLOOKUP(B369,Database!$A:$AU,MATCH($C$1,Database!$A$1:$AU$1,),))))-(((VLOOKUP(EDATE(B369,-12),Database!$A:$AU,MATCH($C$1,Database!$A$1:$AU$1,),)))))/(((VLOOKUP(EDATE(B369,-12),Database!$A:$AU,MATCH($C$1,Database!$A$1:$AU$1,),)))))</f>
        <v>2.9765409970719359E-2</v>
      </c>
      <c r="D369" s="13">
        <f>IF(VLOOKUP(B369,Database!$A:$AV,MATCH($D$1,Database!$A$1:$AV$1,),)=0,"#N/A",((((VLOOKUP(B369,Database!$A:$AS,MATCH($D$1,Database!$A$1:$AS$1,),))))-(((VLOOKUP(EDATE(B369,-12),Database!$A:$AS,MATCH($D$1,Database!$A$1:$AS$1,),)))))/(((VLOOKUP(EDATE(B369,-12),Database!$A:$AS,MATCH($D$1,Database!$A$1:$AS$1,),)))))</f>
        <v>3.7771482583302506E-3</v>
      </c>
      <c r="E369" s="13">
        <f>IF(VLOOKUP(B369,Database!$A:$AV,MATCH($E$1,Database!$A$1:$AV$1,),)=0,"#N/A",((((VLOOKUP(B369,Database!$A:$AS,MATCH($E$1,Database!$A$1:$AS$1,),))))-(((VLOOKUP(EDATE(B369,-12),Database!$A:$AS,MATCH($E$1,Database!$A$1:$AS$1,),)))))/(((VLOOKUP(EDATE(B369,-12),Database!$A:$AS,MATCH($E$1,Database!$A$1:$AS$1,),)))))</f>
        <v>2.0348837203583707E-2</v>
      </c>
      <c r="F369" s="13">
        <f>IF(VLOOKUP(B369,Database!$A:$AV,MATCH($F$1,Database!$A$1:$AV$1,),)=0,"#N/A",((((VLOOKUP(B369,Database!$A:$AS,MATCH($F$1,Database!$A$1:$AS$1,),))))-(((VLOOKUP(EDATE(B369,-12),Database!$A:$AS,MATCH($F$1,Database!$A$1:$AS$1,),)))))/(((VLOOKUP(EDATE(B369,-12),Database!$A:$AS,MATCH($F$1,Database!$A$1:$AS$1,),)))))</f>
        <v>1.1560693638388828E-2</v>
      </c>
      <c r="G369" s="13">
        <f>IF(VLOOKUP(B369,Database!$A:$AV,MATCH($G$1,Database!$A$1:$AV$1,),)=0,"#N/A",((((VLOOKUP(B369,Database!$A:$AS,MATCH($G$1,Database!$A$1:$AS$1,),))))-(((VLOOKUP(EDATE(B369,-12),Database!$A:$AS,MATCH($G$1,Database!$A$1:$AS$1,),)))))/(((VLOOKUP(EDATE(B369,-12),Database!$A:$AS,MATCH($G$1,Database!$A$1:$AS$1,),)))))</f>
        <v>-1.0564733000384117E-3</v>
      </c>
      <c r="H369" s="13">
        <f>IF(VLOOKUP(B369,Database!$A:$AV,MATCH($H$1,Database!$A$1:$AV$1,),)=0,"#N/A",((((VLOOKUP(B369,Database!$A:$AS,MATCH($H$1,Database!$A$1:$AS$1,),))))-(((VLOOKUP(EDATE(B369,-12),Database!$A:$AS,MATCH($H$1,Database!$A$1:$AS$1,),)))))/(((VLOOKUP(EDATE(B369,-12),Database!$A:$AS,MATCH($H$1,Database!$A$1:$AS$1,),)))))</f>
        <v>1.5592515596608871E-2</v>
      </c>
      <c r="I369" s="13">
        <f>IF(VLOOKUP(B369,Database!$A:$AV,MATCH($I$1,Database!$A$1:$AV$1,),)=0,"#N/A",((((VLOOKUP(B369,Database!$A:$AS,MATCH($I$1,Database!$A$1:$AS$1,),))))-(((VLOOKUP(EDATE(B369,-12),Database!$A:$AS,MATCH($I$1,Database!$A$1:$AS$1,),)))))/(((VLOOKUP(EDATE(B369,-12),Database!$A:$AS,MATCH($I$1,Database!$A$1:$AS$1,),)))))</f>
        <v>9.4517958448907102E-3</v>
      </c>
      <c r="J369" s="13">
        <f>IF(VLOOKUP(B369,Database!$A:$AV,MATCH($J$1,Database!$A$1:$AV$1,),)=0,"#N/A",((((VLOOKUP(B369,Database!$A:$AS,MATCH($J$1,Database!$A$1:$AS$1,),))))-(((VLOOKUP(EDATE(B369,-12),Database!$A:$AS,MATCH($J$1,Database!$A$1:$AS$1,),)))))/(((VLOOKUP(EDATE(B369,-12),Database!$A:$AS,MATCH($J$1,Database!$A$1:$AS$1,),)))))</f>
        <v>-1.5881219768541011E-3</v>
      </c>
      <c r="K369" s="13">
        <f>IF(VLOOKUP(B369,Database!$A:$AV,MATCH($K$1,Database!$A$1:$AV$1,),)=0,"#N/A",((((VLOOKUP(B369,Database!$A:$AS,MATCH($K$1,Database!$A$1:$AS$1,),))))-(((VLOOKUP(EDATE(B369,-12),Database!$A:$AS,MATCH($K$1,Database!$A$1:$AS$1,),)))))/(((VLOOKUP(EDATE(B369,-12),Database!$A:$AS,MATCH($K$1,Database!$A$1:$AS$1,),)))))</f>
        <v>3.5250463824560263E-2</v>
      </c>
      <c r="L369" s="13"/>
      <c r="M369" s="13">
        <f>((((VLOOKUP(B369,Database!$A:$AS,MATCH($M$1,Database!$A$1:$AS$1,),))))-(((VLOOKUP(EDATE(B369,-12),Database!$A:$AS,MATCH($M$1,Database!$A$1:$AS$1,),)))))/(((VLOOKUP(EDATE(B369,-12),Database!$A:$AS,MATCH($M$1,Database!$A$1:$AS$1,),))))</f>
        <v>4.3519394512771939E-2</v>
      </c>
      <c r="N369" s="13">
        <f>((((VLOOKUP(B369,Database!$A:$AS,MATCH($N$1,Database!$A$1:$AS$1,),))))-(((VLOOKUP(EDATE(B369,-12),Database!$A:$AS,MATCH($N$1,Database!$A$1:$AS$1,),)))))/(((VLOOKUP(EDATE(B369,-12),Database!$A:$AS,MATCH($N$1,Database!$A$1:$AS$1,),))))</f>
        <v>8.2477387353457915E-2</v>
      </c>
      <c r="O369" s="13">
        <f>IF(VLOOKUP(B369,Database!$A:$AV,MATCH($O$1,Database!$A$1:$AV$1,),)=0,"#N/A",((((VLOOKUP(B369,Database!$A:$AS,MATCH($O$1,Database!$A$1:$AS$1,),))))-(((VLOOKUP(EDATE(B369,-12),Database!$A:$AS,MATCH($O$1,Database!$A$1:$AS$1,),)))))/(((VLOOKUP(EDATE(B369,-12),Database!$A:$AS,MATCH($O$1,Database!$A$1:$AS$1,),)))))</f>
        <v>5.4586637629662947E-2</v>
      </c>
      <c r="P369" s="13">
        <f>IF(VLOOKUP(B369,Database!$A:$AV,MATCH($P$1,Database!$A$1:$AV$1,),)=0,"#N/A",((((VLOOKUP(B369,Database!$A:$AS,MATCH($P$1,Database!$A$1:$AS$1,),))))-(((VLOOKUP(EDATE(B369,-12),Database!$A:$AS,MATCH($P$1,Database!$A$1:$AS$1,),)))))/(((VLOOKUP(EDATE(B369,-12),Database!$A:$AS,MATCH($P$1,Database!$A$1:$AS$1,),)))))</f>
        <v>1.795841209829873E-2</v>
      </c>
      <c r="Q369" s="13">
        <f>IF(VLOOKUP(B369,Database!$A:$AV,MATCH($Q$1,Database!$A$1:$AV$1,),)=0,"#N/A",((((VLOOKUP(B369,Database!$A:$AS,MATCH($Q$1,Database!$A$1:$AS$1,),))))-(((VLOOKUP(EDATE(B369,-12),Database!$A:$AS,MATCH($Q$1,Database!$A$1:$AS$1,),)))))/(((VLOOKUP(EDATE(B369,-12),Database!$A:$AS,MATCH($Q$1,Database!$A$1:$AS$1,),)))))</f>
        <v>-6.4944463823597681E-3</v>
      </c>
      <c r="R369" s="13">
        <f>IF(VLOOKUP(B369,Database!$A:$AV,MATCH($R$1,Database!$A$1:$AV$1,),)=0,"#N/A",((((VLOOKUP(B369,Database!$A:$AS,MATCH($R$1,Database!$A$1:$AS$1,),))))-(((VLOOKUP(EDATE(B369,-12),Database!$A:$AS,MATCH($R$1,Database!$A$1:$AS$1,),)))))/(((VLOOKUP(EDATE(B369,-12),Database!$A:$AS,MATCH($R$1,Database!$A$1:$AS$1,),)))))</f>
        <v>3.7174721176100886E-3</v>
      </c>
      <c r="S369" s="13">
        <f>IF(VLOOKUP(B369,Database!$A:$AV,MATCH($S$1,Database!$A$1:$AV$1,),)=0,"#N/A",((((VLOOKUP(B369,Database!$A:$AS,MATCH($S$1,Database!$A$1:$AS$1,),))))-(((VLOOKUP(EDATE(B369,-12),Database!$A:$AS,MATCH($S$1,Database!$A$1:$AS$1,),)))))/(((VLOOKUP(EDATE(B369,-12),Database!$A:$AS,MATCH($S$1,Database!$A$1:$AS$1,),)))))</f>
        <v>-6.5476190471836865E-2</v>
      </c>
      <c r="T369" s="13">
        <f>IF(VLOOKUP(B369,Database!$A:$AV,MATCH($T$1,Database!$A$1:$AV$1,),)=0,"#N/A",((((VLOOKUP(B369,Database!$A:$AS,MATCH($T$1,Database!$A$1:$AS$1,),))))-(((VLOOKUP(EDATE(B369,-12),Database!$A:$AS,MATCH($T$1,Database!$A$1:$AS$1,),)))))/(((VLOOKUP(EDATE(B369,-12),Database!$A:$AS,MATCH($T$1,Database!$A$1:$AS$1,),)))))</f>
        <v>-5.5030094582006354E-2</v>
      </c>
      <c r="U369" s="13">
        <f>IF(VLOOKUP(B369,Database!$A:$AV,MATCH($U$1,Database!$A$1:$AV$1,),)=0,"#N/A",((((VLOOKUP(B369,Database!$A:$AS,MATCH($U$1,Database!$A$1:$AS$1,),))))-(((VLOOKUP(EDATE(B369,-12),Database!$A:$AS,MATCH($U$1,Database!$A$1:$AS$1,),)))))/(((VLOOKUP(EDATE(B369,-12),Database!$A:$AS,MATCH($U$1,Database!$A$1:$AS$1,),)))))</f>
        <v>2.9143898000670854E-2</v>
      </c>
      <c r="V369" s="13">
        <f>IF(VLOOKUP(B369,Database!$A:$AV,MATCH($V$1,Database!$A$1:$AV$1,),)=0,"#N/A",((((VLOOKUP(B369,Database!$A:$AS,MATCH($V$1,Database!$A$1:$AS$1,),))))-(((VLOOKUP(EDATE(B369,-12),Database!$A:$AS,MATCH($V$1,Database!$A$1:$AS$1,),)))))/(((VLOOKUP(EDATE(B369,-12),Database!$A:$AS,MATCH($V$1,Database!$A$1:$AS$1,),)))))</f>
        <v>4.9557522123893756E-2</v>
      </c>
    </row>
    <row r="370" spans="2:22" s="80" customFormat="1" x14ac:dyDescent="0.35">
      <c r="B370" s="75">
        <v>43405</v>
      </c>
      <c r="C370" s="13">
        <f>IF(VLOOKUP(B370,Database!$A:$AU,MATCH($C$1,Database!$A$1:$AU$1,),)=0,"#N/A",((((VLOOKUP(B370,Database!$A:$AU,MATCH($C$1,Database!$A$1:$AU$1,),))))-(((VLOOKUP(EDATE(B370,-12),Database!$A:$AU,MATCH($C$1,Database!$A$1:$AU$1,),)))))/(((VLOOKUP(EDATE(B370,-12),Database!$A:$AU,MATCH($C$1,Database!$A$1:$AU$1,),)))))</f>
        <v>2.7011834905151362E-2</v>
      </c>
      <c r="D370" s="13">
        <f>IF(VLOOKUP(B370,Database!$A:$AV,MATCH($D$1,Database!$A$1:$AV$1,),)=0,"#N/A",((((VLOOKUP(B370,Database!$A:$AS,MATCH($D$1,Database!$A$1:$AS$1,),))))-(((VLOOKUP(EDATE(B370,-12),Database!$A:$AS,MATCH($D$1,Database!$A$1:$AS$1,),)))))/(((VLOOKUP(EDATE(B370,-12),Database!$A:$AS,MATCH($D$1,Database!$A$1:$AS$1,),)))))</f>
        <v>-3.2467532461689055E-2</v>
      </c>
      <c r="E370" s="13">
        <f>IF(VLOOKUP(B370,Database!$A:$AV,MATCH($E$1,Database!$A$1:$AV$1,),)=0,"#N/A",((((VLOOKUP(B370,Database!$A:$AS,MATCH($E$1,Database!$A$1:$AS$1,),))))-(((VLOOKUP(EDATE(B370,-12),Database!$A:$AS,MATCH($E$1,Database!$A$1:$AS$1,),)))))/(((VLOOKUP(EDATE(B370,-12),Database!$A:$AS,MATCH($E$1,Database!$A$1:$AS$1,),)))))</f>
        <v>9.615384676872848E-4</v>
      </c>
      <c r="F370" s="13">
        <f>IF(VLOOKUP(B370,Database!$A:$AV,MATCH($F$1,Database!$A$1:$AV$1,),)=0,"#N/A",((((VLOOKUP(B370,Database!$A:$AS,MATCH($F$1,Database!$A$1:$AS$1,),))))-(((VLOOKUP(EDATE(B370,-12),Database!$A:$AS,MATCH($F$1,Database!$A$1:$AS$1,),)))))/(((VLOOKUP(EDATE(B370,-12),Database!$A:$AS,MATCH($F$1,Database!$A$1:$AS$1,),)))))</f>
        <v>-4.2750929365404221E-2</v>
      </c>
      <c r="G370" s="13">
        <f>IF(VLOOKUP(B370,Database!$A:$AV,MATCH($G$1,Database!$A$1:$AV$1,),)=0,"#N/A",((((VLOOKUP(B370,Database!$A:$AS,MATCH($G$1,Database!$A$1:$AS$1,),))))-(((VLOOKUP(EDATE(B370,-12),Database!$A:$AS,MATCH($G$1,Database!$A$1:$AS$1,),)))))/(((VLOOKUP(EDATE(B370,-12),Database!$A:$AS,MATCH($G$1,Database!$A$1:$AS$1,),)))))</f>
        <v>-1.5708812260536404E-2</v>
      </c>
      <c r="H370" s="13">
        <f>IF(VLOOKUP(B370,Database!$A:$AV,MATCH($H$1,Database!$A$1:$AV$1,),)=0,"#N/A",((((VLOOKUP(B370,Database!$A:$AS,MATCH($H$1,Database!$A$1:$AS$1,),))))-(((VLOOKUP(EDATE(B370,-12),Database!$A:$AS,MATCH($H$1,Database!$A$1:$AS$1,),)))))/(((VLOOKUP(EDATE(B370,-12),Database!$A:$AS,MATCH($H$1,Database!$A$1:$AS$1,),)))))</f>
        <v>7.2239422122759387E-3</v>
      </c>
      <c r="I370" s="13">
        <f>IF(VLOOKUP(B370,Database!$A:$AV,MATCH($I$1,Database!$A$1:$AV$1,),)=0,"#N/A",((((VLOOKUP(B370,Database!$A:$AS,MATCH($I$1,Database!$A$1:$AS$1,),))))-(((VLOOKUP(EDATE(B370,-12),Database!$A:$AS,MATCH($I$1,Database!$A$1:$AS$1,),)))))/(((VLOOKUP(EDATE(B370,-12),Database!$A:$AS,MATCH($I$1,Database!$A$1:$AS$1,),)))))</f>
        <v>-2.2346368718153077E-2</v>
      </c>
      <c r="J370" s="13">
        <f>IF(VLOOKUP(B370,Database!$A:$AV,MATCH($J$1,Database!$A$1:$AV$1,),)=0,"#N/A",((((VLOOKUP(B370,Database!$A:$AS,MATCH($J$1,Database!$A$1:$AS$1,),))))-(((VLOOKUP(EDATE(B370,-12),Database!$A:$AS,MATCH($J$1,Database!$A$1:$AS$1,),)))))/(((VLOOKUP(EDATE(B370,-12),Database!$A:$AS,MATCH($J$1,Database!$A$1:$AS$1,),)))))</f>
        <v>-2.7890296929689255E-2</v>
      </c>
      <c r="K370" s="13">
        <f>IF(VLOOKUP(B370,Database!$A:$AV,MATCH($K$1,Database!$A$1:$AV$1,),)=0,"#N/A",((((VLOOKUP(B370,Database!$A:$AS,MATCH($K$1,Database!$A$1:$AS$1,),))))-(((VLOOKUP(EDATE(B370,-12),Database!$A:$AS,MATCH($K$1,Database!$A$1:$AS$1,),)))))/(((VLOOKUP(EDATE(B370,-12),Database!$A:$AS,MATCH($K$1,Database!$A$1:$AS$1,),)))))</f>
        <v>8.2417582486521736E-3</v>
      </c>
      <c r="L370" s="13"/>
      <c r="M370" s="13">
        <f>((((VLOOKUP(B370,Database!$A:$AS,MATCH($M$1,Database!$A$1:$AS$1,),))))-(((VLOOKUP(EDATE(B370,-12),Database!$A:$AS,MATCH($M$1,Database!$A$1:$AS$1,),)))))/(((VLOOKUP(EDATE(B370,-12),Database!$A:$AS,MATCH($M$1,Database!$A$1:$AS$1,),))))</f>
        <v>4.4549763033175385E-2</v>
      </c>
      <c r="N370" s="13">
        <f>((((VLOOKUP(B370,Database!$A:$AS,MATCH($N$1,Database!$A$1:$AS$1,),))))-(((VLOOKUP(EDATE(B370,-12),Database!$A:$AS,MATCH($N$1,Database!$A$1:$AS$1,),)))))/(((VLOOKUP(EDATE(B370,-12),Database!$A:$AS,MATCH($N$1,Database!$A$1:$AS$1,),))))</f>
        <v>1.6195502112881157E-3</v>
      </c>
      <c r="O370" s="13">
        <f>IF(VLOOKUP(B370,Database!$A:$AV,MATCH($O$1,Database!$A$1:$AV$1,),)=0,"#N/A",((((VLOOKUP(B370,Database!$A:$AS,MATCH($O$1,Database!$A$1:$AS$1,),))))-(((VLOOKUP(EDATE(B370,-12),Database!$A:$AS,MATCH($O$1,Database!$A$1:$AS$1,),)))))/(((VLOOKUP(EDATE(B370,-12),Database!$A:$AS,MATCH($O$1,Database!$A$1:$AS$1,),)))))</f>
        <v>3.4014585992736088E-2</v>
      </c>
      <c r="P370" s="13">
        <f>IF(VLOOKUP(B370,Database!$A:$AV,MATCH($P$1,Database!$A$1:$AV$1,),)=0,"#N/A",((((VLOOKUP(B370,Database!$A:$AS,MATCH($P$1,Database!$A$1:$AS$1,),))))-(((VLOOKUP(EDATE(B370,-12),Database!$A:$AS,MATCH($P$1,Database!$A$1:$AS$1,),)))))/(((VLOOKUP(EDATE(B370,-12),Database!$A:$AS,MATCH($P$1,Database!$A$1:$AS$1,),)))))</f>
        <v>2.8462998102466524E-3</v>
      </c>
      <c r="Q370" s="13">
        <f>IF(VLOOKUP(B370,Database!$A:$AV,MATCH($Q$1,Database!$A$1:$AV$1,),)=0,"#N/A",((((VLOOKUP(B370,Database!$A:$AS,MATCH($Q$1,Database!$A$1:$AS$1,),))))-(((VLOOKUP(EDATE(B370,-12),Database!$A:$AS,MATCH($Q$1,Database!$A$1:$AS$1,),)))))/(((VLOOKUP(EDATE(B370,-12),Database!$A:$AS,MATCH($Q$1,Database!$A$1:$AS$1,),)))))</f>
        <v>-1.1535695543933027E-2</v>
      </c>
      <c r="R370" s="13">
        <f>IF(VLOOKUP(B370,Database!$A:$AV,MATCH($R$1,Database!$A$1:$AV$1,),)=0,"#N/A",((((VLOOKUP(B370,Database!$A:$AS,MATCH($R$1,Database!$A$1:$AS$1,),))))-(((VLOOKUP(EDATE(B370,-12),Database!$A:$AS,MATCH($R$1,Database!$A$1:$AS$1,),)))))/(((VLOOKUP(EDATE(B370,-12),Database!$A:$AS,MATCH($R$1,Database!$A$1:$AS$1,),)))))</f>
        <v>5.4511278199521437E-2</v>
      </c>
      <c r="S370" s="13">
        <f>IF(VLOOKUP(B370,Database!$A:$AV,MATCH($S$1,Database!$A$1:$AV$1,),)=0,"#N/A",((((VLOOKUP(B370,Database!$A:$AS,MATCH($S$1,Database!$A$1:$AS$1,),))))-(((VLOOKUP(EDATE(B370,-12),Database!$A:$AS,MATCH($S$1,Database!$A$1:$AS$1,),)))))/(((VLOOKUP(EDATE(B370,-12),Database!$A:$AS,MATCH($S$1,Database!$A$1:$AS$1,),)))))</f>
        <v>-0.18423307626592952</v>
      </c>
      <c r="T370" s="13">
        <f>IF(VLOOKUP(B370,Database!$A:$AV,MATCH($T$1,Database!$A$1:$AV$1,),)=0,"#N/A",((((VLOOKUP(B370,Database!$A:$AS,MATCH($T$1,Database!$A$1:$AS$1,),))))-(((VLOOKUP(EDATE(B370,-12),Database!$A:$AS,MATCH($T$1,Database!$A$1:$AS$1,),)))))/(((VLOOKUP(EDATE(B370,-12),Database!$A:$AS,MATCH($T$1,Database!$A$1:$AS$1,),)))))</f>
        <v>-6.2393162390342427E-2</v>
      </c>
      <c r="U370" s="13">
        <f>IF(VLOOKUP(B370,Database!$A:$AV,MATCH($U$1,Database!$A$1:$AV$1,),)=0,"#N/A",((((VLOOKUP(B370,Database!$A:$AS,MATCH($U$1,Database!$A$1:$AS$1,),))))-(((VLOOKUP(EDATE(B370,-12),Database!$A:$AS,MATCH($U$1,Database!$A$1:$AS$1,),)))))/(((VLOOKUP(EDATE(B370,-12),Database!$A:$AS,MATCH($U$1,Database!$A$1:$AS$1,),)))))</f>
        <v>1.2411347512841136E-2</v>
      </c>
      <c r="V370" s="13">
        <f>IF(VLOOKUP(B370,Database!$A:$AV,MATCH($V$1,Database!$A$1:$AV$1,),)=0,"#N/A",((((VLOOKUP(B370,Database!$A:$AS,MATCH($V$1,Database!$A$1:$AS$1,),))))-(((VLOOKUP(EDATE(B370,-12),Database!$A:$AS,MATCH($V$1,Database!$A$1:$AS$1,),)))))/(((VLOOKUP(EDATE(B370,-12),Database!$A:$AS,MATCH($V$1,Database!$A$1:$AS$1,),)))))</f>
        <v>5.1831992850759581E-2</v>
      </c>
    </row>
    <row r="371" spans="2:22" s="80" customFormat="1" x14ac:dyDescent="0.35">
      <c r="B371" s="75">
        <v>43435</v>
      </c>
      <c r="C371" s="13">
        <f>IF(VLOOKUP(B371,Database!$A:$AU,MATCH($C$1,Database!$A$1:$AU$1,),)=0,"#N/A",((((VLOOKUP(B371,Database!$A:$AU,MATCH($C$1,Database!$A$1:$AU$1,),))))-(((VLOOKUP(EDATE(B371,-12),Database!$A:$AU,MATCH($C$1,Database!$A$1:$AU$1,),)))))/(((VLOOKUP(EDATE(B371,-12),Database!$A:$AU,MATCH($C$1,Database!$A$1:$AU$1,),)))))</f>
        <v>2.4472372416111353E-2</v>
      </c>
      <c r="D371" s="13">
        <f>IF(VLOOKUP(B371,Database!$A:$AV,MATCH($D$1,Database!$A$1:$AV$1,),)=0,"#N/A",((((VLOOKUP(B371,Database!$A:$AS,MATCH($D$1,Database!$A$1:$AS$1,),))))-(((VLOOKUP(EDATE(B371,-12),Database!$A:$AS,MATCH($D$1,Database!$A$1:$AS$1,),)))))/(((VLOOKUP(EDATE(B371,-12),Database!$A:$AS,MATCH($D$1,Database!$A$1:$AS$1,),)))))</f>
        <v>-3.2377428301320441E-2</v>
      </c>
      <c r="E371" s="13">
        <f>IF(VLOOKUP(B371,Database!$A:$AV,MATCH($E$1,Database!$A$1:$AV$1,),)=0,"#N/A",((((VLOOKUP(B371,Database!$A:$AS,MATCH($E$1,Database!$A$1:$AS$1,),))))-(((VLOOKUP(EDATE(B371,-12),Database!$A:$AS,MATCH($E$1,Database!$A$1:$AS$1,),)))))/(((VLOOKUP(EDATE(B371,-12),Database!$A:$AS,MATCH($E$1,Database!$A$1:$AS$1,),)))))</f>
        <v>-1.0426540284620787E-2</v>
      </c>
      <c r="F371" s="13">
        <f>IF(VLOOKUP(B371,Database!$A:$AV,MATCH($F$1,Database!$A$1:$AV$1,),)=0,"#N/A",((((VLOOKUP(B371,Database!$A:$AS,MATCH($F$1,Database!$A$1:$AS$1,),))))-(((VLOOKUP(EDATE(B371,-12),Database!$A:$AS,MATCH($F$1,Database!$A$1:$AS$1,),)))))/(((VLOOKUP(EDATE(B371,-12),Database!$A:$AS,MATCH($F$1,Database!$A$1:$AS$1,),)))))</f>
        <v>-2.8971962618045088E-2</v>
      </c>
      <c r="G371" s="13">
        <f>IF(VLOOKUP(B371,Database!$A:$AV,MATCH($G$1,Database!$A$1:$AV$1,),)=0,"#N/A",((((VLOOKUP(B371,Database!$A:$AS,MATCH($G$1,Database!$A$1:$AS$1,),))))-(((VLOOKUP(EDATE(B371,-12),Database!$A:$AS,MATCH($G$1,Database!$A$1:$AS$1,),)))))/(((VLOOKUP(EDATE(B371,-12),Database!$A:$AS,MATCH($G$1,Database!$A$1:$AS$1,),)))))</f>
        <v>-1.2867820985902162E-2</v>
      </c>
      <c r="H371" s="13">
        <f>IF(VLOOKUP(B371,Database!$A:$AV,MATCH($H$1,Database!$A$1:$AV$1,),)=0,"#N/A",((((VLOOKUP(B371,Database!$A:$AS,MATCH($H$1,Database!$A$1:$AS$1,),))))-(((VLOOKUP(EDATE(B371,-12),Database!$A:$AS,MATCH($H$1,Database!$A$1:$AS$1,),)))))/(((VLOOKUP(EDATE(B371,-12),Database!$A:$AS,MATCH($H$1,Database!$A$1:$AS$1,),)))))</f>
        <v>6.1728395038986783E-3</v>
      </c>
      <c r="I371" s="13">
        <f>IF(VLOOKUP(B371,Database!$A:$AV,MATCH($I$1,Database!$A$1:$AV$1,),)=0,"#N/A",((((VLOOKUP(B371,Database!$A:$AS,MATCH($I$1,Database!$A$1:$AS$1,),))))-(((VLOOKUP(EDATE(B371,-12),Database!$A:$AS,MATCH($I$1,Database!$A$1:$AS$1,),)))))/(((VLOOKUP(EDATE(B371,-12),Database!$A:$AS,MATCH($I$1,Database!$A$1:$AS$1,),)))))</f>
        <v>-4.7877145436758167E-2</v>
      </c>
      <c r="J371" s="13">
        <f>IF(VLOOKUP(B371,Database!$A:$AV,MATCH($J$1,Database!$A$1:$AV$1,),)=0,"#N/A",((((VLOOKUP(B371,Database!$A:$AS,MATCH($J$1,Database!$A$1:$AS$1,),))))-(((VLOOKUP(EDATE(B371,-12),Database!$A:$AS,MATCH($J$1,Database!$A$1:$AS$1,),)))))/(((VLOOKUP(EDATE(B371,-12),Database!$A:$AS,MATCH($J$1,Database!$A$1:$AS$1,),)))))</f>
        <v>-4.6722308049484129E-2</v>
      </c>
      <c r="K371" s="13">
        <f>IF(VLOOKUP(B371,Database!$A:$AV,MATCH($K$1,Database!$A$1:$AV$1,),)=0,"#N/A",((((VLOOKUP(B371,Database!$A:$AS,MATCH($K$1,Database!$A$1:$AS$1,),))))-(((VLOOKUP(EDATE(B371,-12),Database!$A:$AS,MATCH($K$1,Database!$A$1:$AS$1,),)))))/(((VLOOKUP(EDATE(B371,-12),Database!$A:$AS,MATCH($K$1,Database!$A$1:$AS$1,),)))))</f>
        <v>1.3636363641694661E-2</v>
      </c>
      <c r="L371" s="13"/>
      <c r="M371" s="13">
        <f>((((VLOOKUP(B371,Database!$A:$AS,MATCH($M$1,Database!$A$1:$AS$1,),))))-(((VLOOKUP(EDATE(B371,-12),Database!$A:$AS,MATCH($M$1,Database!$A$1:$AS$1,),)))))/(((VLOOKUP(EDATE(B371,-12),Database!$A:$AS,MATCH($M$1,Database!$A$1:$AS$1,),))))</f>
        <v>6.2082139446036293E-2</v>
      </c>
      <c r="N371" s="13">
        <f>((((VLOOKUP(B371,Database!$A:$AS,MATCH($N$1,Database!$A$1:$AS$1,),))))-(((VLOOKUP(EDATE(B371,-12),Database!$A:$AS,MATCH($N$1,Database!$A$1:$AS$1,),)))))/(((VLOOKUP(EDATE(B371,-12),Database!$A:$AS,MATCH($N$1,Database!$A$1:$AS$1,),))))</f>
        <v>2.3524256543814358E-2</v>
      </c>
      <c r="O371" s="13">
        <f>IF(VLOOKUP(B371,Database!$A:$AV,MATCH($O$1,Database!$A$1:$AV$1,),)=0,"#N/A",((((VLOOKUP(B371,Database!$A:$AS,MATCH($O$1,Database!$A$1:$AS$1,),))))-(((VLOOKUP(EDATE(B371,-12),Database!$A:$AS,MATCH($O$1,Database!$A$1:$AS$1,),)))))/(((VLOOKUP(EDATE(B371,-12),Database!$A:$AS,MATCH($O$1,Database!$A$1:$AS$1,),)))))</f>
        <v>2.2876154443685782E-2</v>
      </c>
      <c r="P371" s="13">
        <f>IF(VLOOKUP(B371,Database!$A:$AV,MATCH($P$1,Database!$A$1:$AV$1,),)=0,"#N/A",((((VLOOKUP(B371,Database!$A:$AS,MATCH($P$1,Database!$A$1:$AS$1,),))))-(((VLOOKUP(EDATE(B371,-12),Database!$A:$AS,MATCH($P$1,Database!$A$1:$AS$1,),)))))/(((VLOOKUP(EDATE(B371,-12),Database!$A:$AS,MATCH($P$1,Database!$A$1:$AS$1,),)))))</f>
        <v>5.8083252662149906E-3</v>
      </c>
      <c r="Q371" s="13">
        <f>IF(VLOOKUP(B371,Database!$A:$AV,MATCH($Q$1,Database!$A$1:$AV$1,),)=0,"#N/A",((((VLOOKUP(B371,Database!$A:$AS,MATCH($Q$1,Database!$A$1:$AS$1,),))))-(((VLOOKUP(EDATE(B371,-12),Database!$A:$AS,MATCH($Q$1,Database!$A$1:$AS$1,),)))))/(((VLOOKUP(EDATE(B371,-12),Database!$A:$AS,MATCH($Q$1,Database!$A$1:$AS$1,),)))))</f>
        <v>-3.7992442050889537E-2</v>
      </c>
      <c r="R371" s="13">
        <f>IF(VLOOKUP(B371,Database!$A:$AV,MATCH($R$1,Database!$A$1:$AV$1,),)=0,"#N/A",((((VLOOKUP(B371,Database!$A:$AS,MATCH($R$1,Database!$A$1:$AS$1,),))))-(((VLOOKUP(EDATE(B371,-12),Database!$A:$AS,MATCH($R$1,Database!$A$1:$AS$1,),)))))/(((VLOOKUP(EDATE(B371,-12),Database!$A:$AS,MATCH($R$1,Database!$A$1:$AS$1,),)))))</f>
        <v>2.224281742492475E-2</v>
      </c>
      <c r="S371" s="13">
        <f>IF(VLOOKUP(B371,Database!$A:$AV,MATCH($S$1,Database!$A$1:$AV$1,),)=0,"#N/A",((((VLOOKUP(B371,Database!$A:$AS,MATCH($S$1,Database!$A$1:$AS$1,),))))-(((VLOOKUP(EDATE(B371,-12),Database!$A:$AS,MATCH($S$1,Database!$A$1:$AS$1,),)))))/(((VLOOKUP(EDATE(B371,-12),Database!$A:$AS,MATCH($S$1,Database!$A$1:$AS$1,),)))))</f>
        <v>-0.15641952983649907</v>
      </c>
      <c r="T371" s="13">
        <f>IF(VLOOKUP(B371,Database!$A:$AV,MATCH($T$1,Database!$A$1:$AV$1,),)=0,"#N/A",((((VLOOKUP(B371,Database!$A:$AS,MATCH($T$1,Database!$A$1:$AS$1,),))))-(((VLOOKUP(EDATE(B371,-12),Database!$A:$AS,MATCH($T$1,Database!$A$1:$AS$1,),)))))/(((VLOOKUP(EDATE(B371,-12),Database!$A:$AS,MATCH($T$1,Database!$A$1:$AS$1,),)))))</f>
        <v>-0.10158201498678932</v>
      </c>
      <c r="U371" s="13">
        <f>IF(VLOOKUP(B371,Database!$A:$AV,MATCH($U$1,Database!$A$1:$AV$1,),)=0,"#N/A",((((VLOOKUP(B371,Database!$A:$AS,MATCH($U$1,Database!$A$1:$AS$1,),))))-(((VLOOKUP(EDATE(B371,-12),Database!$A:$AS,MATCH($U$1,Database!$A$1:$AS$1,),)))))/(((VLOOKUP(EDATE(B371,-12),Database!$A:$AS,MATCH($U$1,Database!$A$1:$AS$1,),)))))</f>
        <v>3.5211267566571673E-3</v>
      </c>
      <c r="V371" s="13">
        <f>IF(VLOOKUP(B371,Database!$A:$AV,MATCH($V$1,Database!$A$1:$AV$1,),)=0,"#N/A",((((VLOOKUP(B371,Database!$A:$AS,MATCH($V$1,Database!$A$1:$AS$1,),))))-(((VLOOKUP(EDATE(B371,-12),Database!$A:$AS,MATCH($V$1,Database!$A$1:$AS$1,),)))))/(((VLOOKUP(EDATE(B371,-12),Database!$A:$AS,MATCH($V$1,Database!$A$1:$AS$1,),)))))</f>
        <v>3.1222896790980125E-2</v>
      </c>
    </row>
    <row r="372" spans="2:22" s="80" customFormat="1" x14ac:dyDescent="0.35">
      <c r="B372" s="75">
        <v>43466</v>
      </c>
      <c r="C372" s="13">
        <f>IF(VLOOKUP(B372,Database!$A:$AU,MATCH($C$1,Database!$A$1:$AU$1,),)=0,"#N/A",((((VLOOKUP(B372,Database!$A:$AU,MATCH($C$1,Database!$A$1:$AU$1,),))))-(((VLOOKUP(EDATE(B372,-12),Database!$A:$AU,MATCH($C$1,Database!$A$1:$AU$1,),)))))/(((VLOOKUP(EDATE(B372,-12),Database!$A:$AU,MATCH($C$1,Database!$A$1:$AU$1,),)))))</f>
        <v>1.897873599682608E-2</v>
      </c>
      <c r="D372" s="13">
        <f>IF(VLOOKUP(B372,Database!$A:$AV,MATCH($D$1,Database!$A$1:$AV$1,),)=0,"#N/A",((((VLOOKUP(B372,Database!$A:$AS,MATCH($D$1,Database!$A$1:$AS$1,),))))-(((VLOOKUP(EDATE(B372,-12),Database!$A:$AS,MATCH($D$1,Database!$A$1:$AS$1,),)))))/(((VLOOKUP(EDATE(B372,-12),Database!$A:$AS,MATCH($D$1,Database!$A$1:$AS$1,),)))))</f>
        <v>-9.4517958070815819E-4</v>
      </c>
      <c r="E372" s="13">
        <f>IF(VLOOKUP(B372,Database!$A:$AV,MATCH($E$1,Database!$A$1:$AV$1,),)=0,"#N/A",((((VLOOKUP(B372,Database!$A:$AS,MATCH($E$1,Database!$A$1:$AS$1,),))))-(((VLOOKUP(EDATE(B372,-12),Database!$A:$AS,MATCH($E$1,Database!$A$1:$AS$1,),)))))/(((VLOOKUP(EDATE(B372,-12),Database!$A:$AS,MATCH($E$1,Database!$A$1:$AS$1,),)))))</f>
        <v>1.0858835143392606E-2</v>
      </c>
      <c r="F372" s="13">
        <f>IF(VLOOKUP(B372,Database!$A:$AV,MATCH($F$1,Database!$A$1:$AV$1,),)=0,"#N/A",((((VLOOKUP(B372,Database!$A:$AS,MATCH($F$1,Database!$A$1:$AS$1,),))))-(((VLOOKUP(EDATE(B372,-12),Database!$A:$AS,MATCH($F$1,Database!$A$1:$AS$1,),)))))/(((VLOOKUP(EDATE(B372,-12),Database!$A:$AS,MATCH($F$1,Database!$A$1:$AS$1,),)))))</f>
        <v>-2.7230046950075814E-2</v>
      </c>
      <c r="G372" s="13">
        <f>IF(VLOOKUP(B372,Database!$A:$AV,MATCH($G$1,Database!$A$1:$AV$1,),)=0,"#N/A",((((VLOOKUP(B372,Database!$A:$AS,MATCH($G$1,Database!$A$1:$AS$1,),))))-(((VLOOKUP(EDATE(B372,-12),Database!$A:$AS,MATCH($G$1,Database!$A$1:$AS$1,),)))))/(((VLOOKUP(EDATE(B372,-12),Database!$A:$AS,MATCH($G$1,Database!$A$1:$AS$1,),)))))</f>
        <v>2.7393225331369724E-2</v>
      </c>
      <c r="H372" s="13">
        <f>IF(VLOOKUP(B372,Database!$A:$AV,MATCH($H$1,Database!$A$1:$AV$1,),)=0,"#N/A",((((VLOOKUP(B372,Database!$A:$AS,MATCH($H$1,Database!$A$1:$AS$1,),))))-(((VLOOKUP(EDATE(B372,-12),Database!$A:$AS,MATCH($H$1,Database!$A$1:$AS$1,),)))))/(((VLOOKUP(EDATE(B372,-12),Database!$A:$AS,MATCH($H$1,Database!$A$1:$AS$1,),)))))</f>
        <v>1.7507723992602215E-2</v>
      </c>
      <c r="I372" s="13">
        <f>IF(VLOOKUP(B372,Database!$A:$AV,MATCH($I$1,Database!$A$1:$AV$1,),)=0,"#N/A",((((VLOOKUP(B372,Database!$A:$AS,MATCH($I$1,Database!$A$1:$AS$1,),))))-(((VLOOKUP(EDATE(B372,-12),Database!$A:$AS,MATCH($I$1,Database!$A$1:$AS$1,),)))))/(((VLOOKUP(EDATE(B372,-12),Database!$A:$AS,MATCH($I$1,Database!$A$1:$AS$1,),)))))</f>
        <v>-3.752345220969898E-3</v>
      </c>
      <c r="J372" s="13">
        <f>IF(VLOOKUP(B372,Database!$A:$AV,MATCH($J$1,Database!$A$1:$AV$1,),)=0,"#N/A",((((VLOOKUP(B372,Database!$A:$AS,MATCH($J$1,Database!$A$1:$AS$1,),))))-(((VLOOKUP(EDATE(B372,-12),Database!$A:$AS,MATCH($J$1,Database!$A$1:$AS$1,),)))))/(((VLOOKUP(EDATE(B372,-12),Database!$A:$AS,MATCH($J$1,Database!$A$1:$AS$1,),)))))</f>
        <v>1.8693539819453927E-2</v>
      </c>
      <c r="K372" s="13">
        <f>IF(VLOOKUP(B372,Database!$A:$AV,MATCH($K$1,Database!$A$1:$AV$1,),)=0,"#N/A",((((VLOOKUP(B372,Database!$A:$AS,MATCH($K$1,Database!$A$1:$AS$1,),))))-(((VLOOKUP(EDATE(B372,-12),Database!$A:$AS,MATCH($K$1,Database!$A$1:$AS$1,),)))))/(((VLOOKUP(EDATE(B372,-12),Database!$A:$AS,MATCH($K$1,Database!$A$1:$AS$1,),)))))</f>
        <v>3.2967032967133644E-2</v>
      </c>
      <c r="L372" s="13"/>
      <c r="M372" s="13">
        <f>((((VLOOKUP(B372,Database!$A:$AS,MATCH($M$1,Database!$A$1:$AS$1,),))))-(((VLOOKUP(EDATE(B372,-12),Database!$A:$AS,MATCH($M$1,Database!$A$1:$AS$1,),)))))/(((VLOOKUP(EDATE(B372,-12),Database!$A:$AS,MATCH($M$1,Database!$A$1:$AS$1,),))))</f>
        <v>2.7726432532347505E-2</v>
      </c>
      <c r="N372" s="13">
        <f>((((VLOOKUP(B372,Database!$A:$AS,MATCH($N$1,Database!$A$1:$AS$1,),))))-(((VLOOKUP(EDATE(B372,-12),Database!$A:$AS,MATCH($N$1,Database!$A$1:$AS$1,),)))))/(((VLOOKUP(EDATE(B372,-12),Database!$A:$AS,MATCH($N$1,Database!$A$1:$AS$1,),))))</f>
        <v>1.311557761552091E-2</v>
      </c>
      <c r="O372" s="13">
        <f>IF(VLOOKUP(B372,Database!$A:$AV,MATCH($O$1,Database!$A$1:$AV$1,),)=0,"#N/A",((((VLOOKUP(B372,Database!$A:$AS,MATCH($O$1,Database!$A$1:$AS$1,),))))-(((VLOOKUP(EDATE(B372,-12),Database!$A:$AS,MATCH($O$1,Database!$A$1:$AS$1,),)))))/(((VLOOKUP(EDATE(B372,-12),Database!$A:$AS,MATCH($O$1,Database!$A$1:$AS$1,),)))))</f>
        <v>1.5609006519098455E-2</v>
      </c>
      <c r="P372" s="13">
        <f>IF(VLOOKUP(B372,Database!$A:$AV,MATCH($P$1,Database!$A$1:$AV$1,),)=0,"#N/A",((((VLOOKUP(B372,Database!$A:$AS,MATCH($P$1,Database!$A$1:$AS$1,),))))-(((VLOOKUP(EDATE(B372,-12),Database!$A:$AS,MATCH($P$1,Database!$A$1:$AS$1,),)))))/(((VLOOKUP(EDATE(B372,-12),Database!$A:$AS,MATCH($P$1,Database!$A$1:$AS$1,),)))))</f>
        <v>1.9011406844106733E-3</v>
      </c>
      <c r="Q372" s="13">
        <f>IF(VLOOKUP(B372,Database!$A:$AV,MATCH($Q$1,Database!$A$1:$AV$1,),)=0,"#N/A",((((VLOOKUP(B372,Database!$A:$AS,MATCH($Q$1,Database!$A$1:$AS$1,),))))-(((VLOOKUP(EDATE(B372,-12),Database!$A:$AS,MATCH($Q$1,Database!$A$1:$AS$1,),)))))/(((VLOOKUP(EDATE(B372,-12),Database!$A:$AS,MATCH($Q$1,Database!$A$1:$AS$1,),)))))</f>
        <v>-1.9099087513343278E-2</v>
      </c>
      <c r="R372" s="13">
        <f>IF(VLOOKUP(B372,Database!$A:$AV,MATCH($R$1,Database!$A$1:$AV$1,),)=0,"#N/A",((((VLOOKUP(B372,Database!$A:$AS,MATCH($R$1,Database!$A$1:$AS$1,),))))-(((VLOOKUP(EDATE(B372,-12),Database!$A:$AS,MATCH($R$1,Database!$A$1:$AS$1,),)))))/(((VLOOKUP(EDATE(B372,-12),Database!$A:$AS,MATCH($R$1,Database!$A$1:$AS$1,),)))))</f>
        <v>3.3395176249665579E-2</v>
      </c>
      <c r="S372" s="13">
        <f>IF(VLOOKUP(B372,Database!$A:$AV,MATCH($S$1,Database!$A$1:$AV$1,),)=0,"#N/A",((((VLOOKUP(B372,Database!$A:$AS,MATCH($S$1,Database!$A$1:$AS$1,),))))-(((VLOOKUP(EDATE(B372,-12),Database!$A:$AS,MATCH($S$1,Database!$A$1:$AS$1,),)))))/(((VLOOKUP(EDATE(B372,-12),Database!$A:$AS,MATCH($S$1,Database!$A$1:$AS$1,),)))))</f>
        <v>-4.8971596478611934E-2</v>
      </c>
      <c r="T372" s="13">
        <f>IF(VLOOKUP(B372,Database!$A:$AV,MATCH($T$1,Database!$A$1:$AV$1,),)=0,"#N/A",((((VLOOKUP(B372,Database!$A:$AS,MATCH($T$1,Database!$A$1:$AS$1,),))))-(((VLOOKUP(EDATE(B372,-12),Database!$A:$AS,MATCH($T$1,Database!$A$1:$AS$1,),)))))/(((VLOOKUP(EDATE(B372,-12),Database!$A:$AS,MATCH($T$1,Database!$A$1:$AS$1,),)))))</f>
        <v>-6.7911714771965476E-2</v>
      </c>
      <c r="U372" s="13">
        <f>IF(VLOOKUP(B372,Database!$A:$AV,MATCH($U$1,Database!$A$1:$AV$1,),)=0,"#N/A",((((VLOOKUP(B372,Database!$A:$AS,MATCH($U$1,Database!$A$1:$AS$1,),))))-(((VLOOKUP(EDATE(B372,-12),Database!$A:$AS,MATCH($U$1,Database!$A$1:$AS$1,),)))))/(((VLOOKUP(EDATE(B372,-12),Database!$A:$AS,MATCH($U$1,Database!$A$1:$AS$1,),)))))</f>
        <v>-4.401408454625869E-3</v>
      </c>
      <c r="V372" s="13">
        <f>IF(VLOOKUP(B372,Database!$A:$AV,MATCH($V$1,Database!$A$1:$AV$1,),)=0,"#N/A",((((VLOOKUP(B372,Database!$A:$AS,MATCH($V$1,Database!$A$1:$AS$1,),))))-(((VLOOKUP(EDATE(B372,-12),Database!$A:$AS,MATCH($V$1,Database!$A$1:$AS$1,),)))))/(((VLOOKUP(EDATE(B372,-12),Database!$A:$AS,MATCH($V$1,Database!$A$1:$AS$1,),)))))</f>
        <v>5.7573073516386179E-2</v>
      </c>
    </row>
    <row r="373" spans="2:22" s="80" customFormat="1" x14ac:dyDescent="0.35">
      <c r="B373" s="75">
        <v>43497</v>
      </c>
      <c r="C373" s="13">
        <f>IF(VLOOKUP(B373,Database!$A:$AU,MATCH($C$1,Database!$A$1:$AU$1,),)=0,"#N/A",((((VLOOKUP(B373,Database!$A:$AU,MATCH($C$1,Database!$A$1:$AU$1,),))))-(((VLOOKUP(EDATE(B373,-12),Database!$A:$AU,MATCH($C$1,Database!$A$1:$AU$1,),)))))/(((VLOOKUP(EDATE(B373,-12),Database!$A:$AU,MATCH($C$1,Database!$A$1:$AU$1,),)))))</f>
        <v>1.0902909152816503E-2</v>
      </c>
      <c r="D373" s="13">
        <f>IF(VLOOKUP(B373,Database!$A:$AV,MATCH($D$1,Database!$A$1:$AV$1,),)=0,"#N/A",((((VLOOKUP(B373,Database!$A:$AS,MATCH($D$1,Database!$A$1:$AS$1,),))))-(((VLOOKUP(EDATE(B373,-12),Database!$A:$AS,MATCH($D$1,Database!$A$1:$AS$1,),)))))/(((VLOOKUP(EDATE(B373,-12),Database!$A:$AS,MATCH($D$1,Database!$A$1:$AS$1,),)))))</f>
        <v>4.7619047637642836E-3</v>
      </c>
      <c r="E373" s="13">
        <f>IF(VLOOKUP(B373,Database!$A:$AV,MATCH($E$1,Database!$A$1:$AV$1,),)=0,"#N/A",((((VLOOKUP(B373,Database!$A:$AS,MATCH($E$1,Database!$A$1:$AS$1,),))))-(((VLOOKUP(EDATE(B373,-12),Database!$A:$AS,MATCH($E$1,Database!$A$1:$AS$1,),)))))/(((VLOOKUP(EDATE(B373,-12),Database!$A:$AS,MATCH($E$1,Database!$A$1:$AS$1,),)))))</f>
        <v>-8.6705202287913063E-3</v>
      </c>
      <c r="F373" s="13">
        <f>IF(VLOOKUP(B373,Database!$A:$AV,MATCH($F$1,Database!$A$1:$AV$1,),)=0,"#N/A",((((VLOOKUP(B373,Database!$A:$AS,MATCH($F$1,Database!$A$1:$AS$1,),))))-(((VLOOKUP(EDATE(B373,-12),Database!$A:$AS,MATCH($F$1,Database!$A$1:$AS$1,),)))))/(((VLOOKUP(EDATE(B373,-12),Database!$A:$AS,MATCH($F$1,Database!$A$1:$AS$1,),)))))</f>
        <v>-9.5602294428564025E-3</v>
      </c>
      <c r="G373" s="13">
        <f>IF(VLOOKUP(B373,Database!$A:$AV,MATCH($G$1,Database!$A$1:$AV$1,),)=0,"#N/A",((((VLOOKUP(B373,Database!$A:$AS,MATCH($G$1,Database!$A$1:$AS$1,),))))-(((VLOOKUP(EDATE(B373,-12),Database!$A:$AS,MATCH($G$1,Database!$A$1:$AS$1,),)))))/(((VLOOKUP(EDATE(B373,-12),Database!$A:$AS,MATCH($G$1,Database!$A$1:$AS$1,),)))))</f>
        <v>1.3463773731111978E-2</v>
      </c>
      <c r="H373" s="13">
        <f>IF(VLOOKUP(B373,Database!$A:$AV,MATCH($H$1,Database!$A$1:$AV$1,),)=0,"#N/A",((((VLOOKUP(B373,Database!$A:$AS,MATCH($H$1,Database!$A$1:$AS$1,),))))-(((VLOOKUP(EDATE(B373,-12),Database!$A:$AS,MATCH($H$1,Database!$A$1:$AS$1,),)))))/(((VLOOKUP(EDATE(B373,-12),Database!$A:$AS,MATCH($H$1,Database!$A$1:$AS$1,),)))))</f>
        <v>2.0533880899100253E-2</v>
      </c>
      <c r="I373" s="13">
        <f>IF(VLOOKUP(B373,Database!$A:$AV,MATCH($I$1,Database!$A$1:$AV$1,),)=0,"#N/A",((((VLOOKUP(B373,Database!$A:$AS,MATCH($I$1,Database!$A$1:$AS$1,),))))-(((VLOOKUP(EDATE(B373,-12),Database!$A:$AS,MATCH($I$1,Database!$A$1:$AS$1,),)))))/(((VLOOKUP(EDATE(B373,-12),Database!$A:$AS,MATCH($I$1,Database!$A$1:$AS$1,),)))))</f>
        <v>5.6657223874953758E-3</v>
      </c>
      <c r="J373" s="13">
        <f>IF(VLOOKUP(B373,Database!$A:$AV,MATCH($J$1,Database!$A$1:$AV$1,),)=0,"#N/A",((((VLOOKUP(B373,Database!$A:$AS,MATCH($J$1,Database!$A$1:$AS$1,),))))-(((VLOOKUP(EDATE(B373,-12),Database!$A:$AS,MATCH($J$1,Database!$A$1:$AS$1,),)))))/(((VLOOKUP(EDATE(B373,-12),Database!$A:$AS,MATCH($J$1,Database!$A$1:$AS$1,),)))))</f>
        <v>6.6627253205145897E-4</v>
      </c>
      <c r="K373" s="13">
        <f>IF(VLOOKUP(B373,Database!$A:$AV,MATCH($K$1,Database!$A$1:$AV$1,),)=0,"#N/A",((((VLOOKUP(B373,Database!$A:$AS,MATCH($K$1,Database!$A$1:$AS$1,),))))-(((VLOOKUP(EDATE(B373,-12),Database!$A:$AS,MATCH($K$1,Database!$A$1:$AS$1,),)))))/(((VLOOKUP(EDATE(B373,-12),Database!$A:$AS,MATCH($K$1,Database!$A$1:$AS$1,),)))))</f>
        <v>2.9411764700745607E-2</v>
      </c>
      <c r="L373" s="13"/>
      <c r="M373" s="13">
        <f>((((VLOOKUP(B373,Database!$A:$AS,MATCH($M$1,Database!$A$1:$AS$1,),))))-(((VLOOKUP(EDATE(B373,-12),Database!$A:$AS,MATCH($M$1,Database!$A$1:$AS$1,),)))))/(((VLOOKUP(EDATE(B373,-12),Database!$A:$AS,MATCH($M$1,Database!$A$1:$AS$1,),))))</f>
        <v>3.3550792171481908E-2</v>
      </c>
      <c r="N373" s="13">
        <f>((((VLOOKUP(B373,Database!$A:$AS,MATCH($N$1,Database!$A$1:$AS$1,),))))-(((VLOOKUP(EDATE(B373,-12),Database!$A:$AS,MATCH($N$1,Database!$A$1:$AS$1,),)))))/(((VLOOKUP(EDATE(B373,-12),Database!$A:$AS,MATCH($N$1,Database!$A$1:$AS$1,),))))</f>
        <v>9.4606239106673662E-4</v>
      </c>
      <c r="O373" s="13">
        <f>IF(VLOOKUP(B373,Database!$A:$AV,MATCH($O$1,Database!$A$1:$AV$1,),)=0,"#N/A",((((VLOOKUP(B373,Database!$A:$AS,MATCH($O$1,Database!$A$1:$AS$1,),))))-(((VLOOKUP(EDATE(B373,-12),Database!$A:$AS,MATCH($O$1,Database!$A$1:$AS$1,),)))))/(((VLOOKUP(EDATE(B373,-12),Database!$A:$AS,MATCH($O$1,Database!$A$1:$AS$1,),)))))</f>
        <v>-1.5903997632952462E-3</v>
      </c>
      <c r="P373" s="13">
        <f>IF(VLOOKUP(B373,Database!$A:$AV,MATCH($P$1,Database!$A$1:$AV$1,),)=0,"#N/A",((((VLOOKUP(B373,Database!$A:$AS,MATCH($P$1,Database!$A$1:$AS$1,),))))-(((VLOOKUP(EDATE(B373,-12),Database!$A:$AS,MATCH($P$1,Database!$A$1:$AS$1,),)))))/(((VLOOKUP(EDATE(B373,-12),Database!$A:$AS,MATCH($P$1,Database!$A$1:$AS$1,),)))))</f>
        <v>-3.7664783427495289E-2</v>
      </c>
      <c r="Q373" s="13">
        <f>IF(VLOOKUP(B373,Database!$A:$AV,MATCH($Q$1,Database!$A$1:$AV$1,),)=0,"#N/A",((((VLOOKUP(B373,Database!$A:$AS,MATCH($Q$1,Database!$A$1:$AS$1,),))))-(((VLOOKUP(EDATE(B373,-12),Database!$A:$AS,MATCH($Q$1,Database!$A$1:$AS$1,),)))))/(((VLOOKUP(EDATE(B373,-12),Database!$A:$AS,MATCH($Q$1,Database!$A$1:$AS$1,),)))))</f>
        <v>-1.3843294421738598E-2</v>
      </c>
      <c r="R373" s="13">
        <f>IF(VLOOKUP(B373,Database!$A:$AV,MATCH($R$1,Database!$A$1:$AV$1,),)=0,"#N/A",((((VLOOKUP(B373,Database!$A:$AS,MATCH($R$1,Database!$A$1:$AS$1,),))))-(((VLOOKUP(EDATE(B373,-12),Database!$A:$AS,MATCH($R$1,Database!$A$1:$AS$1,),)))))/(((VLOOKUP(EDATE(B373,-12),Database!$A:$AS,MATCH($R$1,Database!$A$1:$AS$1,),)))))</f>
        <v>1.8501387606691951E-2</v>
      </c>
      <c r="S373" s="13">
        <f>IF(VLOOKUP(B373,Database!$A:$AV,MATCH($S$1,Database!$A$1:$AV$1,),)=0,"#N/A",((((VLOOKUP(B373,Database!$A:$AS,MATCH($S$1,Database!$A$1:$AS$1,),))))-(((VLOOKUP(EDATE(B373,-12),Database!$A:$AS,MATCH($S$1,Database!$A$1:$AS$1,),)))))/(((VLOOKUP(EDATE(B373,-12),Database!$A:$AS,MATCH($S$1,Database!$A$1:$AS$1,),)))))</f>
        <v>3.0991735533923891E-2</v>
      </c>
      <c r="T373" s="13">
        <f>IF(VLOOKUP(B373,Database!$A:$AV,MATCH($T$1,Database!$A$1:$AV$1,),)=0,"#N/A",((((VLOOKUP(B373,Database!$A:$AS,MATCH($T$1,Database!$A$1:$AS$1,),))))-(((VLOOKUP(EDATE(B373,-12),Database!$A:$AS,MATCH($T$1,Database!$A$1:$AS$1,),)))))/(((VLOOKUP(EDATE(B373,-12),Database!$A:$AS,MATCH($T$1,Database!$A$1:$AS$1,),)))))</f>
        <v>-5.128205127657201E-2</v>
      </c>
      <c r="U373" s="13">
        <f>IF(VLOOKUP(B373,Database!$A:$AV,MATCH($U$1,Database!$A$1:$AV$1,),)=0,"#N/A",((((VLOOKUP(B373,Database!$A:$AS,MATCH($U$1,Database!$A$1:$AS$1,),))))-(((VLOOKUP(EDATE(B373,-12),Database!$A:$AS,MATCH($U$1,Database!$A$1:$AS$1,),)))))/(((VLOOKUP(EDATE(B373,-12),Database!$A:$AS,MATCH($U$1,Database!$A$1:$AS$1,),)))))</f>
        <v>1.9819819815874572E-2</v>
      </c>
      <c r="V373" s="13">
        <f>IF(VLOOKUP(B373,Database!$A:$AV,MATCH($V$1,Database!$A$1:$AV$1,),)=0,"#N/A",((((VLOOKUP(B373,Database!$A:$AS,MATCH($V$1,Database!$A$1:$AS$1,),))))-(((VLOOKUP(EDATE(B373,-12),Database!$A:$AS,MATCH($V$1,Database!$A$1:$AS$1,),)))))/(((VLOOKUP(EDATE(B373,-12),Database!$A:$AS,MATCH($V$1,Database!$A$1:$AS$1,),)))))</f>
        <v>6.4035087719298223E-2</v>
      </c>
    </row>
    <row r="374" spans="2:22" s="80" customFormat="1" x14ac:dyDescent="0.35">
      <c r="B374" s="75">
        <v>43525</v>
      </c>
      <c r="C374" s="13">
        <f>IF(VLOOKUP(B374,Database!$A:$AU,MATCH($C$1,Database!$A$1:$AU$1,),)=0,"#N/A",((((VLOOKUP(B374,Database!$A:$AU,MATCH($C$1,Database!$A$1:$AU$1,),))))-(((VLOOKUP(EDATE(B374,-12),Database!$A:$AU,MATCH($C$1,Database!$A$1:$AU$1,),)))))/(((VLOOKUP(EDATE(B374,-12),Database!$A:$AU,MATCH($C$1,Database!$A$1:$AU$1,),)))))</f>
        <v>6.076545894288749E-3</v>
      </c>
      <c r="D374" s="13">
        <f>IF(VLOOKUP(B374,Database!$A:$AV,MATCH($D$1,Database!$A$1:$AV$1,),)=0,"#N/A",((((VLOOKUP(B374,Database!$A:$AS,MATCH($D$1,Database!$A$1:$AS$1,),))))-(((VLOOKUP(EDATE(B374,-12),Database!$A:$AS,MATCH($D$1,Database!$A$1:$AS$1,),)))))/(((VLOOKUP(EDATE(B374,-12),Database!$A:$AS,MATCH($D$1,Database!$A$1:$AS$1,),)))))</f>
        <v>2.8517110258207161E-3</v>
      </c>
      <c r="E374" s="13">
        <f>IF(VLOOKUP(B374,Database!$A:$AV,MATCH($E$1,Database!$A$1:$AV$1,),)=0,"#N/A",((((VLOOKUP(B374,Database!$A:$AS,MATCH($E$1,Database!$A$1:$AS$1,),))))-(((VLOOKUP(EDATE(B374,-12),Database!$A:$AS,MATCH($E$1,Database!$A$1:$AS$1,),)))))/(((VLOOKUP(EDATE(B374,-12),Database!$A:$AS,MATCH($E$1,Database!$A$1:$AS$1,),)))))</f>
        <v>-2.2878932319627416E-2</v>
      </c>
      <c r="F374" s="13">
        <f>IF(VLOOKUP(B374,Database!$A:$AV,MATCH($F$1,Database!$A$1:$AV$1,),)=0,"#N/A",((((VLOOKUP(B374,Database!$A:$AS,MATCH($F$1,Database!$A$1:$AS$1,),))))-(((VLOOKUP(EDATE(B374,-12),Database!$A:$AS,MATCH($F$1,Database!$A$1:$AS$1,),)))))/(((VLOOKUP(EDATE(B374,-12),Database!$A:$AS,MATCH($F$1,Database!$A$1:$AS$1,),)))))</f>
        <v>-1.4164305945129936E-2</v>
      </c>
      <c r="G374" s="13">
        <f>IF(VLOOKUP(B374,Database!$A:$AV,MATCH($G$1,Database!$A$1:$AV$1,),)=0,"#N/A",((((VLOOKUP(B374,Database!$A:$AS,MATCH($G$1,Database!$A$1:$AS$1,),))))-(((VLOOKUP(EDATE(B374,-12),Database!$A:$AS,MATCH($G$1,Database!$A$1:$AS$1,),)))))/(((VLOOKUP(EDATE(B374,-12),Database!$A:$AS,MATCH($G$1,Database!$A$1:$AS$1,),)))))</f>
        <v>1.7266187050360366E-3</v>
      </c>
      <c r="H374" s="13">
        <f>IF(VLOOKUP(B374,Database!$A:$AV,MATCH($H$1,Database!$A$1:$AV$1,),)=0,"#N/A",((((VLOOKUP(B374,Database!$A:$AS,MATCH($H$1,Database!$A$1:$AS$1,),))))-(((VLOOKUP(EDATE(B374,-12),Database!$A:$AS,MATCH($H$1,Database!$A$1:$AS$1,),)))))/(((VLOOKUP(EDATE(B374,-12),Database!$A:$AS,MATCH($H$1,Database!$A$1:$AS$1,),)))))</f>
        <v>3.1893004119634839E-2</v>
      </c>
      <c r="I374" s="13">
        <f>IF(VLOOKUP(B374,Database!$A:$AV,MATCH($I$1,Database!$A$1:$AV$1,),)=0,"#N/A",((((VLOOKUP(B374,Database!$A:$AS,MATCH($I$1,Database!$A$1:$AS$1,),))))-(((VLOOKUP(EDATE(B374,-12),Database!$A:$AS,MATCH($I$1,Database!$A$1:$AS$1,),)))))/(((VLOOKUP(EDATE(B374,-12),Database!$A:$AS,MATCH($I$1,Database!$A$1:$AS$1,),)))))</f>
        <v>-1.6759776540942822E-2</v>
      </c>
      <c r="J374" s="13">
        <f>IF(VLOOKUP(B374,Database!$A:$AV,MATCH($J$1,Database!$A$1:$AV$1,),)=0,"#N/A",((((VLOOKUP(B374,Database!$A:$AS,MATCH($J$1,Database!$A$1:$AS$1,),))))-(((VLOOKUP(EDATE(B374,-12),Database!$A:$AS,MATCH($J$1,Database!$A$1:$AS$1,),)))))/(((VLOOKUP(EDATE(B374,-12),Database!$A:$AS,MATCH($J$1,Database!$A$1:$AS$1,),)))))</f>
        <v>-1.2941799043116292E-2</v>
      </c>
      <c r="K374" s="13">
        <f>IF(VLOOKUP(B374,Database!$A:$AV,MATCH($K$1,Database!$A$1:$AV$1,),)=0,"#N/A",((((VLOOKUP(B374,Database!$A:$AS,MATCH($K$1,Database!$A$1:$AS$1,),))))-(((VLOOKUP(EDATE(B374,-12),Database!$A:$AS,MATCH($K$1,Database!$A$1:$AS$1,),)))))/(((VLOOKUP(EDATE(B374,-12),Database!$A:$AS,MATCH($K$1,Database!$A$1:$AS$1,),)))))</f>
        <v>-9.0661831041825435E-4</v>
      </c>
      <c r="L374" s="13"/>
      <c r="M374" s="13">
        <f>((((VLOOKUP(B374,Database!$A:$AS,MATCH($M$1,Database!$A$1:$AS$1,),))))-(((VLOOKUP(EDATE(B374,-12),Database!$A:$AS,MATCH($M$1,Database!$A$1:$AS$1,),)))))/(((VLOOKUP(EDATE(B374,-12),Database!$A:$AS,MATCH($M$1,Database!$A$1:$AS$1,),))))</f>
        <v>3.0583873957367905E-2</v>
      </c>
      <c r="N374" s="13">
        <f>((((VLOOKUP(B374,Database!$A:$AS,MATCH($N$1,Database!$A$1:$AS$1,),))))-(((VLOOKUP(EDATE(B374,-12),Database!$A:$AS,MATCH($N$1,Database!$A$1:$AS$1,),)))))/(((VLOOKUP(EDATE(B374,-12),Database!$A:$AS,MATCH($N$1,Database!$A$1:$AS$1,),))))</f>
        <v>2.764615434197619E-2</v>
      </c>
      <c r="O374" s="13">
        <f>IF(VLOOKUP(B374,Database!$A:$AV,MATCH($O$1,Database!$A$1:$AV$1,),)=0,"#N/A",((((VLOOKUP(B374,Database!$A:$AS,MATCH($O$1,Database!$A$1:$AS$1,),))))-(((VLOOKUP(EDATE(B374,-12),Database!$A:$AS,MATCH($O$1,Database!$A$1:$AS$1,),)))))/(((VLOOKUP(EDATE(B374,-12),Database!$A:$AS,MATCH($O$1,Database!$A$1:$AS$1,),)))))</f>
        <v>2.765863039143788E-3</v>
      </c>
      <c r="P374" s="13">
        <f>IF(VLOOKUP(B374,Database!$A:$AV,MATCH($P$1,Database!$A$1:$AV$1,),)=0,"#N/A",((((VLOOKUP(B374,Database!$A:$AS,MATCH($P$1,Database!$A$1:$AS$1,),))))-(((VLOOKUP(EDATE(B374,-12),Database!$A:$AS,MATCH($P$1,Database!$A$1:$AS$1,),)))))/(((VLOOKUP(EDATE(B374,-12),Database!$A:$AS,MATCH($P$1,Database!$A$1:$AS$1,),)))))</f>
        <v>-4.7801147227533461E-3</v>
      </c>
      <c r="Q374" s="13">
        <f>IF(VLOOKUP(B374,Database!$A:$AV,MATCH($Q$1,Database!$A$1:$AV$1,),)=0,"#N/A",((((VLOOKUP(B374,Database!$A:$AS,MATCH($Q$1,Database!$A$1:$AS$1,),))))-(((VLOOKUP(EDATE(B374,-12),Database!$A:$AS,MATCH($Q$1,Database!$A$1:$AS$1,),)))))/(((VLOOKUP(EDATE(B374,-12),Database!$A:$AS,MATCH($Q$1,Database!$A$1:$AS$1,),)))))</f>
        <v>-2.9120069073808933E-2</v>
      </c>
      <c r="R374" s="13">
        <f>IF(VLOOKUP(B374,Database!$A:$AV,MATCH($R$1,Database!$A$1:$AV$1,),)=0,"#N/A",((((VLOOKUP(B374,Database!$A:$AS,MATCH($R$1,Database!$A$1:$AS$1,),))))-(((VLOOKUP(EDATE(B374,-12),Database!$A:$AS,MATCH($R$1,Database!$A$1:$AS$1,),)))))/(((VLOOKUP(EDATE(B374,-12),Database!$A:$AS,MATCH($R$1,Database!$A$1:$AS$1,),)))))</f>
        <v>-8.2720588274622191E-3</v>
      </c>
      <c r="S374" s="13">
        <f>IF(VLOOKUP(B374,Database!$A:$AV,MATCH($S$1,Database!$A$1:$AV$1,),)=0,"#N/A",((((VLOOKUP(B374,Database!$A:$AS,MATCH($S$1,Database!$A$1:$AS$1,),))))-(((VLOOKUP(EDATE(B374,-12),Database!$A:$AS,MATCH($S$1,Database!$A$1:$AS$1,),)))))/(((VLOOKUP(EDATE(B374,-12),Database!$A:$AS,MATCH($S$1,Database!$A$1:$AS$1,),)))))</f>
        <v>0.26893939393097499</v>
      </c>
      <c r="T374" s="13">
        <f>IF(VLOOKUP(B374,Database!$A:$AV,MATCH($T$1,Database!$A$1:$AV$1,),)=0,"#N/A",((((VLOOKUP(B374,Database!$A:$AS,MATCH($T$1,Database!$A$1:$AS$1,),))))-(((VLOOKUP(EDATE(B374,-12),Database!$A:$AS,MATCH($T$1,Database!$A$1:$AS$1,),)))))/(((VLOOKUP(EDATE(B374,-12),Database!$A:$AS,MATCH($T$1,Database!$A$1:$AS$1,),)))))</f>
        <v>-2.3057216056761903E-2</v>
      </c>
      <c r="U374" s="13">
        <f>IF(VLOOKUP(B374,Database!$A:$AV,MATCH($U$1,Database!$A$1:$AV$1,),)=0,"#N/A",((((VLOOKUP(B374,Database!$A:$AS,MATCH($U$1,Database!$A$1:$AS$1,),))))-(((VLOOKUP(EDATE(B374,-12),Database!$A:$AS,MATCH($U$1,Database!$A$1:$AS$1,),)))))/(((VLOOKUP(EDATE(B374,-12),Database!$A:$AS,MATCH($U$1,Database!$A$1:$AS$1,),)))))</f>
        <v>9.7864768753256753E-3</v>
      </c>
      <c r="V374" s="13">
        <f>IF(VLOOKUP(B374,Database!$A:$AV,MATCH($V$1,Database!$A$1:$AV$1,),)=0,"#N/A",((((VLOOKUP(B374,Database!$A:$AS,MATCH($V$1,Database!$A$1:$AS$1,),))))-(((VLOOKUP(EDATE(B374,-12),Database!$A:$AS,MATCH($V$1,Database!$A$1:$AS$1,),)))))/(((VLOOKUP(EDATE(B374,-12),Database!$A:$AS,MATCH($V$1,Database!$A$1:$AS$1,),)))))</f>
        <v>7.5221238938053103E-2</v>
      </c>
    </row>
    <row r="375" spans="2:22" s="80" customFormat="1" x14ac:dyDescent="0.35">
      <c r="B375" s="75">
        <v>43556</v>
      </c>
      <c r="C375" s="13">
        <f>IF(VLOOKUP(B375,Database!$A:$AU,MATCH($C$1,Database!$A$1:$AU$1,),)=0,"#N/A",((((VLOOKUP(B375,Database!$A:$AU,MATCH($C$1,Database!$A$1:$AU$1,),))))-(((VLOOKUP(EDATE(B375,-12),Database!$A:$AU,MATCH($C$1,Database!$A$1:$AU$1,),)))))/(((VLOOKUP(EDATE(B375,-12),Database!$A:$AU,MATCH($C$1,Database!$A$1:$AU$1,),)))))</f>
        <v>-1.0164936098003764E-2</v>
      </c>
      <c r="D375" s="13">
        <f>IF(VLOOKUP(B375,Database!$A:$AV,MATCH($D$1,Database!$A$1:$AV$1,),)=0,"#N/A",((((VLOOKUP(B375,Database!$A:$AS,MATCH($D$1,Database!$A$1:$AS$1,),))))-(((VLOOKUP(EDATE(B375,-12),Database!$A:$AS,MATCH($D$1,Database!$A$1:$AS$1,),)))))/(((VLOOKUP(EDATE(B375,-12),Database!$A:$AS,MATCH($D$1,Database!$A$1:$AS$1,),)))))</f>
        <v>9.5419847938327772E-4</v>
      </c>
      <c r="E375" s="13">
        <f>IF(VLOOKUP(B375,Database!$A:$AV,MATCH($E$1,Database!$A$1:$AV$1,),)=0,"#N/A",((((VLOOKUP(B375,Database!$A:$AS,MATCH($E$1,Database!$A$1:$AS$1,),))))-(((VLOOKUP(EDATE(B375,-12),Database!$A:$AS,MATCH($E$1,Database!$A$1:$AS$1,),)))))/(((VLOOKUP(EDATE(B375,-12),Database!$A:$AS,MATCH($E$1,Database!$A$1:$AS$1,),)))))</f>
        <v>-1.5340364335730572E-2</v>
      </c>
      <c r="F375" s="13">
        <f>IF(VLOOKUP(B375,Database!$A:$AV,MATCH($F$1,Database!$A$1:$AV$1,),)=0,"#N/A",((((VLOOKUP(B375,Database!$A:$AS,MATCH($F$1,Database!$A$1:$AS$1,),))))-(((VLOOKUP(EDATE(B375,-12),Database!$A:$AS,MATCH($F$1,Database!$A$1:$AS$1,),)))))/(((VLOOKUP(EDATE(B375,-12),Database!$A:$AS,MATCH($F$1,Database!$A$1:$AS$1,),)))))</f>
        <v>-2.4667931682017953E-2</v>
      </c>
      <c r="G375" s="13">
        <f>IF(VLOOKUP(B375,Database!$A:$AV,MATCH($G$1,Database!$A$1:$AV$1,),)=0,"#N/A",((((VLOOKUP(B375,Database!$A:$AS,MATCH($G$1,Database!$A$1:$AS$1,),))))-(((VLOOKUP(EDATE(B375,-12),Database!$A:$AS,MATCH($G$1,Database!$A$1:$AS$1,),)))))/(((VLOOKUP(EDATE(B375,-12),Database!$A:$AS,MATCH($G$1,Database!$A$1:$AS$1,),)))))</f>
        <v>1.500919918659821E-2</v>
      </c>
      <c r="H375" s="13">
        <f>IF(VLOOKUP(B375,Database!$A:$AV,MATCH($H$1,Database!$A$1:$AV$1,),)=0,"#N/A",((((VLOOKUP(B375,Database!$A:$AS,MATCH($H$1,Database!$A$1:$AS$1,),))))-(((VLOOKUP(EDATE(B375,-12),Database!$A:$AS,MATCH($H$1,Database!$A$1:$AS$1,),)))))/(((VLOOKUP(EDATE(B375,-12),Database!$A:$AS,MATCH($H$1,Database!$A$1:$AS$1,),)))))</f>
        <v>9.2687950531944504E-3</v>
      </c>
      <c r="I375" s="13">
        <f>IF(VLOOKUP(B375,Database!$A:$AV,MATCH($I$1,Database!$A$1:$AV$1,),)=0,"#N/A",((((VLOOKUP(B375,Database!$A:$AS,MATCH($I$1,Database!$A$1:$AS$1,),))))-(((VLOOKUP(EDATE(B375,-12),Database!$A:$AS,MATCH($I$1,Database!$A$1:$AS$1,),)))))/(((VLOOKUP(EDATE(B375,-12),Database!$A:$AS,MATCH($I$1,Database!$A$1:$AS$1,),)))))</f>
        <v>-1.608325450195144E-2</v>
      </c>
      <c r="J375" s="13">
        <f>IF(VLOOKUP(B375,Database!$A:$AV,MATCH($J$1,Database!$A$1:$AV$1,),)=0,"#N/A",((((VLOOKUP(B375,Database!$A:$AS,MATCH($J$1,Database!$A$1:$AS$1,),))))-(((VLOOKUP(EDATE(B375,-12),Database!$A:$AS,MATCH($J$1,Database!$A$1:$AS$1,),)))))/(((VLOOKUP(EDATE(B375,-12),Database!$A:$AS,MATCH($J$1,Database!$A$1:$AS$1,),)))))</f>
        <v>1.1357808962123635E-2</v>
      </c>
      <c r="K375" s="13">
        <f>IF(VLOOKUP(B375,Database!$A:$AV,MATCH($K$1,Database!$A$1:$AV$1,),)=0,"#N/A",((((VLOOKUP(B375,Database!$A:$AS,MATCH($K$1,Database!$A$1:$AS$1,),))))-(((VLOOKUP(EDATE(B375,-12),Database!$A:$AS,MATCH($K$1,Database!$A$1:$AS$1,),)))))/(((VLOOKUP(EDATE(B375,-12),Database!$A:$AS,MATCH($K$1,Database!$A$1:$AS$1,),)))))</f>
        <v>5.3824362610378915E-2</v>
      </c>
      <c r="L375" s="13"/>
      <c r="M375" s="13"/>
      <c r="N375" s="13">
        <f>((((VLOOKUP(B375,Database!$A:$AS,MATCH($N$1,Database!$A$1:$AS$1,),))))-(((VLOOKUP(EDATE(B375,-12),Database!$A:$AS,MATCH($N$1,Database!$A$1:$AS$1,),)))))/(((VLOOKUP(EDATE(B375,-12),Database!$A:$AS,MATCH($N$1,Database!$A$1:$AS$1,),))))</f>
        <v>3.0200840943946285E-2</v>
      </c>
      <c r="O375" s="13">
        <f>IF(VLOOKUP(B375,Database!$A:$AV,MATCH($O$1,Database!$A$1:$AV$1,),)=0,"#N/A",((((VLOOKUP(B375,Database!$A:$AS,MATCH($O$1,Database!$A$1:$AS$1,),))))-(((VLOOKUP(EDATE(B375,-12),Database!$A:$AS,MATCH($O$1,Database!$A$1:$AS$1,),)))))/(((VLOOKUP(EDATE(B375,-12),Database!$A:$AS,MATCH($O$1,Database!$A$1:$AS$1,),)))))</f>
        <v>2.1866815021220998E-2</v>
      </c>
      <c r="P375" s="13">
        <f>IF(VLOOKUP(B375,Database!$A:$AV,MATCH($P$1,Database!$A$1:$AV$1,),)=0,"#N/A",((((VLOOKUP(B375,Database!$A:$AS,MATCH($P$1,Database!$A$1:$AS$1,),))))-(((VLOOKUP(EDATE(B375,-12),Database!$A:$AS,MATCH($P$1,Database!$A$1:$AS$1,),)))))/(((VLOOKUP(EDATE(B375,-12),Database!$A:$AS,MATCH($P$1,Database!$A$1:$AS$1,),)))))</f>
        <v>-9.3370681605975722E-3</v>
      </c>
      <c r="Q375" s="13">
        <f>IF(VLOOKUP(B375,Database!$A:$AV,MATCH($Q$1,Database!$A$1:$AV$1,),)=0,"#N/A",((((VLOOKUP(B375,Database!$A:$AS,MATCH($Q$1,Database!$A$1:$AS$1,),))))-(((VLOOKUP(EDATE(B375,-12),Database!$A:$AS,MATCH($Q$1,Database!$A$1:$AS$1,),)))))/(((VLOOKUP(EDATE(B375,-12),Database!$A:$AS,MATCH($Q$1,Database!$A$1:$AS$1,),)))))</f>
        <v>-2.8651419515157695E-2</v>
      </c>
      <c r="R375" s="13">
        <f>IF(VLOOKUP(B375,Database!$A:$AV,MATCH($R$1,Database!$A$1:$AV$1,),)=0,"#N/A",((((VLOOKUP(B375,Database!$A:$AS,MATCH($R$1,Database!$A$1:$AS$1,),))))-(((VLOOKUP(EDATE(B375,-12),Database!$A:$AS,MATCH($R$1,Database!$A$1:$AS$1,),)))))/(((VLOOKUP(EDATE(B375,-12),Database!$A:$AS,MATCH($R$1,Database!$A$1:$AS$1,),)))))</f>
        <v>2.8011204485799031E-2</v>
      </c>
      <c r="S375" s="13">
        <f>IF(VLOOKUP(B375,Database!$A:$AV,MATCH($S$1,Database!$A$1:$AV$1,),)=0,"#N/A",((((VLOOKUP(B375,Database!$A:$AS,MATCH($S$1,Database!$A$1:$AS$1,),))))-(((VLOOKUP(EDATE(B375,-12),Database!$A:$AS,MATCH($S$1,Database!$A$1:$AS$1,),)))))/(((VLOOKUP(EDATE(B375,-12),Database!$A:$AS,MATCH($S$1,Database!$A$1:$AS$1,),)))))</f>
        <v>9.2373791627127624E-2</v>
      </c>
      <c r="T375" s="13">
        <f>IF(VLOOKUP(B375,Database!$A:$AV,MATCH($T$1,Database!$A$1:$AV$1,),)=0,"#N/A",((((VLOOKUP(B375,Database!$A:$AS,MATCH($T$1,Database!$A$1:$AS$1,),))))-(((VLOOKUP(EDATE(B375,-12),Database!$A:$AS,MATCH($T$1,Database!$A$1:$AS$1,),)))))/(((VLOOKUP(EDATE(B375,-12),Database!$A:$AS,MATCH($T$1,Database!$A$1:$AS$1,),)))))</f>
        <v>-4.0506329111082429E-2</v>
      </c>
      <c r="U375" s="13">
        <f>IF(VLOOKUP(B375,Database!$A:$AV,MATCH($U$1,Database!$A$1:$AV$1,),)=0,"#N/A",((((VLOOKUP(B375,Database!$A:$AS,MATCH($U$1,Database!$A$1:$AS$1,),))))-(((VLOOKUP(EDATE(B375,-12),Database!$A:$AS,MATCH($U$1,Database!$A$1:$AS$1,),)))))/(((VLOOKUP(EDATE(B375,-12),Database!$A:$AS,MATCH($U$1,Database!$A$1:$AS$1,),)))))</f>
        <v>3.9927404719862863E-2</v>
      </c>
      <c r="V375" s="13">
        <f>IF(VLOOKUP(B375,Database!$A:$AV,MATCH($V$1,Database!$A$1:$AV$1,),)=0,"#N/A",((((VLOOKUP(B375,Database!$A:$AS,MATCH($V$1,Database!$A$1:$AS$1,),))))-(((VLOOKUP(EDATE(B375,-12),Database!$A:$AS,MATCH($V$1,Database!$A$1:$AS$1,),)))))/(((VLOOKUP(EDATE(B375,-12),Database!$A:$AS,MATCH($V$1,Database!$A$1:$AS$1,),)))))</f>
        <v>6.4347826086956578E-2</v>
      </c>
    </row>
    <row r="376" spans="2:22" s="80" customFormat="1" x14ac:dyDescent="0.35">
      <c r="B376" s="75">
        <v>43586</v>
      </c>
      <c r="C376" s="13">
        <f>IF(VLOOKUP(B376,Database!$A:$AU,MATCH($C$1,Database!$A$1:$AU$1,),)=0,"#N/A",((((VLOOKUP(B376,Database!$A:$AU,MATCH($C$1,Database!$A$1:$AU$1,),))))-(((VLOOKUP(EDATE(B376,-12),Database!$A:$AU,MATCH($C$1,Database!$A$1:$AU$1,),)))))/(((VLOOKUP(EDATE(B376,-12),Database!$A:$AU,MATCH($C$1,Database!$A$1:$AU$1,),)))))</f>
        <v>9.963551520879891E-4</v>
      </c>
      <c r="D376" s="13">
        <f>IF(VLOOKUP(B376,Database!$A:$AV,MATCH($D$1,Database!$A$1:$AV$1,),)=0,"#N/A",((((VLOOKUP(B376,Database!$A:$AS,MATCH($D$1,Database!$A$1:$AS$1,),))))-(((VLOOKUP(EDATE(B376,-12),Database!$A:$AS,MATCH($D$1,Database!$A$1:$AS$1,),)))))/(((VLOOKUP(EDATE(B376,-12),Database!$A:$AS,MATCH($D$1,Database!$A$1:$AS$1,),)))))</f>
        <v>-8.4666039487187855E-3</v>
      </c>
      <c r="E376" s="13">
        <f>IF(VLOOKUP(B376,Database!$A:$AV,MATCH($E$1,Database!$A$1:$AV$1,),)=0,"#N/A",((((VLOOKUP(B376,Database!$A:$AS,MATCH($E$1,Database!$A$1:$AS$1,),))))-(((VLOOKUP(EDATE(B376,-12),Database!$A:$AS,MATCH($E$1,Database!$A$1:$AS$1,),)))))/(((VLOOKUP(EDATE(B376,-12),Database!$A:$AS,MATCH($E$1,Database!$A$1:$AS$1,),)))))</f>
        <v>-6.6921606163519208E-3</v>
      </c>
      <c r="F376" s="13">
        <f>IF(VLOOKUP(B376,Database!$A:$AV,MATCH($F$1,Database!$A$1:$AV$1,),)=0,"#N/A",((((VLOOKUP(B376,Database!$A:$AS,MATCH($F$1,Database!$A$1:$AS$1,),))))-(((VLOOKUP(EDATE(B376,-12),Database!$A:$AS,MATCH($F$1,Database!$A$1:$AS$1,),)))))/(((VLOOKUP(EDATE(B376,-12),Database!$A:$AS,MATCH($F$1,Database!$A$1:$AS$1,),)))))</f>
        <v>-3.3613445378072898E-2</v>
      </c>
      <c r="G376" s="13">
        <f>IF(VLOOKUP(B376,Database!$A:$AV,MATCH($G$1,Database!$A$1:$AV$1,),)=0,"#N/A",((((VLOOKUP(B376,Database!$A:$AS,MATCH($G$1,Database!$A$1:$AS$1,),))))-(((VLOOKUP(EDATE(B376,-12),Database!$A:$AS,MATCH($G$1,Database!$A$1:$AS$1,),)))))/(((VLOOKUP(EDATE(B376,-12),Database!$A:$AS,MATCH($G$1,Database!$A$1:$AS$1,),)))))</f>
        <v>3.904109589041091E-2</v>
      </c>
      <c r="H376" s="13">
        <f>IF(VLOOKUP(B376,Database!$A:$AV,MATCH($H$1,Database!$A$1:$AV$1,),)=0,"#N/A",((((VLOOKUP(B376,Database!$A:$AS,MATCH($H$1,Database!$A$1:$AS$1,),))))-(((VLOOKUP(EDATE(B376,-12),Database!$A:$AS,MATCH($H$1,Database!$A$1:$AS$1,),)))))/(((VLOOKUP(EDATE(B376,-12),Database!$A:$AS,MATCH($H$1,Database!$A$1:$AS$1,),)))))</f>
        <v>2.3735810117714116E-2</v>
      </c>
      <c r="I376" s="13">
        <f>IF(VLOOKUP(B376,Database!$A:$AV,MATCH($I$1,Database!$A$1:$AV$1,),)=0,"#N/A",((((VLOOKUP(B376,Database!$A:$AS,MATCH($I$1,Database!$A$1:$AS$1,),))))-(((VLOOKUP(EDATE(B376,-12),Database!$A:$AS,MATCH($I$1,Database!$A$1:$AS$1,),)))))/(((VLOOKUP(EDATE(B376,-12),Database!$A:$AS,MATCH($I$1,Database!$A$1:$AS$1,),)))))</f>
        <v>-3.7488284869415015E-3</v>
      </c>
      <c r="J376" s="13">
        <f>IF(VLOOKUP(B376,Database!$A:$AV,MATCH($J$1,Database!$A$1:$AV$1,),)=0,"#N/A",((((VLOOKUP(B376,Database!$A:$AS,MATCH($J$1,Database!$A$1:$AS$1,),))))-(((VLOOKUP(EDATE(B376,-12),Database!$A:$AS,MATCH($J$1,Database!$A$1:$AS$1,),)))))/(((VLOOKUP(EDATE(B376,-12),Database!$A:$AS,MATCH($J$1,Database!$A$1:$AS$1,),)))))</f>
        <v>1.0467438320019642E-2</v>
      </c>
      <c r="K376" s="13">
        <f>IF(VLOOKUP(B376,Database!$A:$AV,MATCH($K$1,Database!$A$1:$AV$1,),)=0,"#N/A",((((VLOOKUP(B376,Database!$A:$AS,MATCH($K$1,Database!$A$1:$AS$1,),))))-(((VLOOKUP(EDATE(B376,-12),Database!$A:$AS,MATCH($K$1,Database!$A$1:$AS$1,),)))))/(((VLOOKUP(EDATE(B376,-12),Database!$A:$AS,MATCH($K$1,Database!$A$1:$AS$1,),)))))</f>
        <v>1.9073569476917889E-2</v>
      </c>
      <c r="L376" s="13"/>
      <c r="M376" s="13"/>
      <c r="N376" s="13">
        <f>((((VLOOKUP(B376,Database!$A:$AS,MATCH($N$1,Database!$A$1:$AS$1,),))))-(((VLOOKUP(EDATE(B376,-12),Database!$A:$AS,MATCH($N$1,Database!$A$1:$AS$1,),)))))/(((VLOOKUP(EDATE(B376,-12),Database!$A:$AS,MATCH($N$1,Database!$A$1:$AS$1,),))))</f>
        <v>4.771412329597427E-2</v>
      </c>
      <c r="O376" s="13">
        <f>IF(VLOOKUP(B376,Database!$A:$AV,MATCH($O$1,Database!$A$1:$AV$1,),)=0,"#N/A",((((VLOOKUP(B376,Database!$A:$AS,MATCH($O$1,Database!$A$1:$AS$1,),))))-(((VLOOKUP(EDATE(B376,-12),Database!$A:$AS,MATCH($O$1,Database!$A$1:$AS$1,),)))))/(((VLOOKUP(EDATE(B376,-12),Database!$A:$AS,MATCH($O$1,Database!$A$1:$AS$1,),)))))</f>
        <v>2.5943337989139545E-2</v>
      </c>
      <c r="P376" s="13">
        <f>IF(VLOOKUP(B376,Database!$A:$AV,MATCH($P$1,Database!$A$1:$AV$1,),)=0,"#N/A",((((VLOOKUP(B376,Database!$A:$AS,MATCH($P$1,Database!$A$1:$AS$1,),))))-(((VLOOKUP(EDATE(B376,-12),Database!$A:$AS,MATCH($P$1,Database!$A$1:$AS$1,),)))))/(((VLOOKUP(EDATE(B376,-12),Database!$A:$AS,MATCH($P$1,Database!$A$1:$AS$1,),)))))</f>
        <v>-1.9444444444444393E-2</v>
      </c>
      <c r="Q376" s="13">
        <f>IF(VLOOKUP(B376,Database!$A:$AV,MATCH($Q$1,Database!$A$1:$AV$1,),)=0,"#N/A",((((VLOOKUP(B376,Database!$A:$AS,MATCH($Q$1,Database!$A$1:$AS$1,),))))-(((VLOOKUP(EDATE(B376,-12),Database!$A:$AS,MATCH($Q$1,Database!$A$1:$AS$1,),)))))/(((VLOOKUP(EDATE(B376,-12),Database!$A:$AS,MATCH($Q$1,Database!$A$1:$AS$1,),)))))</f>
        <v>8.9087395636681888E-2</v>
      </c>
      <c r="R376" s="13">
        <f>IF(VLOOKUP(B376,Database!$A:$AV,MATCH($R$1,Database!$A$1:$AV$1,),)=0,"#N/A",((((VLOOKUP(B376,Database!$A:$AS,MATCH($R$1,Database!$A$1:$AS$1,),))))-(((VLOOKUP(EDATE(B376,-12),Database!$A:$AS,MATCH($R$1,Database!$A$1:$AS$1,),)))))/(((VLOOKUP(EDATE(B376,-12),Database!$A:$AS,MATCH($R$1,Database!$A$1:$AS$1,),)))))</f>
        <v>-2.7522935792793973E-3</v>
      </c>
      <c r="S376" s="13">
        <f>IF(VLOOKUP(B376,Database!$A:$AV,MATCH($S$1,Database!$A$1:$AV$1,),)=0,"#N/A",((((VLOOKUP(B376,Database!$A:$AS,MATCH($S$1,Database!$A$1:$AS$1,),))))-(((VLOOKUP(EDATE(B376,-12),Database!$A:$AS,MATCH($S$1,Database!$A$1:$AS$1,),)))))/(((VLOOKUP(EDATE(B376,-12),Database!$A:$AS,MATCH($S$1,Database!$A$1:$AS$1,),)))))</f>
        <v>-2.7613412227882456E-2</v>
      </c>
      <c r="T376" s="13">
        <f>IF(VLOOKUP(B376,Database!$A:$AV,MATCH($T$1,Database!$A$1:$AV$1,),)=0,"#N/A",((((VLOOKUP(B376,Database!$A:$AS,MATCH($T$1,Database!$A$1:$AS$1,),))))-(((VLOOKUP(EDATE(B376,-12),Database!$A:$AS,MATCH($T$1,Database!$A$1:$AS$1,),)))))/(((VLOOKUP(EDATE(B376,-12),Database!$A:$AS,MATCH($T$1,Database!$A$1:$AS$1,),)))))</f>
        <v>-1.7979452058328023E-2</v>
      </c>
      <c r="U376" s="13">
        <f>IF(VLOOKUP(B376,Database!$A:$AV,MATCH($U$1,Database!$A$1:$AV$1,),)=0,"#N/A",((((VLOOKUP(B376,Database!$A:$AS,MATCH($U$1,Database!$A$1:$AS$1,),))))-(((VLOOKUP(EDATE(B376,-12),Database!$A:$AS,MATCH($U$1,Database!$A$1:$AS$1,),)))))/(((VLOOKUP(EDATE(B376,-12),Database!$A:$AS,MATCH($U$1,Database!$A$1:$AS$1,),)))))</f>
        <v>3.2456140350092248E-2</v>
      </c>
      <c r="V376" s="13">
        <f>IF(VLOOKUP(B376,Database!$A:$AV,MATCH($V$1,Database!$A$1:$AV$1,),)=0,"#N/A",((((VLOOKUP(B376,Database!$A:$AS,MATCH($V$1,Database!$A$1:$AS$1,),))))-(((VLOOKUP(EDATE(B376,-12),Database!$A:$AS,MATCH($V$1,Database!$A$1:$AS$1,),)))))/(((VLOOKUP(EDATE(B376,-12),Database!$A:$AS,MATCH($V$1,Database!$A$1:$AS$1,),)))))</f>
        <v>4.9700085689802886E-2</v>
      </c>
    </row>
    <row r="377" spans="2:22" s="80" customFormat="1" x14ac:dyDescent="0.35">
      <c r="B377" s="75">
        <v>43617</v>
      </c>
      <c r="C377" s="13">
        <f>IF(VLOOKUP(B377,Database!$A:$AU,MATCH($C$1,Database!$A$1:$AU$1,),)=0,"#N/A",((((VLOOKUP(B377,Database!$A:$AU,MATCH($C$1,Database!$A$1:$AU$1,),))))-(((VLOOKUP(EDATE(B377,-12),Database!$A:$AU,MATCH($C$1,Database!$A$1:$AU$1,),)))))/(((VLOOKUP(EDATE(B377,-12),Database!$A:$AU,MATCH($C$1,Database!$A$1:$AU$1,),)))))</f>
        <v>-6.3728319861949042E-3</v>
      </c>
      <c r="D377" s="13">
        <f>IF(VLOOKUP(B377,Database!$A:$AV,MATCH($D$1,Database!$A$1:$AV$1,),)=0,"#N/A",((((VLOOKUP(B377,Database!$A:$AS,MATCH($D$1,Database!$A$1:$AS$1,),))))-(((VLOOKUP(EDATE(B377,-12),Database!$A:$AS,MATCH($D$1,Database!$A$1:$AS$1,),)))))/(((VLOOKUP(EDATE(B377,-12),Database!$A:$AS,MATCH($D$1,Database!$A$1:$AS$1,),)))))</f>
        <v>-1.5080113102962613E-2</v>
      </c>
      <c r="E377" s="13">
        <f>IF(VLOOKUP(B377,Database!$A:$AV,MATCH($E$1,Database!$A$1:$AV$1,),)=0,"#N/A",((((VLOOKUP(B377,Database!$A:$AS,MATCH($E$1,Database!$A$1:$AS$1,),))))-(((VLOOKUP(EDATE(B377,-12),Database!$A:$AS,MATCH($E$1,Database!$A$1:$AS$1,),)))))/(((VLOOKUP(EDATE(B377,-12),Database!$A:$AS,MATCH($E$1,Database!$A$1:$AS$1,),)))))</f>
        <v>-2.1235521236080357E-2</v>
      </c>
      <c r="F377" s="13">
        <f>IF(VLOOKUP(B377,Database!$A:$AV,MATCH($F$1,Database!$A$1:$AV$1,),)=0,"#N/A",((((VLOOKUP(B377,Database!$A:$AS,MATCH($F$1,Database!$A$1:$AS$1,),))))-(((VLOOKUP(EDATE(B377,-12),Database!$A:$AS,MATCH($F$1,Database!$A$1:$AS$1,),)))))/(((VLOOKUP(EDATE(B377,-12),Database!$A:$AS,MATCH($F$1,Database!$A$1:$AS$1,),)))))</f>
        <v>-4.1121495324919349E-2</v>
      </c>
      <c r="G377" s="13">
        <f>IF(VLOOKUP(B377,Database!$A:$AV,MATCH($G$1,Database!$A$1:$AV$1,),)=0,"#N/A",((((VLOOKUP(B377,Database!$A:$AS,MATCH($G$1,Database!$A$1:$AS$1,),))))-(((VLOOKUP(EDATE(B377,-12),Database!$A:$AS,MATCH($G$1,Database!$A$1:$AS$1,),)))))/(((VLOOKUP(EDATE(B377,-12),Database!$A:$AS,MATCH($G$1,Database!$A$1:$AS$1,),)))))</f>
        <v>-2.405233788724264E-3</v>
      </c>
      <c r="H377" s="13">
        <f>IF(VLOOKUP(B377,Database!$A:$AV,MATCH($H$1,Database!$A$1:$AV$1,),)=0,"#N/A",((((VLOOKUP(B377,Database!$A:$AS,MATCH($H$1,Database!$A$1:$AS$1,),))))-(((VLOOKUP(EDATE(B377,-12),Database!$A:$AS,MATCH($H$1,Database!$A$1:$AS$1,),)))))/(((VLOOKUP(EDATE(B377,-12),Database!$A:$AS,MATCH($H$1,Database!$A$1:$AS$1,),)))))</f>
        <v>9.1277890528662416E-3</v>
      </c>
      <c r="I377" s="13">
        <f>IF(VLOOKUP(B377,Database!$A:$AV,MATCH($I$1,Database!$A$1:$AV$1,),)=0,"#N/A",((((VLOOKUP(B377,Database!$A:$AS,MATCH($I$1,Database!$A$1:$AS$1,),))))-(((VLOOKUP(EDATE(B377,-12),Database!$A:$AS,MATCH($I$1,Database!$A$1:$AS$1,),)))))/(((VLOOKUP(EDATE(B377,-12),Database!$A:$AS,MATCH($I$1,Database!$A$1:$AS$1,),)))))</f>
        <v>-1.0261194030120548E-2</v>
      </c>
      <c r="J377" s="13">
        <f>IF(VLOOKUP(B377,Database!$A:$AV,MATCH($J$1,Database!$A$1:$AV$1,),)=0,"#N/A",((((VLOOKUP(B377,Database!$A:$AS,MATCH($J$1,Database!$A$1:$AS$1,),))))-(((VLOOKUP(EDATE(B377,-12),Database!$A:$AS,MATCH($J$1,Database!$A$1:$AS$1,),)))))/(((VLOOKUP(EDATE(B377,-12),Database!$A:$AS,MATCH($J$1,Database!$A$1:$AS$1,),)))))</f>
        <v>1.4686184460709269E-2</v>
      </c>
      <c r="K377" s="13">
        <f>IF(VLOOKUP(B377,Database!$A:$AV,MATCH($K$1,Database!$A$1:$AV$1,),)=0,"#N/A",((((VLOOKUP(B377,Database!$A:$AS,MATCH($K$1,Database!$A$1:$AS$1,),))))-(((VLOOKUP(EDATE(B377,-12),Database!$A:$AS,MATCH($K$1,Database!$A$1:$AS$1,),)))))/(((VLOOKUP(EDATE(B377,-12),Database!$A:$AS,MATCH($K$1,Database!$A$1:$AS$1,),)))))</f>
        <v>1.3574660629716493E-2</v>
      </c>
      <c r="L377" s="13"/>
      <c r="M377" s="13"/>
      <c r="N377" s="13">
        <f>((((VLOOKUP(B377,Database!$A:$AS,MATCH($N$1,Database!$A$1:$AS$1,),))))-(((VLOOKUP(EDATE(B377,-12),Database!$A:$AS,MATCH($N$1,Database!$A$1:$AS$1,),)))))/(((VLOOKUP(EDATE(B377,-12),Database!$A:$AS,MATCH($N$1,Database!$A$1:$AS$1,),))))</f>
        <v>1.7568472045250395E-2</v>
      </c>
      <c r="O377" s="13">
        <f>IF(VLOOKUP(B377,Database!$A:$AV,MATCH($O$1,Database!$A$1:$AV$1,),)=0,"#N/A",((((VLOOKUP(B377,Database!$A:$AS,MATCH($O$1,Database!$A$1:$AS$1,),))))-(((VLOOKUP(EDATE(B377,-12),Database!$A:$AS,MATCH($O$1,Database!$A$1:$AS$1,),)))))/(((VLOOKUP(EDATE(B377,-12),Database!$A:$AS,MATCH($O$1,Database!$A$1:$AS$1,),)))))</f>
        <v>1.077781756328362E-2</v>
      </c>
      <c r="P377" s="13">
        <f>IF(VLOOKUP(B377,Database!$A:$AV,MATCH($P$1,Database!$A$1:$AV$1,),)=0,"#N/A",((((VLOOKUP(B377,Database!$A:$AS,MATCH($P$1,Database!$A$1:$AS$1,),))))-(((VLOOKUP(EDATE(B377,-12),Database!$A:$AS,MATCH($P$1,Database!$A$1:$AS$1,),)))))/(((VLOOKUP(EDATE(B377,-12),Database!$A:$AS,MATCH($P$1,Database!$A$1:$AS$1,),)))))</f>
        <v>-1.9354838709677368E-2</v>
      </c>
      <c r="Q377" s="13">
        <f>IF(VLOOKUP(B377,Database!$A:$AV,MATCH($Q$1,Database!$A$1:$AV$1,),)=0,"#N/A",((((VLOOKUP(B377,Database!$A:$AS,MATCH($Q$1,Database!$A$1:$AS$1,),))))-(((VLOOKUP(EDATE(B377,-12),Database!$A:$AS,MATCH($Q$1,Database!$A$1:$AS$1,),)))))/(((VLOOKUP(EDATE(B377,-12),Database!$A:$AS,MATCH($Q$1,Database!$A$1:$AS$1,),)))))</f>
        <v>-3.9371249663584393E-2</v>
      </c>
      <c r="R377" s="13">
        <f>IF(VLOOKUP(B377,Database!$A:$AV,MATCH($R$1,Database!$A$1:$AV$1,),)=0,"#N/A",((((VLOOKUP(B377,Database!$A:$AS,MATCH($R$1,Database!$A$1:$AS$1,),))))-(((VLOOKUP(EDATE(B377,-12),Database!$A:$AS,MATCH($R$1,Database!$A$1:$AS$1,),)))))/(((VLOOKUP(EDATE(B377,-12),Database!$A:$AS,MATCH($R$1,Database!$A$1:$AS$1,),)))))</f>
        <v>-4.595588231344417E-3</v>
      </c>
      <c r="S377" s="13">
        <f>IF(VLOOKUP(B377,Database!$A:$AV,MATCH($S$1,Database!$A$1:$AV$1,),)=0,"#N/A",((((VLOOKUP(B377,Database!$A:$AS,MATCH($S$1,Database!$A$1:$AS$1,),))))-(((VLOOKUP(EDATE(B377,-12),Database!$A:$AS,MATCH($S$1,Database!$A$1:$AS$1,),)))))/(((VLOOKUP(EDATE(B377,-12),Database!$A:$AS,MATCH($S$1,Database!$A$1:$AS$1,),)))))</f>
        <v>1.5384615388087388E-2</v>
      </c>
      <c r="T377" s="13">
        <f>IF(VLOOKUP(B377,Database!$A:$AV,MATCH($T$1,Database!$A$1:$AV$1,),)=0,"#N/A",((((VLOOKUP(B377,Database!$A:$AS,MATCH($T$1,Database!$A$1:$AS$1,),))))-(((VLOOKUP(EDATE(B377,-12),Database!$A:$AS,MATCH($T$1,Database!$A$1:$AS$1,),)))))/(((VLOOKUP(EDATE(B377,-12),Database!$A:$AS,MATCH($T$1,Database!$A$1:$AS$1,),)))))</f>
        <v>-3.2599118948320752E-2</v>
      </c>
      <c r="U377" s="13">
        <f>IF(VLOOKUP(B377,Database!$A:$AV,MATCH($U$1,Database!$A$1:$AV$1,),)=0,"#N/A",((((VLOOKUP(B377,Database!$A:$AS,MATCH($U$1,Database!$A$1:$AS$1,),))))-(((VLOOKUP(EDATE(B377,-12),Database!$A:$AS,MATCH($U$1,Database!$A$1:$AS$1,),)))))/(((VLOOKUP(EDATE(B377,-12),Database!$A:$AS,MATCH($U$1,Database!$A$1:$AS$1,),)))))</f>
        <v>-3.009458297607745E-2</v>
      </c>
      <c r="V377" s="13">
        <f>IF(VLOOKUP(B377,Database!$A:$AV,MATCH($V$1,Database!$A$1:$AV$1,),)=0,"#N/A",((((VLOOKUP(B377,Database!$A:$AS,MATCH($V$1,Database!$A$1:$AS$1,),))))-(((VLOOKUP(EDATE(B377,-12),Database!$A:$AS,MATCH($V$1,Database!$A$1:$AS$1,),)))))/(((VLOOKUP(EDATE(B377,-12),Database!$A:$AS,MATCH($V$1,Database!$A$1:$AS$1,),)))))</f>
        <v>2.0373514431239439E-2</v>
      </c>
    </row>
    <row r="378" spans="2:22" s="80" customFormat="1" x14ac:dyDescent="0.35">
      <c r="B378" s="75">
        <v>43647</v>
      </c>
      <c r="C378" s="13">
        <f>IF(VLOOKUP(B378,Database!$A:$AU,MATCH($C$1,Database!$A$1:$AU$1,),)=0,"#N/A",((((VLOOKUP(B378,Database!$A:$AU,MATCH($C$1,Database!$A$1:$AU$1,),))))-(((VLOOKUP(EDATE(B378,-12),Database!$A:$AU,MATCH($C$1,Database!$A$1:$AU$1,),)))))/(((VLOOKUP(EDATE(B378,-12),Database!$A:$AU,MATCH($C$1,Database!$A$1:$AU$1,),)))))</f>
        <v>-1.2155563379292278E-2</v>
      </c>
      <c r="D378" s="13">
        <f>IF(VLOOKUP(B378,Database!$A:$AV,MATCH($D$1,Database!$A$1:$AV$1,),)=0,"#N/A",((((VLOOKUP(B378,Database!$A:$AS,MATCH($D$1,Database!$A$1:$AS$1,),))))-(((VLOOKUP(EDATE(B378,-12),Database!$A:$AS,MATCH($D$1,Database!$A$1:$AS$1,),)))))/(((VLOOKUP(EDATE(B378,-12),Database!$A:$AS,MATCH($D$1,Database!$A$1:$AS$1,),)))))</f>
        <v>-5.7416267926832546E-3</v>
      </c>
      <c r="E378" s="13">
        <f>IF(VLOOKUP(B378,Database!$A:$AV,MATCH($E$1,Database!$A$1:$AV$1,),)=0,"#N/A",((((VLOOKUP(B378,Database!$A:$AS,MATCH($E$1,Database!$A$1:$AS$1,),))))-(((VLOOKUP(EDATE(B378,-12),Database!$A:$AS,MATCH($E$1,Database!$A$1:$AS$1,),)))))/(((VLOOKUP(EDATE(B378,-12),Database!$A:$AS,MATCH($E$1,Database!$A$1:$AS$1,),)))))</f>
        <v>-1.9267822733858901E-2</v>
      </c>
      <c r="F378" s="13">
        <f>IF(VLOOKUP(B378,Database!$A:$AV,MATCH($F$1,Database!$A$1:$AV$1,),)=0,"#N/A",((((VLOOKUP(B378,Database!$A:$AS,MATCH($F$1,Database!$A$1:$AS$1,),))))-(((VLOOKUP(EDATE(B378,-12),Database!$A:$AS,MATCH($F$1,Database!$A$1:$AS$1,),)))))/(((VLOOKUP(EDATE(B378,-12),Database!$A:$AS,MATCH($F$1,Database!$A$1:$AS$1,),)))))</f>
        <v>-2.5787965618453954E-2</v>
      </c>
      <c r="G378" s="13">
        <f>IF(VLOOKUP(B378,Database!$A:$AV,MATCH($G$1,Database!$A$1:$AV$1,),)=0,"#N/A",((((VLOOKUP(B378,Database!$A:$AS,MATCH($G$1,Database!$A$1:$AS$1,),))))-(((VLOOKUP(EDATE(B378,-12),Database!$A:$AS,MATCH($G$1,Database!$A$1:$AS$1,),)))))/(((VLOOKUP(EDATE(B378,-12),Database!$A:$AS,MATCH($G$1,Database!$A$1:$AS$1,),)))))</f>
        <v>4.2430086788813664E-3</v>
      </c>
      <c r="H378" s="13">
        <f>IF(VLOOKUP(B378,Database!$A:$AV,MATCH($H$1,Database!$A$1:$AV$1,),)=0,"#N/A",((((VLOOKUP(B378,Database!$A:$AS,MATCH($H$1,Database!$A$1:$AS$1,),))))-(((VLOOKUP(EDATE(B378,-12),Database!$A:$AS,MATCH($H$1,Database!$A$1:$AS$1,),)))))/(((VLOOKUP(EDATE(B378,-12),Database!$A:$AS,MATCH($H$1,Database!$A$1:$AS$1,),)))))</f>
        <v>2.1472392639810295E-2</v>
      </c>
      <c r="I378" s="13">
        <f>IF(VLOOKUP(B378,Database!$A:$AV,MATCH($I$1,Database!$A$1:$AV$1,),)=0,"#N/A",((((VLOOKUP(B378,Database!$A:$AS,MATCH($I$1,Database!$A$1:$AS$1,),))))-(((VLOOKUP(EDATE(B378,-12),Database!$A:$AS,MATCH($I$1,Database!$A$1:$AS$1,),)))))/(((VLOOKUP(EDATE(B378,-12),Database!$A:$AS,MATCH($I$1,Database!$A$1:$AS$1,),)))))</f>
        <v>9.4250706540044611E-4</v>
      </c>
      <c r="J378" s="13">
        <f>IF(VLOOKUP(B378,Database!$A:$AV,MATCH($J$1,Database!$A$1:$AV$1,),)=0,"#N/A",((((VLOOKUP(B378,Database!$A:$AS,MATCH($J$1,Database!$A$1:$AS$1,),))))-(((VLOOKUP(EDATE(B378,-12),Database!$A:$AS,MATCH($J$1,Database!$A$1:$AS$1,),)))))/(((VLOOKUP(EDATE(B378,-12),Database!$A:$AS,MATCH($J$1,Database!$A$1:$AS$1,),)))))</f>
        <v>6.3379473893212333E-3</v>
      </c>
      <c r="K378" s="13">
        <f>IF(VLOOKUP(B378,Database!$A:$AV,MATCH($K$1,Database!$A$1:$AV$1,),)=0,"#N/A",((((VLOOKUP(B378,Database!$A:$AS,MATCH($K$1,Database!$A$1:$AS$1,),))))-(((VLOOKUP(EDATE(B378,-12),Database!$A:$AS,MATCH($K$1,Database!$A$1:$AS$1,),)))))/(((VLOOKUP(EDATE(B378,-12),Database!$A:$AS,MATCH($K$1,Database!$A$1:$AS$1,),)))))</f>
        <v>6.1436672963432436E-2</v>
      </c>
      <c r="L378" s="13"/>
      <c r="M378" s="13"/>
      <c r="N378" s="13">
        <f>((((VLOOKUP(B378,Database!$A:$AS,MATCH($N$1,Database!$A$1:$AS$1,),))))-(((VLOOKUP(EDATE(B378,-12),Database!$A:$AS,MATCH($N$1,Database!$A$1:$AS$1,),)))))/(((VLOOKUP(EDATE(B378,-12),Database!$A:$AS,MATCH($N$1,Database!$A$1:$AS$1,),))))</f>
        <v>4.3798014873050142E-2</v>
      </c>
      <c r="O378" s="13">
        <f>IF(VLOOKUP(B378,Database!$A:$AV,MATCH($O$1,Database!$A$1:$AV$1,),)=0,"#N/A",((((VLOOKUP(B378,Database!$A:$AS,MATCH($O$1,Database!$A$1:$AS$1,),))))-(((VLOOKUP(EDATE(B378,-12),Database!$A:$AS,MATCH($O$1,Database!$A$1:$AS$1,),)))))/(((VLOOKUP(EDATE(B378,-12),Database!$A:$AS,MATCH($O$1,Database!$A$1:$AS$1,),)))))</f>
        <v>-1.6891334516673344E-2</v>
      </c>
      <c r="P378" s="13">
        <f>IF(VLOOKUP(B378,Database!$A:$AV,MATCH($P$1,Database!$A$1:$AV$1,),)=0,"#N/A",((((VLOOKUP(B378,Database!$A:$AS,MATCH($P$1,Database!$A$1:$AS$1,),))))-(((VLOOKUP(EDATE(B378,-12),Database!$A:$AS,MATCH($P$1,Database!$A$1:$AS$1,),)))))/(((VLOOKUP(EDATE(B378,-12),Database!$A:$AS,MATCH($P$1,Database!$A$1:$AS$1,),)))))</f>
        <v>2.7700831024930488E-3</v>
      </c>
      <c r="Q378" s="13">
        <f>IF(VLOOKUP(B378,Database!$A:$AV,MATCH($Q$1,Database!$A$1:$AV$1,),)=0,"#N/A",((((VLOOKUP(B378,Database!$A:$AS,MATCH($Q$1,Database!$A$1:$AS$1,),))))-(((VLOOKUP(EDATE(B378,-12),Database!$A:$AS,MATCH($Q$1,Database!$A$1:$AS$1,),)))))/(((VLOOKUP(EDATE(B378,-12),Database!$A:$AS,MATCH($Q$1,Database!$A$1:$AS$1,),)))))</f>
        <v>-4.2696478518338576E-2</v>
      </c>
      <c r="R378" s="13">
        <f>IF(VLOOKUP(B378,Database!$A:$AV,MATCH($R$1,Database!$A$1:$AV$1,),)=0,"#N/A",((((VLOOKUP(B378,Database!$A:$AS,MATCH($R$1,Database!$A$1:$AS$1,),))))-(((VLOOKUP(EDATE(B378,-12),Database!$A:$AS,MATCH($R$1,Database!$A$1:$AS$1,),)))))/(((VLOOKUP(EDATE(B378,-12),Database!$A:$AS,MATCH($R$1,Database!$A$1:$AS$1,),)))))</f>
        <v>-2.561756633126562E-2</v>
      </c>
      <c r="S378" s="13">
        <f>IF(VLOOKUP(B378,Database!$A:$AV,MATCH($S$1,Database!$A$1:$AV$1,),)=0,"#N/A",((((VLOOKUP(B378,Database!$A:$AS,MATCH($S$1,Database!$A$1:$AS$1,),))))-(((VLOOKUP(EDATE(B378,-12),Database!$A:$AS,MATCH($S$1,Database!$A$1:$AS$1,),)))))/(((VLOOKUP(EDATE(B378,-12),Database!$A:$AS,MATCH($S$1,Database!$A$1:$AS$1,),)))))</f>
        <v>0.10629067245291088</v>
      </c>
      <c r="T378" s="13">
        <f>IF(VLOOKUP(B378,Database!$A:$AV,MATCH($T$1,Database!$A$1:$AV$1,),)=0,"#N/A",((((VLOOKUP(B378,Database!$A:$AS,MATCH($T$1,Database!$A$1:$AS$1,),))))-(((VLOOKUP(EDATE(B378,-12),Database!$A:$AS,MATCH($T$1,Database!$A$1:$AS$1,),)))))/(((VLOOKUP(EDATE(B378,-12),Database!$A:$AS,MATCH($T$1,Database!$A$1:$AS$1,),)))))</f>
        <v>-1.2048192779172462E-2</v>
      </c>
      <c r="U378" s="13">
        <f>IF(VLOOKUP(B378,Database!$A:$AV,MATCH($U$1,Database!$A$1:$AV$1,),)=0,"#N/A",((((VLOOKUP(B378,Database!$A:$AS,MATCH($U$1,Database!$A$1:$AS$1,),))))-(((VLOOKUP(EDATE(B378,-12),Database!$A:$AS,MATCH($U$1,Database!$A$1:$AS$1,),)))))/(((VLOOKUP(EDATE(B378,-12),Database!$A:$AS,MATCH($U$1,Database!$A$1:$AS$1,),)))))</f>
        <v>-2.7633851463409156E-2</v>
      </c>
      <c r="V378" s="13">
        <f>IF(VLOOKUP(B378,Database!$A:$AV,MATCH($V$1,Database!$A$1:$AV$1,),)=0,"#N/A",((((VLOOKUP(B378,Database!$A:$AS,MATCH($V$1,Database!$A$1:$AS$1,),))))-(((VLOOKUP(EDATE(B378,-12),Database!$A:$AS,MATCH($V$1,Database!$A$1:$AS$1,),)))))/(((VLOOKUP(EDATE(B378,-12),Database!$A:$AS,MATCH($V$1,Database!$A$1:$AS$1,),)))))</f>
        <v>3.483432455395067E-2</v>
      </c>
    </row>
    <row r="379" spans="2:22" s="80" customFormat="1" x14ac:dyDescent="0.35">
      <c r="B379" s="75">
        <v>43678</v>
      </c>
      <c r="C379" s="13">
        <f>IF(VLOOKUP(B379,Database!$A:$AU,MATCH($C$1,Database!$A$1:$AU$1,),)=0,"#N/A",((((VLOOKUP(B379,Database!$A:$AU,MATCH($C$1,Database!$A$1:$AU$1,),))))-(((VLOOKUP(EDATE(B379,-12),Database!$A:$AU,MATCH($C$1,Database!$A$1:$AU$1,),)))))/(((VLOOKUP(EDATE(B379,-12),Database!$A:$AU,MATCH($C$1,Database!$A$1:$AU$1,),)))))</f>
        <v>-1.2205774228952131E-2</v>
      </c>
      <c r="D379" s="13">
        <f>IF(VLOOKUP(B379,Database!$A:$AV,MATCH($D$1,Database!$A$1:$AV$1,),)=0,"#N/A",((((VLOOKUP(B379,Database!$A:$AS,MATCH($D$1,Database!$A$1:$AS$1,),))))-(((VLOOKUP(EDATE(B379,-12),Database!$A:$AS,MATCH($D$1,Database!$A$1:$AS$1,),)))))/(((VLOOKUP(EDATE(B379,-12),Database!$A:$AS,MATCH($D$1,Database!$A$1:$AS$1,),)))))</f>
        <v>-1.6949152537744264E-2</v>
      </c>
      <c r="E379" s="13">
        <f>IF(VLOOKUP(B379,Database!$A:$AV,MATCH($E$1,Database!$A$1:$AV$1,),)=0,"#N/A",((((VLOOKUP(B379,Database!$A:$AS,MATCH($E$1,Database!$A$1:$AS$1,),))))-(((VLOOKUP(EDATE(B379,-12),Database!$A:$AS,MATCH($E$1,Database!$A$1:$AS$1,),)))))/(((VLOOKUP(EDATE(B379,-12),Database!$A:$AS,MATCH($E$1,Database!$A$1:$AS$1,),)))))</f>
        <v>-2.9922779920934933E-2</v>
      </c>
      <c r="F379" s="13">
        <f>IF(VLOOKUP(B379,Database!$A:$AV,MATCH($F$1,Database!$A$1:$AV$1,),)=0,"#N/A",((((VLOOKUP(B379,Database!$A:$AS,MATCH($F$1,Database!$A$1:$AS$1,),))))-(((VLOOKUP(EDATE(B379,-12),Database!$A:$AS,MATCH($F$1,Database!$A$1:$AS$1,),)))))/(((VLOOKUP(EDATE(B379,-12),Database!$A:$AS,MATCH($F$1,Database!$A$1:$AS$1,),)))))</f>
        <v>-3.3112582781832857E-2</v>
      </c>
      <c r="G379" s="13">
        <f>IF(VLOOKUP(B379,Database!$A:$AV,MATCH($G$1,Database!$A$1:$AV$1,),)=0,"#N/A",((((VLOOKUP(B379,Database!$A:$AS,MATCH($G$1,Database!$A$1:$AS$1,),))))-(((VLOOKUP(EDATE(B379,-12),Database!$A:$AS,MATCH($G$1,Database!$A$1:$AS$1,),)))))/(((VLOOKUP(EDATE(B379,-12),Database!$A:$AS,MATCH($G$1,Database!$A$1:$AS$1,),)))))</f>
        <v>-1.0094212651413163E-2</v>
      </c>
      <c r="H379" s="13">
        <f>IF(VLOOKUP(B379,Database!$A:$AV,MATCH($H$1,Database!$A$1:$AV$1,),)=0,"#N/A",((((VLOOKUP(B379,Database!$A:$AS,MATCH($H$1,Database!$A$1:$AS$1,),))))-(((VLOOKUP(EDATE(B379,-12),Database!$A:$AS,MATCH($H$1,Database!$A$1:$AS$1,),)))))/(((VLOOKUP(EDATE(B379,-12),Database!$A:$AS,MATCH($H$1,Database!$A$1:$AS$1,),)))))</f>
        <v>8.1218274113520079E-3</v>
      </c>
      <c r="I379" s="13">
        <f>IF(VLOOKUP(B379,Database!$A:$AV,MATCH($I$1,Database!$A$1:$AV$1,),)=0,"#N/A",((((VLOOKUP(B379,Database!$A:$AS,MATCH($I$1,Database!$A$1:$AS$1,),))))-(((VLOOKUP(EDATE(B379,-12),Database!$A:$AS,MATCH($I$1,Database!$A$1:$AS$1,),)))))/(((VLOOKUP(EDATE(B379,-12),Database!$A:$AS,MATCH($I$1,Database!$A$1:$AS$1,),)))))</f>
        <v>-1.4967259122756357E-2</v>
      </c>
      <c r="J379" s="13">
        <f>IF(VLOOKUP(B379,Database!$A:$AV,MATCH($J$1,Database!$A$1:$AV$1,),)=0,"#N/A",((((VLOOKUP(B379,Database!$A:$AS,MATCH($J$1,Database!$A$1:$AS$1,),))))-(((VLOOKUP(EDATE(B379,-12),Database!$A:$AS,MATCH($J$1,Database!$A$1:$AS$1,),)))))/(((VLOOKUP(EDATE(B379,-12),Database!$A:$AS,MATCH($J$1,Database!$A$1:$AS$1,),)))))</f>
        <v>5.9295099773606849E-3</v>
      </c>
      <c r="K379" s="13">
        <f>IF(VLOOKUP(B379,Database!$A:$AV,MATCH($K$1,Database!$A$1:$AV$1,),)=0,"#N/A",((((VLOOKUP(B379,Database!$A:$AS,MATCH($K$1,Database!$A$1:$AS$1,),))))-(((VLOOKUP(EDATE(B379,-12),Database!$A:$AS,MATCH($K$1,Database!$A$1:$AS$1,),)))))/(((VLOOKUP(EDATE(B379,-12),Database!$A:$AS,MATCH($K$1,Database!$A$1:$AS$1,),)))))</f>
        <v>4.1512915136240877E-2</v>
      </c>
      <c r="L379" s="13"/>
      <c r="M379" s="13"/>
      <c r="N379" s="13">
        <f>((((VLOOKUP(B379,Database!$A:$AS,MATCH($N$1,Database!$A$1:$AS$1,),))))-(((VLOOKUP(EDATE(B379,-12),Database!$A:$AS,MATCH($N$1,Database!$A$1:$AS$1,),)))))/(((VLOOKUP(EDATE(B379,-12),Database!$A:$AS,MATCH($N$1,Database!$A$1:$AS$1,),))))</f>
        <v>-1.1491844111914996E-2</v>
      </c>
      <c r="O379" s="13">
        <f>IF(VLOOKUP(B379,Database!$A:$AV,MATCH($O$1,Database!$A$1:$AV$1,),)=0,"#N/A",((((VLOOKUP(B379,Database!$A:$AS,MATCH($O$1,Database!$A$1:$AS$1,),))))-(((VLOOKUP(EDATE(B379,-12),Database!$A:$AS,MATCH($O$1,Database!$A$1:$AS$1,),)))))/(((VLOOKUP(EDATE(B379,-12),Database!$A:$AS,MATCH($O$1,Database!$A$1:$AS$1,),)))))</f>
        <v>-1.710013963980743E-2</v>
      </c>
      <c r="P379" s="13">
        <f>IF(VLOOKUP(B379,Database!$A:$AV,MATCH($P$1,Database!$A$1:$AV$1,),)=0,"#N/A",((((VLOOKUP(B379,Database!$A:$AS,MATCH($P$1,Database!$A$1:$AS$1,),))))-(((VLOOKUP(EDATE(B379,-12),Database!$A:$AS,MATCH($P$1,Database!$A$1:$AS$1,),)))))/(((VLOOKUP(EDATE(B379,-12),Database!$A:$AS,MATCH($P$1,Database!$A$1:$AS$1,),)))))</f>
        <v>-2.2914757103574702E-2</v>
      </c>
      <c r="Q379" s="13">
        <f>IF(VLOOKUP(B379,Database!$A:$AV,MATCH($Q$1,Database!$A$1:$AV$1,),)=0,"#N/A",((((VLOOKUP(B379,Database!$A:$AS,MATCH($Q$1,Database!$A$1:$AS$1,),))))-(((VLOOKUP(EDATE(B379,-12),Database!$A:$AS,MATCH($Q$1,Database!$A$1:$AS$1,),)))))/(((VLOOKUP(EDATE(B379,-12),Database!$A:$AS,MATCH($Q$1,Database!$A$1:$AS$1,),)))))</f>
        <v>-2.3904059635294433E-2</v>
      </c>
      <c r="R379" s="13">
        <f>IF(VLOOKUP(B379,Database!$A:$AV,MATCH($R$1,Database!$A$1:$AV$1,),)=0,"#N/A",((((VLOOKUP(B379,Database!$A:$AS,MATCH($R$1,Database!$A$1:$AS$1,),))))-(((VLOOKUP(EDATE(B379,-12),Database!$A:$AS,MATCH($R$1,Database!$A$1:$AS$1,),)))))/(((VLOOKUP(EDATE(B379,-12),Database!$A:$AS,MATCH($R$1,Database!$A$1:$AS$1,),)))))</f>
        <v>-1.8281535688143226E-3</v>
      </c>
      <c r="S379" s="13">
        <f>IF(VLOOKUP(B379,Database!$A:$AV,MATCH($S$1,Database!$A$1:$AV$1,),)=0,"#N/A",((((VLOOKUP(B379,Database!$A:$AS,MATCH($S$1,Database!$A$1:$AS$1,),))))-(((VLOOKUP(EDATE(B379,-12),Database!$A:$AS,MATCH($S$1,Database!$A$1:$AS$1,),)))))/(((VLOOKUP(EDATE(B379,-12),Database!$A:$AS,MATCH($S$1,Database!$A$1:$AS$1,),)))))</f>
        <v>2.1021021017683741E-2</v>
      </c>
      <c r="T379" s="13">
        <f>IF(VLOOKUP(B379,Database!$A:$AV,MATCH($T$1,Database!$A$1:$AV$1,),)=0,"#N/A",((((VLOOKUP(B379,Database!$A:$AS,MATCH($T$1,Database!$A$1:$AS$1,),))))-(((VLOOKUP(EDATE(B379,-12),Database!$A:$AS,MATCH($T$1,Database!$A$1:$AS$1,),)))))/(((VLOOKUP(EDATE(B379,-12),Database!$A:$AS,MATCH($T$1,Database!$A$1:$AS$1,),)))))</f>
        <v>-3.7100949089661397E-2</v>
      </c>
      <c r="U379" s="13">
        <f>IF(VLOOKUP(B379,Database!$A:$AV,MATCH($U$1,Database!$A$1:$AV$1,),)=0,"#N/A",((((VLOOKUP(B379,Database!$A:$AS,MATCH($U$1,Database!$A$1:$AS$1,),))))-(((VLOOKUP(EDATE(B379,-12),Database!$A:$AS,MATCH($U$1,Database!$A$1:$AS$1,),)))))/(((VLOOKUP(EDATE(B379,-12),Database!$A:$AS,MATCH($U$1,Database!$A$1:$AS$1,),)))))</f>
        <v>-3.524229079788842E-3</v>
      </c>
      <c r="V379" s="13">
        <f>IF(VLOOKUP(B379,Database!$A:$AV,MATCH($V$1,Database!$A$1:$AV$1,),)=0,"#N/A",((((VLOOKUP(B379,Database!$A:$AS,MATCH($V$1,Database!$A$1:$AS$1,),))))-(((VLOOKUP(EDATE(B379,-12),Database!$A:$AS,MATCH($V$1,Database!$A$1:$AS$1,),)))))/(((VLOOKUP(EDATE(B379,-12),Database!$A:$AS,MATCH($V$1,Database!$A$1:$AS$1,),)))))</f>
        <v>1.2552301255230125E-2</v>
      </c>
    </row>
    <row r="380" spans="2:22" s="80" customFormat="1" x14ac:dyDescent="0.35">
      <c r="B380" s="75">
        <v>43709</v>
      </c>
      <c r="C380" s="13">
        <f>IF(VLOOKUP(B380,Database!$A:$AU,MATCH($C$1,Database!$A$1:$AU$1,),)=0,"#N/A",((((VLOOKUP(B380,Database!$A:$AU,MATCH($C$1,Database!$A$1:$AU$1,),))))-(((VLOOKUP(EDATE(B380,-12),Database!$A:$AU,MATCH($C$1,Database!$A$1:$AU$1,),)))))/(((VLOOKUP(EDATE(B380,-12),Database!$A:$AU,MATCH($C$1,Database!$A$1:$AU$1,),)))))</f>
        <v>-1.5240024387249305E-2</v>
      </c>
      <c r="D380" s="13">
        <f>IF(VLOOKUP(B380,Database!$A:$AV,MATCH($D$1,Database!$A$1:$AV$1,),)=0,"#N/A",((((VLOOKUP(B380,Database!$A:$AS,MATCH($D$1,Database!$A$1:$AS$1,),))))-(((VLOOKUP(EDATE(B380,-12),Database!$A:$AS,MATCH($D$1,Database!$A$1:$AS$1,),)))))/(((VLOOKUP(EDATE(B380,-12),Database!$A:$AS,MATCH($D$1,Database!$A$1:$AS$1,),)))))</f>
        <v>-7.5973409317474996E-3</v>
      </c>
      <c r="E380" s="13">
        <f>IF(VLOOKUP(B380,Database!$A:$AV,MATCH($E$1,Database!$A$1:$AV$1,),)=0,"#N/A",((((VLOOKUP(B380,Database!$A:$AS,MATCH($E$1,Database!$A$1:$AS$1,),))))-(((VLOOKUP(EDATE(B380,-12),Database!$A:$AS,MATCH($E$1,Database!$A$1:$AS$1,),)))))/(((VLOOKUP(EDATE(B380,-12),Database!$A:$AS,MATCH($E$1,Database!$A$1:$AS$1,),)))))</f>
        <v>-7.7444336893643904E-3</v>
      </c>
      <c r="F380" s="13">
        <f>IF(VLOOKUP(B380,Database!$A:$AV,MATCH($F$1,Database!$A$1:$AV$1,),)=0,"#N/A",((((VLOOKUP(B380,Database!$A:$AS,MATCH($F$1,Database!$A$1:$AS$1,),))))-(((VLOOKUP(EDATE(B380,-12),Database!$A:$AS,MATCH($F$1,Database!$A$1:$AS$1,),)))))/(((VLOOKUP(EDATE(B380,-12),Database!$A:$AS,MATCH($F$1,Database!$A$1:$AS$1,),)))))</f>
        <v>-3.4285714285768661E-2</v>
      </c>
      <c r="G380" s="13">
        <f>IF(VLOOKUP(B380,Database!$A:$AV,MATCH($G$1,Database!$A$1:$AV$1,),)=0,"#N/A",((((VLOOKUP(B380,Database!$A:$AS,MATCH($G$1,Database!$A$1:$AS$1,),))))-(((VLOOKUP(EDATE(B380,-12),Database!$A:$AS,MATCH($G$1,Database!$A$1:$AS$1,),)))))/(((VLOOKUP(EDATE(B380,-12),Database!$A:$AS,MATCH($G$1,Database!$A$1:$AS$1,),)))))</f>
        <v>9.7172286463900505E-3</v>
      </c>
      <c r="H380" s="13">
        <f>IF(VLOOKUP(B380,Database!$A:$AV,MATCH($H$1,Database!$A$1:$AV$1,),)=0,"#N/A",((((VLOOKUP(B380,Database!$A:$AS,MATCH($H$1,Database!$A$1:$AS$1,),))))-(((VLOOKUP(EDATE(B380,-12),Database!$A:$AS,MATCH($H$1,Database!$A$1:$AS$1,),)))))/(((VLOOKUP(EDATE(B380,-12),Database!$A:$AS,MATCH($H$1,Database!$A$1:$AS$1,),)))))</f>
        <v>2.127659573675858E-2</v>
      </c>
      <c r="I380" s="13">
        <f>IF(VLOOKUP(B380,Database!$A:$AV,MATCH($I$1,Database!$A$1:$AV$1,),)=0,"#N/A",((((VLOOKUP(B380,Database!$A:$AS,MATCH($I$1,Database!$A$1:$AS$1,),))))-(((VLOOKUP(EDATE(B380,-12),Database!$A:$AS,MATCH($I$1,Database!$A$1:$AS$1,),)))))/(((VLOOKUP(EDATE(B380,-12),Database!$A:$AS,MATCH($I$1,Database!$A$1:$AS$1,),)))))</f>
        <v>-1.9607843141099836E-2</v>
      </c>
      <c r="J380" s="13">
        <f>IF(VLOOKUP(B380,Database!$A:$AV,MATCH($J$1,Database!$A$1:$AV$1,),)=0,"#N/A",((((VLOOKUP(B380,Database!$A:$AS,MATCH($J$1,Database!$A$1:$AS$1,),))))-(((VLOOKUP(EDATE(B380,-12),Database!$A:$AS,MATCH($J$1,Database!$A$1:$AS$1,),)))))/(((VLOOKUP(EDATE(B380,-12),Database!$A:$AS,MATCH($J$1,Database!$A$1:$AS$1,),)))))</f>
        <v>2.0800288782124284E-3</v>
      </c>
      <c r="K380" s="13">
        <f>IF(VLOOKUP(B380,Database!$A:$AV,MATCH($K$1,Database!$A$1:$AV$1,),)=0,"#N/A",((((VLOOKUP(B380,Database!$A:$AS,MATCH($K$1,Database!$A$1:$AS$1,),))))-(((VLOOKUP(EDATE(B380,-12),Database!$A:$AS,MATCH($K$1,Database!$A$1:$AS$1,),)))))/(((VLOOKUP(EDATE(B380,-12),Database!$A:$AS,MATCH($K$1,Database!$A$1:$AS$1,),)))))</f>
        <v>3.5911602209232465E-2</v>
      </c>
      <c r="L380" s="13"/>
      <c r="M380" s="13"/>
      <c r="N380" s="13">
        <f>((((VLOOKUP(B380,Database!$A:$AS,MATCH($N$1,Database!$A$1:$AS$1,),))))-(((VLOOKUP(EDATE(B380,-12),Database!$A:$AS,MATCH($N$1,Database!$A$1:$AS$1,),)))))/(((VLOOKUP(EDATE(B380,-12),Database!$A:$AS,MATCH($N$1,Database!$A$1:$AS$1,),))))</f>
        <v>-4.5341703568612911E-2</v>
      </c>
      <c r="O380" s="13">
        <f>IF(VLOOKUP(B380,Database!$A:$AV,MATCH($O$1,Database!$A$1:$AV$1,),)=0,"#N/A",((((VLOOKUP(B380,Database!$A:$AS,MATCH($O$1,Database!$A$1:$AS$1,),))))-(((VLOOKUP(EDATE(B380,-12),Database!$A:$AS,MATCH($O$1,Database!$A$1:$AS$1,),)))))/(((VLOOKUP(EDATE(B380,-12),Database!$A:$AS,MATCH($O$1,Database!$A$1:$AS$1,),)))))</f>
        <v>-1.7213580494374579E-2</v>
      </c>
      <c r="P380" s="13">
        <f>IF(VLOOKUP(B380,Database!$A:$AV,MATCH($P$1,Database!$A$1:$AV$1,),)=0,"#N/A",((((VLOOKUP(B380,Database!$A:$AS,MATCH($P$1,Database!$A$1:$AS$1,),))))-(((VLOOKUP(EDATE(B380,-12),Database!$A:$AS,MATCH($P$1,Database!$A$1:$AS$1,),)))))/(((VLOOKUP(EDATE(B380,-12),Database!$A:$AS,MATCH($P$1,Database!$A$1:$AS$1,),)))))</f>
        <v>1.7907634307257361E-2</v>
      </c>
      <c r="Q380" s="13">
        <f>IF(VLOOKUP(B380,Database!$A:$AV,MATCH($Q$1,Database!$A$1:$AV$1,),)=0,"#N/A",((((VLOOKUP(B380,Database!$A:$AS,MATCH($Q$1,Database!$A$1:$AS$1,),))))-(((VLOOKUP(EDATE(B380,-12),Database!$A:$AS,MATCH($Q$1,Database!$A$1:$AS$1,),)))))/(((VLOOKUP(EDATE(B380,-12),Database!$A:$AS,MATCH($Q$1,Database!$A$1:$AS$1,),)))))</f>
        <v>3.0474387190880347E-3</v>
      </c>
      <c r="R380" s="13">
        <f>IF(VLOOKUP(B380,Database!$A:$AV,MATCH($R$1,Database!$A$1:$AV$1,),)=0,"#N/A",((((VLOOKUP(B380,Database!$A:$AS,MATCH($R$1,Database!$A$1:$AS$1,),))))-(((VLOOKUP(EDATE(B380,-12),Database!$A:$AS,MATCH($R$1,Database!$A$1:$AS$1,),)))))/(((VLOOKUP(EDATE(B380,-12),Database!$A:$AS,MATCH($R$1,Database!$A$1:$AS$1,),)))))</f>
        <v>1.2962962962911485E-2</v>
      </c>
      <c r="S380" s="13">
        <f>IF(VLOOKUP(B380,Database!$A:$AV,MATCH($S$1,Database!$A$1:$AV$1,),)=0,"#N/A",((((VLOOKUP(B380,Database!$A:$AS,MATCH($S$1,Database!$A$1:$AS$1,),))))-(((VLOOKUP(EDATE(B380,-12),Database!$A:$AS,MATCH($S$1,Database!$A$1:$AS$1,),)))))/(((VLOOKUP(EDATE(B380,-12),Database!$A:$AS,MATCH($S$1,Database!$A$1:$AS$1,),)))))</f>
        <v>0.10183299388900387</v>
      </c>
      <c r="T380" s="13">
        <f>IF(VLOOKUP(B380,Database!$A:$AV,MATCH($T$1,Database!$A$1:$AV$1,),)=0,"#N/A",((((VLOOKUP(B380,Database!$A:$AS,MATCH($T$1,Database!$A$1:$AS$1,),))))-(((VLOOKUP(EDATE(B380,-12),Database!$A:$AS,MATCH($T$1,Database!$A$1:$AS$1,),)))))/(((VLOOKUP(EDATE(B380,-12),Database!$A:$AS,MATCH($T$1,Database!$A$1:$AS$1,),)))))</f>
        <v>3.2085561497373905E-2</v>
      </c>
      <c r="U380" s="13">
        <f>IF(VLOOKUP(B380,Database!$A:$AV,MATCH($U$1,Database!$A$1:$AV$1,),)=0,"#N/A",((((VLOOKUP(B380,Database!$A:$AS,MATCH($U$1,Database!$A$1:$AS$1,),))))-(((VLOOKUP(EDATE(B380,-12),Database!$A:$AS,MATCH($U$1,Database!$A$1:$AS$1,),)))))/(((VLOOKUP(EDATE(B380,-12),Database!$A:$AS,MATCH($U$1,Database!$A$1:$AS$1,),)))))</f>
        <v>-1.1363636368504468E-2</v>
      </c>
      <c r="V380" s="13">
        <f>IF(VLOOKUP(B380,Database!$A:$AV,MATCH($V$1,Database!$A$1:$AV$1,),)=0,"#N/A",((((VLOOKUP(B380,Database!$A:$AS,MATCH($V$1,Database!$A$1:$AS$1,),))))-(((VLOOKUP(EDATE(B380,-12),Database!$A:$AS,MATCH($V$1,Database!$A$1:$AS$1,),)))))/(((VLOOKUP(EDATE(B380,-12),Database!$A:$AS,MATCH($V$1,Database!$A$1:$AS$1,),)))))</f>
        <v>3.4775233248515641E-2</v>
      </c>
    </row>
    <row r="381" spans="2:22" s="80" customFormat="1" x14ac:dyDescent="0.35">
      <c r="B381" s="75">
        <v>43739</v>
      </c>
      <c r="C381" s="13">
        <f>IF(VLOOKUP(B381,Database!$A:$AU,MATCH($C$1,Database!$A$1:$AU$1,),)=0,"#N/A",((((VLOOKUP(B381,Database!$A:$AU,MATCH($C$1,Database!$A$1:$AU$1,),))))-(((VLOOKUP(EDATE(B381,-12),Database!$A:$AU,MATCH($C$1,Database!$A$1:$AU$1,),)))))/(((VLOOKUP(EDATE(B381,-12),Database!$A:$AU,MATCH($C$1,Database!$A$1:$AU$1,),)))))</f>
        <v>-2.1817898724591469E-2</v>
      </c>
      <c r="D381" s="13">
        <f>IF(VLOOKUP(B381,Database!$A:$AV,MATCH($D$1,Database!$A$1:$AV$1,),)=0,"#N/A",((((VLOOKUP(B381,Database!$A:$AS,MATCH($D$1,Database!$A$1:$AS$1,),))))-(((VLOOKUP(EDATE(B381,-12),Database!$A:$AS,MATCH($D$1,Database!$A$1:$AS$1,),)))))/(((VLOOKUP(EDATE(B381,-12),Database!$A:$AS,MATCH($D$1,Database!$A$1:$AS$1,),)))))</f>
        <v>-1.128880527436649E-2</v>
      </c>
      <c r="E381" s="13">
        <f>IF(VLOOKUP(B381,Database!$A:$AV,MATCH($E$1,Database!$A$1:$AV$1,),)=0,"#N/A",((((VLOOKUP(B381,Database!$A:$AS,MATCH($E$1,Database!$A$1:$AS$1,),))))-(((VLOOKUP(EDATE(B381,-12),Database!$A:$AS,MATCH($E$1,Database!$A$1:$AS$1,),)))))/(((VLOOKUP(EDATE(B381,-12),Database!$A:$AS,MATCH($E$1,Database!$A$1:$AS$1,),)))))</f>
        <v>-6.6476733140919425E-2</v>
      </c>
      <c r="F381" s="13">
        <f>IF(VLOOKUP(B381,Database!$A:$AV,MATCH($F$1,Database!$A$1:$AV$1,),)=0,"#N/A",((((VLOOKUP(B381,Database!$A:$AS,MATCH($F$1,Database!$A$1:$AS$1,),))))-(((VLOOKUP(EDATE(B381,-12),Database!$A:$AS,MATCH($F$1,Database!$A$1:$AS$1,),)))))/(((VLOOKUP(EDATE(B381,-12),Database!$A:$AS,MATCH($F$1,Database!$A$1:$AS$1,),)))))</f>
        <v>-4.095238095059426E-2</v>
      </c>
      <c r="G381" s="13">
        <f>IF(VLOOKUP(B381,Database!$A:$AV,MATCH($G$1,Database!$A$1:$AV$1,),)=0,"#N/A",((((VLOOKUP(B381,Database!$A:$AS,MATCH($G$1,Database!$A$1:$AS$1,),))))-(((VLOOKUP(EDATE(B381,-12),Database!$A:$AS,MATCH($G$1,Database!$A$1:$AS$1,),)))))/(((VLOOKUP(EDATE(B381,-12),Database!$A:$AS,MATCH($G$1,Database!$A$1:$AS$1,),)))))</f>
        <v>-2.6920488414575628E-3</v>
      </c>
      <c r="H381" s="13">
        <f>IF(VLOOKUP(B381,Database!$A:$AV,MATCH($H$1,Database!$A$1:$AV$1,),)=0,"#N/A",((((VLOOKUP(B381,Database!$A:$AS,MATCH($H$1,Database!$A$1:$AS$1,),))))-(((VLOOKUP(EDATE(B381,-12),Database!$A:$AS,MATCH($H$1,Database!$A$1:$AS$1,),)))))/(((VLOOKUP(EDATE(B381,-12),Database!$A:$AS,MATCH($H$1,Database!$A$1:$AS$1,),)))))</f>
        <v>4.0941658138092481E-2</v>
      </c>
      <c r="I381" s="13">
        <f>IF(VLOOKUP(B381,Database!$A:$AV,MATCH($I$1,Database!$A$1:$AV$1,),)=0,"#N/A",((((VLOOKUP(B381,Database!$A:$AS,MATCH($I$1,Database!$A$1:$AS$1,),))))-(((VLOOKUP(EDATE(B381,-12),Database!$A:$AS,MATCH($I$1,Database!$A$1:$AS$1,),)))))/(((VLOOKUP(EDATE(B381,-12),Database!$A:$AS,MATCH($I$1,Database!$A$1:$AS$1,),)))))</f>
        <v>-2.3408239700041369E-2</v>
      </c>
      <c r="J381" s="13">
        <f>IF(VLOOKUP(B381,Database!$A:$AV,MATCH($J$1,Database!$A$1:$AV$1,),)=0,"#N/A",((((VLOOKUP(B381,Database!$A:$AS,MATCH($J$1,Database!$A$1:$AS$1,),))))-(((VLOOKUP(EDATE(B381,-12),Database!$A:$AS,MATCH($J$1,Database!$A$1:$AS$1,),)))))/(((VLOOKUP(EDATE(B381,-12),Database!$A:$AS,MATCH($J$1,Database!$A$1:$AS$1,),)))))</f>
        <v>-9.562712942948616E-3</v>
      </c>
      <c r="K381" s="13">
        <f>IF(VLOOKUP(B381,Database!$A:$AV,MATCH($K$1,Database!$A$1:$AV$1,),)=0,"#N/A",((((VLOOKUP(B381,Database!$A:$AS,MATCH($K$1,Database!$A$1:$AS$1,),))))-(((VLOOKUP(EDATE(B381,-12),Database!$A:$AS,MATCH($K$1,Database!$A$1:$AS$1,),)))))/(((VLOOKUP(EDATE(B381,-12),Database!$A:$AS,MATCH($K$1,Database!$A$1:$AS$1,),)))))</f>
        <v>-4.4802867400936921E-3</v>
      </c>
      <c r="L381" s="13"/>
      <c r="M381" s="13"/>
      <c r="N381" s="13">
        <f>((((VLOOKUP(B381,Database!$A:$AS,MATCH($N$1,Database!$A$1:$AS$1,),))))-(((VLOOKUP(EDATE(B381,-12),Database!$A:$AS,MATCH($N$1,Database!$A$1:$AS$1,),)))))/(((VLOOKUP(EDATE(B381,-12),Database!$A:$AS,MATCH($N$1,Database!$A$1:$AS$1,),))))</f>
        <v>-6.6748875071236682E-2</v>
      </c>
      <c r="O381" s="13">
        <f>IF(VLOOKUP(B381,Database!$A:$AV,MATCH($O$1,Database!$A$1:$AV$1,),)=0,"#N/A",((((VLOOKUP(B381,Database!$A:$AS,MATCH($O$1,Database!$A$1:$AS$1,),))))-(((VLOOKUP(EDATE(B381,-12),Database!$A:$AS,MATCH($O$1,Database!$A$1:$AS$1,),)))))/(((VLOOKUP(EDATE(B381,-12),Database!$A:$AS,MATCH($O$1,Database!$A$1:$AS$1,),)))))</f>
        <v>-1.5284477953267182E-2</v>
      </c>
      <c r="P381" s="13">
        <f>IF(VLOOKUP(B381,Database!$A:$AV,MATCH($P$1,Database!$A$1:$AV$1,),)=0,"#N/A",((((VLOOKUP(B381,Database!$A:$AS,MATCH($P$1,Database!$A$1:$AS$1,),))))-(((VLOOKUP(EDATE(B381,-12),Database!$A:$AS,MATCH($P$1,Database!$A$1:$AS$1,),)))))/(((VLOOKUP(EDATE(B381,-12),Database!$A:$AS,MATCH($P$1,Database!$A$1:$AS$1,),)))))</f>
        <v>-7.4280408542246714E-3</v>
      </c>
      <c r="Q381" s="13">
        <f>IF(VLOOKUP(B381,Database!$A:$AV,MATCH($Q$1,Database!$A$1:$AV$1,),)=0,"#N/A",((((VLOOKUP(B381,Database!$A:$AS,MATCH($Q$1,Database!$A$1:$AS$1,),))))-(((VLOOKUP(EDATE(B381,-12),Database!$A:$AS,MATCH($Q$1,Database!$A$1:$AS$1,),)))))/(((VLOOKUP(EDATE(B381,-12),Database!$A:$AS,MATCH($Q$1,Database!$A$1:$AS$1,),)))))</f>
        <v>1.2253507178410332E-2</v>
      </c>
      <c r="R381" s="13">
        <f>IF(VLOOKUP(B381,Database!$A:$AV,MATCH($R$1,Database!$A$1:$AV$1,),)=0,"#N/A",((((VLOOKUP(B381,Database!$A:$AS,MATCH($R$1,Database!$A$1:$AS$1,),))))-(((VLOOKUP(EDATE(B381,-12),Database!$A:$AS,MATCH($R$1,Database!$A$1:$AS$1,),)))))/(((VLOOKUP(EDATE(B381,-12),Database!$A:$AS,MATCH($R$1,Database!$A$1:$AS$1,),)))))</f>
        <v>-8.3333333372731192E-3</v>
      </c>
      <c r="S381" s="13">
        <f>IF(VLOOKUP(B381,Database!$A:$AV,MATCH($S$1,Database!$A$1:$AV$1,),)=0,"#N/A",((((VLOOKUP(B381,Database!$A:$AS,MATCH($S$1,Database!$A$1:$AS$1,),))))-(((VLOOKUP(EDATE(B381,-12),Database!$A:$AS,MATCH($S$1,Database!$A$1:$AS$1,),)))))/(((VLOOKUP(EDATE(B381,-12),Database!$A:$AS,MATCH($S$1,Database!$A$1:$AS$1,),)))))</f>
        <v>0.15104640581958392</v>
      </c>
      <c r="T381" s="13">
        <f>IF(VLOOKUP(B381,Database!$A:$AV,MATCH($T$1,Database!$A$1:$AV$1,),)=0,"#N/A",((((VLOOKUP(B381,Database!$A:$AS,MATCH($T$1,Database!$A$1:$AS$1,),))))-(((VLOOKUP(EDATE(B381,-12),Database!$A:$AS,MATCH($T$1,Database!$A$1:$AS$1,),)))))/(((VLOOKUP(EDATE(B381,-12),Database!$A:$AS,MATCH($T$1,Database!$A$1:$AS$1,),)))))</f>
        <v>4.0036396725255281E-2</v>
      </c>
      <c r="U381" s="13">
        <f>IF(VLOOKUP(B381,Database!$A:$AV,MATCH($U$1,Database!$A$1:$AV$1,),)=0,"#N/A",((((VLOOKUP(B381,Database!$A:$AS,MATCH($U$1,Database!$A$1:$AS$1,),))))-(((VLOOKUP(EDATE(B381,-12),Database!$A:$AS,MATCH($U$1,Database!$A$1:$AS$1,),)))))/(((VLOOKUP(EDATE(B381,-12),Database!$A:$AS,MATCH($U$1,Database!$A$1:$AS$1,),)))))</f>
        <v>-1.7699115024664793E-3</v>
      </c>
      <c r="V381" s="13">
        <f>IF(VLOOKUP(B381,Database!$A:$AV,MATCH($V$1,Database!$A$1:$AV$1,),)=0,"#N/A",((((VLOOKUP(B381,Database!$A:$AS,MATCH($V$1,Database!$A$1:$AS$1,),))))-(((VLOOKUP(EDATE(B381,-12),Database!$A:$AS,MATCH($V$1,Database!$A$1:$AS$1,),)))))/(((VLOOKUP(EDATE(B381,-12),Database!$A:$AS,MATCH($V$1,Database!$A$1:$AS$1,),)))))</f>
        <v>3.7099494097807807E-2</v>
      </c>
    </row>
    <row r="382" spans="2:22" s="80" customFormat="1" x14ac:dyDescent="0.35">
      <c r="B382" s="75">
        <v>43770</v>
      </c>
      <c r="C382" s="13">
        <f>IF(VLOOKUP(B382,Database!$A:$AU,MATCH($C$1,Database!$A$1:$AU$1,),)=0,"#N/A",((((VLOOKUP(B382,Database!$A:$AU,MATCH($C$1,Database!$A$1:$AU$1,),))))-(((VLOOKUP(EDATE(B382,-12),Database!$A:$AU,MATCH($C$1,Database!$A$1:$AU$1,),)))))/(((VLOOKUP(EDATE(B382,-12),Database!$A:$AU,MATCH($C$1,Database!$A$1:$AU$1,),)))))</f>
        <v>-1.7914530839230457E-2</v>
      </c>
      <c r="D382" s="13">
        <f>IF(VLOOKUP(B382,Database!$A:$AV,MATCH($D$1,Database!$A$1:$AV$1,),)=0,"#N/A",((((VLOOKUP(B382,Database!$A:$AS,MATCH($D$1,Database!$A$1:$AS$1,),))))-(((VLOOKUP(EDATE(B382,-12),Database!$A:$AS,MATCH($D$1,Database!$A$1:$AS$1,),)))))/(((VLOOKUP(EDATE(B382,-12),Database!$A:$AS,MATCH($D$1,Database!$A$1:$AS$1,),)))))</f>
        <v>-5.7526366330903347E-3</v>
      </c>
      <c r="E382" s="13">
        <f>IF(VLOOKUP(B382,Database!$A:$AV,MATCH($E$1,Database!$A$1:$AV$1,),)=0,"#N/A",((((VLOOKUP(B382,Database!$A:$AS,MATCH($E$1,Database!$A$1:$AS$1,),))))-(((VLOOKUP(EDATE(B382,-12),Database!$A:$AS,MATCH($E$1,Database!$A$1:$AS$1,),)))))/(((VLOOKUP(EDATE(B382,-12),Database!$A:$AS,MATCH($E$1,Database!$A$1:$AS$1,),)))))</f>
        <v>-6.1479346780823806E-2</v>
      </c>
      <c r="F382" s="13">
        <f>IF(VLOOKUP(B382,Database!$A:$AV,MATCH($F$1,Database!$A$1:$AV$1,),)=0,"#N/A",((((VLOOKUP(B382,Database!$A:$AS,MATCH($F$1,Database!$A$1:$AS$1,),))))-(((VLOOKUP(EDATE(B382,-12),Database!$A:$AS,MATCH($F$1,Database!$A$1:$AS$1,),)))))/(((VLOOKUP(EDATE(B382,-12),Database!$A:$AS,MATCH($F$1,Database!$A$1:$AS$1,),)))))</f>
        <v>-2.1359223304665536E-2</v>
      </c>
      <c r="G382" s="13">
        <f>IF(VLOOKUP(B382,Database!$A:$AV,MATCH($G$1,Database!$A$1:$AV$1,),)=0,"#N/A",((((VLOOKUP(B382,Database!$A:$AS,MATCH($G$1,Database!$A$1:$AS$1,),))))-(((VLOOKUP(EDATE(B382,-12),Database!$A:$AS,MATCH($G$1,Database!$A$1:$AS$1,),)))))/(((VLOOKUP(EDATE(B382,-12),Database!$A:$AS,MATCH($G$1,Database!$A$1:$AS$1,),)))))</f>
        <v>3.1140521603736197E-3</v>
      </c>
      <c r="H382" s="13">
        <f>IF(VLOOKUP(B382,Database!$A:$AV,MATCH($H$1,Database!$A$1:$AV$1,),)=0,"#N/A",((((VLOOKUP(B382,Database!$A:$AS,MATCH($H$1,Database!$A$1:$AS$1,),))))-(((VLOOKUP(EDATE(B382,-12),Database!$A:$AS,MATCH($H$1,Database!$A$1:$AS$1,),)))))/(((VLOOKUP(EDATE(B382,-12),Database!$A:$AS,MATCH($H$1,Database!$A$1:$AS$1,),)))))</f>
        <v>3.8934426227846292E-2</v>
      </c>
      <c r="I382" s="13">
        <f>IF(VLOOKUP(B382,Database!$A:$AV,MATCH($I$1,Database!$A$1:$AV$1,),)=0,"#N/A",((((VLOOKUP(B382,Database!$A:$AS,MATCH($I$1,Database!$A$1:$AS$1,),))))-(((VLOOKUP(EDATE(B382,-12),Database!$A:$AS,MATCH($I$1,Database!$A$1:$AS$1,),)))))/(((VLOOKUP(EDATE(B382,-12),Database!$A:$AS,MATCH($I$1,Database!$A$1:$AS$1,),)))))</f>
        <v>-3.809523805296644E-3</v>
      </c>
      <c r="J382" s="13">
        <f>IF(VLOOKUP(B382,Database!$A:$AV,MATCH($J$1,Database!$A$1:$AV$1,),)=0,"#N/A",((((VLOOKUP(B382,Database!$A:$AS,MATCH($J$1,Database!$A$1:$AS$1,),))))-(((VLOOKUP(EDATE(B382,-12),Database!$A:$AS,MATCH($J$1,Database!$A$1:$AS$1,),)))))/(((VLOOKUP(EDATE(B382,-12),Database!$A:$AS,MATCH($J$1,Database!$A$1:$AS$1,),)))))</f>
        <v>1.5396525034883476E-2</v>
      </c>
      <c r="K382" s="13">
        <f>IF(VLOOKUP(B382,Database!$A:$AV,MATCH($K$1,Database!$A$1:$AV$1,),)=0,"#N/A",((((VLOOKUP(B382,Database!$A:$AS,MATCH($K$1,Database!$A$1:$AS$1,),))))-(((VLOOKUP(EDATE(B382,-12),Database!$A:$AS,MATCH($K$1,Database!$A$1:$AS$1,),)))))/(((VLOOKUP(EDATE(B382,-12),Database!$A:$AS,MATCH($K$1,Database!$A$1:$AS$1,),)))))</f>
        <v>2.2706630335719888E-2</v>
      </c>
      <c r="L382" s="13"/>
      <c r="M382" s="13"/>
      <c r="N382" s="13">
        <f>((((VLOOKUP(B382,Database!$A:$AS,MATCH($N$1,Database!$A$1:$AS$1,),))))-(((VLOOKUP(EDATE(B382,-12),Database!$A:$AS,MATCH($N$1,Database!$A$1:$AS$1,),)))))/(((VLOOKUP(EDATE(B382,-12),Database!$A:$AS,MATCH($N$1,Database!$A$1:$AS$1,),))))</f>
        <v>2.3501853272906083E-2</v>
      </c>
      <c r="O382" s="13">
        <f>IF(VLOOKUP(B382,Database!$A:$AV,MATCH($O$1,Database!$A$1:$AV$1,),)=0,"#N/A",((((VLOOKUP(B382,Database!$A:$AS,MATCH($O$1,Database!$A$1:$AS$1,),))))-(((VLOOKUP(EDATE(B382,-12),Database!$A:$AS,MATCH($O$1,Database!$A$1:$AS$1,),)))))/(((VLOOKUP(EDATE(B382,-12),Database!$A:$AS,MATCH($O$1,Database!$A$1:$AS$1,),)))))</f>
        <v>-1.5390108564262555E-2</v>
      </c>
      <c r="P382" s="13">
        <f>IF(VLOOKUP(B382,Database!$A:$AV,MATCH($P$1,Database!$A$1:$AV$1,),)=0,"#N/A",((((VLOOKUP(B382,Database!$A:$AS,MATCH($P$1,Database!$A$1:$AS$1,),))))-(((VLOOKUP(EDATE(B382,-12),Database!$A:$AS,MATCH($P$1,Database!$A$1:$AS$1,),)))))/(((VLOOKUP(EDATE(B382,-12),Database!$A:$AS,MATCH($P$1,Database!$A$1:$AS$1,),)))))</f>
        <v>1.7029328287606407E-2</v>
      </c>
      <c r="Q382" s="13">
        <f>IF(VLOOKUP(B382,Database!$A:$AV,MATCH($Q$1,Database!$A$1:$AV$1,),)=0,"#N/A",((((VLOOKUP(B382,Database!$A:$AS,MATCH($Q$1,Database!$A$1:$AS$1,),))))-(((VLOOKUP(EDATE(B382,-12),Database!$A:$AS,MATCH($Q$1,Database!$A$1:$AS$1,),)))))/(((VLOOKUP(EDATE(B382,-12),Database!$A:$AS,MATCH($Q$1,Database!$A$1:$AS$1,),)))))</f>
        <v>-8.6695475661329267E-3</v>
      </c>
      <c r="R382" s="13">
        <f>IF(VLOOKUP(B382,Database!$A:$AV,MATCH($R$1,Database!$A$1:$AV$1,),)=0,"#N/A",((((VLOOKUP(B382,Database!$A:$AS,MATCH($R$1,Database!$A$1:$AS$1,),))))-(((VLOOKUP(EDATE(B382,-12),Database!$A:$AS,MATCH($R$1,Database!$A$1:$AS$1,),)))))/(((VLOOKUP(EDATE(B382,-12),Database!$A:$AS,MATCH($R$1,Database!$A$1:$AS$1,),)))))</f>
        <v>-9.7147950087480325E-2</v>
      </c>
      <c r="S382" s="13">
        <f>IF(VLOOKUP(B382,Database!$A:$AV,MATCH($S$1,Database!$A$1:$AV$1,),)=0,"#N/A",((((VLOOKUP(B382,Database!$A:$AS,MATCH($S$1,Database!$A$1:$AS$1,),))))-(((VLOOKUP(EDATE(B382,-12),Database!$A:$AS,MATCH($S$1,Database!$A$1:$AS$1,),)))))/(((VLOOKUP(EDATE(B382,-12),Database!$A:$AS,MATCH($S$1,Database!$A$1:$AS$1,),)))))</f>
        <v>7.7731092445781247E-2</v>
      </c>
      <c r="T382" s="13">
        <f>IF(VLOOKUP(B382,Database!$A:$AV,MATCH($T$1,Database!$A$1:$AV$1,),)=0,"#N/A",((((VLOOKUP(B382,Database!$A:$AS,MATCH($T$1,Database!$A$1:$AS$1,),))))-(((VLOOKUP(EDATE(B382,-12),Database!$A:$AS,MATCH($T$1,Database!$A$1:$AS$1,),)))))/(((VLOOKUP(EDATE(B382,-12),Database!$A:$AS,MATCH($T$1,Database!$A$1:$AS$1,),)))))</f>
        <v>4.8313582496516044E-2</v>
      </c>
      <c r="U382" s="13">
        <f>IF(VLOOKUP(B382,Database!$A:$AV,MATCH($U$1,Database!$A$1:$AV$1,),)=0,"#N/A",((((VLOOKUP(B382,Database!$A:$AS,MATCH($U$1,Database!$A$1:$AS$1,),))))-(((VLOOKUP(EDATE(B382,-12),Database!$A:$AS,MATCH($U$1,Database!$A$1:$AS$1,),)))))/(((VLOOKUP(EDATE(B382,-12),Database!$A:$AS,MATCH($U$1,Database!$A$1:$AS$1,),)))))</f>
        <v>-3.1523642732294417E-2</v>
      </c>
      <c r="V382" s="13">
        <f>IF(VLOOKUP(B382,Database!$A:$AV,MATCH($V$1,Database!$A$1:$AV$1,),)=0,"#N/A",((((VLOOKUP(B382,Database!$A:$AS,MATCH($V$1,Database!$A$1:$AS$1,),))))-(((VLOOKUP(EDATE(B382,-12),Database!$A:$AS,MATCH($V$1,Database!$A$1:$AS$1,),)))))/(((VLOOKUP(EDATE(B382,-12),Database!$A:$AS,MATCH($V$1,Database!$A$1:$AS$1,),)))))</f>
        <v>5.1826677994902245E-2</v>
      </c>
    </row>
    <row r="383" spans="2:22" s="80" customFormat="1" x14ac:dyDescent="0.35">
      <c r="B383" s="75">
        <v>43800</v>
      </c>
      <c r="C383" s="13">
        <f>IF(VLOOKUP(B383,Database!$A:$AU,MATCH($C$1,Database!$A$1:$AU$1,),)=0,"#N/A",((((VLOOKUP(B383,Database!$A:$AU,MATCH($C$1,Database!$A$1:$AU$1,),))))-(((VLOOKUP(EDATE(B383,-12),Database!$A:$AU,MATCH($C$1,Database!$A$1:$AU$1,),)))))/(((VLOOKUP(EDATE(B383,-12),Database!$A:$AU,MATCH($C$1,Database!$A$1:$AU$1,),)))))</f>
        <v>-2.0273613878642502E-2</v>
      </c>
      <c r="D383" s="13">
        <f>IF(VLOOKUP(B383,Database!$A:$AV,MATCH($D$1,Database!$A$1:$AV$1,),)=0,"#N/A",((((VLOOKUP(B383,Database!$A:$AS,MATCH($D$1,Database!$A$1:$AS$1,),))))-(((VLOOKUP(EDATE(B383,-12),Database!$A:$AS,MATCH($D$1,Database!$A$1:$AS$1,),)))))/(((VLOOKUP(EDATE(B383,-12),Database!$A:$AS,MATCH($D$1,Database!$A$1:$AS$1,),)))))</f>
        <v>-2.5812619505189774E-2</v>
      </c>
      <c r="E383" s="13">
        <f>IF(VLOOKUP(B383,Database!$A:$AV,MATCH($E$1,Database!$A$1:$AV$1,),)=0,"#N/A",((((VLOOKUP(B383,Database!$A:$AS,MATCH($E$1,Database!$A$1:$AS$1,),))))-(((VLOOKUP(EDATE(B383,-12),Database!$A:$AS,MATCH($E$1,Database!$A$1:$AS$1,),)))))/(((VLOOKUP(EDATE(B383,-12),Database!$A:$AS,MATCH($E$1,Database!$A$1:$AS$1,),)))))</f>
        <v>-6.3218390806194139E-2</v>
      </c>
      <c r="F383" s="13">
        <f>IF(VLOOKUP(B383,Database!$A:$AV,MATCH($F$1,Database!$A$1:$AV$1,),)=0,"#N/A",((((VLOOKUP(B383,Database!$A:$AS,MATCH($F$1,Database!$A$1:$AS$1,),))))-(((VLOOKUP(EDATE(B383,-12),Database!$A:$AS,MATCH($F$1,Database!$A$1:$AS$1,),)))))/(((VLOOKUP(EDATE(B383,-12),Database!$A:$AS,MATCH($F$1,Database!$A$1:$AS$1,),)))))</f>
        <v>-5.1973051015329577E-2</v>
      </c>
      <c r="G383" s="13">
        <f>IF(VLOOKUP(B383,Database!$A:$AV,MATCH($G$1,Database!$A$1:$AV$1,),)=0,"#N/A",((((VLOOKUP(B383,Database!$A:$AS,MATCH($G$1,Database!$A$1:$AS$1,),))))-(((VLOOKUP(EDATE(B383,-12),Database!$A:$AS,MATCH($G$1,Database!$A$1:$AS$1,),)))))/(((VLOOKUP(EDATE(B383,-12),Database!$A:$AS,MATCH($G$1,Database!$A$1:$AS$1,),)))))</f>
        <v>-2.9521709958784611E-2</v>
      </c>
      <c r="H383" s="13">
        <f>IF(VLOOKUP(B383,Database!$A:$AV,MATCH($H$1,Database!$A$1:$AV$1,),)=0,"#N/A",((((VLOOKUP(B383,Database!$A:$AS,MATCH($H$1,Database!$A$1:$AS$1,),))))-(((VLOOKUP(EDATE(B383,-12),Database!$A:$AS,MATCH($H$1,Database!$A$1:$AS$1,),)))))/(((VLOOKUP(EDATE(B383,-12),Database!$A:$AS,MATCH($H$1,Database!$A$1:$AS$1,),)))))</f>
        <v>3.7832310840652701E-2</v>
      </c>
      <c r="I383" s="13">
        <f>IF(VLOOKUP(B383,Database!$A:$AV,MATCH($I$1,Database!$A$1:$AV$1,),)=0,"#N/A",((((VLOOKUP(B383,Database!$A:$AS,MATCH($I$1,Database!$A$1:$AS$1,),))))-(((VLOOKUP(EDATE(B383,-12),Database!$A:$AS,MATCH($I$1,Database!$A$1:$AS$1,),)))))/(((VLOOKUP(EDATE(B383,-12),Database!$A:$AS,MATCH($I$1,Database!$A$1:$AS$1,),)))))</f>
        <v>-3.4155597722834156E-2</v>
      </c>
      <c r="J383" s="13">
        <f>IF(VLOOKUP(B383,Database!$A:$AV,MATCH($J$1,Database!$A$1:$AV$1,),)=0,"#N/A",((((VLOOKUP(B383,Database!$A:$AS,MATCH($J$1,Database!$A$1:$AS$1,),))))-(((VLOOKUP(EDATE(B383,-12),Database!$A:$AS,MATCH($J$1,Database!$A$1:$AS$1,),)))))/(((VLOOKUP(EDATE(B383,-12),Database!$A:$AS,MATCH($J$1,Database!$A$1:$AS$1,),)))))</f>
        <v>6.8948983489962694E-3</v>
      </c>
      <c r="K383" s="13">
        <f>IF(VLOOKUP(B383,Database!$A:$AV,MATCH($K$1,Database!$A$1:$AV$1,),)=0,"#N/A",((((VLOOKUP(B383,Database!$A:$AS,MATCH($K$1,Database!$A$1:$AS$1,),))))-(((VLOOKUP(EDATE(B383,-12),Database!$A:$AS,MATCH($K$1,Database!$A$1:$AS$1,),)))))/(((VLOOKUP(EDATE(B383,-12),Database!$A:$AS,MATCH($K$1,Database!$A$1:$AS$1,),)))))</f>
        <v>-6.2780269100448675E-3</v>
      </c>
      <c r="L383" s="13"/>
      <c r="M383" s="13"/>
      <c r="N383" s="13">
        <f>((((VLOOKUP(B383,Database!$A:$AS,MATCH($N$1,Database!$A$1:$AS$1,),))))-(((VLOOKUP(EDATE(B383,-12),Database!$A:$AS,MATCH($N$1,Database!$A$1:$AS$1,),)))))/(((VLOOKUP(EDATE(B383,-12),Database!$A:$AS,MATCH($N$1,Database!$A$1:$AS$1,),))))</f>
        <v>4.0254100479828652E-5</v>
      </c>
      <c r="O383" s="13">
        <f>IF(VLOOKUP(B383,Database!$A:$AV,MATCH($O$1,Database!$A$1:$AV$1,),)=0,"#N/A",((((VLOOKUP(B383,Database!$A:$AS,MATCH($O$1,Database!$A$1:$AS$1,),))))-(((VLOOKUP(EDATE(B383,-12),Database!$A:$AS,MATCH($O$1,Database!$A$1:$AS$1,),)))))/(((VLOOKUP(EDATE(B383,-12),Database!$A:$AS,MATCH($O$1,Database!$A$1:$AS$1,),)))))</f>
        <v>-1.3606346674129915E-2</v>
      </c>
      <c r="P383" s="13">
        <f>IF(VLOOKUP(B383,Database!$A:$AV,MATCH($P$1,Database!$A$1:$AV$1,),)=0,"#N/A",((((VLOOKUP(B383,Database!$A:$AS,MATCH($P$1,Database!$A$1:$AS$1,),))))-(((VLOOKUP(EDATE(B383,-12),Database!$A:$AS,MATCH($P$1,Database!$A$1:$AS$1,),)))))/(((VLOOKUP(EDATE(B383,-12),Database!$A:$AS,MATCH($P$1,Database!$A$1:$AS$1,),)))))</f>
        <v>6.3522617901828629E-2</v>
      </c>
      <c r="Q383" s="13">
        <f>IF(VLOOKUP(B383,Database!$A:$AV,MATCH($Q$1,Database!$A$1:$AV$1,),)=0,"#N/A",((((VLOOKUP(B383,Database!$A:$AS,MATCH($Q$1,Database!$A$1:$AS$1,),))))-(((VLOOKUP(EDATE(B383,-12),Database!$A:$AS,MATCH($Q$1,Database!$A$1:$AS$1,),)))))/(((VLOOKUP(EDATE(B383,-12),Database!$A:$AS,MATCH($Q$1,Database!$A$1:$AS$1,),)))))</f>
        <v>-1.9856135634065315E-2</v>
      </c>
      <c r="R383" s="13">
        <f>IF(VLOOKUP(B383,Database!$A:$AV,MATCH($R$1,Database!$A$1:$AV$1,),)=0,"#N/A",((((VLOOKUP(B383,Database!$A:$AS,MATCH($R$1,Database!$A$1:$AS$1,),))))-(((VLOOKUP(EDATE(B383,-12),Database!$A:$AS,MATCH($R$1,Database!$A$1:$AS$1,),)))))/(((VLOOKUP(EDATE(B383,-12),Database!$A:$AS,MATCH($R$1,Database!$A$1:$AS$1,),)))))</f>
        <v>-4.1704442428494505E-2</v>
      </c>
      <c r="S383" s="13">
        <f>IF(VLOOKUP(B383,Database!$A:$AV,MATCH($S$1,Database!$A$1:$AV$1,),)=0,"#N/A",((((VLOOKUP(B383,Database!$A:$AS,MATCH($S$1,Database!$A$1:$AS$1,),))))-(((VLOOKUP(EDATE(B383,-12),Database!$A:$AS,MATCH($S$1,Database!$A$1:$AS$1,),)))))/(((VLOOKUP(EDATE(B383,-12),Database!$A:$AS,MATCH($S$1,Database!$A$1:$AS$1,),)))))</f>
        <v>1.7148981781711575E-2</v>
      </c>
      <c r="T383" s="13">
        <f>IF(VLOOKUP(B383,Database!$A:$AV,MATCH($T$1,Database!$A$1:$AV$1,),)=0,"#N/A",((((VLOOKUP(B383,Database!$A:$AS,MATCH($T$1,Database!$A$1:$AS$1,),))))-(((VLOOKUP(EDATE(B383,-12),Database!$A:$AS,MATCH($T$1,Database!$A$1:$AS$1,),)))))/(((VLOOKUP(EDATE(B383,-12),Database!$A:$AS,MATCH($T$1,Database!$A$1:$AS$1,),)))))</f>
        <v>8.711770157575624E-2</v>
      </c>
      <c r="U383" s="13">
        <f>IF(VLOOKUP(B383,Database!$A:$AV,MATCH($U$1,Database!$A$1:$AV$1,),)=0,"#N/A",((((VLOOKUP(B383,Database!$A:$AS,MATCH($U$1,Database!$A$1:$AS$1,),))))-(((VLOOKUP(EDATE(B383,-12),Database!$A:$AS,MATCH($U$1,Database!$A$1:$AS$1,),)))))/(((VLOOKUP(EDATE(B383,-12),Database!$A:$AS,MATCH($U$1,Database!$A$1:$AS$1,),)))))</f>
        <v>-3.1578947368605732E-2</v>
      </c>
      <c r="V383" s="13">
        <f>IF(VLOOKUP(B383,Database!$A:$AV,MATCH($V$1,Database!$A$1:$AV$1,),)=0,"#N/A",((((VLOOKUP(B383,Database!$A:$AS,MATCH($V$1,Database!$A$1:$AS$1,),))))-(((VLOOKUP(EDATE(B383,-12),Database!$A:$AS,MATCH($V$1,Database!$A$1:$AS$1,),)))))/(((VLOOKUP(EDATE(B383,-12),Database!$A:$AS,MATCH($V$1,Database!$A$1:$AS$1,),)))))</f>
        <v>1.5138772077375922E-2</v>
      </c>
    </row>
    <row r="384" spans="2:22" s="80" customFormat="1" x14ac:dyDescent="0.35">
      <c r="B384" s="75">
        <v>43831</v>
      </c>
      <c r="C384" s="13">
        <f>IF(VLOOKUP(B384,Database!$A:$AU,MATCH($C$1,Database!$A$1:$AU$1,),)=0,"#N/A",((((VLOOKUP(B384,Database!$A:$AU,MATCH($C$1,Database!$A$1:$AU$1,),))))-(((VLOOKUP(EDATE(B384,-12),Database!$A:$AU,MATCH($C$1,Database!$A$1:$AU$1,),)))))/(((VLOOKUP(EDATE(B384,-12),Database!$A:$AU,MATCH($C$1,Database!$A$1:$AU$1,),)))))</f>
        <v>-1.9031959437351188E-2</v>
      </c>
      <c r="D384" s="13">
        <f>IF(VLOOKUP(B384,Database!$A:$AV,MATCH($D$1,Database!$A$1:$AV$1,),)=0,"#N/A",((((VLOOKUP(B384,Database!$A:$AS,MATCH($D$1,Database!$A$1:$AS$1,),))))-(((VLOOKUP(EDATE(B384,-12),Database!$A:$AS,MATCH($D$1,Database!$A$1:$AS$1,),)))))/(((VLOOKUP(EDATE(B384,-12),Database!$A:$AS,MATCH($D$1,Database!$A$1:$AS$1,),)))))</f>
        <v>-1.3245033112018842E-2</v>
      </c>
      <c r="E384" s="13">
        <f>IF(VLOOKUP(B384,Database!$A:$AV,MATCH($E$1,Database!$A$1:$AV$1,),)=0,"#N/A",((((VLOOKUP(B384,Database!$A:$AS,MATCH($E$1,Database!$A$1:$AS$1,),))))-(((VLOOKUP(EDATE(B384,-12),Database!$A:$AS,MATCH($E$1,Database!$A$1:$AS$1,),)))))/(((VLOOKUP(EDATE(B384,-12),Database!$A:$AS,MATCH($E$1,Database!$A$1:$AS$1,),)))))</f>
        <v>-4.199218750452078E-2</v>
      </c>
      <c r="F384" s="13">
        <f>IF(VLOOKUP(B384,Database!$A:$AV,MATCH($F$1,Database!$A$1:$AV$1,),)=0,"#N/A",((((VLOOKUP(B384,Database!$A:$AS,MATCH($F$1,Database!$A$1:$AS$1,),))))-(((VLOOKUP(EDATE(B384,-12),Database!$A:$AS,MATCH($F$1,Database!$A$1:$AS$1,),)))))/(((VLOOKUP(EDATE(B384,-12),Database!$A:$AS,MATCH($F$1,Database!$A$1:$AS$1,),)))))</f>
        <v>-2.0270270274248384E-2</v>
      </c>
      <c r="G384" s="13">
        <f>IF(VLOOKUP(B384,Database!$A:$AV,MATCH($G$1,Database!$A$1:$AV$1,),)=0,"#N/A",((((VLOOKUP(B384,Database!$A:$AS,MATCH($G$1,Database!$A$1:$AS$1,),))))-(((VLOOKUP(EDATE(B384,-12),Database!$A:$AS,MATCH($G$1,Database!$A$1:$AS$1,),)))))/(((VLOOKUP(EDATE(B384,-12),Database!$A:$AS,MATCH($G$1,Database!$A$1:$AS$1,),)))))</f>
        <v>-3.2014525993883734E-2</v>
      </c>
      <c r="H384" s="13">
        <f>IF(VLOOKUP(B384,Database!$A:$AV,MATCH($H$1,Database!$A$1:$AV$1,),)=0,"#N/A",((((VLOOKUP(B384,Database!$A:$AS,MATCH($H$1,Database!$A$1:$AS$1,),))))-(((VLOOKUP(EDATE(B384,-12),Database!$A:$AS,MATCH($H$1,Database!$A$1:$AS$1,),)))))/(((VLOOKUP(EDATE(B384,-12),Database!$A:$AS,MATCH($H$1,Database!$A$1:$AS$1,),)))))</f>
        <v>4.9595141698010776E-2</v>
      </c>
      <c r="I384" s="13">
        <f>IF(VLOOKUP(B384,Database!$A:$AV,MATCH($I$1,Database!$A$1:$AV$1,),)=0,"#N/A",((((VLOOKUP(B384,Database!$A:$AS,MATCH($I$1,Database!$A$1:$AS$1,),))))-(((VLOOKUP(EDATE(B384,-12),Database!$A:$AS,MATCH($I$1,Database!$A$1:$AS$1,),)))))/(((VLOOKUP(EDATE(B384,-12),Database!$A:$AS,MATCH($I$1,Database!$A$1:$AS$1,),)))))</f>
        <v>-4.7080979208732341E-3</v>
      </c>
      <c r="J384" s="13">
        <f>IF(VLOOKUP(B384,Database!$A:$AV,MATCH($J$1,Database!$A$1:$AV$1,),)=0,"#N/A",((((VLOOKUP(B384,Database!$A:$AS,MATCH($J$1,Database!$A$1:$AS$1,),))))-(((VLOOKUP(EDATE(B384,-12),Database!$A:$AS,MATCH($J$1,Database!$A$1:$AS$1,),)))))/(((VLOOKUP(EDATE(B384,-12),Database!$A:$AS,MATCH($J$1,Database!$A$1:$AS$1,),)))))</f>
        <v>-1.5835460256050676E-2</v>
      </c>
      <c r="K384" s="13">
        <f>IF(VLOOKUP(B384,Database!$A:$AV,MATCH($K$1,Database!$A$1:$AV$1,),)=0,"#N/A",((((VLOOKUP(B384,Database!$A:$AS,MATCH($K$1,Database!$A$1:$AS$1,),))))-(((VLOOKUP(EDATE(B384,-12),Database!$A:$AS,MATCH($K$1,Database!$A$1:$AS$1,),)))))/(((VLOOKUP(EDATE(B384,-12),Database!$A:$AS,MATCH($K$1,Database!$A$1:$AS$1,),)))))</f>
        <v>-5.3191489347083317E-3</v>
      </c>
      <c r="L384" s="13"/>
      <c r="M384" s="13"/>
      <c r="N384" s="13">
        <f>((((VLOOKUP(B384,Database!$A:$AS,MATCH($N$1,Database!$A$1:$AS$1,),))))-(((VLOOKUP(EDATE(B384,-12),Database!$A:$AS,MATCH($N$1,Database!$A$1:$AS$1,),)))))/(((VLOOKUP(EDATE(B384,-12),Database!$A:$AS,MATCH($N$1,Database!$A$1:$AS$1,),))))</f>
        <v>2.0618395632649292E-2</v>
      </c>
      <c r="O384" s="13">
        <f>IF(VLOOKUP(B384,Database!$A:$AV,MATCH($O$1,Database!$A$1:$AV$1,),)=0,"#N/A",((((VLOOKUP(B384,Database!$A:$AS,MATCH($O$1,Database!$A$1:$AS$1,),))))-(((VLOOKUP(EDATE(B384,-12),Database!$A:$AS,MATCH($O$1,Database!$A$1:$AS$1,),)))))/(((VLOOKUP(EDATE(B384,-12),Database!$A:$AS,MATCH($O$1,Database!$A$1:$AS$1,),)))))</f>
        <v>3.6431957572520546E-3</v>
      </c>
      <c r="P384" s="13">
        <f>IF(VLOOKUP(B384,Database!$A:$AV,MATCH($P$1,Database!$A$1:$AV$1,),)=0,"#N/A",((((VLOOKUP(B384,Database!$A:$AS,MATCH($P$1,Database!$A$1:$AS$1,),))))-(((VLOOKUP(EDATE(B384,-12),Database!$A:$AS,MATCH($P$1,Database!$A$1:$AS$1,),)))))/(((VLOOKUP(EDATE(B384,-12),Database!$A:$AS,MATCH($P$1,Database!$A$1:$AS$1,),)))))</f>
        <v>2.7514231499051151E-2</v>
      </c>
      <c r="Q384" s="13">
        <f>IF(VLOOKUP(B384,Database!$A:$AV,MATCH($Q$1,Database!$A$1:$AV$1,),)=0,"#N/A",((((VLOOKUP(B384,Database!$A:$AS,MATCH($Q$1,Database!$A$1:$AS$1,),))))-(((VLOOKUP(EDATE(B384,-12),Database!$A:$AS,MATCH($Q$1,Database!$A$1:$AS$1,),)))))/(((VLOOKUP(EDATE(B384,-12),Database!$A:$AS,MATCH($Q$1,Database!$A$1:$AS$1,),)))))</f>
        <v>-1.0183976478199252E-3</v>
      </c>
      <c r="R384" s="13">
        <f>IF(VLOOKUP(B384,Database!$A:$AV,MATCH($R$1,Database!$A$1:$AV$1,),)=0,"#N/A",((((VLOOKUP(B384,Database!$A:$AS,MATCH($R$1,Database!$A$1:$AS$1,),))))-(((VLOOKUP(EDATE(B384,-12),Database!$A:$AS,MATCH($R$1,Database!$A$1:$AS$1,),)))))/(((VLOOKUP(EDATE(B384,-12),Database!$A:$AS,MATCH($R$1,Database!$A$1:$AS$1,),)))))</f>
        <v>8.976660746443869E-4</v>
      </c>
      <c r="S384" s="13">
        <f>IF(VLOOKUP(B384,Database!$A:$AV,MATCH($S$1,Database!$A$1:$AV$1,),)=0,"#N/A",((((VLOOKUP(B384,Database!$A:$AS,MATCH($S$1,Database!$A$1:$AS$1,),))))-(((VLOOKUP(EDATE(B384,-12),Database!$A:$AS,MATCH($S$1,Database!$A$1:$AS$1,),)))))/(((VLOOKUP(EDATE(B384,-12),Database!$A:$AS,MATCH($S$1,Database!$A$1:$AS$1,),)))))</f>
        <v>8.1359423278008117E-2</v>
      </c>
      <c r="T384" s="13">
        <f>IF(VLOOKUP(B384,Database!$A:$AV,MATCH($T$1,Database!$A$1:$AV$1,),)=0,"#N/A",((((VLOOKUP(B384,Database!$A:$AS,MATCH($T$1,Database!$A$1:$AS$1,),))))-(((VLOOKUP(EDATE(B384,-12),Database!$A:$AS,MATCH($T$1,Database!$A$1:$AS$1,),)))))/(((VLOOKUP(EDATE(B384,-12),Database!$A:$AS,MATCH($T$1,Database!$A$1:$AS$1,),)))))</f>
        <v>7.1038251374033842E-2</v>
      </c>
      <c r="U384" s="13">
        <f>IF(VLOOKUP(B384,Database!$A:$AV,MATCH($U$1,Database!$A$1:$AV$1,),)=0,"#N/A",((((VLOOKUP(B384,Database!$A:$AS,MATCH($U$1,Database!$A$1:$AS$1,),))))-(((VLOOKUP(EDATE(B384,-12),Database!$A:$AS,MATCH($U$1,Database!$A$1:$AS$1,),)))))/(((VLOOKUP(EDATE(B384,-12),Database!$A:$AS,MATCH($U$1,Database!$A$1:$AS$1,),)))))</f>
        <v>-7.0733863847554741E-3</v>
      </c>
      <c r="V384" s="13">
        <f>IF(VLOOKUP(B384,Database!$A:$AV,MATCH($V$1,Database!$A$1:$AV$1,),)=0,"#N/A",((((VLOOKUP(B384,Database!$A:$AS,MATCH($V$1,Database!$A$1:$AS$1,),))))-(((VLOOKUP(EDATE(B384,-12),Database!$A:$AS,MATCH($V$1,Database!$A$1:$AS$1,),)))))/(((VLOOKUP(EDATE(B384,-12),Database!$A:$AS,MATCH($V$1,Database!$A$1:$AS$1,),)))))</f>
        <v>3.0150753768844171E-2</v>
      </c>
    </row>
    <row r="385" spans="2:22" s="80" customFormat="1" x14ac:dyDescent="0.35">
      <c r="B385" s="75">
        <v>43862</v>
      </c>
      <c r="C385" s="13">
        <f>IF(VLOOKUP(B385,Database!$A:$AU,MATCH($C$1,Database!$A$1:$AU$1,),)=0,"#N/A",((((VLOOKUP(B385,Database!$A:$AU,MATCH($C$1,Database!$A$1:$AU$1,),))))-(((VLOOKUP(EDATE(B385,-12),Database!$A:$AU,MATCH($C$1,Database!$A$1:$AU$1,),)))))/(((VLOOKUP(EDATE(B385,-12),Database!$A:$AU,MATCH($C$1,Database!$A$1:$AU$1,),)))))</f>
        <v>-1.0814496228201213E-2</v>
      </c>
      <c r="D385" s="13">
        <f>IF(VLOOKUP(B385,Database!$A:$AV,MATCH($D$1,Database!$A$1:$AV$1,),)=0,"#N/A",((((VLOOKUP(B385,Database!$A:$AS,MATCH($D$1,Database!$A$1:$AS$1,),))))-(((VLOOKUP(EDATE(B385,-12),Database!$A:$AS,MATCH($D$1,Database!$A$1:$AS$1,),)))))/(((VLOOKUP(EDATE(B385,-12),Database!$A:$AS,MATCH($D$1,Database!$A$1:$AS$1,),)))))</f>
        <v>-1.4218009484198933E-2</v>
      </c>
      <c r="E385" s="13">
        <f>IF(VLOOKUP(B385,Database!$A:$AV,MATCH($E$1,Database!$A$1:$AV$1,),)=0,"#N/A",((((VLOOKUP(B385,Database!$A:$AS,MATCH($E$1,Database!$A$1:$AS$1,),))))-(((VLOOKUP(EDATE(B385,-12),Database!$A:$AS,MATCH($E$1,Database!$A$1:$AS$1,),)))))/(((VLOOKUP(EDATE(B385,-12),Database!$A:$AS,MATCH($E$1,Database!$A$1:$AS$1,),)))))</f>
        <v>-4.3731778432768091E-2</v>
      </c>
      <c r="F385" s="13">
        <f>IF(VLOOKUP(B385,Database!$A:$AV,MATCH($F$1,Database!$A$1:$AV$1,),)=0,"#N/A",((((VLOOKUP(B385,Database!$A:$AS,MATCH($F$1,Database!$A$1:$AS$1,),))))-(((VLOOKUP(EDATE(B385,-12),Database!$A:$AS,MATCH($F$1,Database!$A$1:$AS$1,),)))))/(((VLOOKUP(EDATE(B385,-12),Database!$A:$AS,MATCH($F$1,Database!$A$1:$AS$1,),)))))</f>
        <v>-7.7220077198463339E-3</v>
      </c>
      <c r="G385" s="13">
        <f>IF(VLOOKUP(B385,Database!$A:$AV,MATCH($G$1,Database!$A$1:$AV$1,),)=0,"#N/A",((((VLOOKUP(B385,Database!$A:$AS,MATCH($G$1,Database!$A$1:$AS$1,),))))-(((VLOOKUP(EDATE(B385,-12),Database!$A:$AS,MATCH($G$1,Database!$A$1:$AS$1,),)))))/(((VLOOKUP(EDATE(B385,-12),Database!$A:$AS,MATCH($G$1,Database!$A$1:$AS$1,),)))))</f>
        <v>-1.1660135716333737E-2</v>
      </c>
      <c r="H385" s="13">
        <f>IF(VLOOKUP(B385,Database!$A:$AV,MATCH($H$1,Database!$A$1:$AV$1,),)=0,"#N/A",((((VLOOKUP(B385,Database!$A:$AS,MATCH($H$1,Database!$A$1:$AS$1,),))))-(((VLOOKUP(EDATE(B385,-12),Database!$A:$AS,MATCH($H$1,Database!$A$1:$AS$1,),)))))/(((VLOOKUP(EDATE(B385,-12),Database!$A:$AS,MATCH($H$1,Database!$A$1:$AS$1,),)))))</f>
        <v>5.2313883305902704E-2</v>
      </c>
      <c r="I385" s="13">
        <f>IF(VLOOKUP(B385,Database!$A:$AV,MATCH($I$1,Database!$A$1:$AV$1,),)=0,"#N/A",((((VLOOKUP(B385,Database!$A:$AS,MATCH($I$1,Database!$A$1:$AS$1,),))))-(((VLOOKUP(EDATE(B385,-12),Database!$A:$AS,MATCH($I$1,Database!$A$1:$AS$1,),)))))/(((VLOOKUP(EDATE(B385,-12),Database!$A:$AS,MATCH($I$1,Database!$A$1:$AS$1,),)))))</f>
        <v>-3.0046948360863444E-2</v>
      </c>
      <c r="J385" s="13">
        <f>IF(VLOOKUP(B385,Database!$A:$AV,MATCH($J$1,Database!$A$1:$AV$1,),)=0,"#N/A",((((VLOOKUP(B385,Database!$A:$AS,MATCH($J$1,Database!$A$1:$AS$1,),))))-(((VLOOKUP(EDATE(B385,-12),Database!$A:$AS,MATCH($J$1,Database!$A$1:$AS$1,),)))))/(((VLOOKUP(EDATE(B385,-12),Database!$A:$AS,MATCH($J$1,Database!$A$1:$AS$1,),)))))</f>
        <v>-1.1572294021257824E-2</v>
      </c>
      <c r="K385" s="13">
        <f>IF(VLOOKUP(B385,Database!$A:$AV,MATCH($K$1,Database!$A$1:$AV$1,),)=0,"#N/A",((((VLOOKUP(B385,Database!$A:$AS,MATCH($K$1,Database!$A$1:$AS$1,),))))-(((VLOOKUP(EDATE(B385,-12),Database!$A:$AS,MATCH($K$1,Database!$A$1:$AS$1,),)))))/(((VLOOKUP(EDATE(B385,-12),Database!$A:$AS,MATCH($K$1,Database!$A$1:$AS$1,),)))))</f>
        <v>-2.6785714278379177E-3</v>
      </c>
      <c r="L385" s="13"/>
      <c r="M385" s="13"/>
      <c r="N385" s="13">
        <f>((((VLOOKUP(B385,Database!$A:$AS,MATCH($N$1,Database!$A$1:$AS$1,),))))-(((VLOOKUP(EDATE(B385,-12),Database!$A:$AS,MATCH($N$1,Database!$A$1:$AS$1,),)))))/(((VLOOKUP(EDATE(B385,-12),Database!$A:$AS,MATCH($N$1,Database!$A$1:$AS$1,),))))</f>
        <v>1.7349399807550063E-2</v>
      </c>
      <c r="O385" s="13">
        <f>IF(VLOOKUP(B385,Database!$A:$AV,MATCH($O$1,Database!$A$1:$AV$1,),)=0,"#N/A",((((VLOOKUP(B385,Database!$A:$AS,MATCH($O$1,Database!$A$1:$AS$1,),))))-(((VLOOKUP(EDATE(B385,-12),Database!$A:$AS,MATCH($O$1,Database!$A$1:$AS$1,),)))))/(((VLOOKUP(EDATE(B385,-12),Database!$A:$AS,MATCH($O$1,Database!$A$1:$AS$1,),)))))</f>
        <v>1.5100407216690735E-2</v>
      </c>
      <c r="P385" s="13">
        <f>IF(VLOOKUP(B385,Database!$A:$AV,MATCH($P$1,Database!$A$1:$AV$1,),)=0,"#N/A",((((VLOOKUP(B385,Database!$A:$AS,MATCH($P$1,Database!$A$1:$AS$1,),))))-(((VLOOKUP(EDATE(B385,-12),Database!$A:$AS,MATCH($P$1,Database!$A$1:$AS$1,),)))))/(((VLOOKUP(EDATE(B385,-12),Database!$A:$AS,MATCH($P$1,Database!$A$1:$AS$1,),)))))</f>
        <v>3.2289628180039109E-2</v>
      </c>
      <c r="Q385" s="13">
        <f>IF(VLOOKUP(B385,Database!$A:$AV,MATCH($Q$1,Database!$A$1:$AV$1,),)=0,"#N/A",((((VLOOKUP(B385,Database!$A:$AS,MATCH($Q$1,Database!$A$1:$AS$1,),))))-(((VLOOKUP(EDATE(B385,-12),Database!$A:$AS,MATCH($Q$1,Database!$A$1:$AS$1,),)))))/(((VLOOKUP(EDATE(B385,-12),Database!$A:$AS,MATCH($Q$1,Database!$A$1:$AS$1,),)))))</f>
        <v>1.1915756383340428E-3</v>
      </c>
      <c r="R385" s="13">
        <f>IF(VLOOKUP(B385,Database!$A:$AV,MATCH($R$1,Database!$A$1:$AV$1,),)=0,"#N/A",((((VLOOKUP(B385,Database!$A:$AS,MATCH($R$1,Database!$A$1:$AS$1,),))))-(((VLOOKUP(EDATE(B385,-12),Database!$A:$AS,MATCH($R$1,Database!$A$1:$AS$1,),)))))/(((VLOOKUP(EDATE(B385,-12),Database!$A:$AS,MATCH($R$1,Database!$A$1:$AS$1,),)))))</f>
        <v>-2.7247956407060715E-2</v>
      </c>
      <c r="S385" s="13">
        <f>IF(VLOOKUP(B385,Database!$A:$AV,MATCH($S$1,Database!$A$1:$AV$1,),)=0,"#N/A",((((VLOOKUP(B385,Database!$A:$AS,MATCH($S$1,Database!$A$1:$AS$1,),))))-(((VLOOKUP(EDATE(B385,-12),Database!$A:$AS,MATCH($S$1,Database!$A$1:$AS$1,),)))))/(((VLOOKUP(EDATE(B385,-12),Database!$A:$AS,MATCH($S$1,Database!$A$1:$AS$1,),)))))</f>
        <v>-3.6072144288898461E-2</v>
      </c>
      <c r="T385" s="13">
        <f>IF(VLOOKUP(B385,Database!$A:$AV,MATCH($T$1,Database!$A$1:$AV$1,),)=0,"#N/A",((((VLOOKUP(B385,Database!$A:$AS,MATCH($T$1,Database!$A$1:$AS$1,),))))-(((VLOOKUP(EDATE(B385,-12),Database!$A:$AS,MATCH($T$1,Database!$A$1:$AS$1,),)))))/(((VLOOKUP(EDATE(B385,-12),Database!$A:$AS,MATCH($T$1,Database!$A$1:$AS$1,),)))))</f>
        <v>7.837837837450666E-2</v>
      </c>
      <c r="U385" s="13">
        <f>IF(VLOOKUP(B385,Database!$A:$AV,MATCH($U$1,Database!$A$1:$AV$1,),)=0,"#N/A",((((VLOOKUP(B385,Database!$A:$AS,MATCH($U$1,Database!$A$1:$AS$1,),))))-(((VLOOKUP(EDATE(B385,-12),Database!$A:$AS,MATCH($U$1,Database!$A$1:$AS$1,),)))))/(((VLOOKUP(EDATE(B385,-12),Database!$A:$AS,MATCH($U$1,Database!$A$1:$AS$1,),)))))</f>
        <v>3.5335689095265456E-3</v>
      </c>
      <c r="V385" s="13">
        <f>IF(VLOOKUP(B385,Database!$A:$AV,MATCH($V$1,Database!$A$1:$AV$1,),)=0,"#N/A",((((VLOOKUP(B385,Database!$A:$AS,MATCH($V$1,Database!$A$1:$AS$1,),))))-(((VLOOKUP(EDATE(B385,-12),Database!$A:$AS,MATCH($V$1,Database!$A$1:$AS$1,),)))))/(((VLOOKUP(EDATE(B385,-12),Database!$A:$AS,MATCH($V$1,Database!$A$1:$AS$1,),)))))</f>
        <v>2.8029678483099799E-2</v>
      </c>
    </row>
    <row r="386" spans="2:22" s="80" customFormat="1" x14ac:dyDescent="0.35">
      <c r="B386" s="75">
        <v>43891</v>
      </c>
      <c r="C386" s="13">
        <f>IF(VLOOKUP(B386,Database!$A:$AU,MATCH($C$1,Database!$A$1:$AU$1,),)=0,"#N/A",((((VLOOKUP(B386,Database!$A:$AU,MATCH($C$1,Database!$A$1:$AU$1,),))))-(((VLOOKUP(EDATE(B386,-12),Database!$A:$AU,MATCH($C$1,Database!$A$1:$AU$1,),)))))/(((VLOOKUP(EDATE(B386,-12),Database!$A:$AU,MATCH($C$1,Database!$A$1:$AU$1,),)))))</f>
        <v>-4.8837706502744875E-2</v>
      </c>
      <c r="D386" s="13">
        <f>IF(VLOOKUP(B386,Database!$A:$AV,MATCH($D$1,Database!$A$1:$AV$1,),)=0,"#N/A",((((VLOOKUP(B386,Database!$A:$AS,MATCH($D$1,Database!$A$1:$AS$1,),))))-(((VLOOKUP(EDATE(B386,-12),Database!$A:$AS,MATCH($D$1,Database!$A$1:$AS$1,),)))))/(((VLOOKUP(EDATE(B386,-12),Database!$A:$AS,MATCH($D$1,Database!$A$1:$AS$1,),)))))</f>
        <v>-0.1213270142158709</v>
      </c>
      <c r="E386" s="13">
        <f>IF(VLOOKUP(B386,Database!$A:$AV,MATCH($E$1,Database!$A$1:$AV$1,),)=0,"#N/A",((((VLOOKUP(B386,Database!$A:$AS,MATCH($E$1,Database!$A$1:$AS$1,),))))-(((VLOOKUP(EDATE(B386,-12),Database!$A:$AS,MATCH($E$1,Database!$A$1:$AS$1,),)))))/(((VLOOKUP(EDATE(B386,-12),Database!$A:$AS,MATCH($E$1,Database!$A$1:$AS$1,),)))))</f>
        <v>-6.0487804874336429E-2</v>
      </c>
      <c r="F386" s="13">
        <f>IF(VLOOKUP(B386,Database!$A:$AV,MATCH($F$1,Database!$A$1:$AV$1,),)=0,"#N/A",((((VLOOKUP(B386,Database!$A:$AS,MATCH($F$1,Database!$A$1:$AS$1,),))))-(((VLOOKUP(EDATE(B386,-12),Database!$A:$AS,MATCH($F$1,Database!$A$1:$AS$1,),)))))/(((VLOOKUP(EDATE(B386,-12),Database!$A:$AS,MATCH($F$1,Database!$A$1:$AS$1,),)))))</f>
        <v>-0.12356321839479538</v>
      </c>
      <c r="G386" s="13">
        <f>IF(VLOOKUP(B386,Database!$A:$AV,MATCH($G$1,Database!$A$1:$AV$1,),)=0,"#N/A",((((VLOOKUP(B386,Database!$A:$AS,MATCH($G$1,Database!$A$1:$AS$1,),))))-(((VLOOKUP(EDATE(B386,-12),Database!$A:$AS,MATCH($G$1,Database!$A$1:$AS$1,),)))))/(((VLOOKUP(EDATE(B386,-12),Database!$A:$AS,MATCH($G$1,Database!$A$1:$AS$1,),)))))</f>
        <v>-0.17925883366848619</v>
      </c>
      <c r="H386" s="13">
        <f>IF(VLOOKUP(B386,Database!$A:$AV,MATCH($H$1,Database!$A$1:$AV$1,),)=0,"#N/A",((((VLOOKUP(B386,Database!$A:$AS,MATCH($H$1,Database!$A$1:$AS$1,),))))-(((VLOOKUP(EDATE(B386,-12),Database!$A:$AS,MATCH($H$1,Database!$A$1:$AS$1,),)))))/(((VLOOKUP(EDATE(B386,-12),Database!$A:$AS,MATCH($H$1,Database!$A$1:$AS$1,),)))))</f>
        <v>-9.9700897333554039E-3</v>
      </c>
      <c r="I386" s="13">
        <f>IF(VLOOKUP(B386,Database!$A:$AV,MATCH($I$1,Database!$A$1:$AV$1,),)=0,"#N/A",((((VLOOKUP(B386,Database!$A:$AS,MATCH($I$1,Database!$A$1:$AS$1,),))))-(((VLOOKUP(EDATE(B386,-12),Database!$A:$AS,MATCH($I$1,Database!$A$1:$AS$1,),)))))/(((VLOOKUP(EDATE(B386,-12),Database!$A:$AS,MATCH($I$1,Database!$A$1:$AS$1,),)))))</f>
        <v>-0.29829545453929324</v>
      </c>
      <c r="J386" s="13">
        <f>IF(VLOOKUP(B386,Database!$A:$AV,MATCH($J$1,Database!$A$1:$AV$1,),)=0,"#N/A",((((VLOOKUP(B386,Database!$A:$AS,MATCH($J$1,Database!$A$1:$AS$1,),))))-(((VLOOKUP(EDATE(B386,-12),Database!$A:$AS,MATCH($J$1,Database!$A$1:$AS$1,),)))))/(((VLOOKUP(EDATE(B386,-12),Database!$A:$AS,MATCH($J$1,Database!$A$1:$AS$1,),)))))</f>
        <v>-0.13967399994378493</v>
      </c>
      <c r="K386" s="13">
        <f>IF(VLOOKUP(B386,Database!$A:$AV,MATCH($K$1,Database!$A$1:$AV$1,),)=0,"#N/A",((((VLOOKUP(B386,Database!$A:$AS,MATCH($K$1,Database!$A$1:$AS$1,),))))-(((VLOOKUP(EDATE(B386,-12),Database!$A:$AS,MATCH($K$1,Database!$A$1:$AS$1,),)))))/(((VLOOKUP(EDATE(B386,-12),Database!$A:$AS,MATCH($K$1,Database!$A$1:$AS$1,),)))))</f>
        <v>-1.8148820351878308E-3</v>
      </c>
      <c r="L386" s="13"/>
      <c r="M386" s="13"/>
      <c r="N386" s="13">
        <f>((((VLOOKUP(B386,Database!$A:$AS,MATCH($N$1,Database!$A$1:$AS$1,),))))-(((VLOOKUP(EDATE(B386,-12),Database!$A:$AS,MATCH($N$1,Database!$A$1:$AS$1,),)))))/(((VLOOKUP(EDATE(B386,-12),Database!$A:$AS,MATCH($N$1,Database!$A$1:$AS$1,),))))</f>
        <v>-0.18984382629208119</v>
      </c>
      <c r="O386" s="13">
        <f>IF(VLOOKUP(B386,Database!$A:$AV,MATCH($O$1,Database!$A$1:$AV$1,),)=0,"#N/A",((((VLOOKUP(B386,Database!$A:$AS,MATCH($O$1,Database!$A$1:$AS$1,),))))-(((VLOOKUP(EDATE(B386,-12),Database!$A:$AS,MATCH($O$1,Database!$A$1:$AS$1,),)))))/(((VLOOKUP(EDATE(B386,-12),Database!$A:$AS,MATCH($O$1,Database!$A$1:$AS$1,),)))))</f>
        <v>-6.203322664218499E-2</v>
      </c>
      <c r="P386" s="13">
        <f>IF(VLOOKUP(B386,Database!$A:$AV,MATCH($P$1,Database!$A$1:$AV$1,),)=0,"#N/A",((((VLOOKUP(B386,Database!$A:$AS,MATCH($P$1,Database!$A$1:$AS$1,),))))-(((VLOOKUP(EDATE(B386,-12),Database!$A:$AS,MATCH($P$1,Database!$A$1:$AS$1,),)))))/(((VLOOKUP(EDATE(B386,-12),Database!$A:$AS,MATCH($P$1,Database!$A$1:$AS$1,),)))))</f>
        <v>5.3794428434197974E-2</v>
      </c>
      <c r="Q386" s="13">
        <f>IF(VLOOKUP(B386,Database!$A:$AV,MATCH($Q$1,Database!$A$1:$AV$1,),)=0,"#N/A",((((VLOOKUP(B386,Database!$A:$AS,MATCH($Q$1,Database!$A$1:$AS$1,),))))-(((VLOOKUP(EDATE(B386,-12),Database!$A:$AS,MATCH($Q$1,Database!$A$1:$AS$1,),)))))/(((VLOOKUP(EDATE(B386,-12),Database!$A:$AS,MATCH($Q$1,Database!$A$1:$AS$1,),)))))</f>
        <v>-7.5208916851443527E-2</v>
      </c>
      <c r="R386" s="13">
        <f>IF(VLOOKUP(B386,Database!$A:$AV,MATCH($R$1,Database!$A$1:$AV$1,),)=0,"#N/A",((((VLOOKUP(B386,Database!$A:$AS,MATCH($R$1,Database!$A$1:$AS$1,),))))-(((VLOOKUP(EDATE(B386,-12),Database!$A:$AS,MATCH($R$1,Database!$A$1:$AS$1,),)))))/(((VLOOKUP(EDATE(B386,-12),Database!$A:$AS,MATCH($R$1,Database!$A$1:$AS$1,),)))))</f>
        <v>9.2678406594419633E-4</v>
      </c>
      <c r="S386" s="13">
        <f>IF(VLOOKUP(B386,Database!$A:$AV,MATCH($S$1,Database!$A$1:$AV$1,),)=0,"#N/A",((((VLOOKUP(B386,Database!$A:$AS,MATCH($S$1,Database!$A$1:$AS$1,),))))-(((VLOOKUP(EDATE(B386,-12),Database!$A:$AS,MATCH($S$1,Database!$A$1:$AS$1,),)))))/(((VLOOKUP(EDATE(B386,-12),Database!$A:$AS,MATCH($S$1,Database!$A$1:$AS$1,),)))))</f>
        <v>0.31840796020554069</v>
      </c>
      <c r="T386" s="13">
        <f>IF(VLOOKUP(B386,Database!$A:$AV,MATCH($T$1,Database!$A$1:$AV$1,),)=0,"#N/A",((((VLOOKUP(B386,Database!$A:$AS,MATCH($T$1,Database!$A$1:$AS$1,),))))-(((VLOOKUP(EDATE(B386,-12),Database!$A:$AS,MATCH($T$1,Database!$A$1:$AS$1,),)))))/(((VLOOKUP(EDATE(B386,-12),Database!$A:$AS,MATCH($T$1,Database!$A$1:$AS$1,),)))))</f>
        <v>-1.3111888108258325E-2</v>
      </c>
      <c r="U386" s="13">
        <f>IF(VLOOKUP(B386,Database!$A:$AV,MATCH($U$1,Database!$A$1:$AV$1,),)=0,"#N/A",((((VLOOKUP(B386,Database!$A:$AS,MATCH($U$1,Database!$A$1:$AS$1,),))))-(((VLOOKUP(EDATE(B386,-12),Database!$A:$AS,MATCH($U$1,Database!$A$1:$AS$1,),)))))/(((VLOOKUP(EDATE(B386,-12),Database!$A:$AS,MATCH($U$1,Database!$A$1:$AS$1,),)))))</f>
        <v>-0.11982378854539362</v>
      </c>
      <c r="V386" s="13">
        <f>IF(VLOOKUP(B386,Database!$A:$AV,MATCH($V$1,Database!$A$1:$AV$1,),)=0,"#N/A",((((VLOOKUP(B386,Database!$A:$AS,MATCH($V$1,Database!$A$1:$AS$1,),))))-(((VLOOKUP(EDATE(B386,-12),Database!$A:$AS,MATCH($V$1,Database!$A$1:$AS$1,),)))))/(((VLOOKUP(EDATE(B386,-12),Database!$A:$AS,MATCH($V$1,Database!$A$1:$AS$1,),)))))</f>
        <v>-5.185185185185183E-2</v>
      </c>
    </row>
    <row r="387" spans="2:22" s="80" customFormat="1" x14ac:dyDescent="0.35">
      <c r="B387" s="75">
        <v>43922</v>
      </c>
      <c r="C387" s="13">
        <f>IF(VLOOKUP(B387,Database!$A:$AU,MATCH($C$1,Database!$A$1:$AU$1,),)=0,"#N/A",((((VLOOKUP(B387,Database!$A:$AU,MATCH($C$1,Database!$A$1:$AU$1,),))))-(((VLOOKUP(EDATE(B387,-12),Database!$A:$AU,MATCH($C$1,Database!$A$1:$AU$1,),)))))/(((VLOOKUP(EDATE(B387,-12),Database!$A:$AU,MATCH($C$1,Database!$A$1:$AU$1,),)))))</f>
        <v>-0.17018126127054928</v>
      </c>
      <c r="D387" s="13">
        <f>IF(VLOOKUP(B387,Database!$A:$AV,MATCH($D$1,Database!$A$1:$AV$1,),)=0,"#N/A",((((VLOOKUP(B387,Database!$A:$AS,MATCH($D$1,Database!$A$1:$AS$1,),))))-(((VLOOKUP(EDATE(B387,-12),Database!$A:$AS,MATCH($D$1,Database!$A$1:$AS$1,),)))))/(((VLOOKUP(EDATE(B387,-12),Database!$A:$AS,MATCH($D$1,Database!$A$1:$AS$1,),)))))</f>
        <v>-0.28693994280505042</v>
      </c>
      <c r="E387" s="13">
        <f>IF(VLOOKUP(B387,Database!$A:$AV,MATCH($E$1,Database!$A$1:$AV$1,),)=0,"#N/A",((((VLOOKUP(B387,Database!$A:$AS,MATCH($E$1,Database!$A$1:$AS$1,),))))-(((VLOOKUP(EDATE(B387,-12),Database!$A:$AS,MATCH($E$1,Database!$A$1:$AS$1,),)))))/(((VLOOKUP(EDATE(B387,-12),Database!$A:$AS,MATCH($E$1,Database!$A$1:$AS$1,),)))))</f>
        <v>-0.15189873418350161</v>
      </c>
      <c r="F387" s="13">
        <f>IF(VLOOKUP(B387,Database!$A:$AV,MATCH($F$1,Database!$A$1:$AV$1,),)=0,"#N/A",((((VLOOKUP(B387,Database!$A:$AS,MATCH($F$1,Database!$A$1:$AS$1,),))))-(((VLOOKUP(EDATE(B387,-12),Database!$A:$AS,MATCH($F$1,Database!$A$1:$AS$1,),)))))/(((VLOOKUP(EDATE(B387,-12),Database!$A:$AS,MATCH($F$1,Database!$A$1:$AS$1,),)))))</f>
        <v>-0.30836575875542205</v>
      </c>
      <c r="G387" s="13">
        <f>IF(VLOOKUP(B387,Database!$A:$AV,MATCH($G$1,Database!$A$1:$AV$1,),)=0,"#N/A",((((VLOOKUP(B387,Database!$A:$AS,MATCH($G$1,Database!$A$1:$AS$1,),))))-(((VLOOKUP(EDATE(B387,-12),Database!$A:$AS,MATCH($G$1,Database!$A$1:$AS$1,),)))))/(((VLOOKUP(EDATE(B387,-12),Database!$A:$AS,MATCH($G$1,Database!$A$1:$AS$1,),)))))</f>
        <v>-0.34945621064682308</v>
      </c>
      <c r="H387" s="13">
        <f>IF(VLOOKUP(B387,Database!$A:$AV,MATCH($H$1,Database!$A$1:$AV$1,),)=0,"#N/A",((((VLOOKUP(B387,Database!$A:$AS,MATCH($H$1,Database!$A$1:$AS$1,),))))-(((VLOOKUP(EDATE(B387,-12),Database!$A:$AS,MATCH($H$1,Database!$A$1:$AS$1,),)))))/(((VLOOKUP(EDATE(B387,-12),Database!$A:$AS,MATCH($H$1,Database!$A$1:$AS$1,),)))))</f>
        <v>-0.17142857143269236</v>
      </c>
      <c r="I387" s="13">
        <f>IF(VLOOKUP(B387,Database!$A:$AV,MATCH($I$1,Database!$A$1:$AV$1,),)=0,"#N/A",((((VLOOKUP(B387,Database!$A:$AS,MATCH($I$1,Database!$A$1:$AS$1,),))))-(((VLOOKUP(EDATE(B387,-12),Database!$A:$AS,MATCH($I$1,Database!$A$1:$AS$1,),)))))/(((VLOOKUP(EDATE(B387,-12),Database!$A:$AS,MATCH($I$1,Database!$A$1:$AS$1,),)))))</f>
        <v>-0.44038461538322837</v>
      </c>
      <c r="J387" s="13">
        <f>IF(VLOOKUP(B387,Database!$A:$AV,MATCH($J$1,Database!$A$1:$AV$1,),)=0,"#N/A",((((VLOOKUP(B387,Database!$A:$AS,MATCH($J$1,Database!$A$1:$AS$1,),))))-(((VLOOKUP(EDATE(B387,-12),Database!$A:$AS,MATCH($J$1,Database!$A$1:$AS$1,),)))))/(((VLOOKUP(EDATE(B387,-12),Database!$A:$AS,MATCH($J$1,Database!$A$1:$AS$1,),)))))</f>
        <v>-0.3411331668211019</v>
      </c>
      <c r="K387" s="13">
        <f>IF(VLOOKUP(B387,Database!$A:$AV,MATCH($K$1,Database!$A$1:$AV$1,),)=0,"#N/A",((((VLOOKUP(B387,Database!$A:$AS,MATCH($K$1,Database!$A$1:$AS$1,),))))-(((VLOOKUP(EDATE(B387,-12),Database!$A:$AS,MATCH($K$1,Database!$A$1:$AS$1,),)))))/(((VLOOKUP(EDATE(B387,-12),Database!$A:$AS,MATCH($K$1,Database!$A$1:$AS$1,),)))))</f>
        <v>-0.16577060932073892</v>
      </c>
      <c r="L387" s="13"/>
      <c r="M387" s="13"/>
      <c r="N387" s="13">
        <f>((((VLOOKUP(B387,Database!$A:$AS,MATCH($N$1,Database!$A$1:$AS$1,),))))-(((VLOOKUP(EDATE(B387,-12),Database!$A:$AS,MATCH($N$1,Database!$A$1:$AS$1,),)))))/(((VLOOKUP(EDATE(B387,-12),Database!$A:$AS,MATCH($N$1,Database!$A$1:$AS$1,),))))</f>
        <v>-0.57278604435203395</v>
      </c>
      <c r="O387" s="13">
        <f>IF(VLOOKUP(B387,Database!$A:$AV,MATCH($O$1,Database!$A$1:$AV$1,),)=0,"#N/A",((((VLOOKUP(B387,Database!$A:$AS,MATCH($O$1,Database!$A$1:$AS$1,),))))-(((VLOOKUP(EDATE(B387,-12),Database!$A:$AS,MATCH($O$1,Database!$A$1:$AS$1,),)))))/(((VLOOKUP(EDATE(B387,-12),Database!$A:$AS,MATCH($O$1,Database!$A$1:$AS$1,),)))))</f>
        <v>-0.20179950134205157</v>
      </c>
      <c r="P387" s="13">
        <f>IF(VLOOKUP(B387,Database!$A:$AV,MATCH($P$1,Database!$A$1:$AV$1,),)=0,"#N/A",((((VLOOKUP(B387,Database!$A:$AS,MATCH($P$1,Database!$A$1:$AS$1,),))))-(((VLOOKUP(EDATE(B387,-12),Database!$A:$AS,MATCH($P$1,Database!$A$1:$AS$1,),)))))/(((VLOOKUP(EDATE(B387,-12),Database!$A:$AS,MATCH($P$1,Database!$A$1:$AS$1,),)))))</f>
        <v>-2.0735155513666247E-2</v>
      </c>
      <c r="Q387" s="13">
        <f>IF(VLOOKUP(B387,Database!$A:$AV,MATCH($Q$1,Database!$A$1:$AV$1,),)=0,"#N/A",((((VLOOKUP(B387,Database!$A:$AS,MATCH($Q$1,Database!$A$1:$AS$1,),))))-(((VLOOKUP(EDATE(B387,-12),Database!$A:$AS,MATCH($Q$1,Database!$A$1:$AS$1,),)))))/(((VLOOKUP(EDATE(B387,-12),Database!$A:$AS,MATCH($Q$1,Database!$A$1:$AS$1,),)))))</f>
        <v>-0.2591144171639484</v>
      </c>
      <c r="R387" s="13">
        <f>IF(VLOOKUP(B387,Database!$A:$AV,MATCH($R$1,Database!$A$1:$AV$1,),)=0,"#N/A",((((VLOOKUP(B387,Database!$A:$AS,MATCH($R$1,Database!$A$1:$AS$1,),))))-(((VLOOKUP(EDATE(B387,-12),Database!$A:$AS,MATCH($R$1,Database!$A$1:$AS$1,),)))))/(((VLOOKUP(EDATE(B387,-12),Database!$A:$AS,MATCH($R$1,Database!$A$1:$AS$1,),)))))</f>
        <v>-0.10445049954675933</v>
      </c>
      <c r="S387" s="13">
        <f>IF(VLOOKUP(B387,Database!$A:$AV,MATCH($S$1,Database!$A$1:$AV$1,),)=0,"#N/A",((((VLOOKUP(B387,Database!$A:$AS,MATCH($S$1,Database!$A$1:$AS$1,),))))-(((VLOOKUP(EDATE(B387,-12),Database!$A:$AS,MATCH($S$1,Database!$A$1:$AS$1,),)))))/(((VLOOKUP(EDATE(B387,-12),Database!$A:$AS,MATCH($S$1,Database!$A$1:$AS$1,),)))))</f>
        <v>9.0462143557303198E-2</v>
      </c>
      <c r="T387" s="13">
        <f>IF(VLOOKUP(B387,Database!$A:$AV,MATCH($T$1,Database!$A$1:$AV$1,),)=0,"#N/A",((((VLOOKUP(B387,Database!$A:$AS,MATCH($T$1,Database!$A$1:$AS$1,),))))-(((VLOOKUP(EDATE(B387,-12),Database!$A:$AS,MATCH($T$1,Database!$A$1:$AS$1,),)))))/(((VLOOKUP(EDATE(B387,-12),Database!$A:$AS,MATCH($T$1,Database!$A$1:$AS$1,),)))))</f>
        <v>-0.30255057168559157</v>
      </c>
      <c r="U387" s="13">
        <f>IF(VLOOKUP(B387,Database!$A:$AV,MATCH($U$1,Database!$A$1:$AV$1,),)=0,"#N/A",((((VLOOKUP(B387,Database!$A:$AS,MATCH($U$1,Database!$A$1:$AS$1,),))))-(((VLOOKUP(EDATE(B387,-12),Database!$A:$AS,MATCH($U$1,Database!$A$1:$AS$1,),)))))/(((VLOOKUP(EDATE(B387,-12),Database!$A:$AS,MATCH($U$1,Database!$A$1:$AS$1,),)))))</f>
        <v>-0.34118673647180831</v>
      </c>
      <c r="V387" s="13">
        <f>IF(VLOOKUP(B387,Database!$A:$AV,MATCH($V$1,Database!$A$1:$AV$1,),)=0,"#N/A",((((VLOOKUP(B387,Database!$A:$AS,MATCH($V$1,Database!$A$1:$AS$1,),))))-(((VLOOKUP(EDATE(B387,-12),Database!$A:$AS,MATCH($V$1,Database!$A$1:$AS$1,),)))))/(((VLOOKUP(EDATE(B387,-12),Database!$A:$AS,MATCH($V$1,Database!$A$1:$AS$1,),)))))</f>
        <v>-0.25163398692810468</v>
      </c>
    </row>
    <row r="388" spans="2:22" s="80" customFormat="1" x14ac:dyDescent="0.35">
      <c r="B388" s="75">
        <v>43952</v>
      </c>
      <c r="C388" s="13">
        <f>IF(VLOOKUP(B388,Database!$A:$AU,MATCH($C$1,Database!$A$1:$AU$1,),)=0,"#N/A",((((VLOOKUP(B388,Database!$A:$AU,MATCH($C$1,Database!$A$1:$AU$1,),))))-(((VLOOKUP(EDATE(B388,-12),Database!$A:$AU,MATCH($C$1,Database!$A$1:$AU$1,),)))))/(((VLOOKUP(EDATE(B388,-12),Database!$A:$AU,MATCH($C$1,Database!$A$1:$AU$1,),)))))</f>
        <v>-0.15833297586530848</v>
      </c>
      <c r="D388" s="13">
        <f>IF(VLOOKUP(B388,Database!$A:$AV,MATCH($D$1,Database!$A$1:$AV$1,),)=0,"#N/A",((((VLOOKUP(B388,Database!$A:$AS,MATCH($D$1,Database!$A$1:$AS$1,),))))-(((VLOOKUP(EDATE(B388,-12),Database!$A:$AS,MATCH($D$1,Database!$A$1:$AS$1,),)))))/(((VLOOKUP(EDATE(B388,-12),Database!$A:$AS,MATCH($D$1,Database!$A$1:$AS$1,),)))))</f>
        <v>-0.1897533206897917</v>
      </c>
      <c r="E388" s="13">
        <f>IF(VLOOKUP(B388,Database!$A:$AV,MATCH($E$1,Database!$A$1:$AV$1,),)=0,"#N/A",((((VLOOKUP(B388,Database!$A:$AS,MATCH($E$1,Database!$A$1:$AS$1,),))))-(((VLOOKUP(EDATE(B388,-12),Database!$A:$AS,MATCH($E$1,Database!$A$1:$AS$1,),)))))/(((VLOOKUP(EDATE(B388,-12),Database!$A:$AS,MATCH($E$1,Database!$A$1:$AS$1,),)))))</f>
        <v>-0.24639076034267013</v>
      </c>
      <c r="F388" s="13">
        <f>IF(VLOOKUP(B388,Database!$A:$AV,MATCH($F$1,Database!$A$1:$AV$1,),)=0,"#N/A",((((VLOOKUP(B388,Database!$A:$AS,MATCH($F$1,Database!$A$1:$AS$1,),))))-(((VLOOKUP(EDATE(B388,-12),Database!$A:$AS,MATCH($F$1,Database!$A$1:$AS$1,),)))))/(((VLOOKUP(EDATE(B388,-12),Database!$A:$AS,MATCH($F$1,Database!$A$1:$AS$1,),)))))</f>
        <v>-0.22898550724984912</v>
      </c>
      <c r="G388" s="13">
        <f>IF(VLOOKUP(B388,Database!$A:$AV,MATCH($G$1,Database!$A$1:$AV$1,),)=0,"#N/A",((((VLOOKUP(B388,Database!$A:$AS,MATCH($G$1,Database!$A$1:$AS$1,),))))-(((VLOOKUP(EDATE(B388,-12),Database!$A:$AS,MATCH($G$1,Database!$A$1:$AS$1,),)))))/(((VLOOKUP(EDATE(B388,-12),Database!$A:$AS,MATCH($G$1,Database!$A$1:$AS$1,),)))))</f>
        <v>-0.23382616065542894</v>
      </c>
      <c r="H388" s="13">
        <f>IF(VLOOKUP(B388,Database!$A:$AV,MATCH($H$1,Database!$A$1:$AV$1,),)=0,"#N/A",((((VLOOKUP(B388,Database!$A:$AS,MATCH($H$1,Database!$A$1:$AS$1,),))))-(((VLOOKUP(EDATE(B388,-12),Database!$A:$AS,MATCH($H$1,Database!$A$1:$AS$1,),)))))/(((VLOOKUP(EDATE(B388,-12),Database!$A:$AS,MATCH($H$1,Database!$A$1:$AS$1,),)))))</f>
        <v>-0.11995967742519621</v>
      </c>
      <c r="I388" s="13">
        <f>IF(VLOOKUP(B388,Database!$A:$AV,MATCH($I$1,Database!$A$1:$AV$1,),)=0,"#N/A",((((VLOOKUP(B388,Database!$A:$AS,MATCH($I$1,Database!$A$1:$AS$1,),))))-(((VLOOKUP(EDATE(B388,-12),Database!$A:$AS,MATCH($I$1,Database!$A$1:$AS$1,),)))))/(((VLOOKUP(EDATE(B388,-12),Database!$A:$AS,MATCH($I$1,Database!$A$1:$AS$1,),)))))</f>
        <v>-0.20507996237299445</v>
      </c>
      <c r="J388" s="13">
        <f>IF(VLOOKUP(B388,Database!$A:$AV,MATCH($J$1,Database!$A$1:$AV$1,),)=0,"#N/A",((((VLOOKUP(B388,Database!$A:$AS,MATCH($J$1,Database!$A$1:$AS$1,),))))-(((VLOOKUP(EDATE(B388,-12),Database!$A:$AS,MATCH($J$1,Database!$A$1:$AS$1,),)))))/(((VLOOKUP(EDATE(B388,-12),Database!$A:$AS,MATCH($J$1,Database!$A$1:$AS$1,),)))))</f>
        <v>-0.24051439115750253</v>
      </c>
      <c r="K388" s="13">
        <f>IF(VLOOKUP(B388,Database!$A:$AV,MATCH($K$1,Database!$A$1:$AV$1,),)=0,"#N/A",((((VLOOKUP(B388,Database!$A:$AS,MATCH($K$1,Database!$A$1:$AS$1,),))))-(((VLOOKUP(EDATE(B388,-12),Database!$A:$AS,MATCH($K$1,Database!$A$1:$AS$1,),)))))/(((VLOOKUP(EDATE(B388,-12),Database!$A:$AS,MATCH($K$1,Database!$A$1:$AS$1,),)))))</f>
        <v>-0.17023172905575892</v>
      </c>
      <c r="L388" s="13"/>
      <c r="M388" s="13"/>
      <c r="N388" s="13">
        <f>((((VLOOKUP(B388,Database!$A:$AS,MATCH($N$1,Database!$A$1:$AS$1,),))))-(((VLOOKUP(EDATE(B388,-12),Database!$A:$AS,MATCH($N$1,Database!$A$1:$AS$1,),)))))/(((VLOOKUP(EDATE(B388,-12),Database!$A:$AS,MATCH($N$1,Database!$A$1:$AS$1,),))))</f>
        <v>-0.32901743081252233</v>
      </c>
      <c r="O388" s="13">
        <f>IF(VLOOKUP(B388,Database!$A:$AV,MATCH($O$1,Database!$A$1:$AV$1,),)=0,"#N/A",((((VLOOKUP(B388,Database!$A:$AS,MATCH($O$1,Database!$A$1:$AS$1,),))))-(((VLOOKUP(EDATE(B388,-12),Database!$A:$AS,MATCH($O$1,Database!$A$1:$AS$1,),)))))/(((VLOOKUP(EDATE(B388,-12),Database!$A:$AS,MATCH($O$1,Database!$A$1:$AS$1,),)))))</f>
        <v>-0.16668391475384908</v>
      </c>
      <c r="P388" s="13">
        <f>IF(VLOOKUP(B388,Database!$A:$AV,MATCH($P$1,Database!$A$1:$AV$1,),)=0,"#N/A",((((VLOOKUP(B388,Database!$A:$AS,MATCH($P$1,Database!$A$1:$AS$1,),))))-(((VLOOKUP(EDATE(B388,-12),Database!$A:$AS,MATCH($P$1,Database!$A$1:$AS$1,),)))))/(((VLOOKUP(EDATE(B388,-12),Database!$A:$AS,MATCH($P$1,Database!$A$1:$AS$1,),)))))</f>
        <v>-9.0651558073654465E-2</v>
      </c>
      <c r="Q388" s="13">
        <f>IF(VLOOKUP(B388,Database!$A:$AV,MATCH($Q$1,Database!$A$1:$AV$1,),)=0,"#N/A",((((VLOOKUP(B388,Database!$A:$AS,MATCH($Q$1,Database!$A$1:$AS$1,),))))-(((VLOOKUP(EDATE(B388,-12),Database!$A:$AS,MATCH($Q$1,Database!$A$1:$AS$1,),)))))/(((VLOOKUP(EDATE(B388,-12),Database!$A:$AS,MATCH($Q$1,Database!$A$1:$AS$1,),)))))</f>
        <v>-0.20001088754020296</v>
      </c>
      <c r="R388" s="13">
        <f>IF(VLOOKUP(B388,Database!$A:$AV,MATCH($R$1,Database!$A$1:$AV$1,),)=0,"#N/A",((((VLOOKUP(B388,Database!$A:$AS,MATCH($R$1,Database!$A$1:$AS$1,),))))-(((VLOOKUP(EDATE(B388,-12),Database!$A:$AS,MATCH($R$1,Database!$A$1:$AS$1,),)))))/(((VLOOKUP(EDATE(B388,-12),Database!$A:$AS,MATCH($R$1,Database!$A$1:$AS$1,),)))))</f>
        <v>-7.9116835330221943E-2</v>
      </c>
      <c r="S388" s="13">
        <f>IF(VLOOKUP(B388,Database!$A:$AV,MATCH($S$1,Database!$A$1:$AV$1,),)=0,"#N/A",((((VLOOKUP(B388,Database!$A:$AS,MATCH($S$1,Database!$A$1:$AS$1,),))))-(((VLOOKUP(EDATE(B388,-12),Database!$A:$AS,MATCH($S$1,Database!$A$1:$AS$1,),)))))/(((VLOOKUP(EDATE(B388,-12),Database!$A:$AS,MATCH($S$1,Database!$A$1:$AS$1,),)))))</f>
        <v>2.8397565921953832E-2</v>
      </c>
      <c r="T388" s="13">
        <f>IF(VLOOKUP(B388,Database!$A:$AV,MATCH($T$1,Database!$A$1:$AV$1,),)=0,"#N/A",((((VLOOKUP(B388,Database!$A:$AS,MATCH($T$1,Database!$A$1:$AS$1,),))))-(((VLOOKUP(EDATE(B388,-12),Database!$A:$AS,MATCH($T$1,Database!$A$1:$AS$1,),)))))/(((VLOOKUP(EDATE(B388,-12),Database!$A:$AS,MATCH($T$1,Database!$A$1:$AS$1,),)))))</f>
        <v>-0.17698343504558703</v>
      </c>
      <c r="U388" s="13">
        <f>IF(VLOOKUP(B388,Database!$A:$AV,MATCH($U$1,Database!$A$1:$AV$1,),)=0,"#N/A",((((VLOOKUP(B388,Database!$A:$AS,MATCH($U$1,Database!$A$1:$AS$1,),))))-(((VLOOKUP(EDATE(B388,-12),Database!$A:$AS,MATCH($U$1,Database!$A$1:$AS$1,),)))))/(((VLOOKUP(EDATE(B388,-12),Database!$A:$AS,MATCH($U$1,Database!$A$1:$AS$1,),)))))</f>
        <v>-0.24044180118727718</v>
      </c>
      <c r="V388" s="13">
        <f>IF(VLOOKUP(B388,Database!$A:$AV,MATCH($V$1,Database!$A$1:$AV$1,),)=0,"#N/A",((((VLOOKUP(B388,Database!$A:$AS,MATCH($V$1,Database!$A$1:$AS$1,),))))-(((VLOOKUP(EDATE(B388,-12),Database!$A:$AS,MATCH($V$1,Database!$A$1:$AS$1,),)))))/(((VLOOKUP(EDATE(B388,-12),Database!$A:$AS,MATCH($V$1,Database!$A$1:$AS$1,),)))))</f>
        <v>-0.15346938775510202</v>
      </c>
    </row>
    <row r="389" spans="2:22" s="80" customFormat="1" x14ac:dyDescent="0.35">
      <c r="B389" s="75">
        <v>43983</v>
      </c>
      <c r="C389" s="13">
        <f>IF(VLOOKUP(B389,Database!$A:$AU,MATCH($C$1,Database!$A$1:$AU$1,),)=0,"#N/A",((((VLOOKUP(B389,Database!$A:$AU,MATCH($C$1,Database!$A$1:$AU$1,),))))-(((VLOOKUP(EDATE(B389,-12),Database!$A:$AU,MATCH($C$1,Database!$A$1:$AU$1,),)))))/(((VLOOKUP(EDATE(B389,-12),Database!$A:$AU,MATCH($C$1,Database!$A$1:$AU$1,),)))))</f>
        <v>-0.10566530984648678</v>
      </c>
      <c r="D389" s="13">
        <f>IF(VLOOKUP(B389,Database!$A:$AV,MATCH($D$1,Database!$A$1:$AV$1,),)=0,"#N/A",((((VLOOKUP(B389,Database!$A:$AS,MATCH($D$1,Database!$A$1:$AS$1,),))))-(((VLOOKUP(EDATE(B389,-12),Database!$A:$AS,MATCH($D$1,Database!$A$1:$AS$1,),)))))/(((VLOOKUP(EDATE(B389,-12),Database!$A:$AS,MATCH($D$1,Database!$A$1:$AS$1,),)))))</f>
        <v>-0.10143540669625675</v>
      </c>
      <c r="E389" s="13">
        <f>IF(VLOOKUP(B389,Database!$A:$AV,MATCH($E$1,Database!$A$1:$AV$1,),)=0,"#N/A",((((VLOOKUP(B389,Database!$A:$AS,MATCH($E$1,Database!$A$1:$AS$1,),))))-(((VLOOKUP(EDATE(B389,-12),Database!$A:$AS,MATCH($E$1,Database!$A$1:$AS$1,),)))))/(((VLOOKUP(EDATE(B389,-12),Database!$A:$AS,MATCH($E$1,Database!$A$1:$AS$1,),)))))</f>
        <v>-0.19033530572324756</v>
      </c>
      <c r="F389" s="13">
        <f>IF(VLOOKUP(B389,Database!$A:$AV,MATCH($F$1,Database!$A$1:$AV$1,),)=0,"#N/A",((((VLOOKUP(B389,Database!$A:$AS,MATCH($F$1,Database!$A$1:$AS$1,),))))-(((VLOOKUP(EDATE(B389,-12),Database!$A:$AS,MATCH($F$1,Database!$A$1:$AS$1,),)))))/(((VLOOKUP(EDATE(B389,-12),Database!$A:$AS,MATCH($F$1,Database!$A$1:$AS$1,),)))))</f>
        <v>-0.1276803118937353</v>
      </c>
      <c r="G389" s="13">
        <f>IF(VLOOKUP(B389,Database!$A:$AV,MATCH($G$1,Database!$A$1:$AV$1,),)=0,"#N/A",((((VLOOKUP(B389,Database!$A:$AS,MATCH($G$1,Database!$A$1:$AS$1,),))))-(((VLOOKUP(EDATE(B389,-12),Database!$A:$AS,MATCH($G$1,Database!$A$1:$AS$1,),)))))/(((VLOOKUP(EDATE(B389,-12),Database!$A:$AS,MATCH($G$1,Database!$A$1:$AS$1,),)))))</f>
        <v>-0.11804417012248042</v>
      </c>
      <c r="H389" s="13">
        <f>IF(VLOOKUP(B389,Database!$A:$AV,MATCH($H$1,Database!$A$1:$AV$1,),)=0,"#N/A",((((VLOOKUP(B389,Database!$A:$AS,MATCH($H$1,Database!$A$1:$AS$1,),))))-(((VLOOKUP(EDATE(B389,-12),Database!$A:$AS,MATCH($H$1,Database!$A$1:$AS$1,),)))))/(((VLOOKUP(EDATE(B389,-12),Database!$A:$AS,MATCH($H$1,Database!$A$1:$AS$1,),)))))</f>
        <v>-2.0100502517702665E-2</v>
      </c>
      <c r="I389" s="13">
        <f>IF(VLOOKUP(B389,Database!$A:$AV,MATCH($I$1,Database!$A$1:$AV$1,),)=0,"#N/A",((((VLOOKUP(B389,Database!$A:$AS,MATCH($I$1,Database!$A$1:$AS$1,),))))-(((VLOOKUP(EDATE(B389,-12),Database!$A:$AS,MATCH($I$1,Database!$A$1:$AS$1,),)))))/(((VLOOKUP(EDATE(B389,-12),Database!$A:$AS,MATCH($I$1,Database!$A$1:$AS$1,),)))))</f>
        <v>-0.13666352497321246</v>
      </c>
      <c r="J389" s="13">
        <f>IF(VLOOKUP(B389,Database!$A:$AV,MATCH($J$1,Database!$A$1:$AV$1,),)=0,"#N/A",((((VLOOKUP(B389,Database!$A:$AS,MATCH($J$1,Database!$A$1:$AS$1,),))))-(((VLOOKUP(EDATE(B389,-12),Database!$A:$AS,MATCH($J$1,Database!$A$1:$AS$1,),)))))/(((VLOOKUP(EDATE(B389,-12),Database!$A:$AS,MATCH($J$1,Database!$A$1:$AS$1,),)))))</f>
        <v>-0.14984677761248066</v>
      </c>
      <c r="K389" s="13">
        <f>IF(VLOOKUP(B389,Database!$A:$AV,MATCH($K$1,Database!$A$1:$AV$1,),)=0,"#N/A",((((VLOOKUP(B389,Database!$A:$AS,MATCH($K$1,Database!$A$1:$AS$1,),))))-(((VLOOKUP(EDATE(B389,-12),Database!$A:$AS,MATCH($K$1,Database!$A$1:$AS$1,),)))))/(((VLOOKUP(EDATE(B389,-12),Database!$A:$AS,MATCH($K$1,Database!$A$1:$AS$1,),)))))</f>
        <v>-0.11160714285634554</v>
      </c>
      <c r="L389" s="13"/>
      <c r="M389" s="13"/>
      <c r="N389" s="13">
        <f>((((VLOOKUP(B389,Database!$A:$AS,MATCH($N$1,Database!$A$1:$AS$1,),))))-(((VLOOKUP(EDATE(B389,-12),Database!$A:$AS,MATCH($N$1,Database!$A$1:$AS$1,),)))))/(((VLOOKUP(EDATE(B389,-12),Database!$A:$AS,MATCH($N$1,Database!$A$1:$AS$1,),))))</f>
        <v>-0.16700429384348203</v>
      </c>
      <c r="O389" s="13">
        <f>IF(VLOOKUP(B389,Database!$A:$AV,MATCH($O$1,Database!$A$1:$AV$1,),)=0,"#N/A",((((VLOOKUP(B389,Database!$A:$AS,MATCH($O$1,Database!$A$1:$AS$1,),))))-(((VLOOKUP(EDATE(B389,-12),Database!$A:$AS,MATCH($O$1,Database!$A$1:$AS$1,),)))))/(((VLOOKUP(EDATE(B389,-12),Database!$A:$AS,MATCH($O$1,Database!$A$1:$AS$1,),)))))</f>
        <v>-0.12422090509854475</v>
      </c>
      <c r="P389" s="13">
        <f>IF(VLOOKUP(B389,Database!$A:$AV,MATCH($P$1,Database!$A$1:$AV$1,),)=0,"#N/A",((((VLOOKUP(B389,Database!$A:$AS,MATCH($P$1,Database!$A$1:$AS$1,),))))-(((VLOOKUP(EDATE(B389,-12),Database!$A:$AS,MATCH($P$1,Database!$A$1:$AS$1,),)))))/(((VLOOKUP(EDATE(B389,-12),Database!$A:$AS,MATCH($P$1,Database!$A$1:$AS$1,),)))))</f>
        <v>-2.6315789473684317E-2</v>
      </c>
      <c r="Q389" s="13">
        <f>IF(VLOOKUP(B389,Database!$A:$AV,MATCH($Q$1,Database!$A$1:$AV$1,),)=0,"#N/A",((((VLOOKUP(B389,Database!$A:$AS,MATCH($Q$1,Database!$A$1:$AS$1,),))))-(((VLOOKUP(EDATE(B389,-12),Database!$A:$AS,MATCH($Q$1,Database!$A$1:$AS$1,),)))))/(((VLOOKUP(EDATE(B389,-12),Database!$A:$AS,MATCH($Q$1,Database!$A$1:$AS$1,),)))))</f>
        <v>-0.11372082711598164</v>
      </c>
      <c r="R389" s="13">
        <f>IF(VLOOKUP(B389,Database!$A:$AV,MATCH($R$1,Database!$A$1:$AV$1,),)=0,"#N/A",((((VLOOKUP(B389,Database!$A:$AS,MATCH($R$1,Database!$A$1:$AS$1,),))))-(((VLOOKUP(EDATE(B389,-12),Database!$A:$AS,MATCH($R$1,Database!$A$1:$AS$1,),)))))/(((VLOOKUP(EDATE(B389,-12),Database!$A:$AS,MATCH($R$1,Database!$A$1:$AS$1,),)))))</f>
        <v>-4.8014773777613609E-2</v>
      </c>
      <c r="S389" s="13">
        <f>IF(VLOOKUP(B389,Database!$A:$AV,MATCH($S$1,Database!$A$1:$AV$1,),)=0,"#N/A",((((VLOOKUP(B389,Database!$A:$AS,MATCH($S$1,Database!$A$1:$AS$1,),))))-(((VLOOKUP(EDATE(B389,-12),Database!$A:$AS,MATCH($S$1,Database!$A$1:$AS$1,),)))))/(((VLOOKUP(EDATE(B389,-12),Database!$A:$AS,MATCH($S$1,Database!$A$1:$AS$1,),)))))</f>
        <v>0.20505050504489239</v>
      </c>
      <c r="T389" s="13">
        <f>IF(VLOOKUP(B389,Database!$A:$AV,MATCH($T$1,Database!$A$1:$AV$1,),)=0,"#N/A",((((VLOOKUP(B389,Database!$A:$AS,MATCH($T$1,Database!$A$1:$AS$1,),))))-(((VLOOKUP(EDATE(B389,-12),Database!$A:$AS,MATCH($T$1,Database!$A$1:$AS$1,),)))))/(((VLOOKUP(EDATE(B389,-12),Database!$A:$AS,MATCH($T$1,Database!$A$1:$AS$1,),)))))</f>
        <v>-2.7322404364119911E-3</v>
      </c>
      <c r="U389" s="13">
        <f>IF(VLOOKUP(B389,Database!$A:$AV,MATCH($U$1,Database!$A$1:$AV$1,),)=0,"#N/A",((((VLOOKUP(B389,Database!$A:$AS,MATCH($U$1,Database!$A$1:$AS$1,),))))-(((VLOOKUP(EDATE(B389,-12),Database!$A:$AS,MATCH($U$1,Database!$A$1:$AS$1,),)))))/(((VLOOKUP(EDATE(B389,-12),Database!$A:$AS,MATCH($U$1,Database!$A$1:$AS$1,),)))))</f>
        <v>-9.4858156029634433E-2</v>
      </c>
      <c r="V389" s="13">
        <f>IF(VLOOKUP(B389,Database!$A:$AV,MATCH($V$1,Database!$A$1:$AV$1,),)=0,"#N/A",((((VLOOKUP(B389,Database!$A:$AS,MATCH($V$1,Database!$A$1:$AS$1,),))))-(((VLOOKUP(EDATE(B389,-12),Database!$A:$AS,MATCH($V$1,Database!$A$1:$AS$1,),)))))/(((VLOOKUP(EDATE(B389,-12),Database!$A:$AS,MATCH($V$1,Database!$A$1:$AS$1,),)))))</f>
        <v>-4.1597337770382693E-2</v>
      </c>
    </row>
    <row r="390" spans="2:22" s="80" customFormat="1" x14ac:dyDescent="0.35">
      <c r="B390" s="75">
        <v>44013</v>
      </c>
      <c r="C390" s="13">
        <f>IF(VLOOKUP(B390,Database!$A:$AU,MATCH($C$1,Database!$A$1:$AU$1,),)=0,"#N/A",((((VLOOKUP(B390,Database!$A:$AU,MATCH($C$1,Database!$A$1:$AU$1,),))))-(((VLOOKUP(EDATE(B390,-12),Database!$A:$AU,MATCH($C$1,Database!$A$1:$AU$1,),)))))/(((VLOOKUP(EDATE(B390,-12),Database!$A:$AU,MATCH($C$1,Database!$A$1:$AU$1,),)))))</f>
        <v>-6.8074543153516548E-2</v>
      </c>
      <c r="D390" s="13">
        <f>IF(VLOOKUP(B390,Database!$A:$AV,MATCH($D$1,Database!$A$1:$AV$1,),)=0,"#N/A",((((VLOOKUP(B390,Database!$A:$AS,MATCH($D$1,Database!$A$1:$AS$1,),))))-(((VLOOKUP(EDATE(B390,-12),Database!$A:$AS,MATCH($D$1,Database!$A$1:$AS$1,),)))))/(((VLOOKUP(EDATE(B390,-12),Database!$A:$AS,MATCH($D$1,Database!$A$1:$AS$1,),)))))</f>
        <v>-5.7747834459524396E-2</v>
      </c>
      <c r="E390" s="13">
        <f>IF(VLOOKUP(B390,Database!$A:$AV,MATCH($E$1,Database!$A$1:$AV$1,),)=0,"#N/A",((((VLOOKUP(B390,Database!$A:$AS,MATCH($E$1,Database!$A$1:$AS$1,),))))-(((VLOOKUP(EDATE(B390,-12),Database!$A:$AS,MATCH($E$1,Database!$A$1:$AS$1,),)))))/(((VLOOKUP(EDATE(B390,-12),Database!$A:$AS,MATCH($E$1,Database!$A$1:$AS$1,),)))))</f>
        <v>-0.14145383104071685</v>
      </c>
      <c r="F390" s="13">
        <f>IF(VLOOKUP(B390,Database!$A:$AV,MATCH($F$1,Database!$A$1:$AV$1,),)=0,"#N/A",((((VLOOKUP(B390,Database!$A:$AS,MATCH($F$1,Database!$A$1:$AS$1,),))))-(((VLOOKUP(EDATE(B390,-12),Database!$A:$AS,MATCH($F$1,Database!$A$1:$AS$1,),)))))/(((VLOOKUP(EDATE(B390,-12),Database!$A:$AS,MATCH($F$1,Database!$A$1:$AS$1,),)))))</f>
        <v>-0.10196078431514785</v>
      </c>
      <c r="G390" s="13">
        <f>IF(VLOOKUP(B390,Database!$A:$AV,MATCH($G$1,Database!$A$1:$AV$1,),)=0,"#N/A",((((VLOOKUP(B390,Database!$A:$AS,MATCH($G$1,Database!$A$1:$AS$1,),))))-(((VLOOKUP(EDATE(B390,-12),Database!$A:$AS,MATCH($G$1,Database!$A$1:$AS$1,),)))))/(((VLOOKUP(EDATE(B390,-12),Database!$A:$AS,MATCH($G$1,Database!$A$1:$AS$1,),)))))</f>
        <v>-8.8246591127328577E-2</v>
      </c>
      <c r="H390" s="13">
        <f>IF(VLOOKUP(B390,Database!$A:$AV,MATCH($H$1,Database!$A$1:$AV$1,),)=0,"#N/A",((((VLOOKUP(B390,Database!$A:$AS,MATCH($H$1,Database!$A$1:$AS$1,),))))-(((VLOOKUP(EDATE(B390,-12),Database!$A:$AS,MATCH($H$1,Database!$A$1:$AS$1,),)))))/(((VLOOKUP(EDATE(B390,-12),Database!$A:$AS,MATCH($H$1,Database!$A$1:$AS$1,),)))))</f>
        <v>3.0030030028415346E-2</v>
      </c>
      <c r="I390" s="13">
        <f>IF(VLOOKUP(B390,Database!$A:$AV,MATCH($I$1,Database!$A$1:$AV$1,),)=0,"#N/A",((((VLOOKUP(B390,Database!$A:$AS,MATCH($I$1,Database!$A$1:$AS$1,),))))-(((VLOOKUP(EDATE(B390,-12),Database!$A:$AS,MATCH($I$1,Database!$A$1:$AS$1,),)))))/(((VLOOKUP(EDATE(B390,-12),Database!$A:$AS,MATCH($I$1,Database!$A$1:$AS$1,),)))))</f>
        <v>-7.8154425612682266E-2</v>
      </c>
      <c r="J390" s="13">
        <f>IF(VLOOKUP(B390,Database!$A:$AV,MATCH($J$1,Database!$A$1:$AV$1,),)=0,"#N/A",((((VLOOKUP(B390,Database!$A:$AS,MATCH($J$1,Database!$A$1:$AS$1,),))))-(((VLOOKUP(EDATE(B390,-12),Database!$A:$AS,MATCH($J$1,Database!$A$1:$AS$1,),)))))/(((VLOOKUP(EDATE(B390,-12),Database!$A:$AS,MATCH($J$1,Database!$A$1:$AS$1,),)))))</f>
        <v>-7.6108329932466204E-2</v>
      </c>
      <c r="K390" s="13">
        <f>IF(VLOOKUP(B390,Database!$A:$AV,MATCH($K$1,Database!$A$1:$AV$1,),)=0,"#N/A",((((VLOOKUP(B390,Database!$A:$AS,MATCH($K$1,Database!$A$1:$AS$1,),))))-(((VLOOKUP(EDATE(B390,-12),Database!$A:$AS,MATCH($K$1,Database!$A$1:$AS$1,),)))))/(((VLOOKUP(EDATE(B390,-12),Database!$A:$AS,MATCH($K$1,Database!$A$1:$AS$1,),)))))</f>
        <v>-8.2813891357616576E-2</v>
      </c>
      <c r="L390" s="13"/>
      <c r="M390" s="13"/>
      <c r="N390" s="13">
        <f>((((VLOOKUP(B390,Database!$A:$AS,MATCH($N$1,Database!$A$1:$AS$1,),))))-(((VLOOKUP(EDATE(B390,-12),Database!$A:$AS,MATCH($N$1,Database!$A$1:$AS$1,),)))))/(((VLOOKUP(EDATE(B390,-12),Database!$A:$AS,MATCH($N$1,Database!$A$1:$AS$1,),))))</f>
        <v>-0.10851488079222267</v>
      </c>
      <c r="O390" s="13">
        <f>IF(VLOOKUP(B390,Database!$A:$AV,MATCH($O$1,Database!$A$1:$AV$1,),)=0,"#N/A",((((VLOOKUP(B390,Database!$A:$AS,MATCH($O$1,Database!$A$1:$AS$1,),))))-(((VLOOKUP(EDATE(B390,-12),Database!$A:$AS,MATCH($O$1,Database!$A$1:$AS$1,),)))))/(((VLOOKUP(EDATE(B390,-12),Database!$A:$AS,MATCH($O$1,Database!$A$1:$AS$1,),)))))</f>
        <v>-8.4550421768063141E-2</v>
      </c>
      <c r="P390" s="13">
        <f>IF(VLOOKUP(B390,Database!$A:$AV,MATCH($P$1,Database!$A$1:$AV$1,),)=0,"#N/A",((((VLOOKUP(B390,Database!$A:$AS,MATCH($P$1,Database!$A$1:$AS$1,),))))-(((VLOOKUP(EDATE(B390,-12),Database!$A:$AS,MATCH($P$1,Database!$A$1:$AS$1,),)))))/(((VLOOKUP(EDATE(B390,-12),Database!$A:$AS,MATCH($P$1,Database!$A$1:$AS$1,),)))))</f>
        <v>-2.8545119705340648E-2</v>
      </c>
      <c r="Q390" s="13">
        <f>IF(VLOOKUP(B390,Database!$A:$AV,MATCH($Q$1,Database!$A$1:$AV$1,),)=0,"#N/A",((((VLOOKUP(B390,Database!$A:$AS,MATCH($Q$1,Database!$A$1:$AS$1,),))))-(((VLOOKUP(EDATE(B390,-12),Database!$A:$AS,MATCH($Q$1,Database!$A$1:$AS$1,),)))))/(((VLOOKUP(EDATE(B390,-12),Database!$A:$AS,MATCH($Q$1,Database!$A$1:$AS$1,),)))))</f>
        <v>-2.740142709770035E-2</v>
      </c>
      <c r="R390" s="13">
        <f>IF(VLOOKUP(B390,Database!$A:$AV,MATCH($R$1,Database!$A$1:$AV$1,),)=0,"#N/A",((((VLOOKUP(B390,Database!$A:$AS,MATCH($R$1,Database!$A$1:$AS$1,),))))-(((VLOOKUP(EDATE(B390,-12),Database!$A:$AS,MATCH($R$1,Database!$A$1:$AS$1,),)))))/(((VLOOKUP(EDATE(B390,-12),Database!$A:$AS,MATCH($R$1,Database!$A$1:$AS$1,),)))))</f>
        <v>-1.8779342669336917E-3</v>
      </c>
      <c r="S390" s="13">
        <f>IF(VLOOKUP(B390,Database!$A:$AV,MATCH($S$1,Database!$A$1:$AV$1,),)=0,"#N/A",((((VLOOKUP(B390,Database!$A:$AS,MATCH($S$1,Database!$A$1:$AS$1,),))))-(((VLOOKUP(EDATE(B390,-12),Database!$A:$AS,MATCH($S$1,Database!$A$1:$AS$1,),)))))/(((VLOOKUP(EDATE(B390,-12),Database!$A:$AS,MATCH($S$1,Database!$A$1:$AS$1,),)))))</f>
        <v>0.32058823529189695</v>
      </c>
      <c r="T390" s="13">
        <f>IF(VLOOKUP(B390,Database!$A:$AV,MATCH($T$1,Database!$A$1:$AV$1,),)=0,"#N/A",((((VLOOKUP(B390,Database!$A:$AS,MATCH($T$1,Database!$A$1:$AS$1,),))))-(((VLOOKUP(EDATE(B390,-12),Database!$A:$AS,MATCH($T$1,Database!$A$1:$AS$1,),)))))/(((VLOOKUP(EDATE(B390,-12),Database!$A:$AS,MATCH($T$1,Database!$A$1:$AS$1,),)))))</f>
        <v>5.8362369345279198E-2</v>
      </c>
      <c r="U390" s="13">
        <f>IF(VLOOKUP(B390,Database!$A:$AV,MATCH($U$1,Database!$A$1:$AV$1,),)=0,"#N/A",((((VLOOKUP(B390,Database!$A:$AS,MATCH($U$1,Database!$A$1:$AS$1,),))))-(((VLOOKUP(EDATE(B390,-12),Database!$A:$AS,MATCH($U$1,Database!$A$1:$AS$1,),)))))/(((VLOOKUP(EDATE(B390,-12),Database!$A:$AS,MATCH($U$1,Database!$A$1:$AS$1,),)))))</f>
        <v>-4.7069271759470351E-2</v>
      </c>
      <c r="V390" s="13">
        <f>IF(VLOOKUP(B390,Database!$A:$AV,MATCH($V$1,Database!$A$1:$AV$1,),)=0,"#N/A",((((VLOOKUP(B390,Database!$A:$AS,MATCH($V$1,Database!$A$1:$AS$1,),))))-(((VLOOKUP(EDATE(B390,-12),Database!$A:$AS,MATCH($V$1,Database!$A$1:$AS$1,),)))))/(((VLOOKUP(EDATE(B390,-12),Database!$A:$AS,MATCH($V$1,Database!$A$1:$AS$1,),)))))</f>
        <v>1.0673234811165822E-2</v>
      </c>
    </row>
    <row r="391" spans="2:22" s="80" customFormat="1" x14ac:dyDescent="0.35">
      <c r="B391" s="75">
        <v>44044</v>
      </c>
      <c r="C391" s="13">
        <f>IF(VLOOKUP(B391,Database!$A:$AU,MATCH($C$1,Database!$A$1:$AU$1,),)=0,"#N/A",((((VLOOKUP(B391,Database!$A:$AU,MATCH($C$1,Database!$A$1:$AU$1,),))))-(((VLOOKUP(EDATE(B391,-12),Database!$A:$AU,MATCH($C$1,Database!$A$1:$AU$1,),)))))/(((VLOOKUP(EDATE(B391,-12),Database!$A:$AU,MATCH($C$1,Database!$A$1:$AU$1,),)))))</f>
        <v>-6.5993512691353839E-2</v>
      </c>
      <c r="D391" s="13">
        <f>IF(VLOOKUP(B391,Database!$A:$AV,MATCH($D$1,Database!$A$1:$AV$1,),)=0,"#N/A",((((VLOOKUP(B391,Database!$A:$AS,MATCH($D$1,Database!$A$1:$AS$1,),))))-(((VLOOKUP(EDATE(B391,-12),Database!$A:$AS,MATCH($D$1,Database!$A$1:$AS$1,),)))))/(((VLOOKUP(EDATE(B391,-12),Database!$A:$AS,MATCH($D$1,Database!$A$1:$AS$1,),)))))</f>
        <v>-5.9386973176351228E-2</v>
      </c>
      <c r="E391" s="13">
        <f>IF(VLOOKUP(B391,Database!$A:$AV,MATCH($E$1,Database!$A$1:$AV$1,),)=0,"#N/A",((((VLOOKUP(B391,Database!$A:$AS,MATCH($E$1,Database!$A$1:$AS$1,),))))-(((VLOOKUP(EDATE(B391,-12),Database!$A:$AS,MATCH($E$1,Database!$A$1:$AS$1,),)))))/(((VLOOKUP(EDATE(B391,-12),Database!$A:$AS,MATCH($E$1,Database!$A$1:$AS$1,),)))))</f>
        <v>-0.10547263681306887</v>
      </c>
      <c r="F391" s="13">
        <f>IF(VLOOKUP(B391,Database!$A:$AV,MATCH($F$1,Database!$A$1:$AV$1,),)=0,"#N/A",((((VLOOKUP(B391,Database!$A:$AS,MATCH($F$1,Database!$A$1:$AS$1,),))))-(((VLOOKUP(EDATE(B391,-12),Database!$A:$AS,MATCH($F$1,Database!$A$1:$AS$1,),)))))/(((VLOOKUP(EDATE(B391,-12),Database!$A:$AS,MATCH($F$1,Database!$A$1:$AS$1,),)))))</f>
        <v>-0.1125244618380561</v>
      </c>
      <c r="G391" s="13">
        <f>IF(VLOOKUP(B391,Database!$A:$AV,MATCH($G$1,Database!$A$1:$AV$1,),)=0,"#N/A",((((VLOOKUP(B391,Database!$A:$AS,MATCH($G$1,Database!$A$1:$AS$1,),))))-(((VLOOKUP(EDATE(B391,-12),Database!$A:$AS,MATCH($G$1,Database!$A$1:$AS$1,),)))))/(((VLOOKUP(EDATE(B391,-12),Database!$A:$AS,MATCH($G$1,Database!$A$1:$AS$1,),)))))</f>
        <v>-7.3613673885597725E-2</v>
      </c>
      <c r="H391" s="13">
        <f>IF(VLOOKUP(B391,Database!$A:$AV,MATCH($H$1,Database!$A$1:$AV$1,),)=0,"#N/A",((((VLOOKUP(B391,Database!$A:$AS,MATCH($H$1,Database!$A$1:$AS$1,),))))-(((VLOOKUP(EDATE(B391,-12),Database!$A:$AS,MATCH($H$1,Database!$A$1:$AS$1,),)))))/(((VLOOKUP(EDATE(B391,-12),Database!$A:$AS,MATCH($H$1,Database!$A$1:$AS$1,),)))))</f>
        <v>5.6394763344674838E-2</v>
      </c>
      <c r="I391" s="13">
        <f>IF(VLOOKUP(B391,Database!$A:$AV,MATCH($I$1,Database!$A$1:$AV$1,),)=0,"#N/A",((((VLOOKUP(B391,Database!$A:$AS,MATCH($I$1,Database!$A$1:$AS$1,),))))-(((VLOOKUP(EDATE(B391,-12),Database!$A:$AS,MATCH($I$1,Database!$A$1:$AS$1,),)))))/(((VLOOKUP(EDATE(B391,-12),Database!$A:$AS,MATCH($I$1,Database!$A$1:$AS$1,),)))))</f>
        <v>-8.547008544654509E-3</v>
      </c>
      <c r="J391" s="13">
        <f>IF(VLOOKUP(B391,Database!$A:$AV,MATCH($J$1,Database!$A$1:$AV$1,),)=0,"#N/A",((((VLOOKUP(B391,Database!$A:$AS,MATCH($J$1,Database!$A$1:$AS$1,),))))-(((VLOOKUP(EDATE(B391,-12),Database!$A:$AS,MATCH($J$1,Database!$A$1:$AS$1,),)))))/(((VLOOKUP(EDATE(B391,-12),Database!$A:$AS,MATCH($J$1,Database!$A$1:$AS$1,),)))))</f>
        <v>-5.5550315945347338E-2</v>
      </c>
      <c r="K391" s="13">
        <f>IF(VLOOKUP(B391,Database!$A:$AV,MATCH($K$1,Database!$A$1:$AV$1,),)=0,"#N/A",((((VLOOKUP(B391,Database!$A:$AS,MATCH($K$1,Database!$A$1:$AS$1,),))))-(((VLOOKUP(EDATE(B391,-12),Database!$A:$AS,MATCH($K$1,Database!$A$1:$AS$1,),)))))/(((VLOOKUP(EDATE(B391,-12),Database!$A:$AS,MATCH($K$1,Database!$A$1:$AS$1,),)))))</f>
        <v>-1.505757308110346E-2</v>
      </c>
      <c r="L391" s="13"/>
      <c r="M391" s="13"/>
      <c r="N391" s="13">
        <f>((((VLOOKUP(B391,Database!$A:$AS,MATCH($N$1,Database!$A$1:$AS$1,),))))-(((VLOOKUP(EDATE(B391,-12),Database!$A:$AS,MATCH($N$1,Database!$A$1:$AS$1,),)))))/(((VLOOKUP(EDATE(B391,-12),Database!$A:$AS,MATCH($N$1,Database!$A$1:$AS$1,),))))</f>
        <v>-6.9230377124833722E-2</v>
      </c>
      <c r="O391" s="13">
        <f>IF(VLOOKUP(B391,Database!$A:$AV,MATCH($O$1,Database!$A$1:$AV$1,),)=0,"#N/A",((((VLOOKUP(B391,Database!$A:$AS,MATCH($O$1,Database!$A$1:$AS$1,),))))-(((VLOOKUP(EDATE(B391,-12),Database!$A:$AS,MATCH($O$1,Database!$A$1:$AS$1,),)))))/(((VLOOKUP(EDATE(B391,-12),Database!$A:$AS,MATCH($O$1,Database!$A$1:$AS$1,),)))))</f>
        <v>-8.9829544474097175E-2</v>
      </c>
      <c r="P391" s="13">
        <f>IF(VLOOKUP(B391,Database!$A:$AV,MATCH($P$1,Database!$A$1:$AV$1,),)=0,"#N/A",((((VLOOKUP(B391,Database!$A:$AS,MATCH($P$1,Database!$A$1:$AS$1,),))))-(((VLOOKUP(EDATE(B391,-12),Database!$A:$AS,MATCH($P$1,Database!$A$1:$AS$1,),)))))/(((VLOOKUP(EDATE(B391,-12),Database!$A:$AS,MATCH($P$1,Database!$A$1:$AS$1,),)))))</f>
        <v>-2.814258911819861E-3</v>
      </c>
      <c r="Q391" s="13">
        <f>IF(VLOOKUP(B391,Database!$A:$AV,MATCH($Q$1,Database!$A$1:$AV$1,),)=0,"#N/A",((((VLOOKUP(B391,Database!$A:$AS,MATCH($Q$1,Database!$A$1:$AS$1,),))))-(((VLOOKUP(EDATE(B391,-12),Database!$A:$AS,MATCH($Q$1,Database!$A$1:$AS$1,),)))))/(((VLOOKUP(EDATE(B391,-12),Database!$A:$AS,MATCH($Q$1,Database!$A$1:$AS$1,),)))))</f>
        <v>-7.1795979546094204E-3</v>
      </c>
      <c r="R391" s="13">
        <f>IF(VLOOKUP(B391,Database!$A:$AV,MATCH($R$1,Database!$A$1:$AV$1,),)=0,"#N/A",((((VLOOKUP(B391,Database!$A:$AS,MATCH($R$1,Database!$A$1:$AS$1,),))))-(((VLOOKUP(EDATE(B391,-12),Database!$A:$AS,MATCH($R$1,Database!$A$1:$AS$1,),)))))/(((VLOOKUP(EDATE(B391,-12),Database!$A:$AS,MATCH($R$1,Database!$A$1:$AS$1,),)))))</f>
        <v>-3.3882783877544932E-2</v>
      </c>
      <c r="S391" s="13">
        <f>IF(VLOOKUP(B391,Database!$A:$AV,MATCH($S$1,Database!$A$1:$AV$1,),)=0,"#N/A",((((VLOOKUP(B391,Database!$A:$AS,MATCH($S$1,Database!$A$1:$AS$1,),))))-(((VLOOKUP(EDATE(B391,-12),Database!$A:$AS,MATCH($S$1,Database!$A$1:$AS$1,),)))))/(((VLOOKUP(EDATE(B391,-12),Database!$A:$AS,MATCH($S$1,Database!$A$1:$AS$1,),)))))</f>
        <v>3.3333333335621246E-2</v>
      </c>
      <c r="T391" s="13">
        <f>IF(VLOOKUP(B391,Database!$A:$AV,MATCH($T$1,Database!$A$1:$AV$1,),)=0,"#N/A",((((VLOOKUP(B391,Database!$A:$AS,MATCH($T$1,Database!$A$1:$AS$1,),))))-(((VLOOKUP(EDATE(B391,-12),Database!$A:$AS,MATCH($T$1,Database!$A$1:$AS$1,),)))))/(((VLOOKUP(EDATE(B391,-12),Database!$A:$AS,MATCH($T$1,Database!$A$1:$AS$1,),)))))</f>
        <v>0.10573476702857459</v>
      </c>
      <c r="U391" s="13">
        <f>IF(VLOOKUP(B391,Database!$A:$AV,MATCH($U$1,Database!$A$1:$AV$1,),)=0,"#N/A",((((VLOOKUP(B391,Database!$A:$AS,MATCH($U$1,Database!$A$1:$AS$1,),))))-(((VLOOKUP(EDATE(B391,-12),Database!$A:$AS,MATCH($U$1,Database!$A$1:$AS$1,),)))))/(((VLOOKUP(EDATE(B391,-12),Database!$A:$AS,MATCH($U$1,Database!$A$1:$AS$1,),)))))</f>
        <v>-2.210433245125553E-2</v>
      </c>
      <c r="V391" s="13">
        <f>IF(VLOOKUP(B391,Database!$A:$AV,MATCH($V$1,Database!$A$1:$AV$1,),)=0,"#N/A",((((VLOOKUP(B391,Database!$A:$AS,MATCH($V$1,Database!$A$1:$AS$1,),))))-(((VLOOKUP(EDATE(B391,-12),Database!$A:$AS,MATCH($V$1,Database!$A$1:$AS$1,),)))))/(((VLOOKUP(EDATE(B391,-12),Database!$A:$AS,MATCH($V$1,Database!$A$1:$AS$1,),)))))</f>
        <v>1.9834710743801699E-2</v>
      </c>
    </row>
    <row r="392" spans="2:22" s="80" customFormat="1" x14ac:dyDescent="0.35">
      <c r="B392" s="75">
        <v>44075</v>
      </c>
      <c r="C392" s="13">
        <f>IF(VLOOKUP(B392,Database!$A:$AU,MATCH($C$1,Database!$A$1:$AU$1,),)=0,"#N/A",((((VLOOKUP(B392,Database!$A:$AU,MATCH($C$1,Database!$A$1:$AU$1,),))))-(((VLOOKUP(EDATE(B392,-12),Database!$A:$AU,MATCH($C$1,Database!$A$1:$AU$1,),)))))/(((VLOOKUP(EDATE(B392,-12),Database!$A:$AU,MATCH($C$1,Database!$A$1:$AU$1,),)))))</f>
        <v>-6.3442809932638108E-2</v>
      </c>
      <c r="D392" s="13">
        <f>IF(VLOOKUP(B392,Database!$A:$AV,MATCH($D$1,Database!$A$1:$AV$1,),)=0,"#N/A",((((VLOOKUP(B392,Database!$A:$AS,MATCH($D$1,Database!$A$1:$AS$1,),))))-(((VLOOKUP(EDATE(B392,-12),Database!$A:$AS,MATCH($D$1,Database!$A$1:$AS$1,),)))))/(((VLOOKUP(EDATE(B392,-12),Database!$A:$AS,MATCH($D$1,Database!$A$1:$AS$1,),)))))</f>
        <v>-5.4545454540060524E-2</v>
      </c>
      <c r="E392" s="13">
        <f>IF(VLOOKUP(B392,Database!$A:$AV,MATCH($E$1,Database!$A$1:$AV$1,),)=0,"#N/A",((((VLOOKUP(B392,Database!$A:$AS,MATCH($E$1,Database!$A$1:$AS$1,),))))-(((VLOOKUP(EDATE(B392,-12),Database!$A:$AS,MATCH($E$1,Database!$A$1:$AS$1,),)))))/(((VLOOKUP(EDATE(B392,-12),Database!$A:$AS,MATCH($E$1,Database!$A$1:$AS$1,),)))))</f>
        <v>-0.10243902439119582</v>
      </c>
      <c r="F392" s="13">
        <f>IF(VLOOKUP(B392,Database!$A:$AV,MATCH($F$1,Database!$A$1:$AV$1,),)=0,"#N/A",((((VLOOKUP(B392,Database!$A:$AS,MATCH($F$1,Database!$A$1:$AS$1,),))))-(((VLOOKUP(EDATE(B392,-12),Database!$A:$AS,MATCH($F$1,Database!$A$1:$AS$1,),)))))/(((VLOOKUP(EDATE(B392,-12),Database!$A:$AS,MATCH($F$1,Database!$A$1:$AS$1,),)))))</f>
        <v>-7.6923076921559849E-2</v>
      </c>
      <c r="G392" s="13">
        <f>IF(VLOOKUP(B392,Database!$A:$AV,MATCH($G$1,Database!$A$1:$AV$1,),)=0,"#N/A",((((VLOOKUP(B392,Database!$A:$AS,MATCH($G$1,Database!$A$1:$AS$1,),))))-(((VLOOKUP(EDATE(B392,-12),Database!$A:$AS,MATCH($G$1,Database!$A$1:$AS$1,),)))))/(((VLOOKUP(EDATE(B392,-12),Database!$A:$AS,MATCH($G$1,Database!$A$1:$AS$1,),)))))</f>
        <v>-6.5441247233182537E-2</v>
      </c>
      <c r="H392" s="13">
        <f>IF(VLOOKUP(B392,Database!$A:$AV,MATCH($H$1,Database!$A$1:$AV$1,),)=0,"#N/A",((((VLOOKUP(B392,Database!$A:$AS,MATCH($H$1,Database!$A$1:$AS$1,),))))-(((VLOOKUP(EDATE(B392,-12),Database!$A:$AS,MATCH($H$1,Database!$A$1:$AS$1,),)))))/(((VLOOKUP(EDATE(B392,-12),Database!$A:$AS,MATCH($H$1,Database!$A$1:$AS$1,),)))))</f>
        <v>5.6547619055047814E-2</v>
      </c>
      <c r="I392" s="13">
        <f>IF(VLOOKUP(B392,Database!$A:$AV,MATCH($I$1,Database!$A$1:$AV$1,),)=0,"#N/A",((((VLOOKUP(B392,Database!$A:$AS,MATCH($I$1,Database!$A$1:$AS$1,),))))-(((VLOOKUP(EDATE(B392,-12),Database!$A:$AS,MATCH($I$1,Database!$A$1:$AS$1,),)))))/(((VLOOKUP(EDATE(B392,-12),Database!$A:$AS,MATCH($I$1,Database!$A$1:$AS$1,),)))))</f>
        <v>-4.571428571118346E-2</v>
      </c>
      <c r="J392" s="13">
        <f>IF(VLOOKUP(B392,Database!$A:$AV,MATCH($J$1,Database!$A$1:$AV$1,),)=0,"#N/A",((((VLOOKUP(B392,Database!$A:$AS,MATCH($J$1,Database!$A$1:$AS$1,),))))-(((VLOOKUP(EDATE(B392,-12),Database!$A:$AS,MATCH($J$1,Database!$A$1:$AS$1,),)))))/(((VLOOKUP(EDATE(B392,-12),Database!$A:$AS,MATCH($J$1,Database!$A$1:$AS$1,),)))))</f>
        <v>-3.4206585412095987E-2</v>
      </c>
      <c r="K392" s="13">
        <f>IF(VLOOKUP(B392,Database!$A:$AV,MATCH($K$1,Database!$A$1:$AV$1,),)=0,"#N/A",((((VLOOKUP(B392,Database!$A:$AS,MATCH($K$1,Database!$A$1:$AS$1,),))))-(((VLOOKUP(EDATE(B392,-12),Database!$A:$AS,MATCH($K$1,Database!$A$1:$AS$1,),)))))/(((VLOOKUP(EDATE(B392,-12),Database!$A:$AS,MATCH($K$1,Database!$A$1:$AS$1,),)))))</f>
        <v>-2.1333333327454327E-2</v>
      </c>
      <c r="L392" s="13"/>
      <c r="M392" s="13"/>
      <c r="N392" s="13">
        <f>((((VLOOKUP(B392,Database!$A:$AS,MATCH($N$1,Database!$A$1:$AS$1,),))))-(((VLOOKUP(EDATE(B392,-12),Database!$A:$AS,MATCH($N$1,Database!$A$1:$AS$1,),)))))/(((VLOOKUP(EDATE(B392,-12),Database!$A:$AS,MATCH($N$1,Database!$A$1:$AS$1,),))))</f>
        <v>1.0664694709924523E-2</v>
      </c>
      <c r="O392" s="13">
        <f>IF(VLOOKUP(B392,Database!$A:$AV,MATCH($O$1,Database!$A$1:$AV$1,),)=0,"#N/A",((((VLOOKUP(B392,Database!$A:$AS,MATCH($O$1,Database!$A$1:$AS$1,),))))-(((VLOOKUP(EDATE(B392,-12),Database!$A:$AS,MATCH($O$1,Database!$A$1:$AS$1,),)))))/(((VLOOKUP(EDATE(B392,-12),Database!$A:$AS,MATCH($O$1,Database!$A$1:$AS$1,),)))))</f>
        <v>-7.380101151995884E-2</v>
      </c>
      <c r="P392" s="13">
        <f>IF(VLOOKUP(B392,Database!$A:$AV,MATCH($P$1,Database!$A$1:$AV$1,),)=0,"#N/A",((((VLOOKUP(B392,Database!$A:$AS,MATCH($P$1,Database!$A$1:$AS$1,),))))-(((VLOOKUP(EDATE(B392,-12),Database!$A:$AS,MATCH($P$1,Database!$A$1:$AS$1,),)))))/(((VLOOKUP(EDATE(B392,-12),Database!$A:$AS,MATCH($P$1,Database!$A$1:$AS$1,),)))))</f>
        <v>1.4814814814814762E-2</v>
      </c>
      <c r="Q392" s="13">
        <f>IF(VLOOKUP(B392,Database!$A:$AV,MATCH($Q$1,Database!$A$1:$AV$1,),)=0,"#N/A",((((VLOOKUP(B392,Database!$A:$AS,MATCH($Q$1,Database!$A$1:$AS$1,),))))-(((VLOOKUP(EDATE(B392,-12),Database!$A:$AS,MATCH($Q$1,Database!$A$1:$AS$1,),)))))/(((VLOOKUP(EDATE(B392,-12),Database!$A:$AS,MATCH($Q$1,Database!$A$1:$AS$1,),)))))</f>
        <v>2.0182500347449259E-2</v>
      </c>
      <c r="R392" s="13">
        <f>IF(VLOOKUP(B392,Database!$A:$AV,MATCH($R$1,Database!$A$1:$AV$1,),)=0,"#N/A",((((VLOOKUP(B392,Database!$A:$AS,MATCH($R$1,Database!$A$1:$AS$1,),))))-(((VLOOKUP(EDATE(B392,-12),Database!$A:$AS,MATCH($R$1,Database!$A$1:$AS$1,),)))))/(((VLOOKUP(EDATE(B392,-12),Database!$A:$AS,MATCH($R$1,Database!$A$1:$AS$1,),)))))</f>
        <v>-2.4680073128660489E-2</v>
      </c>
      <c r="S392" s="13">
        <f>IF(VLOOKUP(B392,Database!$A:$AV,MATCH($S$1,Database!$A$1:$AV$1,),)=0,"#N/A",((((VLOOKUP(B392,Database!$A:$AS,MATCH($S$1,Database!$A$1:$AS$1,),))))-(((VLOOKUP(EDATE(B392,-12),Database!$A:$AS,MATCH($S$1,Database!$A$1:$AS$1,),)))))/(((VLOOKUP(EDATE(B392,-12),Database!$A:$AS,MATCH($S$1,Database!$A$1:$AS$1,),)))))</f>
        <v>-5.1756007391767486E-2</v>
      </c>
      <c r="T392" s="13">
        <f>IF(VLOOKUP(B392,Database!$A:$AV,MATCH($T$1,Database!$A$1:$AV$1,),)=0,"#N/A",((((VLOOKUP(B392,Database!$A:$AS,MATCH($T$1,Database!$A$1:$AS$1,),))))-(((VLOOKUP(EDATE(B392,-12),Database!$A:$AS,MATCH($T$1,Database!$A$1:$AS$1,),)))))/(((VLOOKUP(EDATE(B392,-12),Database!$A:$AS,MATCH($T$1,Database!$A$1:$AS$1,),)))))</f>
        <v>8.4628670117661425E-2</v>
      </c>
      <c r="U392" s="13">
        <f>IF(VLOOKUP(B392,Database!$A:$AV,MATCH($U$1,Database!$A$1:$AV$1,),)=0,"#N/A",((((VLOOKUP(B392,Database!$A:$AS,MATCH($U$1,Database!$A$1:$AS$1,),))))-(((VLOOKUP(EDATE(B392,-12),Database!$A:$AS,MATCH($U$1,Database!$A$1:$AS$1,),)))))/(((VLOOKUP(EDATE(B392,-12),Database!$A:$AS,MATCH($U$1,Database!$A$1:$AS$1,),)))))</f>
        <v>-1.3262599472521966E-2</v>
      </c>
      <c r="V392" s="13">
        <f>IF(VLOOKUP(B392,Database!$A:$AV,MATCH($V$1,Database!$A$1:$AV$1,),)=0,"#N/A",((((VLOOKUP(B392,Database!$A:$AS,MATCH($V$1,Database!$A$1:$AS$1,),))))-(((VLOOKUP(EDATE(B392,-12),Database!$A:$AS,MATCH($V$1,Database!$A$1:$AS$1,),)))))/(((VLOOKUP(EDATE(B392,-12),Database!$A:$AS,MATCH($V$1,Database!$A$1:$AS$1,),)))))</f>
        <v>3.6065573770491847E-2</v>
      </c>
    </row>
    <row r="393" spans="2:22" s="80" customFormat="1" x14ac:dyDescent="0.35">
      <c r="B393" s="75">
        <v>44105</v>
      </c>
      <c r="C393" s="13">
        <f>IF(VLOOKUP(B393,Database!$A:$AU,MATCH($C$1,Database!$A$1:$AU$1,),)=0,"#N/A",((((VLOOKUP(B393,Database!$A:$AU,MATCH($C$1,Database!$A$1:$AU$1,),))))-(((VLOOKUP(EDATE(B393,-12),Database!$A:$AU,MATCH($C$1,Database!$A$1:$AU$1,),)))))/(((VLOOKUP(EDATE(B393,-12),Database!$A:$AU,MATCH($C$1,Database!$A$1:$AU$1,),)))))</f>
        <v>-4.8660067308488077E-2</v>
      </c>
      <c r="D393" s="13">
        <f>IF(VLOOKUP(B393,Database!$A:$AV,MATCH($D$1,Database!$A$1:$AV$1,),)=0,"#N/A",((((VLOOKUP(B393,Database!$A:$AS,MATCH($D$1,Database!$A$1:$AS$1,),))))-(((VLOOKUP(EDATE(B393,-12),Database!$A:$AS,MATCH($D$1,Database!$A$1:$AS$1,),)))))/(((VLOOKUP(EDATE(B393,-12),Database!$A:$AS,MATCH($D$1,Database!$A$1:$AS$1,),)))))</f>
        <v>-3.4253092293226296E-2</v>
      </c>
      <c r="E393" s="13">
        <f>IF(VLOOKUP(B393,Database!$A:$AV,MATCH($E$1,Database!$A$1:$AV$1,),)=0,"#N/A",((((VLOOKUP(B393,Database!$A:$AS,MATCH($E$1,Database!$A$1:$AS$1,),))))-(((VLOOKUP(EDATE(B393,-12),Database!$A:$AS,MATCH($E$1,Database!$A$1:$AS$1,),)))))/(((VLOOKUP(EDATE(B393,-12),Database!$A:$AS,MATCH($E$1,Database!$A$1:$AS$1,),)))))</f>
        <v>-4.6795523910352146E-2</v>
      </c>
      <c r="F393" s="13">
        <f>IF(VLOOKUP(B393,Database!$A:$AV,MATCH($F$1,Database!$A$1:$AV$1,),)=0,"#N/A",((((VLOOKUP(B393,Database!$A:$AS,MATCH($F$1,Database!$A$1:$AS$1,),))))-(((VLOOKUP(EDATE(B393,-12),Database!$A:$AS,MATCH($F$1,Database!$A$1:$AS$1,),)))))/(((VLOOKUP(EDATE(B393,-12),Database!$A:$AS,MATCH($F$1,Database!$A$1:$AS$1,),)))))</f>
        <v>-3.4756703078717095E-2</v>
      </c>
      <c r="G393" s="13">
        <f>IF(VLOOKUP(B393,Database!$A:$AV,MATCH($G$1,Database!$A$1:$AV$1,),)=0,"#N/A",((((VLOOKUP(B393,Database!$A:$AS,MATCH($G$1,Database!$A$1:$AS$1,),))))-(((VLOOKUP(EDATE(B393,-12),Database!$A:$AS,MATCH($G$1,Database!$A$1:$AS$1,),)))))/(((VLOOKUP(EDATE(B393,-12),Database!$A:$AS,MATCH($G$1,Database!$A$1:$AS$1,),)))))</f>
        <v>-3.9911308203991136E-2</v>
      </c>
      <c r="H393" s="13">
        <f>IF(VLOOKUP(B393,Database!$A:$AV,MATCH($H$1,Database!$A$1:$AV$1,),)=0,"#N/A",((((VLOOKUP(B393,Database!$A:$AS,MATCH($H$1,Database!$A$1:$AS$1,),))))-(((VLOOKUP(EDATE(B393,-12),Database!$A:$AS,MATCH($H$1,Database!$A$1:$AS$1,),)))))/(((VLOOKUP(EDATE(B393,-12),Database!$A:$AS,MATCH($H$1,Database!$A$1:$AS$1,),)))))</f>
        <v>5.8013765978486197E-2</v>
      </c>
      <c r="I393" s="13">
        <f>IF(VLOOKUP(B393,Database!$A:$AV,MATCH($I$1,Database!$A$1:$AV$1,),)=0,"#N/A",((((VLOOKUP(B393,Database!$A:$AS,MATCH($I$1,Database!$A$1:$AS$1,),))))-(((VLOOKUP(EDATE(B393,-12),Database!$A:$AS,MATCH($I$1,Database!$A$1:$AS$1,),)))))/(((VLOOKUP(EDATE(B393,-12),Database!$A:$AS,MATCH($I$1,Database!$A$1:$AS$1,),)))))</f>
        <v>-1.7257909880094017E-2</v>
      </c>
      <c r="J393" s="13">
        <f>IF(VLOOKUP(B393,Database!$A:$AV,MATCH($J$1,Database!$A$1:$AV$1,),)=0,"#N/A",((((VLOOKUP(B393,Database!$A:$AS,MATCH($J$1,Database!$A$1:$AS$1,),))))-(((VLOOKUP(EDATE(B393,-12),Database!$A:$AS,MATCH($J$1,Database!$A$1:$AS$1,),)))))/(((VLOOKUP(EDATE(B393,-12),Database!$A:$AS,MATCH($J$1,Database!$A$1:$AS$1,),)))))</f>
        <v>-1.784662168577442E-2</v>
      </c>
      <c r="K393" s="13">
        <f>IF(VLOOKUP(B393,Database!$A:$AV,MATCH($K$1,Database!$A$1:$AV$1,),)=0,"#N/A",((((VLOOKUP(B393,Database!$A:$AS,MATCH($K$1,Database!$A$1:$AS$1,),))))-(((VLOOKUP(EDATE(B393,-12),Database!$A:$AS,MATCH($K$1,Database!$A$1:$AS$1,),)))))/(((VLOOKUP(EDATE(B393,-12),Database!$A:$AS,MATCH($K$1,Database!$A$1:$AS$1,),)))))</f>
        <v>-1.0801080105029157E-2</v>
      </c>
      <c r="L393" s="13"/>
      <c r="M393" s="13"/>
      <c r="N393" s="13">
        <f>((((VLOOKUP(B393,Database!$A:$AS,MATCH($N$1,Database!$A$1:$AS$1,),))))-(((VLOOKUP(EDATE(B393,-12),Database!$A:$AS,MATCH($N$1,Database!$A$1:$AS$1,),)))))/(((VLOOKUP(EDATE(B393,-12),Database!$A:$AS,MATCH($N$1,Database!$A$1:$AS$1,),))))</f>
        <v>4.6411807956977441E-2</v>
      </c>
      <c r="O393" s="13">
        <f>IF(VLOOKUP(B393,Database!$A:$AV,MATCH($O$1,Database!$A$1:$AV$1,),)=0,"#N/A",((((VLOOKUP(B393,Database!$A:$AS,MATCH($O$1,Database!$A$1:$AS$1,),))))-(((VLOOKUP(EDATE(B393,-12),Database!$A:$AS,MATCH($O$1,Database!$A$1:$AS$1,),)))))/(((VLOOKUP(EDATE(B393,-12),Database!$A:$AS,MATCH($O$1,Database!$A$1:$AS$1,),)))))</f>
        <v>-7.48562917748853E-2</v>
      </c>
      <c r="P393" s="13">
        <f>IF(VLOOKUP(B393,Database!$A:$AV,MATCH($P$1,Database!$A$1:$AV$1,),)=0,"#N/A",((((VLOOKUP(B393,Database!$A:$AS,MATCH($P$1,Database!$A$1:$AS$1,),))))-(((VLOOKUP(EDATE(B393,-12),Database!$A:$AS,MATCH($P$1,Database!$A$1:$AS$1,),)))))/(((VLOOKUP(EDATE(B393,-12),Database!$A:$AS,MATCH($P$1,Database!$A$1:$AS$1,),)))))</f>
        <v>1.9644527595883948E-2</v>
      </c>
      <c r="Q393" s="13">
        <f>IF(VLOOKUP(B393,Database!$A:$AV,MATCH($Q$1,Database!$A$1:$AV$1,),)=0,"#N/A",((((VLOOKUP(B393,Database!$A:$AS,MATCH($Q$1,Database!$A$1:$AS$1,),))))-(((VLOOKUP(EDATE(B393,-12),Database!$A:$AS,MATCH($Q$1,Database!$A$1:$AS$1,),)))))/(((VLOOKUP(EDATE(B393,-12),Database!$A:$AS,MATCH($Q$1,Database!$A$1:$AS$1,),)))))</f>
        <v>1.2287085314130254E-2</v>
      </c>
      <c r="R393" s="13">
        <f>IF(VLOOKUP(B393,Database!$A:$AV,MATCH($R$1,Database!$A$1:$AV$1,),)=0,"#N/A",((((VLOOKUP(B393,Database!$A:$AS,MATCH($R$1,Database!$A$1:$AS$1,),))))-(((VLOOKUP(EDATE(B393,-12),Database!$A:$AS,MATCH($R$1,Database!$A$1:$AS$1,),)))))/(((VLOOKUP(EDATE(B393,-12),Database!$A:$AS,MATCH($R$1,Database!$A$1:$AS$1,),)))))</f>
        <v>-3.3613445375480389E-2</v>
      </c>
      <c r="S393" s="13">
        <f>IF(VLOOKUP(B393,Database!$A:$AV,MATCH($S$1,Database!$A$1:$AV$1,),)=0,"#N/A",((((VLOOKUP(B393,Database!$A:$AS,MATCH($S$1,Database!$A$1:$AS$1,),))))-(((VLOOKUP(EDATE(B393,-12),Database!$A:$AS,MATCH($S$1,Database!$A$1:$AS$1,),)))))/(((VLOOKUP(EDATE(B393,-12),Database!$A:$AS,MATCH($S$1,Database!$A$1:$AS$1,),)))))</f>
        <v>-0.17786561264900264</v>
      </c>
      <c r="T393" s="13">
        <f>IF(VLOOKUP(B393,Database!$A:$AV,MATCH($T$1,Database!$A$1:$AV$1,),)=0,"#N/A",((((VLOOKUP(B393,Database!$A:$AS,MATCH($T$1,Database!$A$1:$AS$1,),))))-(((VLOOKUP(EDATE(B393,-12),Database!$A:$AS,MATCH($T$1,Database!$A$1:$AS$1,),)))))/(((VLOOKUP(EDATE(B393,-12),Database!$A:$AS,MATCH($T$1,Database!$A$1:$AS$1,),)))))</f>
        <v>0.10236220472199815</v>
      </c>
      <c r="U393" s="13">
        <f>IF(VLOOKUP(B393,Database!$A:$AV,MATCH($U$1,Database!$A$1:$AV$1,),)=0,"#N/A",((((VLOOKUP(B393,Database!$A:$AS,MATCH($U$1,Database!$A$1:$AS$1,),))))-(((VLOOKUP(EDATE(B393,-12),Database!$A:$AS,MATCH($U$1,Database!$A$1:$AS$1,),)))))/(((VLOOKUP(EDATE(B393,-12),Database!$A:$AS,MATCH($U$1,Database!$A$1:$AS$1,),)))))</f>
        <v>1.3297872334553672E-2</v>
      </c>
      <c r="V393" s="13">
        <f>IF(VLOOKUP(B393,Database!$A:$AV,MATCH($V$1,Database!$A$1:$AV$1,),)=0,"#N/A",((((VLOOKUP(B393,Database!$A:$AS,MATCH($V$1,Database!$A$1:$AS$1,),))))-(((VLOOKUP(EDATE(B393,-12),Database!$A:$AS,MATCH($V$1,Database!$A$1:$AS$1,),)))))/(((VLOOKUP(EDATE(B393,-12),Database!$A:$AS,MATCH($V$1,Database!$A$1:$AS$1,),)))))</f>
        <v>3.4146341463414658E-2</v>
      </c>
    </row>
    <row r="394" spans="2:22" s="80" customFormat="1" x14ac:dyDescent="0.35">
      <c r="B394" s="75">
        <v>44136</v>
      </c>
      <c r="C394" s="13">
        <f>IF(VLOOKUP(B394,Database!$A:$AU,MATCH($C$1,Database!$A$1:$AU$1,),)=0,"#N/A",((((VLOOKUP(B394,Database!$A:$AU,MATCH($C$1,Database!$A$1:$AU$1,),))))-(((VLOOKUP(EDATE(B394,-12),Database!$A:$AU,MATCH($C$1,Database!$A$1:$AU$1,),)))))/(((VLOOKUP(EDATE(B394,-12),Database!$A:$AU,MATCH($C$1,Database!$A$1:$AU$1,),)))))</f>
        <v>-4.8772795514946371E-2</v>
      </c>
      <c r="D394" s="13">
        <f>IF(VLOOKUP(B394,Database!$A:$AV,MATCH($D$1,Database!$A$1:$AV$1,),)=0,"#N/A",((((VLOOKUP(B394,Database!$A:$AS,MATCH($D$1,Database!$A$1:$AS$1,),))))-(((VLOOKUP(EDATE(B394,-12),Database!$A:$AS,MATCH($D$1,Database!$A$1:$AS$1,),)))))/(((VLOOKUP(EDATE(B394,-12),Database!$A:$AS,MATCH($D$1,Database!$A$1:$AS$1,),)))))</f>
        <v>1.0607521697519693E-2</v>
      </c>
      <c r="E394" s="13">
        <f>IF(VLOOKUP(B394,Database!$A:$AV,MATCH($E$1,Database!$A$1:$AV$1,),)=0,"#N/A",((((VLOOKUP(B394,Database!$A:$AS,MATCH($E$1,Database!$A$1:$AS$1,),))))-(((VLOOKUP(EDATE(B394,-12),Database!$A:$AS,MATCH($E$1,Database!$A$1:$AS$1,),)))))/(((VLOOKUP(EDATE(B394,-12),Database!$A:$AS,MATCH($E$1,Database!$A$1:$AS$1,),)))))</f>
        <v>-3.7871033783332335E-2</v>
      </c>
      <c r="F394" s="13">
        <f>IF(VLOOKUP(B394,Database!$A:$AV,MATCH($F$1,Database!$A$1:$AV$1,),)=0,"#N/A",((((VLOOKUP(B394,Database!$A:$AS,MATCH($F$1,Database!$A$1:$AS$1,),))))-(((VLOOKUP(EDATE(B394,-12),Database!$A:$AS,MATCH($F$1,Database!$A$1:$AS$1,),)))))/(((VLOOKUP(EDATE(B394,-12),Database!$A:$AS,MATCH($F$1,Database!$A$1:$AS$1,),)))))</f>
        <v>-2.1825396829254665E-2</v>
      </c>
      <c r="G394" s="13">
        <f>IF(VLOOKUP(B394,Database!$A:$AV,MATCH($G$1,Database!$A$1:$AV$1,),)=0,"#N/A",((((VLOOKUP(B394,Database!$A:$AS,MATCH($G$1,Database!$A$1:$AS$1,),))))-(((VLOOKUP(EDATE(B394,-12),Database!$A:$AS,MATCH($G$1,Database!$A$1:$AS$1,),)))))/(((VLOOKUP(EDATE(B394,-12),Database!$A:$AS,MATCH($G$1,Database!$A$1:$AS$1,),)))))</f>
        <v>-4.782693053938681E-2</v>
      </c>
      <c r="H394" s="13">
        <f>IF(VLOOKUP(B394,Database!$A:$AV,MATCH($H$1,Database!$A$1:$AV$1,),)=0,"#N/A",((((VLOOKUP(B394,Database!$A:$AS,MATCH($H$1,Database!$A$1:$AS$1,),))))-(((VLOOKUP(EDATE(B394,-12),Database!$A:$AS,MATCH($H$1,Database!$A$1:$AS$1,),)))))/(((VLOOKUP(EDATE(B394,-12),Database!$A:$AS,MATCH($H$1,Database!$A$1:$AS$1,),)))))</f>
        <v>7.790927021278328E-2</v>
      </c>
      <c r="I394" s="13">
        <f>IF(VLOOKUP(B394,Database!$A:$AV,MATCH($I$1,Database!$A$1:$AV$1,),)=0,"#N/A",((((VLOOKUP(B394,Database!$A:$AS,MATCH($I$1,Database!$A$1:$AS$1,),))))-(((VLOOKUP(EDATE(B394,-12),Database!$A:$AS,MATCH($I$1,Database!$A$1:$AS$1,),)))))/(((VLOOKUP(EDATE(B394,-12),Database!$A:$AS,MATCH($I$1,Database!$A$1:$AS$1,),)))))</f>
        <v>-4.1108986620084643E-2</v>
      </c>
      <c r="J394" s="13">
        <f>IF(VLOOKUP(B394,Database!$A:$AV,MATCH($J$1,Database!$A$1:$AV$1,),)=0,"#N/A",((((VLOOKUP(B394,Database!$A:$AS,MATCH($J$1,Database!$A$1:$AS$1,),))))-(((VLOOKUP(EDATE(B394,-12),Database!$A:$AS,MATCH($J$1,Database!$A$1:$AS$1,),)))))/(((VLOOKUP(EDATE(B394,-12),Database!$A:$AS,MATCH($J$1,Database!$A$1:$AS$1,),)))))</f>
        <v>-3.6538190032300154E-2</v>
      </c>
      <c r="K394" s="13">
        <f>IF(VLOOKUP(B394,Database!$A:$AV,MATCH($K$1,Database!$A$1:$AV$1,),)=0,"#N/A",((((VLOOKUP(B394,Database!$A:$AS,MATCH($K$1,Database!$A$1:$AS$1,),))))-(((VLOOKUP(EDATE(B394,-12),Database!$A:$AS,MATCH($K$1,Database!$A$1:$AS$1,),)))))/(((VLOOKUP(EDATE(B394,-12),Database!$A:$AS,MATCH($K$1,Database!$A$1:$AS$1,),)))))</f>
        <v>-1.6873889876841443E-2</v>
      </c>
      <c r="L394" s="13"/>
      <c r="M394" s="13"/>
      <c r="N394" s="13">
        <f>((((VLOOKUP(B394,Database!$A:$AS,MATCH($N$1,Database!$A$1:$AS$1,),))))-(((VLOOKUP(EDATE(B394,-12),Database!$A:$AS,MATCH($N$1,Database!$A$1:$AS$1,),)))))/(((VLOOKUP(EDATE(B394,-12),Database!$A:$AS,MATCH($N$1,Database!$A$1:$AS$1,),))))</f>
        <v>-1.6009568724499181E-2</v>
      </c>
      <c r="O394" s="13">
        <f>IF(VLOOKUP(B394,Database!$A:$AV,MATCH($O$1,Database!$A$1:$AV$1,),)=0,"#N/A",((((VLOOKUP(B394,Database!$A:$AS,MATCH($O$1,Database!$A$1:$AS$1,),))))-(((VLOOKUP(EDATE(B394,-12),Database!$A:$AS,MATCH($O$1,Database!$A$1:$AS$1,),)))))/(((VLOOKUP(EDATE(B394,-12),Database!$A:$AS,MATCH($O$1,Database!$A$1:$AS$1,),)))))</f>
        <v>-4.6611327200109999E-2</v>
      </c>
      <c r="P394" s="13">
        <f>IF(VLOOKUP(B394,Database!$A:$AV,MATCH($P$1,Database!$A$1:$AV$1,),)=0,"#N/A",((((VLOOKUP(B394,Database!$A:$AS,MATCH($P$1,Database!$A$1:$AS$1,),))))-(((VLOOKUP(EDATE(B394,-12),Database!$A:$AS,MATCH($P$1,Database!$A$1:$AS$1,),)))))/(((VLOOKUP(EDATE(B394,-12),Database!$A:$AS,MATCH($P$1,Database!$A$1:$AS$1,),)))))</f>
        <v>1.7674418604651215E-2</v>
      </c>
      <c r="Q394" s="13">
        <f>IF(VLOOKUP(B394,Database!$A:$AV,MATCH($Q$1,Database!$A$1:$AV$1,),)=0,"#N/A",((((VLOOKUP(B394,Database!$A:$AS,MATCH($Q$1,Database!$A$1:$AS$1,),))))-(((VLOOKUP(EDATE(B394,-12),Database!$A:$AS,MATCH($Q$1,Database!$A$1:$AS$1,),)))))/(((VLOOKUP(EDATE(B394,-12),Database!$A:$AS,MATCH($Q$1,Database!$A$1:$AS$1,),)))))</f>
        <v>4.0143414927345265E-2</v>
      </c>
      <c r="R394" s="13">
        <f>IF(VLOOKUP(B394,Database!$A:$AV,MATCH($R$1,Database!$A$1:$AV$1,),)=0,"#N/A",((((VLOOKUP(B394,Database!$A:$AS,MATCH($R$1,Database!$A$1:$AS$1,),))))-(((VLOOKUP(EDATE(B394,-12),Database!$A:$AS,MATCH($R$1,Database!$A$1:$AS$1,),)))))/(((VLOOKUP(EDATE(B394,-12),Database!$A:$AS,MATCH($R$1,Database!$A$1:$AS$1,),)))))</f>
        <v>8.687068114321099E-2</v>
      </c>
      <c r="S394" s="13">
        <f>IF(VLOOKUP(B394,Database!$A:$AV,MATCH($S$1,Database!$A$1:$AV$1,),)=0,"#N/A",((((VLOOKUP(B394,Database!$A:$AS,MATCH($S$1,Database!$A$1:$AS$1,),))))-(((VLOOKUP(EDATE(B394,-12),Database!$A:$AS,MATCH($S$1,Database!$A$1:$AS$1,),)))))/(((VLOOKUP(EDATE(B394,-12),Database!$A:$AS,MATCH($S$1,Database!$A$1:$AS$1,),)))))</f>
        <v>0.61988304092917368</v>
      </c>
      <c r="T394" s="13">
        <f>IF(VLOOKUP(B394,Database!$A:$AV,MATCH($T$1,Database!$A$1:$AV$1,),)=0,"#N/A",((((VLOOKUP(B394,Database!$A:$AS,MATCH($T$1,Database!$A$1:$AS$1,),))))-(((VLOOKUP(EDATE(B394,-12),Database!$A:$AS,MATCH($T$1,Database!$A$1:$AS$1,),)))))/(((VLOOKUP(EDATE(B394,-12),Database!$A:$AS,MATCH($T$1,Database!$A$1:$AS$1,),)))))</f>
        <v>0.10782608695871483</v>
      </c>
      <c r="U394" s="13">
        <f>IF(VLOOKUP(B394,Database!$A:$AV,MATCH($U$1,Database!$A$1:$AV$1,),)=0,"#N/A",((((VLOOKUP(B394,Database!$A:$AS,MATCH($U$1,Database!$A$1:$AS$1,),))))-(((VLOOKUP(EDATE(B394,-12),Database!$A:$AS,MATCH($U$1,Database!$A$1:$AS$1,),)))))/(((VLOOKUP(EDATE(B394,-12),Database!$A:$AS,MATCH($U$1,Database!$A$1:$AS$1,),)))))</f>
        <v>1.9891500909343027E-2</v>
      </c>
      <c r="V394" s="13">
        <f>IF(VLOOKUP(B394,Database!$A:$AV,MATCH($V$1,Database!$A$1:$AV$1,),)=0,"#N/A",((((VLOOKUP(B394,Database!$A:$AS,MATCH($V$1,Database!$A$1:$AS$1,),))))-(((VLOOKUP(EDATE(B394,-12),Database!$A:$AS,MATCH($V$1,Database!$A$1:$AS$1,),)))))/(((VLOOKUP(EDATE(B394,-12),Database!$A:$AS,MATCH($V$1,Database!$A$1:$AS$1,),)))))</f>
        <v>2.6655896607431319E-2</v>
      </c>
    </row>
    <row r="395" spans="2:22" s="80" customFormat="1" x14ac:dyDescent="0.35">
      <c r="B395" s="75">
        <v>44166</v>
      </c>
      <c r="C395" s="13">
        <f>IF(VLOOKUP(B395,Database!$A:$AU,MATCH($C$1,Database!$A$1:$AU$1,),)=0,"#N/A",((((VLOOKUP(B395,Database!$A:$AU,MATCH($C$1,Database!$A$1:$AU$1,),))))-(((VLOOKUP(EDATE(B395,-12),Database!$A:$AU,MATCH($C$1,Database!$A$1:$AU$1,),)))))/(((VLOOKUP(EDATE(B395,-12),Database!$A:$AU,MATCH($C$1,Database!$A$1:$AU$1,),)))))</f>
        <v>-3.5623879748874605E-2</v>
      </c>
      <c r="D395" s="13">
        <f>IF(VLOOKUP(B395,Database!$A:$AV,MATCH($D$1,Database!$A$1:$AV$1,),)=0,"#N/A",((((VLOOKUP(B395,Database!$A:$AS,MATCH($D$1,Database!$A$1:$AS$1,),))))-(((VLOOKUP(EDATE(B395,-12),Database!$A:$AS,MATCH($D$1,Database!$A$1:$AS$1,),)))))/(((VLOOKUP(EDATE(B395,-12),Database!$A:$AS,MATCH($D$1,Database!$A$1:$AS$1,),)))))</f>
        <v>2.9440628068359759E-2</v>
      </c>
      <c r="E395" s="13">
        <f>IF(VLOOKUP(B395,Database!$A:$AV,MATCH($E$1,Database!$A$1:$AV$1,),)=0,"#N/A",((((VLOOKUP(B395,Database!$A:$AS,MATCH($E$1,Database!$A$1:$AS$1,),))))-(((VLOOKUP(EDATE(B395,-12),Database!$A:$AS,MATCH($E$1,Database!$A$1:$AS$1,),)))))/(((VLOOKUP(EDATE(B395,-12),Database!$A:$AS,MATCH($E$1,Database!$A$1:$AS$1,),)))))</f>
        <v>-3.7832310834817653E-2</v>
      </c>
      <c r="F395" s="13">
        <f>IF(VLOOKUP(B395,Database!$A:$AV,MATCH($F$1,Database!$A$1:$AV$1,),)=0,"#N/A",((((VLOOKUP(B395,Database!$A:$AS,MATCH($F$1,Database!$A$1:$AS$1,),))))-(((VLOOKUP(EDATE(B395,-12),Database!$A:$AS,MATCH($F$1,Database!$A$1:$AS$1,),)))))/(((VLOOKUP(EDATE(B395,-12),Database!$A:$AS,MATCH($F$1,Database!$A$1:$AS$1,),)))))</f>
        <v>2.0304568522353881E-3</v>
      </c>
      <c r="G395" s="13">
        <f>IF(VLOOKUP(B395,Database!$A:$AV,MATCH($G$1,Database!$A$1:$AV$1,),)=0,"#N/A",((((VLOOKUP(B395,Database!$A:$AS,MATCH($G$1,Database!$A$1:$AS$1,),))))-(((VLOOKUP(EDATE(B395,-12),Database!$A:$AS,MATCH($G$1,Database!$A$1:$AS$1,),)))))/(((VLOOKUP(EDATE(B395,-12),Database!$A:$AS,MATCH($G$1,Database!$A$1:$AS$1,),)))))</f>
        <v>-3.2493827160493892E-2</v>
      </c>
      <c r="H395" s="13">
        <f>IF(VLOOKUP(B395,Database!$A:$AV,MATCH($H$1,Database!$A$1:$AV$1,),)=0,"#N/A",((((VLOOKUP(B395,Database!$A:$AS,MATCH($H$1,Database!$A$1:$AS$1,),))))-(((VLOOKUP(EDATE(B395,-12),Database!$A:$AS,MATCH($H$1,Database!$A$1:$AS$1,),)))))/(((VLOOKUP(EDATE(B395,-12),Database!$A:$AS,MATCH($H$1,Database!$A$1:$AS$1,),)))))</f>
        <v>8.4729064039152799E-2</v>
      </c>
      <c r="I395" s="13">
        <f>IF(VLOOKUP(B395,Database!$A:$AV,MATCH($I$1,Database!$A$1:$AV$1,),)=0,"#N/A",((((VLOOKUP(B395,Database!$A:$AS,MATCH($I$1,Database!$A$1:$AS$1,),))))-(((VLOOKUP(EDATE(B395,-12),Database!$A:$AS,MATCH($I$1,Database!$A$1:$AS$1,),)))))/(((VLOOKUP(EDATE(B395,-12),Database!$A:$AS,MATCH($I$1,Database!$A$1:$AS$1,),)))))</f>
        <v>-1.2770137527510822E-2</v>
      </c>
      <c r="J395" s="13">
        <f>IF(VLOOKUP(B395,Database!$A:$AV,MATCH($J$1,Database!$A$1:$AV$1,),)=0,"#N/A",((((VLOOKUP(B395,Database!$A:$AS,MATCH($J$1,Database!$A$1:$AS$1,),))))-(((VLOOKUP(EDATE(B395,-12),Database!$A:$AS,MATCH($J$1,Database!$A$1:$AS$1,),)))))/(((VLOOKUP(EDATE(B395,-12),Database!$A:$AS,MATCH($J$1,Database!$A$1:$AS$1,),)))))</f>
        <v>-1.4885856051033677E-2</v>
      </c>
      <c r="K395" s="13">
        <f>IF(VLOOKUP(B395,Database!$A:$AV,MATCH($K$1,Database!$A$1:$AV$1,),)=0,"#N/A",((((VLOOKUP(B395,Database!$A:$AS,MATCH($K$1,Database!$A$1:$AS$1,),))))-(((VLOOKUP(EDATE(B395,-12),Database!$A:$AS,MATCH($K$1,Database!$A$1:$AS$1,),)))))/(((VLOOKUP(EDATE(B395,-12),Database!$A:$AS,MATCH($K$1,Database!$A$1:$AS$1,),)))))</f>
        <v>9.0252707616419597E-3</v>
      </c>
      <c r="L395" s="13"/>
      <c r="M395" s="13"/>
      <c r="N395" s="13">
        <f>((((VLOOKUP(B395,Database!$A:$AS,MATCH($N$1,Database!$A$1:$AS$1,),))))-(((VLOOKUP(EDATE(B395,-12),Database!$A:$AS,MATCH($N$1,Database!$A$1:$AS$1,),)))))/(((VLOOKUP(EDATE(B395,-12),Database!$A:$AS,MATCH($N$1,Database!$A$1:$AS$1,),))))</f>
        <v>1.7398092913896157E-2</v>
      </c>
      <c r="O395" s="13">
        <f>IF(VLOOKUP(B395,Database!$A:$AV,MATCH($O$1,Database!$A$1:$AV$1,),)=0,"#N/A",((((VLOOKUP(B395,Database!$A:$AS,MATCH($O$1,Database!$A$1:$AS$1,),))))-(((VLOOKUP(EDATE(B395,-12),Database!$A:$AS,MATCH($O$1,Database!$A$1:$AS$1,),)))))/(((VLOOKUP(EDATE(B395,-12),Database!$A:$AS,MATCH($O$1,Database!$A$1:$AS$1,),)))))</f>
        <v>-2.8272026513550871E-2</v>
      </c>
      <c r="P395" s="13">
        <f>IF(VLOOKUP(B395,Database!$A:$AV,MATCH($P$1,Database!$A$1:$AV$1,),)=0,"#N/A",((((VLOOKUP(B395,Database!$A:$AS,MATCH($P$1,Database!$A$1:$AS$1,),))))-(((VLOOKUP(EDATE(B395,-12),Database!$A:$AS,MATCH($P$1,Database!$A$1:$AS$1,),)))))/(((VLOOKUP(EDATE(B395,-12),Database!$A:$AS,MATCH($P$1,Database!$A$1:$AS$1,),)))))</f>
        <v>7.2398190045248612E-3</v>
      </c>
      <c r="Q395" s="13">
        <f>IF(VLOOKUP(B395,Database!$A:$AV,MATCH($Q$1,Database!$A$1:$AV$1,),)=0,"#N/A",((((VLOOKUP(B395,Database!$A:$AS,MATCH($Q$1,Database!$A$1:$AS$1,),))))-(((VLOOKUP(EDATE(B395,-12),Database!$A:$AS,MATCH($Q$1,Database!$A$1:$AS$1,),)))))/(((VLOOKUP(EDATE(B395,-12),Database!$A:$AS,MATCH($Q$1,Database!$A$1:$AS$1,),)))))</f>
        <v>5.1070181928079085E-2</v>
      </c>
      <c r="R395" s="13">
        <f>IF(VLOOKUP(B395,Database!$A:$AV,MATCH($R$1,Database!$A$1:$AV$1,),)=0,"#N/A",((((VLOOKUP(B395,Database!$A:$AS,MATCH($R$1,Database!$A$1:$AS$1,),))))-(((VLOOKUP(EDATE(B395,-12),Database!$A:$AS,MATCH($R$1,Database!$A$1:$AS$1,),)))))/(((VLOOKUP(EDATE(B395,-12),Database!$A:$AS,MATCH($R$1,Database!$A$1:$AS$1,),)))))</f>
        <v>4.3519394511418917E-2</v>
      </c>
      <c r="S395" s="13">
        <f>IF(VLOOKUP(B395,Database!$A:$AV,MATCH($S$1,Database!$A$1:$AV$1,),)=0,"#N/A",((((VLOOKUP(B395,Database!$A:$AS,MATCH($S$1,Database!$A$1:$AS$1,),))))-(((VLOOKUP(EDATE(B395,-12),Database!$A:$AS,MATCH($S$1,Database!$A$1:$AS$1,),)))))/(((VLOOKUP(EDATE(B395,-12),Database!$A:$AS,MATCH($S$1,Database!$A$1:$AS$1,),)))))</f>
        <v>0.63751317176039124</v>
      </c>
      <c r="T395" s="13">
        <f>IF(VLOOKUP(B395,Database!$A:$AV,MATCH($T$1,Database!$A$1:$AV$1,),)=0,"#N/A",((((VLOOKUP(B395,Database!$A:$AS,MATCH($T$1,Database!$A$1:$AS$1,),))))-(((VLOOKUP(EDATE(B395,-12),Database!$A:$AS,MATCH($T$1,Database!$A$1:$AS$1,),)))))/(((VLOOKUP(EDATE(B395,-12),Database!$A:$AS,MATCH($T$1,Database!$A$1:$AS$1,),)))))</f>
        <v>9.4629156009183479E-2</v>
      </c>
      <c r="U395" s="13">
        <f>IF(VLOOKUP(B395,Database!$A:$AV,MATCH($U$1,Database!$A$1:$AV$1,),)=0,"#N/A",((((VLOOKUP(B395,Database!$A:$AS,MATCH($U$1,Database!$A$1:$AS$1,),))))-(((VLOOKUP(EDATE(B395,-12),Database!$A:$AS,MATCH($U$1,Database!$A$1:$AS$1,),)))))/(((VLOOKUP(EDATE(B395,-12),Database!$A:$AS,MATCH($U$1,Database!$A$1:$AS$1,),)))))</f>
        <v>2.8985507250578371E-2</v>
      </c>
      <c r="V395" s="13">
        <f>IF(VLOOKUP(B395,Database!$A:$AV,MATCH($V$1,Database!$A$1:$AV$1,),)=0,"#N/A",((((VLOOKUP(B395,Database!$A:$AS,MATCH($V$1,Database!$A$1:$AS$1,),))))-(((VLOOKUP(EDATE(B395,-12),Database!$A:$AS,MATCH($V$1,Database!$A$1:$AS$1,),)))))/(((VLOOKUP(EDATE(B395,-12),Database!$A:$AS,MATCH($V$1,Database!$A$1:$AS$1,),)))))</f>
        <v>6.1309030654515255E-2</v>
      </c>
    </row>
    <row r="396" spans="2:22" s="80" customFormat="1" x14ac:dyDescent="0.35">
      <c r="B396" s="75">
        <v>44197</v>
      </c>
      <c r="C396" s="13">
        <f>IF(VLOOKUP(B396,Database!$A:$AU,MATCH($C$1,Database!$A$1:$AU$1,),)=0,"#N/A",((((VLOOKUP(B396,Database!$A:$AU,MATCH($C$1,Database!$A$1:$AU$1,),))))-(((VLOOKUP(EDATE(B396,-12),Database!$A:$AU,MATCH($C$1,Database!$A$1:$AU$1,),)))))/(((VLOOKUP(EDATE(B396,-12),Database!$A:$AU,MATCH($C$1,Database!$A$1:$AU$1,),)))))</f>
        <v>-2.0122799913688687E-2</v>
      </c>
      <c r="D396" s="13">
        <f>IF(VLOOKUP(B396,Database!$A:$AV,MATCH($D$1,Database!$A$1:$AV$1,),)=0,"#N/A",((((VLOOKUP(B396,Database!$A:$AS,MATCH($D$1,Database!$A$1:$AS$1,),))))-(((VLOOKUP(EDATE(B396,-12),Database!$A:$AS,MATCH($D$1,Database!$A$1:$AS$1,),)))))/(((VLOOKUP(EDATE(B396,-12),Database!$A:$AS,MATCH($D$1,Database!$A$1:$AS$1,),)))))</f>
        <v>1.5340364326142147E-2</v>
      </c>
      <c r="E396" s="13">
        <f>IF(VLOOKUP(B396,Database!$A:$AV,MATCH($E$1,Database!$A$1:$AV$1,),)=0,"#N/A",((((VLOOKUP(B396,Database!$A:$AS,MATCH($E$1,Database!$A$1:$AS$1,),))))-(((VLOOKUP(EDATE(B396,-12),Database!$A:$AS,MATCH($E$1,Database!$A$1:$AS$1,),)))))/(((VLOOKUP(EDATE(B396,-12),Database!$A:$AS,MATCH($E$1,Database!$A$1:$AS$1,),)))))</f>
        <v>-1.936799184652142E-2</v>
      </c>
      <c r="F396" s="13">
        <f>IF(VLOOKUP(B396,Database!$A:$AV,MATCH($F$1,Database!$A$1:$AV$1,),)=0,"#N/A",((((VLOOKUP(B396,Database!$A:$AS,MATCH($F$1,Database!$A$1:$AS$1,),))))-(((VLOOKUP(EDATE(B396,-12),Database!$A:$AS,MATCH($F$1,Database!$A$1:$AS$1,),)))))/(((VLOOKUP(EDATE(B396,-12),Database!$A:$AS,MATCH($F$1,Database!$A$1:$AS$1,),)))))</f>
        <v>-3.2512315271819164E-2</v>
      </c>
      <c r="G396" s="13">
        <f>IF(VLOOKUP(B396,Database!$A:$AV,MATCH($G$1,Database!$A$1:$AV$1,),)=0,"#N/A",((((VLOOKUP(B396,Database!$A:$AS,MATCH($G$1,Database!$A$1:$AS$1,),))))-(((VLOOKUP(EDATE(B396,-12),Database!$A:$AS,MATCH($G$1,Database!$A$1:$AS$1,),)))))/(((VLOOKUP(EDATE(B396,-12),Database!$A:$AS,MATCH($G$1,Database!$A$1:$AS$1,),)))))</f>
        <v>-5.33122716951334E-3</v>
      </c>
      <c r="H396" s="13">
        <f>IF(VLOOKUP(B396,Database!$A:$AV,MATCH($H$1,Database!$A$1:$AV$1,),)=0,"#N/A",((((VLOOKUP(B396,Database!$A:$AS,MATCH($H$1,Database!$A$1:$AS$1,),))))-(((VLOOKUP(EDATE(B396,-12),Database!$A:$AS,MATCH($H$1,Database!$A$1:$AS$1,),)))))/(((VLOOKUP(EDATE(B396,-12),Database!$A:$AS,MATCH($H$1,Database!$A$1:$AS$1,),)))))</f>
        <v>4.6287367407188085E-2</v>
      </c>
      <c r="I396" s="13">
        <f>IF(VLOOKUP(B396,Database!$A:$AV,MATCH($I$1,Database!$A$1:$AV$1,),)=0,"#N/A",((((VLOOKUP(B396,Database!$A:$AS,MATCH($I$1,Database!$A$1:$AS$1,),))))-(((VLOOKUP(EDATE(B396,-12),Database!$A:$AS,MATCH($I$1,Database!$A$1:$AS$1,),)))))/(((VLOOKUP(EDATE(B396,-12),Database!$A:$AS,MATCH($I$1,Database!$A$1:$AS$1,),)))))</f>
        <v>-1.5137180702153388E-2</v>
      </c>
      <c r="J396" s="13">
        <f>IF(VLOOKUP(B396,Database!$A:$AV,MATCH($J$1,Database!$A$1:$AV$1,),)=0,"#N/A",((((VLOOKUP(B396,Database!$A:$AS,MATCH($J$1,Database!$A$1:$AS$1,),))))-(((VLOOKUP(EDATE(B396,-12),Database!$A:$AS,MATCH($J$1,Database!$A$1:$AS$1,),)))))/(((VLOOKUP(EDATE(B396,-12),Database!$A:$AS,MATCH($J$1,Database!$A$1:$AS$1,),)))))</f>
        <v>-2.2980672758879529E-2</v>
      </c>
      <c r="K396" s="13">
        <f>IF(VLOOKUP(B396,Database!$A:$AV,MATCH($K$1,Database!$A$1:$AV$1,),)=0,"#N/A",((((VLOOKUP(B396,Database!$A:$AS,MATCH($K$1,Database!$A$1:$AS$1,),))))-(((VLOOKUP(EDATE(B396,-12),Database!$A:$AS,MATCH($K$1,Database!$A$1:$AS$1,),)))))/(((VLOOKUP(EDATE(B396,-12),Database!$A:$AS,MATCH($K$1,Database!$A$1:$AS$1,),)))))</f>
        <v>-5.3475935814100159E-3</v>
      </c>
      <c r="L396" s="13"/>
      <c r="M396" s="13"/>
      <c r="N396" s="13">
        <f>((((VLOOKUP(B396,Database!$A:$AS,MATCH($N$1,Database!$A$1:$AS$1,),))))-(((VLOOKUP(EDATE(B396,-12),Database!$A:$AS,MATCH($N$1,Database!$A$1:$AS$1,),)))))/(((VLOOKUP(EDATE(B396,-12),Database!$A:$AS,MATCH($N$1,Database!$A$1:$AS$1,),))))</f>
        <v>-2.8599833892171893E-3</v>
      </c>
      <c r="O396" s="13">
        <f>IF(VLOOKUP(B396,Database!$A:$AV,MATCH($O$1,Database!$A$1:$AV$1,),)=0,"#N/A",((((VLOOKUP(B396,Database!$A:$AS,MATCH($O$1,Database!$A$1:$AS$1,),))))-(((VLOOKUP(EDATE(B396,-12),Database!$A:$AS,MATCH($O$1,Database!$A$1:$AS$1,),)))))/(((VLOOKUP(EDATE(B396,-12),Database!$A:$AS,MATCH($O$1,Database!$A$1:$AS$1,),)))))</f>
        <v>-2.9949740772719988E-2</v>
      </c>
      <c r="P396" s="13">
        <f>IF(VLOOKUP(B396,Database!$A:$AV,MATCH($P$1,Database!$A$1:$AV$1,),)=0,"#N/A",((((VLOOKUP(B396,Database!$A:$AS,MATCH($P$1,Database!$A$1:$AS$1,),))))-(((VLOOKUP(EDATE(B396,-12),Database!$A:$AS,MATCH($P$1,Database!$A$1:$AS$1,),)))))/(((VLOOKUP(EDATE(B396,-12),Database!$A:$AS,MATCH($P$1,Database!$A$1:$AS$1,),)))))</f>
        <v>3.2317636195752543E-2</v>
      </c>
      <c r="Q396" s="13">
        <f>IF(VLOOKUP(B396,Database!$A:$AV,MATCH($Q$1,Database!$A$1:$AV$1,),)=0,"#N/A",((((VLOOKUP(B396,Database!$A:$AS,MATCH($Q$1,Database!$A$1:$AS$1,),))))-(((VLOOKUP(EDATE(B396,-12),Database!$A:$AS,MATCH($Q$1,Database!$A$1:$AS$1,),)))))/(((VLOOKUP(EDATE(B396,-12),Database!$A:$AS,MATCH($Q$1,Database!$A$1:$AS$1,),)))))</f>
        <v>4.8169519910389848E-2</v>
      </c>
      <c r="R396" s="13">
        <f>IF(VLOOKUP(B396,Database!$A:$AV,MATCH($R$1,Database!$A$1:$AV$1,),)=0,"#N/A",((((VLOOKUP(B396,Database!$A:$AS,MATCH($R$1,Database!$A$1:$AS$1,),))))-(((VLOOKUP(EDATE(B396,-12),Database!$A:$AS,MATCH($R$1,Database!$A$1:$AS$1,),)))))/(((VLOOKUP(EDATE(B396,-12),Database!$A:$AS,MATCH($R$1,Database!$A$1:$AS$1,),)))))</f>
        <v>3.5874439457897117E-2</v>
      </c>
      <c r="S396" s="13">
        <f>IF(VLOOKUP(B396,Database!$A:$AV,MATCH($S$1,Database!$A$1:$AV$1,),)=0,"#N/A",((((VLOOKUP(B396,Database!$A:$AS,MATCH($S$1,Database!$A$1:$AS$1,),))))-(((VLOOKUP(EDATE(B396,-12),Database!$A:$AS,MATCH($S$1,Database!$A$1:$AS$1,),)))))/(((VLOOKUP(EDATE(B396,-12),Database!$A:$AS,MATCH($S$1,Database!$A$1:$AS$1,),)))))</f>
        <v>0.51428571428898007</v>
      </c>
      <c r="T396" s="13">
        <f>IF(VLOOKUP(B396,Database!$A:$AV,MATCH($T$1,Database!$A$1:$AV$1,),)=0,"#N/A",((((VLOOKUP(B396,Database!$A:$AS,MATCH($T$1,Database!$A$1:$AS$1,),))))-(((VLOOKUP(EDATE(B396,-12),Database!$A:$AS,MATCH($T$1,Database!$A$1:$AS$1,),)))))/(((VLOOKUP(EDATE(B396,-12),Database!$A:$AS,MATCH($T$1,Database!$A$1:$AS$1,),)))))</f>
        <v>0.11309523809468128</v>
      </c>
      <c r="U396" s="13">
        <f>IF(VLOOKUP(B396,Database!$A:$AV,MATCH($U$1,Database!$A$1:$AV$1,),)=0,"#N/A",((((VLOOKUP(B396,Database!$A:$AS,MATCH($U$1,Database!$A$1:$AS$1,),))))-(((VLOOKUP(EDATE(B396,-12),Database!$A:$AS,MATCH($U$1,Database!$A$1:$AS$1,),)))))/(((VLOOKUP(EDATE(B396,-12),Database!$A:$AS,MATCH($U$1,Database!$A$1:$AS$1,),)))))</f>
        <v>-1.7809438983003413E-3</v>
      </c>
      <c r="V396" s="13">
        <f>IF(VLOOKUP(B396,Database!$A:$AV,MATCH($V$1,Database!$A$1:$AV$1,),)=0,"#N/A",((((VLOOKUP(B396,Database!$A:$AS,MATCH($V$1,Database!$A$1:$AS$1,),))))-(((VLOOKUP(EDATE(B396,-12),Database!$A:$AS,MATCH($V$1,Database!$A$1:$AS$1,),)))))/(((VLOOKUP(EDATE(B396,-12),Database!$A:$AS,MATCH($V$1,Database!$A$1:$AS$1,),)))))</f>
        <v>4.9593495934959306E-2</v>
      </c>
    </row>
    <row r="397" spans="2:22" s="80" customFormat="1" x14ac:dyDescent="0.35">
      <c r="B397" s="75">
        <v>44228</v>
      </c>
      <c r="C397" s="13">
        <f>IF(VLOOKUP(B397,Database!$A:$AU,MATCH($C$1,Database!$A$1:$AU$1,),)=0,"#N/A",((((VLOOKUP(B397,Database!$A:$AU,MATCH($C$1,Database!$A$1:$AU$1,),))))-(((VLOOKUP(EDATE(B397,-12),Database!$A:$AU,MATCH($C$1,Database!$A$1:$AU$1,),)))))/(((VLOOKUP(EDATE(B397,-12),Database!$A:$AU,MATCH($C$1,Database!$A$1:$AU$1,),)))))</f>
        <v>-5.3888841918389108E-2</v>
      </c>
      <c r="D397" s="13">
        <f>IF(VLOOKUP(B397,Database!$A:$AV,MATCH($D$1,Database!$A$1:$AV$1,),)=0,"#N/A",((((VLOOKUP(B397,Database!$A:$AS,MATCH($D$1,Database!$A$1:$AS$1,),))))-(((VLOOKUP(EDATE(B397,-12),Database!$A:$AS,MATCH($D$1,Database!$A$1:$AS$1,),)))))/(((VLOOKUP(EDATE(B397,-12),Database!$A:$AS,MATCH($D$1,Database!$A$1:$AS$1,),)))))</f>
        <v>2.8846153934456338E-3</v>
      </c>
      <c r="E397" s="13">
        <f>IF(VLOOKUP(B397,Database!$A:$AV,MATCH($E$1,Database!$A$1:$AV$1,),)=0,"#N/A",((((VLOOKUP(B397,Database!$A:$AS,MATCH($E$1,Database!$A$1:$AS$1,),))))-(((VLOOKUP(EDATE(B397,-12),Database!$A:$AS,MATCH($E$1,Database!$A$1:$AS$1,),)))))/(((VLOOKUP(EDATE(B397,-12),Database!$A:$AS,MATCH($E$1,Database!$A$1:$AS$1,),)))))</f>
        <v>-2.3373983736811117E-2</v>
      </c>
      <c r="F397" s="13">
        <f>IF(VLOOKUP(B397,Database!$A:$AV,MATCH($F$1,Database!$A$1:$AV$1,),)=0,"#N/A",((((VLOOKUP(B397,Database!$A:$AS,MATCH($F$1,Database!$A$1:$AS$1,),))))-(((VLOOKUP(EDATE(B397,-12),Database!$A:$AS,MATCH($F$1,Database!$A$1:$AS$1,),)))))/(((VLOOKUP(EDATE(B397,-12),Database!$A:$AS,MATCH($F$1,Database!$A$1:$AS$1,),)))))</f>
        <v>-5.6420233466573856E-2</v>
      </c>
      <c r="G397" s="13">
        <f>IF(VLOOKUP(B397,Database!$A:$AV,MATCH($G$1,Database!$A$1:$AV$1,),)=0,"#N/A",((((VLOOKUP(B397,Database!$A:$AS,MATCH($G$1,Database!$A$1:$AS$1,),))))-(((VLOOKUP(EDATE(B397,-12),Database!$A:$AS,MATCH($G$1,Database!$A$1:$AS$1,),)))))/(((VLOOKUP(EDATE(B397,-12),Database!$A:$AS,MATCH($G$1,Database!$A$1:$AS$1,),)))))</f>
        <v>-6.8852141959191482E-2</v>
      </c>
      <c r="H397" s="13">
        <f>IF(VLOOKUP(B397,Database!$A:$AV,MATCH($H$1,Database!$A$1:$AV$1,),)=0,"#N/A",((((VLOOKUP(B397,Database!$A:$AS,MATCH($H$1,Database!$A$1:$AS$1,),))))-(((VLOOKUP(EDATE(B397,-12),Database!$A:$AS,MATCH($H$1,Database!$A$1:$AS$1,),)))))/(((VLOOKUP(EDATE(B397,-12),Database!$A:$AS,MATCH($H$1,Database!$A$1:$AS$1,),)))))</f>
        <v>4.0152963665185379E-2</v>
      </c>
      <c r="I397" s="13">
        <f>IF(VLOOKUP(B397,Database!$A:$AV,MATCH($I$1,Database!$A$1:$AV$1,),)=0,"#N/A",((((VLOOKUP(B397,Database!$A:$AS,MATCH($I$1,Database!$A$1:$AS$1,),))))-(((VLOOKUP(EDATE(B397,-12),Database!$A:$AS,MATCH($I$1,Database!$A$1:$AS$1,),)))))/(((VLOOKUP(EDATE(B397,-12),Database!$A:$AS,MATCH($I$1,Database!$A$1:$AS$1,),)))))</f>
        <v>-6.776379481824378E-3</v>
      </c>
      <c r="J397" s="13">
        <f>IF(VLOOKUP(B397,Database!$A:$AV,MATCH($J$1,Database!$A$1:$AV$1,),)=0,"#N/A",((((VLOOKUP(B397,Database!$A:$AS,MATCH($J$1,Database!$A$1:$AS$1,),))))-(((VLOOKUP(EDATE(B397,-12),Database!$A:$AS,MATCH($J$1,Database!$A$1:$AS$1,),)))))/(((VLOOKUP(EDATE(B397,-12),Database!$A:$AS,MATCH($J$1,Database!$A$1:$AS$1,),)))))</f>
        <v>-2.1973434535173846E-2</v>
      </c>
      <c r="K397" s="13">
        <f>IF(VLOOKUP(B397,Database!$A:$AV,MATCH($K$1,Database!$A$1:$AV$1,),)=0,"#N/A",((((VLOOKUP(B397,Database!$A:$AS,MATCH($K$1,Database!$A$1:$AS$1,),))))-(((VLOOKUP(EDATE(B397,-12),Database!$A:$AS,MATCH($K$1,Database!$A$1:$AS$1,),)))))/(((VLOOKUP(EDATE(B397,-12),Database!$A:$AS,MATCH($K$1,Database!$A$1:$AS$1,),)))))</f>
        <v>1.25335720675825E-2</v>
      </c>
      <c r="L397" s="13"/>
      <c r="M397" s="13"/>
      <c r="N397" s="13">
        <f>((((VLOOKUP(B397,Database!$A:$AS,MATCH($N$1,Database!$A$1:$AS$1,),))))-(((VLOOKUP(EDATE(B397,-12),Database!$A:$AS,MATCH($N$1,Database!$A$1:$AS$1,),)))))/(((VLOOKUP(EDATE(B397,-12),Database!$A:$AS,MATCH($N$1,Database!$A$1:$AS$1,),))))</f>
        <v>1.1393845884702979E-3</v>
      </c>
      <c r="O397" s="13">
        <f>IF(VLOOKUP(B397,Database!$A:$AV,MATCH($O$1,Database!$A$1:$AV$1,),)=0,"#N/A",((((VLOOKUP(B397,Database!$A:$AS,MATCH($O$1,Database!$A$1:$AS$1,),))))-(((VLOOKUP(EDATE(B397,-12),Database!$A:$AS,MATCH($O$1,Database!$A$1:$AS$1,),)))))/(((VLOOKUP(EDATE(B397,-12),Database!$A:$AS,MATCH($O$1,Database!$A$1:$AS$1,),)))))</f>
        <v>-4.8137207396094644E-2</v>
      </c>
      <c r="P397" s="13">
        <f>IF(VLOOKUP(B397,Database!$A:$AV,MATCH($P$1,Database!$A$1:$AV$1,),)=0,"#N/A",((((VLOOKUP(B397,Database!$A:$AS,MATCH($P$1,Database!$A$1:$AS$1,),))))-(((VLOOKUP(EDATE(B397,-12),Database!$A:$AS,MATCH($P$1,Database!$A$1:$AS$1,),)))))/(((VLOOKUP(EDATE(B397,-12),Database!$A:$AS,MATCH($P$1,Database!$A$1:$AS$1,),)))))</f>
        <v>9.3838862559241759E-2</v>
      </c>
      <c r="Q397" s="13">
        <f>IF(VLOOKUP(B397,Database!$A:$AV,MATCH($Q$1,Database!$A$1:$AV$1,),)=0,"#N/A",((((VLOOKUP(B397,Database!$A:$AS,MATCH($Q$1,Database!$A$1:$AS$1,),))))-(((VLOOKUP(EDATE(B397,-12),Database!$A:$AS,MATCH($Q$1,Database!$A$1:$AS$1,),)))))/(((VLOOKUP(EDATE(B397,-12),Database!$A:$AS,MATCH($Q$1,Database!$A$1:$AS$1,),)))))</f>
        <v>2.3130715198932925E-2</v>
      </c>
      <c r="R397" s="13">
        <f>IF(VLOOKUP(B397,Database!$A:$AV,MATCH($R$1,Database!$A$1:$AV$1,),)=0,"#N/A",((((VLOOKUP(B397,Database!$A:$AS,MATCH($R$1,Database!$A$1:$AS$1,),))))-(((VLOOKUP(EDATE(B397,-12),Database!$A:$AS,MATCH($R$1,Database!$A$1:$AS$1,),)))))/(((VLOOKUP(EDATE(B397,-12),Database!$A:$AS,MATCH($R$1,Database!$A$1:$AS$1,),)))))</f>
        <v>4.1083099910635655E-2</v>
      </c>
      <c r="S397" s="13">
        <f>IF(VLOOKUP(B397,Database!$A:$AV,MATCH($S$1,Database!$A$1:$AV$1,),)=0,"#N/A",((((VLOOKUP(B397,Database!$A:$AS,MATCH($S$1,Database!$A$1:$AS$1,),))))-(((VLOOKUP(EDATE(B397,-12),Database!$A:$AS,MATCH($S$1,Database!$A$1:$AS$1,),)))))/(((VLOOKUP(EDATE(B397,-12),Database!$A:$AS,MATCH($S$1,Database!$A$1:$AS$1,),)))))</f>
        <v>0.65384615385335165</v>
      </c>
      <c r="T397" s="13">
        <f>IF(VLOOKUP(B397,Database!$A:$AV,MATCH($T$1,Database!$A$1:$AV$1,),)=0,"#N/A",((((VLOOKUP(B397,Database!$A:$AS,MATCH($T$1,Database!$A$1:$AS$1,),))))-(((VLOOKUP(EDATE(B397,-12),Database!$A:$AS,MATCH($T$1,Database!$A$1:$AS$1,),)))))/(((VLOOKUP(EDATE(B397,-12),Database!$A:$AS,MATCH($T$1,Database!$A$1:$AS$1,),)))))</f>
        <v>0.12197159565838166</v>
      </c>
      <c r="U397" s="13">
        <f>IF(VLOOKUP(B397,Database!$A:$AV,MATCH($U$1,Database!$A$1:$AV$1,),)=0,"#N/A",((((VLOOKUP(B397,Database!$A:$AS,MATCH($U$1,Database!$A$1:$AS$1,),))))-(((VLOOKUP(EDATE(B397,-12),Database!$A:$AS,MATCH($U$1,Database!$A$1:$AS$1,),)))))/(((VLOOKUP(EDATE(B397,-12),Database!$A:$AS,MATCH($U$1,Database!$A$1:$AS$1,),)))))</f>
        <v>-2.2007042255520713E-2</v>
      </c>
      <c r="V397" s="13">
        <f>IF(VLOOKUP(B397,Database!$A:$AV,MATCH($V$1,Database!$A$1:$AV$1,),)=0,"#N/A",((((VLOOKUP(B397,Database!$A:$AS,MATCH($V$1,Database!$A$1:$AS$1,),))))-(((VLOOKUP(EDATE(B397,-12),Database!$A:$AS,MATCH($V$1,Database!$A$1:$AS$1,),)))))/(((VLOOKUP(EDATE(B397,-12),Database!$A:$AS,MATCH($V$1,Database!$A$1:$AS$1,),)))))</f>
        <v>4.0096230954290185E-2</v>
      </c>
    </row>
    <row r="398" spans="2:22" s="80" customFormat="1" x14ac:dyDescent="0.35">
      <c r="B398" s="75">
        <v>44256</v>
      </c>
      <c r="C398" s="13">
        <f>IF(VLOOKUP(B398,Database!$A:$AU,MATCH($C$1,Database!$A$1:$AU$1,),)=0,"#N/A",((((VLOOKUP(B398,Database!$A:$AU,MATCH($C$1,Database!$A$1:$AU$1,),))))-(((VLOOKUP(EDATE(B398,-12),Database!$A:$AU,MATCH($C$1,Database!$A$1:$AU$1,),)))))/(((VLOOKUP(EDATE(B398,-12),Database!$A:$AU,MATCH($C$1,Database!$A$1:$AU$1,),)))))</f>
        <v>1.0089440972957775E-2</v>
      </c>
      <c r="D398" s="13">
        <f>IF(VLOOKUP(B398,Database!$A:$AV,MATCH($D$1,Database!$A$1:$AV$1,),)=0,"#N/A",((((VLOOKUP(B398,Database!$A:$AS,MATCH($D$1,Database!$A$1:$AS$1,),))))-(((VLOOKUP(EDATE(B398,-12),Database!$A:$AS,MATCH($D$1,Database!$A$1:$AS$1,),)))))/(((VLOOKUP(EDATE(B398,-12),Database!$A:$AS,MATCH($D$1,Database!$A$1:$AS$1,),)))))</f>
        <v>0.13484358144366104</v>
      </c>
      <c r="E398" s="13">
        <f>IF(VLOOKUP(B398,Database!$A:$AV,MATCH($E$1,Database!$A$1:$AV$1,),)=0,"#N/A",((((VLOOKUP(B398,Database!$A:$AS,MATCH($E$1,Database!$A$1:$AS$1,),))))-(((VLOOKUP(EDATE(B398,-12),Database!$A:$AS,MATCH($E$1,Database!$A$1:$AS$1,),)))))/(((VLOOKUP(EDATE(B398,-12),Database!$A:$AS,MATCH($E$1,Database!$A$1:$AS$1,),)))))</f>
        <v>1.0384215985319242E-2</v>
      </c>
      <c r="F398" s="13">
        <f>IF(VLOOKUP(B398,Database!$A:$AV,MATCH($F$1,Database!$A$1:$AV$1,),)=0,"#N/A",((((VLOOKUP(B398,Database!$A:$AS,MATCH($F$1,Database!$A$1:$AS$1,),))))-(((VLOOKUP(EDATE(B398,-12),Database!$A:$AS,MATCH($F$1,Database!$A$1:$AS$1,),)))))/(((VLOOKUP(EDATE(B398,-12),Database!$A:$AS,MATCH($F$1,Database!$A$1:$AS$1,),)))))</f>
        <v>7.6502732241392646E-2</v>
      </c>
      <c r="G398" s="13">
        <f>IF(VLOOKUP(B398,Database!$A:$AV,MATCH($G$1,Database!$A$1:$AV$1,),)=0,"#N/A",((((VLOOKUP(B398,Database!$A:$AS,MATCH($G$1,Database!$A$1:$AS$1,),))))-(((VLOOKUP(EDATE(B398,-12),Database!$A:$AS,MATCH($G$1,Database!$A$1:$AS$1,),)))))/(((VLOOKUP(EDATE(B398,-12),Database!$A:$AS,MATCH($G$1,Database!$A$1:$AS$1,),)))))</f>
        <v>0.14385719285964313</v>
      </c>
      <c r="H398" s="13">
        <f>IF(VLOOKUP(B398,Database!$A:$AV,MATCH($H$1,Database!$A$1:$AV$1,),)=0,"#N/A",((((VLOOKUP(B398,Database!$A:$AS,MATCH($H$1,Database!$A$1:$AS$1,),))))-(((VLOOKUP(EDATE(B398,-12),Database!$A:$AS,MATCH($H$1,Database!$A$1:$AS$1,),)))))/(((VLOOKUP(EDATE(B398,-12),Database!$A:$AS,MATCH($H$1,Database!$A$1:$AS$1,),)))))</f>
        <v>0.10473313192582474</v>
      </c>
      <c r="I398" s="13">
        <f>IF(VLOOKUP(B398,Database!$A:$AV,MATCH($I$1,Database!$A$1:$AV$1,),)=0,"#N/A",((((VLOOKUP(B398,Database!$A:$AS,MATCH($I$1,Database!$A$1:$AS$1,),))))-(((VLOOKUP(EDATE(B398,-12),Database!$A:$AS,MATCH($I$1,Database!$A$1:$AS$1,),)))))/(((VLOOKUP(EDATE(B398,-12),Database!$A:$AS,MATCH($I$1,Database!$A$1:$AS$1,),)))))</f>
        <v>0.38866396760915023</v>
      </c>
      <c r="J398" s="13">
        <f>IF(VLOOKUP(B398,Database!$A:$AV,MATCH($J$1,Database!$A$1:$AV$1,),)=0,"#N/A",((((VLOOKUP(B398,Database!$A:$AS,MATCH($J$1,Database!$A$1:$AS$1,),))))-(((VLOOKUP(EDATE(B398,-12),Database!$A:$AS,MATCH($J$1,Database!$A$1:$AS$1,),)))))/(((VLOOKUP(EDATE(B398,-12),Database!$A:$AS,MATCH($J$1,Database!$A$1:$AS$1,),)))))</f>
        <v>0.13853873990120236</v>
      </c>
      <c r="K398" s="13">
        <f>IF(VLOOKUP(B398,Database!$A:$AV,MATCH($K$1,Database!$A$1:$AV$1,),)=0,"#N/A",((((VLOOKUP(B398,Database!$A:$AS,MATCH($K$1,Database!$A$1:$AS$1,),))))-(((VLOOKUP(EDATE(B398,-12),Database!$A:$AS,MATCH($K$1,Database!$A$1:$AS$1,),)))))/(((VLOOKUP(EDATE(B398,-12),Database!$A:$AS,MATCH($K$1,Database!$A$1:$AS$1,),)))))</f>
        <v>4.0000000001090961E-2</v>
      </c>
      <c r="L398" s="13"/>
      <c r="M398" s="13"/>
      <c r="N398" s="13">
        <f>((((VLOOKUP(B398,Database!$A:$AS,MATCH($N$1,Database!$A$1:$AS$1,),))))-(((VLOOKUP(EDATE(B398,-12),Database!$A:$AS,MATCH($N$1,Database!$A$1:$AS$1,),)))))/(((VLOOKUP(EDATE(B398,-12),Database!$A:$AS,MATCH($N$1,Database!$A$1:$AS$1,),))))</f>
        <v>0.23895640565881099</v>
      </c>
      <c r="O398" s="13">
        <f>IF(VLOOKUP(B398,Database!$A:$AV,MATCH($O$1,Database!$A$1:$AV$1,),)=0,"#N/A",((((VLOOKUP(B398,Database!$A:$AS,MATCH($O$1,Database!$A$1:$AS$1,),))))-(((VLOOKUP(EDATE(B398,-12),Database!$A:$AS,MATCH($O$1,Database!$A$1:$AS$1,),)))))/(((VLOOKUP(EDATE(B398,-12),Database!$A:$AS,MATCH($O$1,Database!$A$1:$AS$1,),)))))</f>
        <v>2.0123287236506207E-2</v>
      </c>
      <c r="P398" s="13">
        <f>IF(VLOOKUP(B398,Database!$A:$AV,MATCH($P$1,Database!$A$1:$AV$1,),)=0,"#N/A",((((VLOOKUP(B398,Database!$A:$AS,MATCH($P$1,Database!$A$1:$AS$1,),))))-(((VLOOKUP(EDATE(B398,-12),Database!$A:$AS,MATCH($P$1,Database!$A$1:$AS$1,),)))))/(((VLOOKUP(EDATE(B398,-12),Database!$A:$AS,MATCH($P$1,Database!$A$1:$AS$1,),)))))</f>
        <v>4.6490428441203227E-2</v>
      </c>
      <c r="Q398" s="13">
        <f>IF(VLOOKUP(B398,Database!$A:$AV,MATCH($Q$1,Database!$A$1:$AV$1,),)=0,"#N/A",((((VLOOKUP(B398,Database!$A:$AS,MATCH($Q$1,Database!$A$1:$AS$1,),))))-(((VLOOKUP(EDATE(B398,-12),Database!$A:$AS,MATCH($Q$1,Database!$A$1:$AS$1,),)))))/(((VLOOKUP(EDATE(B398,-12),Database!$A:$AS,MATCH($Q$1,Database!$A$1:$AS$1,),)))))</f>
        <v>8.4334336021136422E-2</v>
      </c>
      <c r="R398" s="13">
        <f>IF(VLOOKUP(B398,Database!$A:$AV,MATCH($R$1,Database!$A$1:$AV$1,),)=0,"#N/A",((((VLOOKUP(B398,Database!$A:$AS,MATCH($R$1,Database!$A$1:$AS$1,),))))-(((VLOOKUP(EDATE(B398,-12),Database!$A:$AS,MATCH($R$1,Database!$A$1:$AS$1,),)))))/(((VLOOKUP(EDATE(B398,-12),Database!$A:$AS,MATCH($R$1,Database!$A$1:$AS$1,),)))))</f>
        <v>5.6481481477284171E-2</v>
      </c>
      <c r="S398" s="13">
        <f>IF(VLOOKUP(B398,Database!$A:$AV,MATCH($S$1,Database!$A$1:$AV$1,),)=0,"#N/A",((((VLOOKUP(B398,Database!$A:$AS,MATCH($S$1,Database!$A$1:$AS$1,),))))-(((VLOOKUP(EDATE(B398,-12),Database!$A:$AS,MATCH($S$1,Database!$A$1:$AS$1,),)))))/(((VLOOKUP(EDATE(B398,-12),Database!$A:$AS,MATCH($S$1,Database!$A$1:$AS$1,),)))))</f>
        <v>0.1298113207540959</v>
      </c>
      <c r="T398" s="13">
        <f>IF(VLOOKUP(B398,Database!$A:$AV,MATCH($T$1,Database!$A$1:$AV$1,),)=0,"#N/A",((((VLOOKUP(B398,Database!$A:$AS,MATCH($T$1,Database!$A$1:$AS$1,),))))-(((VLOOKUP(EDATE(B398,-12),Database!$A:$AS,MATCH($T$1,Database!$A$1:$AS$1,),)))))/(((VLOOKUP(EDATE(B398,-12),Database!$A:$AS,MATCH($T$1,Database!$A$1:$AS$1,),)))))</f>
        <v>0.16651904340177354</v>
      </c>
      <c r="U398" s="13">
        <f>IF(VLOOKUP(B398,Database!$A:$AV,MATCH($U$1,Database!$A$1:$AV$1,),)=0,"#N/A",((((VLOOKUP(B398,Database!$A:$AS,MATCH($U$1,Database!$A$1:$AS$1,),))))-(((VLOOKUP(EDATE(B398,-12),Database!$A:$AS,MATCH($U$1,Database!$A$1:$AS$1,),)))))/(((VLOOKUP(EDATE(B398,-12),Database!$A:$AS,MATCH($U$1,Database!$A$1:$AS$1,),)))))</f>
        <v>0.14014014013457804</v>
      </c>
      <c r="V398" s="13">
        <f>IF(VLOOKUP(B398,Database!$A:$AV,MATCH($V$1,Database!$A$1:$AV$1,),)=0,"#N/A",((((VLOOKUP(B398,Database!$A:$AS,MATCH($V$1,Database!$A$1:$AS$1,),))))-(((VLOOKUP(EDATE(B398,-12),Database!$A:$AS,MATCH($V$1,Database!$A$1:$AS$1,),)))))/(((VLOOKUP(EDATE(B398,-12),Database!$A:$AS,MATCH($V$1,Database!$A$1:$AS$1,),)))))</f>
        <v>0.15624999999999986</v>
      </c>
    </row>
    <row r="399" spans="2:22" s="80" customFormat="1" x14ac:dyDescent="0.35">
      <c r="B399" s="75">
        <v>44287</v>
      </c>
      <c r="C399" s="13">
        <f>IF(VLOOKUP(B399,Database!$A:$AU,MATCH($C$1,Database!$A$1:$AU$1,),)=0,"#N/A",((((VLOOKUP(B399,Database!$A:$AU,MATCH($C$1,Database!$A$1:$AU$1,),))))-(((VLOOKUP(EDATE(B399,-12),Database!$A:$AU,MATCH($C$1,Database!$A$1:$AU$1,),)))))/(((VLOOKUP(EDATE(B399,-12),Database!$A:$AU,MATCH($C$1,Database!$A$1:$AU$1,),)))))</f>
        <v>0.16555750420675877</v>
      </c>
      <c r="D399" s="13">
        <f>IF(VLOOKUP(B399,Database!$A:$AV,MATCH($D$1,Database!$A$1:$AV$1,),)=0,"#N/A",((((VLOOKUP(B399,Database!$A:$AS,MATCH($D$1,Database!$A$1:$AS$1,),))))-(((VLOOKUP(EDATE(B399,-12),Database!$A:$AS,MATCH($D$1,Database!$A$1:$AS$1,),)))))/(((VLOOKUP(EDATE(B399,-12),Database!$A:$AS,MATCH($D$1,Database!$A$1:$AS$1,),)))))</f>
        <v>0.41443850267515542</v>
      </c>
      <c r="E399" s="13">
        <f>IF(VLOOKUP(B399,Database!$A:$AV,MATCH($E$1,Database!$A$1:$AV$1,),)=0,"#N/A",((((VLOOKUP(B399,Database!$A:$AS,MATCH($E$1,Database!$A$1:$AS$1,),))))-(((VLOOKUP(EDATE(B399,-12),Database!$A:$AS,MATCH($E$1,Database!$A$1:$AS$1,),)))))/(((VLOOKUP(EDATE(B399,-12),Database!$A:$AS,MATCH($E$1,Database!$A$1:$AS$1,),)))))</f>
        <v>0.13088404134216394</v>
      </c>
      <c r="F399" s="13">
        <f>IF(VLOOKUP(B399,Database!$A:$AV,MATCH($F$1,Database!$A$1:$AV$1,),)=0,"#N/A",((((VLOOKUP(B399,Database!$A:$AS,MATCH($F$1,Database!$A$1:$AS$1,),))))-(((VLOOKUP(EDATE(B399,-12),Database!$A:$AS,MATCH($F$1,Database!$A$1:$AS$1,),)))))/(((VLOOKUP(EDATE(B399,-12),Database!$A:$AS,MATCH($F$1,Database!$A$1:$AS$1,),)))))</f>
        <v>0.3783403656741664</v>
      </c>
      <c r="G399" s="13">
        <f>IF(VLOOKUP(B399,Database!$A:$AV,MATCH($G$1,Database!$A$1:$AV$1,),)=0,"#N/A",((((VLOOKUP(B399,Database!$A:$AS,MATCH($G$1,Database!$A$1:$AS$1,),))))-(((VLOOKUP(EDATE(B399,-12),Database!$A:$AS,MATCH($G$1,Database!$A$1:$AS$1,),)))))/(((VLOOKUP(EDATE(B399,-12),Database!$A:$AS,MATCH($G$1,Database!$A$1:$AS$1,),)))))</f>
        <v>0.44068045167913183</v>
      </c>
      <c r="H399" s="13">
        <f>IF(VLOOKUP(B399,Database!$A:$AV,MATCH($H$1,Database!$A$1:$AV$1,),)=0,"#N/A",((((VLOOKUP(B399,Database!$A:$AS,MATCH($H$1,Database!$A$1:$AS$1,),))))-(((VLOOKUP(EDATE(B399,-12),Database!$A:$AS,MATCH($H$1,Database!$A$1:$AS$1,),)))))/(((VLOOKUP(EDATE(B399,-12),Database!$A:$AS,MATCH($H$1,Database!$A$1:$AS$1,),)))))</f>
        <v>0.33990147783657115</v>
      </c>
      <c r="I399" s="13">
        <f>IF(VLOOKUP(B399,Database!$A:$AV,MATCH($I$1,Database!$A$1:$AV$1,),)=0,"#N/A",((((VLOOKUP(B399,Database!$A:$AS,MATCH($I$1,Database!$A$1:$AS$1,),))))-(((VLOOKUP(EDATE(B399,-12),Database!$A:$AS,MATCH($I$1,Database!$A$1:$AS$1,),)))))/(((VLOOKUP(EDATE(B399,-12),Database!$A:$AS,MATCH($I$1,Database!$A$1:$AS$1,),)))))</f>
        <v>0.78694158075158482</v>
      </c>
      <c r="J399" s="13">
        <f>IF(VLOOKUP(B399,Database!$A:$AV,MATCH($J$1,Database!$A$1:$AV$1,),)=0,"#N/A",((((VLOOKUP(B399,Database!$A:$AS,MATCH($J$1,Database!$A$1:$AS$1,),))))-(((VLOOKUP(EDATE(B399,-12),Database!$A:$AS,MATCH($J$1,Database!$A$1:$AS$1,),)))))/(((VLOOKUP(EDATE(B399,-12),Database!$A:$AS,MATCH($J$1,Database!$A$1:$AS$1,),)))))</f>
        <v>0.4790645308496706</v>
      </c>
      <c r="K399" s="13">
        <f>IF(VLOOKUP(B399,Database!$A:$AV,MATCH($K$1,Database!$A$1:$AV$1,),)=0,"#N/A",((((VLOOKUP(B399,Database!$A:$AS,MATCH($K$1,Database!$A$1:$AS$1,),))))-(((VLOOKUP(EDATE(B399,-12),Database!$A:$AS,MATCH($K$1,Database!$A$1:$AS$1,),)))))/(((VLOOKUP(EDATE(B399,-12),Database!$A:$AS,MATCH($K$1,Database!$A$1:$AS$1,),)))))</f>
        <v>0.22986036519620726</v>
      </c>
      <c r="L399" s="13"/>
      <c r="M399" s="13"/>
      <c r="N399" s="13">
        <f>((((VLOOKUP(B399,Database!$A:$AS,MATCH($N$1,Database!$A$1:$AS$1,),))))-(((VLOOKUP(EDATE(B399,-12),Database!$A:$AS,MATCH($N$1,Database!$A$1:$AS$1,),)))))/(((VLOOKUP(EDATE(B399,-12),Database!$A:$AS,MATCH($N$1,Database!$A$1:$AS$1,),))))</f>
        <v>1.3360297614718328</v>
      </c>
      <c r="O399" s="13">
        <f>IF(VLOOKUP(B399,Database!$A:$AV,MATCH($O$1,Database!$A$1:$AV$1,),)=0,"#N/A",((((VLOOKUP(B399,Database!$A:$AS,MATCH($O$1,Database!$A$1:$AS$1,),))))-(((VLOOKUP(EDATE(B399,-12),Database!$A:$AS,MATCH($O$1,Database!$A$1:$AS$1,),)))))/(((VLOOKUP(EDATE(B399,-12),Database!$A:$AS,MATCH($O$1,Database!$A$1:$AS$1,),)))))</f>
        <v>0.15838174712040839</v>
      </c>
      <c r="P399" s="13">
        <f>IF(VLOOKUP(B399,Database!$A:$AV,MATCH($P$1,Database!$A$1:$AV$1,),)=0,"#N/A",((((VLOOKUP(B399,Database!$A:$AS,MATCH($P$1,Database!$A$1:$AS$1,),))))-(((VLOOKUP(EDATE(B399,-12),Database!$A:$AS,MATCH($P$1,Database!$A$1:$AS$1,),)))))/(((VLOOKUP(EDATE(B399,-12),Database!$A:$AS,MATCH($P$1,Database!$A$1:$AS$1,),)))))</f>
        <v>8.662175168431184E-2</v>
      </c>
      <c r="Q399" s="13">
        <f>IF(VLOOKUP(B399,Database!$A:$AV,MATCH($Q$1,Database!$A$1:$AV$1,),)=0,"#N/A",((((VLOOKUP(B399,Database!$A:$AS,MATCH($Q$1,Database!$A$1:$AS$1,),))))-(((VLOOKUP(EDATE(B399,-12),Database!$A:$AS,MATCH($Q$1,Database!$A$1:$AS$1,),)))))/(((VLOOKUP(EDATE(B399,-12),Database!$A:$AS,MATCH($Q$1,Database!$A$1:$AS$1,),)))))</f>
        <v>0.32579507134667118</v>
      </c>
      <c r="R399" s="13">
        <f>IF(VLOOKUP(B399,Database!$A:$AV,MATCH($R$1,Database!$A$1:$AV$1,),)=0,"#N/A",((((VLOOKUP(B399,Database!$A:$AS,MATCH($R$1,Database!$A$1:$AS$1,),))))-(((VLOOKUP(EDATE(B399,-12),Database!$A:$AS,MATCH($R$1,Database!$A$1:$AS$1,),)))))/(((VLOOKUP(EDATE(B399,-12),Database!$A:$AS,MATCH($R$1,Database!$A$1:$AS$1,),)))))</f>
        <v>0.22109533468205586</v>
      </c>
      <c r="S399" s="13">
        <f>IF(VLOOKUP(B399,Database!$A:$AV,MATCH($S$1,Database!$A$1:$AV$1,),)=0,"#N/A",((((VLOOKUP(B399,Database!$A:$AS,MATCH($S$1,Database!$A$1:$AS$1,),))))-(((VLOOKUP(EDATE(B399,-12),Database!$A:$AS,MATCH($S$1,Database!$A$1:$AS$1,),)))))/(((VLOOKUP(EDATE(B399,-12),Database!$A:$AS,MATCH($S$1,Database!$A$1:$AS$1,),)))))</f>
        <v>0.44995491433413437</v>
      </c>
      <c r="T399" s="13">
        <f>IF(VLOOKUP(B399,Database!$A:$AV,MATCH($T$1,Database!$A$1:$AV$1,),)=0,"#N/A",((((VLOOKUP(B399,Database!$A:$AS,MATCH($T$1,Database!$A$1:$AS$1,),))))-(((VLOOKUP(EDATE(B399,-12),Database!$A:$AS,MATCH($T$1,Database!$A$1:$AS$1,),)))))/(((VLOOKUP(EDATE(B399,-12),Database!$A:$AS,MATCH($T$1,Database!$A$1:$AS$1,),)))))</f>
        <v>0.64943253468174411</v>
      </c>
      <c r="U399" s="13">
        <f>IF(VLOOKUP(B399,Database!$A:$AV,MATCH($U$1,Database!$A$1:$AV$1,),)=0,"#N/A",((((VLOOKUP(B399,Database!$A:$AS,MATCH($U$1,Database!$A$1:$AS$1,),))))-(((VLOOKUP(EDATE(B399,-12),Database!$A:$AS,MATCH($U$1,Database!$A$1:$AS$1,),)))))/(((VLOOKUP(EDATE(B399,-12),Database!$A:$AS,MATCH($U$1,Database!$A$1:$AS$1,),)))))</f>
        <v>0.53377483442599716</v>
      </c>
      <c r="V399" s="13">
        <f>IF(VLOOKUP(B399,Database!$A:$AV,MATCH($V$1,Database!$A$1:$AV$1,),)=0,"#N/A",((((VLOOKUP(B399,Database!$A:$AS,MATCH($V$1,Database!$A$1:$AS$1,),))))-(((VLOOKUP(EDATE(B399,-12),Database!$A:$AS,MATCH($V$1,Database!$A$1:$AS$1,),)))))/(((VLOOKUP(EDATE(B399,-12),Database!$A:$AS,MATCH($V$1,Database!$A$1:$AS$1,),)))))</f>
        <v>0.44868995633187769</v>
      </c>
    </row>
    <row r="400" spans="2:22" s="80" customFormat="1" x14ac:dyDescent="0.35">
      <c r="B400" s="75">
        <v>44317</v>
      </c>
      <c r="C400" s="13">
        <f>IF(VLOOKUP(B400,Database!$A:$AU,MATCH($C$1,Database!$A$1:$AU$1,),)=0,"#N/A",((((VLOOKUP(B400,Database!$A:$AU,MATCH($C$1,Database!$A$1:$AU$1,),))))-(((VLOOKUP(EDATE(B400,-12),Database!$A:$AU,MATCH($C$1,Database!$A$1:$AU$1,),)))))/(((VLOOKUP(EDATE(B400,-12),Database!$A:$AU,MATCH($C$1,Database!$A$1:$AU$1,),)))))</f>
        <v>0.15571990339880118</v>
      </c>
      <c r="D400" s="13">
        <f>IF(VLOOKUP(B400,Database!$A:$AV,MATCH($D$1,Database!$A$1:$AV$1,),)=0,"#N/A",((((VLOOKUP(B400,Database!$A:$AS,MATCH($D$1,Database!$A$1:$AS$1,),))))-(((VLOOKUP(EDATE(B400,-12),Database!$A:$AS,MATCH($D$1,Database!$A$1:$AS$1,),)))))/(((VLOOKUP(EDATE(B400,-12),Database!$A:$AS,MATCH($D$1,Database!$A$1:$AS$1,),)))))</f>
        <v>0.21896955504165602</v>
      </c>
      <c r="E400" s="13">
        <f>IF(VLOOKUP(B400,Database!$A:$AV,MATCH($E$1,Database!$A$1:$AV$1,),)=0,"#N/A",((((VLOOKUP(B400,Database!$A:$AS,MATCH($E$1,Database!$A$1:$AS$1,),))))-(((VLOOKUP(EDATE(B400,-12),Database!$A:$AS,MATCH($E$1,Database!$A$1:$AS$1,),)))))/(((VLOOKUP(EDATE(B400,-12),Database!$A:$AS,MATCH($E$1,Database!$A$1:$AS$1,),)))))</f>
        <v>0.18263090676009447</v>
      </c>
      <c r="F400" s="13">
        <f>IF(VLOOKUP(B400,Database!$A:$AV,MATCH($F$1,Database!$A$1:$AV$1,),)=0,"#N/A",((((VLOOKUP(B400,Database!$A:$AS,MATCH($F$1,Database!$A$1:$AS$1,),))))-(((VLOOKUP(EDATE(B400,-12),Database!$A:$AS,MATCH($F$1,Database!$A$1:$AS$1,),)))))/(((VLOOKUP(EDATE(B400,-12),Database!$A:$AS,MATCH($F$1,Database!$A$1:$AS$1,),)))))</f>
        <v>0.21553884712102903</v>
      </c>
      <c r="G400" s="13">
        <f>IF(VLOOKUP(B400,Database!$A:$AV,MATCH($G$1,Database!$A$1:$AV$1,),)=0,"#N/A",((((VLOOKUP(B400,Database!$A:$AS,MATCH($G$1,Database!$A$1:$AS$1,),))))-(((VLOOKUP(EDATE(B400,-12),Database!$A:$AS,MATCH($G$1,Database!$A$1:$AS$1,),)))))/(((VLOOKUP(EDATE(B400,-12),Database!$A:$AS,MATCH($G$1,Database!$A$1:$AS$1,),)))))</f>
        <v>0.20538348082595861</v>
      </c>
      <c r="H400" s="13">
        <f>IF(VLOOKUP(B400,Database!$A:$AV,MATCH($H$1,Database!$A$1:$AV$1,),)=0,"#N/A",((((VLOOKUP(B400,Database!$A:$AS,MATCH($H$1,Database!$A$1:$AS$1,),))))-(((VLOOKUP(EDATE(B400,-12),Database!$A:$AS,MATCH($H$1,Database!$A$1:$AS$1,),)))))/(((VLOOKUP(EDATE(B400,-12),Database!$A:$AS,MATCH($H$1,Database!$A$1:$AS$1,),)))))</f>
        <v>0.26460481099660077</v>
      </c>
      <c r="I400" s="13">
        <f>IF(VLOOKUP(B400,Database!$A:$AV,MATCH($I$1,Database!$A$1:$AV$1,),)=0,"#N/A",((((VLOOKUP(B400,Database!$A:$AS,MATCH($I$1,Database!$A$1:$AS$1,),))))-(((VLOOKUP(EDATE(B400,-12),Database!$A:$AS,MATCH($I$1,Database!$A$1:$AS$1,),)))))/(((VLOOKUP(EDATE(B400,-12),Database!$A:$AS,MATCH($I$1,Database!$A$1:$AS$1,),)))))</f>
        <v>0.2153846153882569</v>
      </c>
      <c r="J400" s="13">
        <f>IF(VLOOKUP(B400,Database!$A:$AV,MATCH($J$1,Database!$A$1:$AV$1,),)=0,"#N/A",((((VLOOKUP(B400,Database!$A:$AS,MATCH($J$1,Database!$A$1:$AS$1,),))))-(((VLOOKUP(EDATE(B400,-12),Database!$A:$AS,MATCH($J$1,Database!$A$1:$AS$1,),)))))/(((VLOOKUP(EDATE(B400,-12),Database!$A:$AS,MATCH($J$1,Database!$A$1:$AS$1,),)))))</f>
        <v>0.25652377664905829</v>
      </c>
      <c r="K400" s="13">
        <f>IF(VLOOKUP(B400,Database!$A:$AV,MATCH($K$1,Database!$A$1:$AV$1,),)=0,"#N/A",((((VLOOKUP(B400,Database!$A:$AS,MATCH($K$1,Database!$A$1:$AS$1,),))))-(((VLOOKUP(EDATE(B400,-12),Database!$A:$AS,MATCH($K$1,Database!$A$1:$AS$1,),)))))/(((VLOOKUP(EDATE(B400,-12),Database!$A:$AS,MATCH($K$1,Database!$A$1:$AS$1,),)))))</f>
        <v>0.21160042964449247</v>
      </c>
      <c r="L400" s="13"/>
      <c r="M400" s="13"/>
      <c r="N400" s="13">
        <f>((((VLOOKUP(B400,Database!$A:$AS,MATCH($N$1,Database!$A$1:$AS$1,),))))-(((VLOOKUP(EDATE(B400,-12),Database!$A:$AS,MATCH($N$1,Database!$A$1:$AS$1,),)))))/(((VLOOKUP(EDATE(B400,-12),Database!$A:$AS,MATCH($N$1,Database!$A$1:$AS$1,),))))</f>
        <v>0.2785445464365805</v>
      </c>
      <c r="O400" s="13">
        <f>IF(VLOOKUP(B400,Database!$A:$AV,MATCH($O$1,Database!$A$1:$AV$1,),)=0,"#N/A",((((VLOOKUP(B400,Database!$A:$AS,MATCH($O$1,Database!$A$1:$AS$1,),))))-(((VLOOKUP(EDATE(B400,-12),Database!$A:$AS,MATCH($O$1,Database!$A$1:$AS$1,),)))))/(((VLOOKUP(EDATE(B400,-12),Database!$A:$AS,MATCH($O$1,Database!$A$1:$AS$1,),)))))</f>
        <v>0.10883848812714367</v>
      </c>
      <c r="P400" s="13">
        <f>IF(VLOOKUP(B400,Database!$A:$AV,MATCH($P$1,Database!$A$1:$AV$1,),)=0,"#N/A",((((VLOOKUP(B400,Database!$A:$AS,MATCH($P$1,Database!$A$1:$AS$1,),))))-(((VLOOKUP(EDATE(B400,-12),Database!$A:$AS,MATCH($P$1,Database!$A$1:$AS$1,),)))))/(((VLOOKUP(EDATE(B400,-12),Database!$A:$AS,MATCH($P$1,Database!$A$1:$AS$1,),)))))</f>
        <v>0.17030114226375914</v>
      </c>
      <c r="Q400" s="13">
        <f>IF(VLOOKUP(B400,Database!$A:$AV,MATCH($Q$1,Database!$A$1:$AV$1,),)=0,"#N/A",((((VLOOKUP(B400,Database!$A:$AS,MATCH($Q$1,Database!$A$1:$AS$1,),))))-(((VLOOKUP(EDATE(B400,-12),Database!$A:$AS,MATCH($Q$1,Database!$A$1:$AS$1,),)))))/(((VLOOKUP(EDATE(B400,-12),Database!$A:$AS,MATCH($Q$1,Database!$A$1:$AS$1,),)))))</f>
        <v>0.24283142376332337</v>
      </c>
      <c r="R400" s="13">
        <f>IF(VLOOKUP(B400,Database!$A:$AV,MATCH($R$1,Database!$A$1:$AV$1,),)=0,"#N/A",((((VLOOKUP(B400,Database!$A:$AS,MATCH($R$1,Database!$A$1:$AS$1,),))))-(((VLOOKUP(EDATE(B400,-12),Database!$A:$AS,MATCH($R$1,Database!$A$1:$AS$1,),)))))/(((VLOOKUP(EDATE(B400,-12),Database!$A:$AS,MATCH($R$1,Database!$A$1:$AS$1,),)))))</f>
        <v>0.13886113886399654</v>
      </c>
      <c r="S400" s="13">
        <f>IF(VLOOKUP(B400,Database!$A:$AV,MATCH($S$1,Database!$A$1:$AV$1,),)=0,"#N/A",((((VLOOKUP(B400,Database!$A:$AS,MATCH($S$1,Database!$A$1:$AS$1,),))))-(((VLOOKUP(EDATE(B400,-12),Database!$A:$AS,MATCH($S$1,Database!$A$1:$AS$1,),)))))/(((VLOOKUP(EDATE(B400,-12),Database!$A:$AS,MATCH($S$1,Database!$A$1:$AS$1,),)))))</f>
        <v>0.39546351085511028</v>
      </c>
      <c r="T400" s="13">
        <f>IF(VLOOKUP(B400,Database!$A:$AV,MATCH($T$1,Database!$A$1:$AV$1,),)=0,"#N/A",((((VLOOKUP(B400,Database!$A:$AS,MATCH($T$1,Database!$A$1:$AS$1,),))))-(((VLOOKUP(EDATE(B400,-12),Database!$A:$AS,MATCH($T$1,Database!$A$1:$AS$1,),)))))/(((VLOOKUP(EDATE(B400,-12),Database!$A:$AS,MATCH($T$1,Database!$A$1:$AS$1,),)))))</f>
        <v>0.41419491525168983</v>
      </c>
      <c r="U400" s="13">
        <f>IF(VLOOKUP(B400,Database!$A:$AV,MATCH($U$1,Database!$A$1:$AV$1,),)=0,"#N/A",((((VLOOKUP(B400,Database!$A:$AS,MATCH($U$1,Database!$A$1:$AS$1,),))))-(((VLOOKUP(EDATE(B400,-12),Database!$A:$AS,MATCH($U$1,Database!$A$1:$AS$1,),)))))/(((VLOOKUP(EDATE(B400,-12),Database!$A:$AS,MATCH($U$1,Database!$A$1:$AS$1,),)))))</f>
        <v>0.24832214764447441</v>
      </c>
      <c r="V400" s="13">
        <f>IF(VLOOKUP(B400,Database!$A:$AV,MATCH($V$1,Database!$A$1:$AV$1,),)=0,"#N/A",((((VLOOKUP(B400,Database!$A:$AS,MATCH($V$1,Database!$A$1:$AS$1,),))))-(((VLOOKUP(EDATE(B400,-12),Database!$A:$AS,MATCH($V$1,Database!$A$1:$AS$1,),)))))/(((VLOOKUP(EDATE(B400,-12),Database!$A:$AS,MATCH($V$1,Database!$A$1:$AS$1,),)))))</f>
        <v>0.29893924783027953</v>
      </c>
    </row>
    <row r="401" spans="2:22" s="80" customFormat="1" x14ac:dyDescent="0.35">
      <c r="B401" s="75">
        <v>44348</v>
      </c>
      <c r="C401" s="13">
        <f>IF(VLOOKUP(B401,Database!$A:$AU,MATCH($C$1,Database!$A$1:$AU$1,),)=0,"#N/A",((((VLOOKUP(B401,Database!$A:$AU,MATCH($C$1,Database!$A$1:$AU$1,),))))-(((VLOOKUP(EDATE(B401,-12),Database!$A:$AU,MATCH($C$1,Database!$A$1:$AU$1,),)))))/(((VLOOKUP(EDATE(B401,-12),Database!$A:$AU,MATCH($C$1,Database!$A$1:$AU$1,),)))))</f>
        <v>9.1986794890289214E-2</v>
      </c>
      <c r="D401" s="13">
        <f>IF(VLOOKUP(B401,Database!$A:$AV,MATCH($D$1,Database!$A$1:$AV$1,),)=0,"#N/A",((((VLOOKUP(B401,Database!$A:$AS,MATCH($D$1,Database!$A$1:$AS$1,),))))-(((VLOOKUP(EDATE(B401,-12),Database!$A:$AS,MATCH($D$1,Database!$A$1:$AS$1,),)))))/(((VLOOKUP(EDATE(B401,-12),Database!$A:$AS,MATCH($D$1,Database!$A$1:$AS$1,),)))))</f>
        <v>0.110756123540508</v>
      </c>
      <c r="E401" s="13">
        <f>IF(VLOOKUP(B401,Database!$A:$AV,MATCH($E$1,Database!$A$1:$AV$1,),)=0,"#N/A",((((VLOOKUP(B401,Database!$A:$AS,MATCH($E$1,Database!$A$1:$AS$1,),))))-(((VLOOKUP(EDATE(B401,-12),Database!$A:$AS,MATCH($E$1,Database!$A$1:$AS$1,),)))))/(((VLOOKUP(EDATE(B401,-12),Database!$A:$AS,MATCH($E$1,Database!$A$1:$AS$1,),)))))</f>
        <v>0.20219244823570087</v>
      </c>
      <c r="F401" s="13">
        <f>IF(VLOOKUP(B401,Database!$A:$AV,MATCH($F$1,Database!$A$1:$AV$1,),)=0,"#N/A",((((VLOOKUP(B401,Database!$A:$AS,MATCH($F$1,Database!$A$1:$AS$1,),))))-(((VLOOKUP(EDATE(B401,-12),Database!$A:$AS,MATCH($F$1,Database!$A$1:$AS$1,),)))))/(((VLOOKUP(EDATE(B401,-12),Database!$A:$AS,MATCH($F$1,Database!$A$1:$AS$1,),)))))</f>
        <v>7.5977653632408368E-2</v>
      </c>
      <c r="G401" s="13">
        <f>IF(VLOOKUP(B401,Database!$A:$AV,MATCH($G$1,Database!$A$1:$AV$1,),)=0,"#N/A",((((VLOOKUP(B401,Database!$A:$AS,MATCH($G$1,Database!$A$1:$AS$1,),))))-(((VLOOKUP(EDATE(B401,-12),Database!$A:$AS,MATCH($G$1,Database!$A$1:$AS$1,),)))))/(((VLOOKUP(EDATE(B401,-12),Database!$A:$AS,MATCH($G$1,Database!$A$1:$AS$1,),)))))</f>
        <v>7.0202296336796075E-2</v>
      </c>
      <c r="H401" s="13">
        <f>IF(VLOOKUP(B401,Database!$A:$AV,MATCH($H$1,Database!$A$1:$AV$1,),)=0,"#N/A",((((VLOOKUP(B401,Database!$A:$AS,MATCH($H$1,Database!$A$1:$AS$1,),))))-(((VLOOKUP(EDATE(B401,-12),Database!$A:$AS,MATCH($H$1,Database!$A$1:$AS$1,),)))))/(((VLOOKUP(EDATE(B401,-12),Database!$A:$AS,MATCH($H$1,Database!$A$1:$AS$1,),)))))</f>
        <v>0.11384615385266648</v>
      </c>
      <c r="I401" s="13">
        <f>IF(VLOOKUP(B401,Database!$A:$AV,MATCH($I$1,Database!$A$1:$AV$1,),)=0,"#N/A",((((VLOOKUP(B401,Database!$A:$AS,MATCH($I$1,Database!$A$1:$AS$1,),))))-(((VLOOKUP(EDATE(B401,-12),Database!$A:$AS,MATCH($I$1,Database!$A$1:$AS$1,),)))))/(((VLOOKUP(EDATE(B401,-12),Database!$A:$AS,MATCH($I$1,Database!$A$1:$AS$1,),)))))</f>
        <v>0.14519650654956279</v>
      </c>
      <c r="J401" s="13">
        <f>IF(VLOOKUP(B401,Database!$A:$AV,MATCH($J$1,Database!$A$1:$AV$1,),)=0,"#N/A",((((VLOOKUP(B401,Database!$A:$AS,MATCH($J$1,Database!$A$1:$AS$1,),))))-(((VLOOKUP(EDATE(B401,-12),Database!$A:$AS,MATCH($J$1,Database!$A$1:$AS$1,),)))))/(((VLOOKUP(EDATE(B401,-12),Database!$A:$AS,MATCH($J$1,Database!$A$1:$AS$1,),)))))</f>
        <v>0.11494737309444199</v>
      </c>
      <c r="K401" s="13">
        <f>IF(VLOOKUP(B401,Database!$A:$AV,MATCH($K$1,Database!$A$1:$AV$1,),)=0,"#N/A",((((VLOOKUP(B401,Database!$A:$AS,MATCH($K$1,Database!$A$1:$AS$1,),))))-(((VLOOKUP(EDATE(B401,-12),Database!$A:$AS,MATCH($K$1,Database!$A$1:$AS$1,),)))))/(((VLOOKUP(EDATE(B401,-12),Database!$A:$AS,MATCH($K$1,Database!$A$1:$AS$1,),)))))</f>
        <v>0.14874371859900559</v>
      </c>
      <c r="L401" s="13"/>
      <c r="M401" s="13"/>
      <c r="N401" s="13">
        <f>((((VLOOKUP(B401,Database!$A:$AS,MATCH($N$1,Database!$A$1:$AS$1,),))))-(((VLOOKUP(EDATE(B401,-12),Database!$A:$AS,MATCH($N$1,Database!$A$1:$AS$1,),)))))/(((VLOOKUP(EDATE(B401,-12),Database!$A:$AS,MATCH($N$1,Database!$A$1:$AS$1,),))))</f>
        <v>0.14043768165645545</v>
      </c>
      <c r="O401" s="13">
        <f>IF(VLOOKUP(B401,Database!$A:$AV,MATCH($O$1,Database!$A$1:$AV$1,),)=0,"#N/A",((((VLOOKUP(B401,Database!$A:$AS,MATCH($O$1,Database!$A$1:$AS$1,),))))-(((VLOOKUP(EDATE(B401,-12),Database!$A:$AS,MATCH($O$1,Database!$A$1:$AS$1,),)))))/(((VLOOKUP(EDATE(B401,-12),Database!$A:$AS,MATCH($O$1,Database!$A$1:$AS$1,),)))))</f>
        <v>8.4520854572819853E-2</v>
      </c>
      <c r="P401" s="13">
        <f>IF(VLOOKUP(B401,Database!$A:$AV,MATCH($P$1,Database!$A$1:$AV$1,),)=0,"#N/A",((((VLOOKUP(B401,Database!$A:$AS,MATCH($P$1,Database!$A$1:$AS$1,),))))-(((VLOOKUP(EDATE(B401,-12),Database!$A:$AS,MATCH($P$1,Database!$A$1:$AS$1,),)))))/(((VLOOKUP(EDATE(B401,-12),Database!$A:$AS,MATCH($P$1,Database!$A$1:$AS$1,),)))))</f>
        <v>0.10328185328185331</v>
      </c>
      <c r="Q401" s="13">
        <f>IF(VLOOKUP(B401,Database!$A:$AV,MATCH($Q$1,Database!$A$1:$AV$1,),)=0,"#N/A",((((VLOOKUP(B401,Database!$A:$AS,MATCH($Q$1,Database!$A$1:$AS$1,),))))-(((VLOOKUP(EDATE(B401,-12),Database!$A:$AS,MATCH($Q$1,Database!$A$1:$AS$1,),)))))/(((VLOOKUP(EDATE(B401,-12),Database!$A:$AS,MATCH($Q$1,Database!$A$1:$AS$1,),)))))</f>
        <v>0.12764683653672348</v>
      </c>
      <c r="R401" s="13">
        <f>IF(VLOOKUP(B401,Database!$A:$AV,MATCH($R$1,Database!$A$1:$AV$1,),)=0,"#N/A",((((VLOOKUP(B401,Database!$A:$AS,MATCH($R$1,Database!$A$1:$AS$1,),))))-(((VLOOKUP(EDATE(B401,-12),Database!$A:$AS,MATCH($R$1,Database!$A$1:$AS$1,),)))))/(((VLOOKUP(EDATE(B401,-12),Database!$A:$AS,MATCH($R$1,Database!$A$1:$AS$1,),)))))</f>
        <v>9.1173617847758445E-2</v>
      </c>
      <c r="S401" s="13">
        <f>IF(VLOOKUP(B401,Database!$A:$AV,MATCH($S$1,Database!$A$1:$AV$1,),)=0,"#N/A",((((VLOOKUP(B401,Database!$A:$AS,MATCH($S$1,Database!$A$1:$AS$1,),))))-(((VLOOKUP(EDATE(B401,-12),Database!$A:$AS,MATCH($S$1,Database!$A$1:$AS$1,),)))))/(((VLOOKUP(EDATE(B401,-12),Database!$A:$AS,MATCH($S$1,Database!$A$1:$AS$1,),)))))</f>
        <v>0.14082145851141364</v>
      </c>
      <c r="T401" s="13">
        <f>IF(VLOOKUP(B401,Database!$A:$AV,MATCH($T$1,Database!$A$1:$AV$1,),)=0,"#N/A",((((VLOOKUP(B401,Database!$A:$AS,MATCH($T$1,Database!$A$1:$AS$1,),))))-(((VLOOKUP(EDATE(B401,-12),Database!$A:$AS,MATCH($T$1,Database!$A$1:$AS$1,),)))))/(((VLOOKUP(EDATE(B401,-12),Database!$A:$AS,MATCH($T$1,Database!$A$1:$AS$1,),)))))</f>
        <v>0.23561643836467214</v>
      </c>
      <c r="U401" s="13">
        <f>IF(VLOOKUP(B401,Database!$A:$AV,MATCH($U$1,Database!$A$1:$AV$1,),)=0,"#N/A",((((VLOOKUP(B401,Database!$A:$AS,MATCH($U$1,Database!$A$1:$AS$1,),))))-(((VLOOKUP(EDATE(B401,-12),Database!$A:$AS,MATCH($U$1,Database!$A$1:$AS$1,),)))))/(((VLOOKUP(EDATE(B401,-12),Database!$A:$AS,MATCH($U$1,Database!$A$1:$AS$1,),)))))</f>
        <v>9.9902056804221637E-2</v>
      </c>
      <c r="V401" s="13">
        <f>IF(VLOOKUP(B401,Database!$A:$AV,MATCH($V$1,Database!$A$1:$AV$1,),)=0,"#N/A",((((VLOOKUP(B401,Database!$A:$AS,MATCH($V$1,Database!$A$1:$AS$1,),))))-(((VLOOKUP(EDATE(B401,-12),Database!$A:$AS,MATCH($V$1,Database!$A$1:$AS$1,),)))))/(((VLOOKUP(EDATE(B401,-12),Database!$A:$AS,MATCH($V$1,Database!$A$1:$AS$1,),)))))</f>
        <v>0.18229166666666655</v>
      </c>
    </row>
    <row r="402" spans="2:22" s="80" customFormat="1" x14ac:dyDescent="0.35">
      <c r="B402" s="75">
        <v>44378</v>
      </c>
      <c r="C402" s="13">
        <f>IF(VLOOKUP(B402,Database!$A:$AU,MATCH($C$1,Database!$A$1:$AU$1,),)=0,"#N/A",((((VLOOKUP(B402,Database!$A:$AU,MATCH($C$1,Database!$A$1:$AU$1,),))))-(((VLOOKUP(EDATE(B402,-12),Database!$A:$AU,MATCH($C$1,Database!$A$1:$AU$1,),)))))/(((VLOOKUP(EDATE(B402,-12),Database!$A:$AU,MATCH($C$1,Database!$A$1:$AU$1,),)))))</f>
        <v>5.9095648117769406E-2</v>
      </c>
      <c r="D402" s="13">
        <f>IF(VLOOKUP(B402,Database!$A:$AV,MATCH($D$1,Database!$A$1:$AV$1,),)=0,"#N/A",((((VLOOKUP(B402,Database!$A:$AS,MATCH($D$1,Database!$A$1:$AS$1,),))))-(((VLOOKUP(EDATE(B402,-12),Database!$A:$AS,MATCH($D$1,Database!$A$1:$AS$1,),)))))/(((VLOOKUP(EDATE(B402,-12),Database!$A:$AS,MATCH($D$1,Database!$A$1:$AS$1,),)))))</f>
        <v>8.4780388151915478E-2</v>
      </c>
      <c r="E402" s="13">
        <f>IF(VLOOKUP(B402,Database!$A:$AV,MATCH($E$1,Database!$A$1:$AV$1,),)=0,"#N/A",((((VLOOKUP(B402,Database!$A:$AS,MATCH($E$1,Database!$A$1:$AS$1,),))))-(((VLOOKUP(EDATE(B402,-12),Database!$A:$AS,MATCH($E$1,Database!$A$1:$AS$1,),)))))/(((VLOOKUP(EDATE(B402,-12),Database!$A:$AS,MATCH($E$1,Database!$A$1:$AS$1,),)))))</f>
        <v>0.12356979404979335</v>
      </c>
      <c r="F402" s="13">
        <f>IF(VLOOKUP(B402,Database!$A:$AV,MATCH($F$1,Database!$A$1:$AV$1,),)=0,"#N/A",((((VLOOKUP(B402,Database!$A:$AS,MATCH($F$1,Database!$A$1:$AS$1,),))))-(((VLOOKUP(EDATE(B402,-12),Database!$A:$AS,MATCH($F$1,Database!$A$1:$AS$1,),)))))/(((VLOOKUP(EDATE(B402,-12),Database!$A:$AS,MATCH($F$1,Database!$A$1:$AS$1,),)))))</f>
        <v>6.4410480353599295E-2</v>
      </c>
      <c r="G402" s="13">
        <f>IF(VLOOKUP(B402,Database!$A:$AV,MATCH($G$1,Database!$A$1:$AV$1,),)=0,"#N/A",((((VLOOKUP(B402,Database!$A:$AS,MATCH($G$1,Database!$A$1:$AS$1,),))))-(((VLOOKUP(EDATE(B402,-12),Database!$A:$AS,MATCH($G$1,Database!$A$1:$AS$1,),)))))/(((VLOOKUP(EDATE(B402,-12),Database!$A:$AS,MATCH($G$1,Database!$A$1:$AS$1,),)))))</f>
        <v>3.7388098999473374E-2</v>
      </c>
      <c r="H402" s="13">
        <f>IF(VLOOKUP(B402,Database!$A:$AV,MATCH($H$1,Database!$A$1:$AV$1,),)=0,"#N/A",((((VLOOKUP(B402,Database!$A:$AS,MATCH($H$1,Database!$A$1:$AS$1,),))))-(((VLOOKUP(EDATE(B402,-12),Database!$A:$AS,MATCH($H$1,Database!$A$1:$AS$1,),)))))/(((VLOOKUP(EDATE(B402,-12),Database!$A:$AS,MATCH($H$1,Database!$A$1:$AS$1,),)))))</f>
        <v>5.733722060289162E-2</v>
      </c>
      <c r="I402" s="13">
        <f>IF(VLOOKUP(B402,Database!$A:$AV,MATCH($I$1,Database!$A$1:$AV$1,),)=0,"#N/A",((((VLOOKUP(B402,Database!$A:$AS,MATCH($I$1,Database!$A$1:$AS$1,),))))-(((VLOOKUP(EDATE(B402,-12),Database!$A:$AS,MATCH($I$1,Database!$A$1:$AS$1,),)))))/(((VLOOKUP(EDATE(B402,-12),Database!$A:$AS,MATCH($I$1,Database!$A$1:$AS$1,),)))))</f>
        <v>7.9673135861853386E-2</v>
      </c>
      <c r="J402" s="13">
        <f>IF(VLOOKUP(B402,Database!$A:$AV,MATCH($J$1,Database!$A$1:$AV$1,),)=0,"#N/A",((((VLOOKUP(B402,Database!$A:$AS,MATCH($J$1,Database!$A$1:$AS$1,),))))-(((VLOOKUP(EDATE(B402,-12),Database!$A:$AS,MATCH($J$1,Database!$A$1:$AS$1,),)))))/(((VLOOKUP(EDATE(B402,-12),Database!$A:$AS,MATCH($J$1,Database!$A$1:$AS$1,),)))))</f>
        <v>3.730246044759742E-2</v>
      </c>
      <c r="K402" s="13">
        <f>IF(VLOOKUP(B402,Database!$A:$AV,MATCH($K$1,Database!$A$1:$AV$1,),)=0,"#N/A",((((VLOOKUP(B402,Database!$A:$AS,MATCH($K$1,Database!$A$1:$AS$1,),))))-(((VLOOKUP(EDATE(B402,-12),Database!$A:$AS,MATCH($K$1,Database!$A$1:$AS$1,),)))))/(((VLOOKUP(EDATE(B402,-12),Database!$A:$AS,MATCH($K$1,Database!$A$1:$AS$1,),)))))</f>
        <v>0.10776699029039497</v>
      </c>
      <c r="L402" s="13"/>
      <c r="M402" s="13"/>
      <c r="N402" s="13">
        <f>((((VLOOKUP(B402,Database!$A:$AS,MATCH($N$1,Database!$A$1:$AS$1,),))))-(((VLOOKUP(EDATE(B402,-12),Database!$A:$AS,MATCH($N$1,Database!$A$1:$AS$1,),)))))/(((VLOOKUP(EDATE(B402,-12),Database!$A:$AS,MATCH($N$1,Database!$A$1:$AS$1,),))))</f>
        <v>0.11506410859650182</v>
      </c>
      <c r="O402" s="13">
        <f>IF(VLOOKUP(B402,Database!$A:$AV,MATCH($O$1,Database!$A$1:$AV$1,),)=0,"#N/A",((((VLOOKUP(B402,Database!$A:$AS,MATCH($O$1,Database!$A$1:$AS$1,),))))-(((VLOOKUP(EDATE(B402,-12),Database!$A:$AS,MATCH($O$1,Database!$A$1:$AS$1,),)))))/(((VLOOKUP(EDATE(B402,-12),Database!$A:$AS,MATCH($O$1,Database!$A$1:$AS$1,),)))))</f>
        <v>5.7701743126472034E-2</v>
      </c>
      <c r="P402" s="13">
        <f>IF(VLOOKUP(B402,Database!$A:$AV,MATCH($P$1,Database!$A$1:$AV$1,),)=0,"#N/A",((((VLOOKUP(B402,Database!$A:$AS,MATCH($P$1,Database!$A$1:$AS$1,),))))-(((VLOOKUP(EDATE(B402,-12),Database!$A:$AS,MATCH($P$1,Database!$A$1:$AS$1,),)))))/(((VLOOKUP(EDATE(B402,-12),Database!$A:$AS,MATCH($P$1,Database!$A$1:$AS$1,),)))))</f>
        <v>8.7203791469194339E-2</v>
      </c>
      <c r="Q402" s="13">
        <f>IF(VLOOKUP(B402,Database!$A:$AV,MATCH($Q$1,Database!$A$1:$AV$1,),)=0,"#N/A",((((VLOOKUP(B402,Database!$A:$AS,MATCH($Q$1,Database!$A$1:$AS$1,),))))-(((VLOOKUP(EDATE(B402,-12),Database!$A:$AS,MATCH($Q$1,Database!$A$1:$AS$1,),)))))/(((VLOOKUP(EDATE(B402,-12),Database!$A:$AS,MATCH($Q$1,Database!$A$1:$AS$1,),)))))</f>
        <v>1.7225677124086354E-2</v>
      </c>
      <c r="R402" s="13">
        <f>IF(VLOOKUP(B402,Database!$A:$AV,MATCH($R$1,Database!$A$1:$AV$1,),)=0,"#N/A",((((VLOOKUP(B402,Database!$A:$AS,MATCH($R$1,Database!$A$1:$AS$1,),))))-(((VLOOKUP(EDATE(B402,-12),Database!$A:$AS,MATCH($R$1,Database!$A$1:$AS$1,),)))))/(((VLOOKUP(EDATE(B402,-12),Database!$A:$AS,MATCH($R$1,Database!$A$1:$AS$1,),)))))</f>
        <v>8.7488240822228378E-2</v>
      </c>
      <c r="S402" s="13">
        <f>IF(VLOOKUP(B402,Database!$A:$AV,MATCH($S$1,Database!$A$1:$AV$1,),)=0,"#N/A",((((VLOOKUP(B402,Database!$A:$AS,MATCH($S$1,Database!$A$1:$AS$1,),))))-(((VLOOKUP(EDATE(B402,-12),Database!$A:$AS,MATCH($S$1,Database!$A$1:$AS$1,),)))))/(((VLOOKUP(EDATE(B402,-12),Database!$A:$AS,MATCH($S$1,Database!$A$1:$AS$1,),)))))</f>
        <v>0.26429101707216468</v>
      </c>
      <c r="T402" s="13">
        <f>IF(VLOOKUP(B402,Database!$A:$AV,MATCH($T$1,Database!$A$1:$AV$1,),)=0,"#N/A",((((VLOOKUP(B402,Database!$A:$AS,MATCH($T$1,Database!$A$1:$AS$1,),))))-(((VLOOKUP(EDATE(B402,-12),Database!$A:$AS,MATCH($T$1,Database!$A$1:$AS$1,),)))))/(((VLOOKUP(EDATE(B402,-12),Database!$A:$AS,MATCH($T$1,Database!$A$1:$AS$1,),)))))</f>
        <v>0.10041152263308092</v>
      </c>
      <c r="U402" s="13">
        <f>IF(VLOOKUP(B402,Database!$A:$AV,MATCH($U$1,Database!$A$1:$AV$1,),)=0,"#N/A",((((VLOOKUP(B402,Database!$A:$AS,MATCH($U$1,Database!$A$1:$AS$1,),))))-(((VLOOKUP(EDATE(B402,-12),Database!$A:$AS,MATCH($U$1,Database!$A$1:$AS$1,),)))))/(((VLOOKUP(EDATE(B402,-12),Database!$A:$AS,MATCH($U$1,Database!$A$1:$AS$1,),)))))</f>
        <v>5.6849953394545419E-2</v>
      </c>
      <c r="V402" s="13">
        <f>IF(VLOOKUP(B402,Database!$A:$AV,MATCH($V$1,Database!$A$1:$AV$1,),)=0,"#N/A",((((VLOOKUP(B402,Database!$A:$AS,MATCH($V$1,Database!$A$1:$AS$1,),))))-(((VLOOKUP(EDATE(B402,-12),Database!$A:$AS,MATCH($V$1,Database!$A$1:$AS$1,),)))))/(((VLOOKUP(EDATE(B402,-12),Database!$A:$AS,MATCH($V$1,Database!$A$1:$AS$1,),)))))</f>
        <v>0.1210398050365557</v>
      </c>
    </row>
    <row r="403" spans="2:22" s="80" customFormat="1" x14ac:dyDescent="0.35">
      <c r="B403" s="75">
        <v>44409</v>
      </c>
      <c r="C403" s="13">
        <f>IF(VLOOKUP(B403,Database!$A:$AU,MATCH($C$1,Database!$A$1:$AU$1,),)=0,"#N/A",((((VLOOKUP(B403,Database!$A:$AU,MATCH($C$1,Database!$A$1:$AU$1,),))))-(((VLOOKUP(EDATE(B403,-12),Database!$A:$AU,MATCH($C$1,Database!$A$1:$AU$1,),)))))/(((VLOOKUP(EDATE(B403,-12),Database!$A:$AU,MATCH($C$1,Database!$A$1:$AU$1,),)))))</f>
        <v>4.9103543278169841E-2</v>
      </c>
      <c r="D403" s="13">
        <f>IF(VLOOKUP(B403,Database!$A:$AV,MATCH($D$1,Database!$A$1:$AV$1,),)=0,"#N/A",((((VLOOKUP(B403,Database!$A:$AS,MATCH($D$1,Database!$A$1:$AS$1,),))))-(((VLOOKUP(EDATE(B403,-12),Database!$A:$AS,MATCH($D$1,Database!$A$1:$AS$1,),)))))/(((VLOOKUP(EDATE(B403,-12),Database!$A:$AS,MATCH($D$1,Database!$A$1:$AS$1,),)))))</f>
        <v>4.8879837063621367E-2</v>
      </c>
      <c r="E403" s="13">
        <f>IF(VLOOKUP(B403,Database!$A:$AV,MATCH($E$1,Database!$A$1:$AV$1,),)=0,"#N/A",((((VLOOKUP(B403,Database!$A:$AS,MATCH($E$1,Database!$A$1:$AS$1,),))))-(((VLOOKUP(EDATE(B403,-12),Database!$A:$AS,MATCH($E$1,Database!$A$1:$AS$1,),)))))/(((VLOOKUP(EDATE(B403,-12),Database!$A:$AS,MATCH($E$1,Database!$A$1:$AS$1,),)))))</f>
        <v>6.56284760808757E-2</v>
      </c>
      <c r="F403" s="13">
        <f>IF(VLOOKUP(B403,Database!$A:$AV,MATCH($F$1,Database!$A$1:$AV$1,),)=0,"#N/A",((((VLOOKUP(B403,Database!$A:$AS,MATCH($F$1,Database!$A$1:$AS$1,),))))-(((VLOOKUP(EDATE(B403,-12),Database!$A:$AS,MATCH($F$1,Database!$A$1:$AS$1,),)))))/(((VLOOKUP(EDATE(B403,-12),Database!$A:$AS,MATCH($F$1,Database!$A$1:$AS$1,),)))))</f>
        <v>2.4255788317459451E-2</v>
      </c>
      <c r="G403" s="13">
        <f>IF(VLOOKUP(B403,Database!$A:$AV,MATCH($G$1,Database!$A$1:$AV$1,),)=0,"#N/A",((((VLOOKUP(B403,Database!$A:$AS,MATCH($G$1,Database!$A$1:$AS$1,),))))-(((VLOOKUP(EDATE(B403,-12),Database!$A:$AS,MATCH($G$1,Database!$A$1:$AS$1,),)))))/(((VLOOKUP(EDATE(B403,-12),Database!$A:$AS,MATCH($G$1,Database!$A$1:$AS$1,),)))))</f>
        <v>3.2288499842750791E-2</v>
      </c>
      <c r="H403" s="13">
        <f>IF(VLOOKUP(B403,Database!$A:$AV,MATCH($H$1,Database!$A$1:$AV$1,),)=0,"#N/A",((((VLOOKUP(B403,Database!$A:$AS,MATCH($H$1,Database!$A$1:$AS$1,),))))-(((VLOOKUP(EDATE(B403,-12),Database!$A:$AS,MATCH($H$1,Database!$A$1:$AS$1,),)))))/(((VLOOKUP(EDATE(B403,-12),Database!$A:$AS,MATCH($H$1,Database!$A$1:$AS$1,),)))))</f>
        <v>4.2897998086477228E-2</v>
      </c>
      <c r="I403" s="13">
        <f>IF(VLOOKUP(B403,Database!$A:$AV,MATCH($I$1,Database!$A$1:$AV$1,),)=0,"#N/A",((((VLOOKUP(B403,Database!$A:$AS,MATCH($I$1,Database!$A$1:$AS$1,),))))-(((VLOOKUP(EDATE(B403,-12),Database!$A:$AS,MATCH($I$1,Database!$A$1:$AS$1,),)))))/(((VLOOKUP(EDATE(B403,-12),Database!$A:$AS,MATCH($I$1,Database!$A$1:$AS$1,),)))))</f>
        <v>-2.8735632175924926E-3</v>
      </c>
      <c r="J403" s="13">
        <f>IF(VLOOKUP(B403,Database!$A:$AV,MATCH($J$1,Database!$A$1:$AV$1,),)=0,"#N/A",((((VLOOKUP(B403,Database!$A:$AS,MATCH($J$1,Database!$A$1:$AS$1,),))))-(((VLOOKUP(EDATE(B403,-12),Database!$A:$AS,MATCH($J$1,Database!$A$1:$AS$1,),)))))/(((VLOOKUP(EDATE(B403,-12),Database!$A:$AS,MATCH($J$1,Database!$A$1:$AS$1,),)))))</f>
        <v>1.1613740761267512E-2</v>
      </c>
      <c r="K403" s="13">
        <f>IF(VLOOKUP(B403,Database!$A:$AV,MATCH($K$1,Database!$A$1:$AV$1,),)=0,"#N/A",((((VLOOKUP(B403,Database!$A:$AS,MATCH($K$1,Database!$A$1:$AS$1,),))))-(((VLOOKUP(EDATE(B403,-12),Database!$A:$AS,MATCH($K$1,Database!$A$1:$AS$1,),)))))/(((VLOOKUP(EDATE(B403,-12),Database!$A:$AS,MATCH($K$1,Database!$A$1:$AS$1,),)))))</f>
        <v>1.5287769791993488E-2</v>
      </c>
      <c r="L403" s="13"/>
      <c r="M403" s="13"/>
      <c r="N403" s="13">
        <f>((((VLOOKUP(B403,Database!$A:$AS,MATCH($N$1,Database!$A$1:$AS$1,),))))-(((VLOOKUP(EDATE(B403,-12),Database!$A:$AS,MATCH($N$1,Database!$A$1:$AS$1,),)))))/(((VLOOKUP(EDATE(B403,-12),Database!$A:$AS,MATCH($N$1,Database!$A$1:$AS$1,),))))</f>
        <v>0.1269264836905484</v>
      </c>
      <c r="O403" s="13">
        <f>IF(VLOOKUP(B403,Database!$A:$AV,MATCH($O$1,Database!$A$1:$AV$1,),)=0,"#N/A",((((VLOOKUP(B403,Database!$A:$AS,MATCH($O$1,Database!$A$1:$AS$1,),))))-(((VLOOKUP(EDATE(B403,-12),Database!$A:$AS,MATCH($O$1,Database!$A$1:$AS$1,),)))))/(((VLOOKUP(EDATE(B403,-12),Database!$A:$AS,MATCH($O$1,Database!$A$1:$AS$1,),)))))</f>
        <v>6.4558800854611478E-2</v>
      </c>
      <c r="P403" s="13">
        <f>IF(VLOOKUP(B403,Database!$A:$AV,MATCH($P$1,Database!$A$1:$AV$1,),)=0,"#N/A",((((VLOOKUP(B403,Database!$A:$AS,MATCH($P$1,Database!$A$1:$AS$1,),))))-(((VLOOKUP(EDATE(B403,-12),Database!$A:$AS,MATCH($P$1,Database!$A$1:$AS$1,),)))))/(((VLOOKUP(EDATE(B403,-12),Database!$A:$AS,MATCH($P$1,Database!$A$1:$AS$1,),)))))</f>
        <v>8.8428974600188198E-2</v>
      </c>
      <c r="Q403" s="13">
        <f>IF(VLOOKUP(B403,Database!$A:$AV,MATCH($Q$1,Database!$A$1:$AV$1,),)=0,"#N/A",((((VLOOKUP(B403,Database!$A:$AS,MATCH($Q$1,Database!$A$1:$AS$1,),))))-(((VLOOKUP(EDATE(B403,-12),Database!$A:$AS,MATCH($Q$1,Database!$A$1:$AS$1,),)))))/(((VLOOKUP(EDATE(B403,-12),Database!$A:$AS,MATCH($Q$1,Database!$A$1:$AS$1,),)))))</f>
        <v>-1.4566481221188619E-2</v>
      </c>
      <c r="R403" s="13">
        <f>IF(VLOOKUP(B403,Database!$A:$AV,MATCH($R$1,Database!$A$1:$AV$1,),)=0,"#N/A",((((VLOOKUP(B403,Database!$A:$AS,MATCH($R$1,Database!$A$1:$AS$1,),))))-(((VLOOKUP(EDATE(B403,-12),Database!$A:$AS,MATCH($R$1,Database!$A$1:$AS$1,),)))))/(((VLOOKUP(EDATE(B403,-12),Database!$A:$AS,MATCH($R$1,Database!$A$1:$AS$1,),)))))</f>
        <v>0.10805687203190605</v>
      </c>
      <c r="S403" s="13">
        <f>IF(VLOOKUP(B403,Database!$A:$AV,MATCH($S$1,Database!$A$1:$AV$1,),)=0,"#N/A",((((VLOOKUP(B403,Database!$A:$AS,MATCH($S$1,Database!$A$1:$AS$1,),))))-(((VLOOKUP(EDATE(B403,-12),Database!$A:$AS,MATCH($S$1,Database!$A$1:$AS$1,),)))))/(((VLOOKUP(EDATE(B403,-12),Database!$A:$AS,MATCH($S$1,Database!$A$1:$AS$1,),)))))</f>
        <v>0.32258064515424983</v>
      </c>
      <c r="T403" s="13">
        <f>IF(VLOOKUP(B403,Database!$A:$AV,MATCH($T$1,Database!$A$1:$AV$1,),)=0,"#N/A",((((VLOOKUP(B403,Database!$A:$AS,MATCH($T$1,Database!$A$1:$AS$1,),))))-(((VLOOKUP(EDATE(B403,-12),Database!$A:$AS,MATCH($T$1,Database!$A$1:$AS$1,),)))))/(((VLOOKUP(EDATE(B403,-12),Database!$A:$AS,MATCH($T$1,Database!$A$1:$AS$1,),)))))</f>
        <v>0.13371150728820599</v>
      </c>
      <c r="U403" s="13">
        <f>IF(VLOOKUP(B403,Database!$A:$AV,MATCH($U$1,Database!$A$1:$AV$1,),)=0,"#N/A",((((VLOOKUP(B403,Database!$A:$AS,MATCH($U$1,Database!$A$1:$AS$1,),))))-(((VLOOKUP(EDATE(B403,-12),Database!$A:$AS,MATCH($U$1,Database!$A$1:$AS$1,),)))))/(((VLOOKUP(EDATE(B403,-12),Database!$A:$AS,MATCH($U$1,Database!$A$1:$AS$1,),)))))</f>
        <v>-1.8083182620194447E-3</v>
      </c>
      <c r="V403" s="13">
        <f>IF(VLOOKUP(B403,Database!$A:$AV,MATCH($V$1,Database!$A$1:$AV$1,),)=0,"#N/A",((((VLOOKUP(B403,Database!$A:$AS,MATCH($V$1,Database!$A$1:$AS$1,),))))-(((VLOOKUP(EDATE(B403,-12),Database!$A:$AS,MATCH($V$1,Database!$A$1:$AS$1,),)))))/(((VLOOKUP(EDATE(B403,-12),Database!$A:$AS,MATCH($V$1,Database!$A$1:$AS$1,),)))))</f>
        <v>0.10858995137763375</v>
      </c>
    </row>
    <row r="404" spans="2:22" s="80" customFormat="1" x14ac:dyDescent="0.35">
      <c r="B404" s="75">
        <v>44440</v>
      </c>
      <c r="C404" s="13">
        <f>IF(VLOOKUP(B404,Database!$A:$AU,MATCH($C$1,Database!$A$1:$AU$1,),)=0,"#N/A",((((VLOOKUP(B404,Database!$A:$AU,MATCH($C$1,Database!$A$1:$AU$1,),))))-(((VLOOKUP(EDATE(B404,-12),Database!$A:$AU,MATCH($C$1,Database!$A$1:$AU$1,),)))))/(((VLOOKUP(EDATE(B404,-12),Database!$A:$AU,MATCH($C$1,Database!$A$1:$AU$1,),)))))</f>
        <v>3.9332327834128662E-2</v>
      </c>
      <c r="D404" s="13">
        <f>IF(VLOOKUP(B404,Database!$A:$AV,MATCH($D$1,Database!$A$1:$AV$1,),)=0,"#N/A",((((VLOOKUP(B404,Database!$A:$AS,MATCH($D$1,Database!$A$1:$AS$1,),))))-(((VLOOKUP(EDATE(B404,-12),Database!$A:$AS,MATCH($D$1,Database!$A$1:$AS$1,),)))))/(((VLOOKUP(EDATE(B404,-12),Database!$A:$AS,MATCH($D$1,Database!$A$1:$AS$1,),)))))</f>
        <v>3.6437246963480836E-2</v>
      </c>
      <c r="E404" s="13">
        <f>IF(VLOOKUP(B404,Database!$A:$AV,MATCH($E$1,Database!$A$1:$AV$1,),)=0,"#N/A",((((VLOOKUP(B404,Database!$A:$AS,MATCH($E$1,Database!$A$1:$AS$1,),))))-(((VLOOKUP(EDATE(B404,-12),Database!$A:$AS,MATCH($E$1,Database!$A$1:$AS$1,),)))))/(((VLOOKUP(EDATE(B404,-12),Database!$A:$AS,MATCH($E$1,Database!$A$1:$AS$1,),)))))</f>
        <v>-2.0652173914603094E-2</v>
      </c>
      <c r="F404" s="13">
        <f>IF(VLOOKUP(B404,Database!$A:$AV,MATCH($F$1,Database!$A$1:$AV$1,),)=0,"#N/A",((((VLOOKUP(B404,Database!$A:$AS,MATCH($F$1,Database!$A$1:$AS$1,),))))-(((VLOOKUP(EDATE(B404,-12),Database!$A:$AS,MATCH($F$1,Database!$A$1:$AS$1,),)))))/(((VLOOKUP(EDATE(B404,-12),Database!$A:$AS,MATCH($F$1,Database!$A$1:$AS$1,),)))))</f>
        <v>-9.6153846127138391E-3</v>
      </c>
      <c r="G404" s="13">
        <f>IF(VLOOKUP(B404,Database!$A:$AV,MATCH($G$1,Database!$A$1:$AV$1,),)=0,"#N/A",((((VLOOKUP(B404,Database!$A:$AS,MATCH($G$1,Database!$A$1:$AS$1,),))))-(((VLOOKUP(EDATE(B404,-12),Database!$A:$AS,MATCH($G$1,Database!$A$1:$AS$1,),)))))/(((VLOOKUP(EDATE(B404,-12),Database!$A:$AS,MATCH($G$1,Database!$A$1:$AS$1,),)))))</f>
        <v>2.7803521779424982E-3</v>
      </c>
      <c r="H404" s="13">
        <f>IF(VLOOKUP(B404,Database!$A:$AV,MATCH($H$1,Database!$A$1:$AV$1,),)=0,"#N/A",((((VLOOKUP(B404,Database!$A:$AS,MATCH($H$1,Database!$A$1:$AS$1,),))))-(((VLOOKUP(EDATE(B404,-12),Database!$A:$AS,MATCH($H$1,Database!$A$1:$AS$1,),)))))/(((VLOOKUP(EDATE(B404,-12),Database!$A:$AS,MATCH($H$1,Database!$A$1:$AS$1,),)))))</f>
        <v>1.6901408444423168E-2</v>
      </c>
      <c r="I404" s="13">
        <f>IF(VLOOKUP(B404,Database!$A:$AV,MATCH($I$1,Database!$A$1:$AV$1,),)=0,"#N/A",((((VLOOKUP(B404,Database!$A:$AS,MATCH($I$1,Database!$A$1:$AS$1,),))))-(((VLOOKUP(EDATE(B404,-12),Database!$A:$AS,MATCH($I$1,Database!$A$1:$AS$1,),)))))/(((VLOOKUP(EDATE(B404,-12),Database!$A:$AS,MATCH($I$1,Database!$A$1:$AS$1,),)))))</f>
        <v>5.0898203588571014E-2</v>
      </c>
      <c r="J404" s="13">
        <f>IF(VLOOKUP(B404,Database!$A:$AV,MATCH($J$1,Database!$A$1:$AV$1,),)=0,"#N/A",((((VLOOKUP(B404,Database!$A:$AS,MATCH($J$1,Database!$A$1:$AS$1,),))))-(((VLOOKUP(EDATE(B404,-12),Database!$A:$AS,MATCH($J$1,Database!$A$1:$AS$1,),)))))/(((VLOOKUP(EDATE(B404,-12),Database!$A:$AS,MATCH($J$1,Database!$A$1:$AS$1,),)))))</f>
        <v>7.0954002620409315E-3</v>
      </c>
      <c r="K404" s="13">
        <f>IF(VLOOKUP(B404,Database!$A:$AV,MATCH($K$1,Database!$A$1:$AV$1,),)=0,"#N/A",((((VLOOKUP(B404,Database!$A:$AS,MATCH($K$1,Database!$A$1:$AS$1,),))))-(((VLOOKUP(EDATE(B404,-12),Database!$A:$AS,MATCH($K$1,Database!$A$1:$AS$1,),)))))/(((VLOOKUP(EDATE(B404,-12),Database!$A:$AS,MATCH($K$1,Database!$A$1:$AS$1,),)))))</f>
        <v>2.1798365116477699E-2</v>
      </c>
      <c r="L404" s="13"/>
      <c r="M404" s="13"/>
      <c r="N404" s="13">
        <f>((((VLOOKUP(B404,Database!$A:$AS,MATCH($N$1,Database!$A$1:$AS$1,),))))-(((VLOOKUP(EDATE(B404,-12),Database!$A:$AS,MATCH($N$1,Database!$A$1:$AS$1,),)))))/(((VLOOKUP(EDATE(B404,-12),Database!$A:$AS,MATCH($N$1,Database!$A$1:$AS$1,),))))</f>
        <v>4.5816312374716027E-2</v>
      </c>
      <c r="O404" s="13">
        <f>IF(VLOOKUP(B404,Database!$A:$AV,MATCH($O$1,Database!$A$1:$AV$1,),)=0,"#N/A",((((VLOOKUP(B404,Database!$A:$AS,MATCH($O$1,Database!$A$1:$AS$1,),))))-(((VLOOKUP(EDATE(B404,-12),Database!$A:$AS,MATCH($O$1,Database!$A$1:$AS$1,),)))))/(((VLOOKUP(EDATE(B404,-12),Database!$A:$AS,MATCH($O$1,Database!$A$1:$AS$1,),)))))</f>
        <v>5.2071801466008101E-2</v>
      </c>
      <c r="P404" s="13">
        <f>IF(VLOOKUP(B404,Database!$A:$AV,MATCH($P$1,Database!$A$1:$AV$1,),)=0,"#N/A",((((VLOOKUP(B404,Database!$A:$AS,MATCH($P$1,Database!$A$1:$AS$1,),))))-(((VLOOKUP(EDATE(B404,-12),Database!$A:$AS,MATCH($P$1,Database!$A$1:$AS$1,),)))))/(((VLOOKUP(EDATE(B404,-12),Database!$A:$AS,MATCH($P$1,Database!$A$1:$AS$1,),)))))</f>
        <v>2.919708029197083E-2</v>
      </c>
      <c r="Q404" s="13">
        <f>IF(VLOOKUP(B404,Database!$A:$AV,MATCH($Q$1,Database!$A$1:$AV$1,),)=0,"#N/A",((((VLOOKUP(B404,Database!$A:$AS,MATCH($Q$1,Database!$A$1:$AS$1,),))))-(((VLOOKUP(EDATE(B404,-12),Database!$A:$AS,MATCH($Q$1,Database!$A$1:$AS$1,),)))))/(((VLOOKUP(EDATE(B404,-12),Database!$A:$AS,MATCH($Q$1,Database!$A$1:$AS$1,),)))))</f>
        <v>-4.2315547304282768E-2</v>
      </c>
      <c r="R404" s="13">
        <f>IF(VLOOKUP(B404,Database!$A:$AV,MATCH($R$1,Database!$A$1:$AV$1,),)=0,"#N/A",((((VLOOKUP(B404,Database!$A:$AS,MATCH($R$1,Database!$A$1:$AS$1,),))))-(((VLOOKUP(EDATE(B404,-12),Database!$A:$AS,MATCH($R$1,Database!$A$1:$AS$1,),)))))/(((VLOOKUP(EDATE(B404,-12),Database!$A:$AS,MATCH($R$1,Database!$A$1:$AS$1,),)))))</f>
        <v>0.11059044048988033</v>
      </c>
      <c r="S404" s="13">
        <f>IF(VLOOKUP(B404,Database!$A:$AV,MATCH($S$1,Database!$A$1:$AV$1,),)=0,"#N/A",((((VLOOKUP(B404,Database!$A:$AS,MATCH($S$1,Database!$A$1:$AS$1,),))))-(((VLOOKUP(EDATE(B404,-12),Database!$A:$AS,MATCH($S$1,Database!$A$1:$AS$1,),)))))/(((VLOOKUP(EDATE(B404,-12),Database!$A:$AS,MATCH($S$1,Database!$A$1:$AS$1,),)))))</f>
        <v>0.23781676413147057</v>
      </c>
      <c r="T404" s="13">
        <f>IF(VLOOKUP(B404,Database!$A:$AV,MATCH($T$1,Database!$A$1:$AV$1,),)=0,"#N/A",((((VLOOKUP(B404,Database!$A:$AS,MATCH($T$1,Database!$A$1:$AS$1,),))))-(((VLOOKUP(EDATE(B404,-12),Database!$A:$AS,MATCH($T$1,Database!$A$1:$AS$1,),)))))/(((VLOOKUP(EDATE(B404,-12),Database!$A:$AS,MATCH($T$1,Database!$A$1:$AS$1,),)))))</f>
        <v>9.4745222930576481E-2</v>
      </c>
      <c r="U404" s="13">
        <f>IF(VLOOKUP(B404,Database!$A:$AV,MATCH($U$1,Database!$A$1:$AV$1,),)=0,"#N/A",((((VLOOKUP(B404,Database!$A:$AS,MATCH($U$1,Database!$A$1:$AS$1,),))))-(((VLOOKUP(EDATE(B404,-12),Database!$A:$AS,MATCH($U$1,Database!$A$1:$AS$1,),)))))/(((VLOOKUP(EDATE(B404,-12),Database!$A:$AS,MATCH($U$1,Database!$A$1:$AS$1,),)))))</f>
        <v>-3.8530465943195584E-2</v>
      </c>
      <c r="V404" s="13">
        <f>IF(VLOOKUP(B404,Database!$A:$AV,MATCH($V$1,Database!$A$1:$AV$1,),)=0,"#N/A",((((VLOOKUP(B404,Database!$A:$AS,MATCH($V$1,Database!$A$1:$AS$1,),))))-(((VLOOKUP(EDATE(B404,-12),Database!$A:$AS,MATCH($V$1,Database!$A$1:$AS$1,),)))))/(((VLOOKUP(EDATE(B404,-12),Database!$A:$AS,MATCH($V$1,Database!$A$1:$AS$1,),)))))</f>
        <v>8.9398734177215056E-2</v>
      </c>
    </row>
    <row r="405" spans="2:22" s="80" customFormat="1" x14ac:dyDescent="0.35">
      <c r="B405" s="75">
        <v>44470</v>
      </c>
      <c r="C405" s="13">
        <f>IF(VLOOKUP(B405,Database!$A:$AU,MATCH($C$1,Database!$A$1:$AU$1,),)=0,"#N/A",((((VLOOKUP(B405,Database!$A:$AU,MATCH($C$1,Database!$A$1:$AU$1,),))))-(((VLOOKUP(EDATE(B405,-12),Database!$A:$AU,MATCH($C$1,Database!$A$1:$AU$1,),)))))/(((VLOOKUP(EDATE(B405,-12),Database!$A:$AU,MATCH($C$1,Database!$A$1:$AU$1,),)))))</f>
        <v>4.6839142789752146E-2</v>
      </c>
      <c r="D405" s="13">
        <f>IF(VLOOKUP(B405,Database!$A:$AV,MATCH($D$1,Database!$A$1:$AV$1,),)=0,"#N/A",((((VLOOKUP(B405,Database!$A:$AS,MATCH($D$1,Database!$A$1:$AS$1,),))))-(((VLOOKUP(EDATE(B405,-12),Database!$A:$AS,MATCH($D$1,Database!$A$1:$AS$1,),)))))/(((VLOOKUP(EDATE(B405,-12),Database!$A:$AS,MATCH($D$1,Database!$A$1:$AS$1,),)))))</f>
        <v>3.9408867050019104E-3</v>
      </c>
      <c r="E405" s="13">
        <f>IF(VLOOKUP(B405,Database!$A:$AV,MATCH($E$1,Database!$A$1:$AV$1,),)=0,"#N/A",((((VLOOKUP(B405,Database!$A:$AS,MATCH($E$1,Database!$A$1:$AS$1,),))))-(((VLOOKUP(EDATE(B405,-12),Database!$A:$AS,MATCH($E$1,Database!$A$1:$AS$1,),)))))/(((VLOOKUP(EDATE(B405,-12),Database!$A:$AS,MATCH($E$1,Database!$A$1:$AS$1,),)))))</f>
        <v>-1.6008537882487628E-2</v>
      </c>
      <c r="F405" s="13">
        <f>IF(VLOOKUP(B405,Database!$A:$AV,MATCH($F$1,Database!$A$1:$AV$1,),)=0,"#N/A",((((VLOOKUP(B405,Database!$A:$AS,MATCH($F$1,Database!$A$1:$AS$1,),))))-(((VLOOKUP(EDATE(B405,-12),Database!$A:$AS,MATCH($F$1,Database!$A$1:$AS$1,),)))))/(((VLOOKUP(EDATE(B405,-12),Database!$A:$AS,MATCH($F$1,Database!$A$1:$AS$1,),)))))</f>
        <v>-1.3374485592993009E-2</v>
      </c>
      <c r="G405" s="13">
        <f>IF(VLOOKUP(B405,Database!$A:$AV,MATCH($G$1,Database!$A$1:$AV$1,),)=0,"#N/A",((((VLOOKUP(B405,Database!$A:$AS,MATCH($G$1,Database!$A$1:$AS$1,),))))-(((VLOOKUP(EDATE(B405,-12),Database!$A:$AS,MATCH($G$1,Database!$A$1:$AS$1,),)))))/(((VLOOKUP(EDATE(B405,-12),Database!$A:$AS,MATCH($G$1,Database!$A$1:$AS$1,),)))))</f>
        <v>-6.2255246510694298E-3</v>
      </c>
      <c r="H405" s="13">
        <f>IF(VLOOKUP(B405,Database!$A:$AV,MATCH($H$1,Database!$A$1:$AV$1,),)=0,"#N/A",((((VLOOKUP(B405,Database!$A:$AS,MATCH($H$1,Database!$A$1:$AS$1,),))))-(((VLOOKUP(EDATE(B405,-12),Database!$A:$AS,MATCH($H$1,Database!$A$1:$AS$1,),)))))/(((VLOOKUP(EDATE(B405,-12),Database!$A:$AS,MATCH($H$1,Database!$A$1:$AS$1,),)))))</f>
        <v>-3.7174721234194308E-3</v>
      </c>
      <c r="I405" s="13">
        <f>IF(VLOOKUP(B405,Database!$A:$AV,MATCH($I$1,Database!$A$1:$AV$1,),)=0,"#N/A",((((VLOOKUP(B405,Database!$A:$AS,MATCH($I$1,Database!$A$1:$AS$1,),))))-(((VLOOKUP(EDATE(B405,-12),Database!$A:$AS,MATCH($I$1,Database!$A$1:$AS$1,),)))))/(((VLOOKUP(EDATE(B405,-12),Database!$A:$AS,MATCH($I$1,Database!$A$1:$AS$1,),)))))</f>
        <v>2.6341463417109075E-2</v>
      </c>
      <c r="J405" s="13">
        <f>IF(VLOOKUP(B405,Database!$A:$AV,MATCH($J$1,Database!$A$1:$AV$1,),)=0,"#N/A",((((VLOOKUP(B405,Database!$A:$AS,MATCH($J$1,Database!$A$1:$AS$1,),))))-(((VLOOKUP(EDATE(B405,-12),Database!$A:$AS,MATCH($J$1,Database!$A$1:$AS$1,),)))))/(((VLOOKUP(EDATE(B405,-12),Database!$A:$AS,MATCH($J$1,Database!$A$1:$AS$1,),)))))</f>
        <v>-7.159996936015238E-4</v>
      </c>
      <c r="K405" s="13">
        <f>IF(VLOOKUP(B405,Database!$A:$AV,MATCH($K$1,Database!$A$1:$AV$1,),)=0,"#N/A",((((VLOOKUP(B405,Database!$A:$AS,MATCH($K$1,Database!$A$1:$AS$1,),))))-(((VLOOKUP(EDATE(B405,-12),Database!$A:$AS,MATCH($K$1,Database!$A$1:$AS$1,),)))))/(((VLOOKUP(EDATE(B405,-12),Database!$A:$AS,MATCH($K$1,Database!$A$1:$AS$1,),)))))</f>
        <v>4.0036396725255281E-2</v>
      </c>
      <c r="L405" s="13"/>
      <c r="M405" s="13"/>
      <c r="N405" s="13">
        <f>((((VLOOKUP(B405,Database!$A:$AS,MATCH($N$1,Database!$A$1:$AS$1,),))))-(((VLOOKUP(EDATE(B405,-12),Database!$A:$AS,MATCH($N$1,Database!$A$1:$AS$1,),)))))/(((VLOOKUP(EDATE(B405,-12),Database!$A:$AS,MATCH($N$1,Database!$A$1:$AS$1,),))))</f>
        <v>4.2748314064005699E-2</v>
      </c>
      <c r="O405" s="13">
        <f>IF(VLOOKUP(B405,Database!$A:$AV,MATCH($O$1,Database!$A$1:$AV$1,),)=0,"#N/A",((((VLOOKUP(B405,Database!$A:$AS,MATCH($O$1,Database!$A$1:$AS$1,),))))-(((VLOOKUP(EDATE(B405,-12),Database!$A:$AS,MATCH($O$1,Database!$A$1:$AS$1,),)))))/(((VLOOKUP(EDATE(B405,-12),Database!$A:$AS,MATCH($O$1,Database!$A$1:$AS$1,),)))))</f>
        <v>6.0426079972233954E-2</v>
      </c>
      <c r="P405" s="13">
        <f>IF(VLOOKUP(B405,Database!$A:$AV,MATCH($P$1,Database!$A$1:$AV$1,),)=0,"#N/A",((((VLOOKUP(B405,Database!$A:$AS,MATCH($P$1,Database!$A$1:$AS$1,),))))-(((VLOOKUP(EDATE(B405,-12),Database!$A:$AS,MATCH($P$1,Database!$A$1:$AS$1,),)))))/(((VLOOKUP(EDATE(B405,-12),Database!$A:$AS,MATCH($P$1,Database!$A$1:$AS$1,),)))))</f>
        <v>3.8532110091743142E-2</v>
      </c>
      <c r="Q405" s="13">
        <f>IF(VLOOKUP(B405,Database!$A:$AV,MATCH($Q$1,Database!$A$1:$AV$1,),)=0,"#N/A",((((VLOOKUP(B405,Database!$A:$AS,MATCH($Q$1,Database!$A$1:$AS$1,),))))-(((VLOOKUP(EDATE(B405,-12),Database!$A:$AS,MATCH($Q$1,Database!$A$1:$AS$1,),)))))/(((VLOOKUP(EDATE(B405,-12),Database!$A:$AS,MATCH($Q$1,Database!$A$1:$AS$1,),)))))</f>
        <v>-6.0857069116403102E-2</v>
      </c>
      <c r="R405" s="13">
        <f>IF(VLOOKUP(B405,Database!$A:$AV,MATCH($R$1,Database!$A$1:$AV$1,),)=0,"#N/A",((((VLOOKUP(B405,Database!$A:$AS,MATCH($R$1,Database!$A$1:$AS$1,),))))-(((VLOOKUP(EDATE(B405,-12),Database!$A:$AS,MATCH($R$1,Database!$A$1:$AS$1,),)))))/(((VLOOKUP(EDATE(B405,-12),Database!$A:$AS,MATCH($R$1,Database!$A$1:$AS$1,),)))))</f>
        <v>0.16908212560339744</v>
      </c>
      <c r="S405" s="13">
        <f>IF(VLOOKUP(B405,Database!$A:$AV,MATCH($S$1,Database!$A$1:$AV$1,),)=0,"#N/A",((((VLOOKUP(B405,Database!$A:$AS,MATCH($S$1,Database!$A$1:$AS$1,),))))-(((VLOOKUP(EDATE(B405,-12),Database!$A:$AS,MATCH($S$1,Database!$A$1:$AS$1,),)))))/(((VLOOKUP(EDATE(B405,-12),Database!$A:$AS,MATCH($S$1,Database!$A$1:$AS$1,),)))))</f>
        <v>-0.10384615384670871</v>
      </c>
      <c r="T405" s="13">
        <f>IF(VLOOKUP(B405,Database!$A:$AV,MATCH($T$1,Database!$A$1:$AV$1,),)=0,"#N/A",((((VLOOKUP(B405,Database!$A:$AS,MATCH($T$1,Database!$A$1:$AS$1,),))))-(((VLOOKUP(EDATE(B405,-12),Database!$A:$AS,MATCH($T$1,Database!$A$1:$AS$1,),)))))/(((VLOOKUP(EDATE(B405,-12),Database!$A:$AS,MATCH($T$1,Database!$A$1:$AS$1,),)))))</f>
        <v>9.7619047615740417E-2</v>
      </c>
      <c r="U405" s="13">
        <f>IF(VLOOKUP(B405,Database!$A:$AV,MATCH($U$1,Database!$A$1:$AV$1,),)=0,"#N/A",((((VLOOKUP(B405,Database!$A:$AS,MATCH($U$1,Database!$A$1:$AS$1,),))))-(((VLOOKUP(EDATE(B405,-12),Database!$A:$AS,MATCH($U$1,Database!$A$1:$AS$1,),)))))/(((VLOOKUP(EDATE(B405,-12),Database!$A:$AS,MATCH($U$1,Database!$A$1:$AS$1,),)))))</f>
        <v>-5.4243219590246888E-2</v>
      </c>
      <c r="V405" s="13">
        <f>IF(VLOOKUP(B405,Database!$A:$AV,MATCH($V$1,Database!$A$1:$AV$1,),)=0,"#N/A",((((VLOOKUP(B405,Database!$A:$AS,MATCH($V$1,Database!$A$1:$AS$1,),))))-(((VLOOKUP(EDATE(B405,-12),Database!$A:$AS,MATCH($V$1,Database!$A$1:$AS$1,),)))))/(((VLOOKUP(EDATE(B405,-12),Database!$A:$AS,MATCH($V$1,Database!$A$1:$AS$1,),)))))</f>
        <v>0.10298742138364786</v>
      </c>
    </row>
    <row r="406" spans="2:22" s="80" customFormat="1" x14ac:dyDescent="0.35">
      <c r="B406" s="75">
        <v>44501</v>
      </c>
      <c r="C406" s="13">
        <f>IF(VLOOKUP(B406,Database!$A:$AU,MATCH($C$1,Database!$A$1:$AU$1,),)=0,"#N/A",((((VLOOKUP(B406,Database!$A:$AU,MATCH($C$1,Database!$A$1:$AU$1,),))))-(((VLOOKUP(EDATE(B406,-12),Database!$A:$AU,MATCH($C$1,Database!$A$1:$AU$1,),)))))/(((VLOOKUP(EDATE(B406,-12),Database!$A:$AU,MATCH($C$1,Database!$A$1:$AU$1,),)))))</f>
        <v>4.9863928828121198E-2</v>
      </c>
      <c r="D406" s="13">
        <f>IF(VLOOKUP(B406,Database!$A:$AV,MATCH($D$1,Database!$A$1:$AV$1,),)=0,"#N/A",((((VLOOKUP(B406,Database!$A:$AS,MATCH($D$1,Database!$A$1:$AS$1,),))))-(((VLOOKUP(EDATE(B406,-12),Database!$A:$AS,MATCH($D$1,Database!$A$1:$AS$1,),)))))/(((VLOOKUP(EDATE(B406,-12),Database!$A:$AS,MATCH($D$1,Database!$A$1:$AS$1,),)))))</f>
        <v>-1.0496183206416489E-2</v>
      </c>
      <c r="E406" s="13">
        <f>IF(VLOOKUP(B406,Database!$A:$AV,MATCH($E$1,Database!$A$1:$AV$1,),)=0,"#N/A",((((VLOOKUP(B406,Database!$A:$AS,MATCH($E$1,Database!$A$1:$AS$1,),))))-(((VLOOKUP(EDATE(B406,-12),Database!$A:$AS,MATCH($E$1,Database!$A$1:$AS$1,),)))))/(((VLOOKUP(EDATE(B406,-12),Database!$A:$AS,MATCH($E$1,Database!$A$1:$AS$1,),)))))</f>
        <v>3.2978723412981692E-2</v>
      </c>
      <c r="F406" s="13">
        <f>IF(VLOOKUP(B406,Database!$A:$AV,MATCH($F$1,Database!$A$1:$AV$1,),)=0,"#N/A",((((VLOOKUP(B406,Database!$A:$AS,MATCH($F$1,Database!$A$1:$AS$1,),))))-(((VLOOKUP(EDATE(B406,-12),Database!$A:$AS,MATCH($F$1,Database!$A$1:$AS$1,),)))))/(((VLOOKUP(EDATE(B406,-12),Database!$A:$AS,MATCH($F$1,Database!$A$1:$AS$1,),)))))</f>
        <v>-2.0283975653675162E-2</v>
      </c>
      <c r="G406" s="13">
        <f>IF(VLOOKUP(B406,Database!$A:$AV,MATCH($G$1,Database!$A$1:$AV$1,),)=0,"#N/A",((((VLOOKUP(B406,Database!$A:$AS,MATCH($G$1,Database!$A$1:$AS$1,),))))-(((VLOOKUP(EDATE(B406,-12),Database!$A:$AS,MATCH($G$1,Database!$A$1:$AS$1,),)))))/(((VLOOKUP(EDATE(B406,-12),Database!$A:$AS,MATCH($G$1,Database!$A$1:$AS$1,),)))))</f>
        <v>-5.9093224656139838E-3</v>
      </c>
      <c r="H406" s="13">
        <f>IF(VLOOKUP(B406,Database!$A:$AV,MATCH($H$1,Database!$A$1:$AV$1,),)=0,"#N/A",((((VLOOKUP(B406,Database!$A:$AS,MATCH($H$1,Database!$A$1:$AS$1,),))))-(((VLOOKUP(EDATE(B406,-12),Database!$A:$AS,MATCH($H$1,Database!$A$1:$AS$1,),)))))/(((VLOOKUP(EDATE(B406,-12),Database!$A:$AS,MATCH($H$1,Database!$A$1:$AS$1,),)))))</f>
        <v>-1.6468435501191168E-2</v>
      </c>
      <c r="I406" s="13">
        <f>IF(VLOOKUP(B406,Database!$A:$AV,MATCH($I$1,Database!$A$1:$AV$1,),)=0,"#N/A",((((VLOOKUP(B406,Database!$A:$AS,MATCH($I$1,Database!$A$1:$AS$1,),))))-(((VLOOKUP(EDATE(B406,-12),Database!$A:$AS,MATCH($I$1,Database!$A$1:$AS$1,),)))))/(((VLOOKUP(EDATE(B406,-12),Database!$A:$AS,MATCH($I$1,Database!$A$1:$AS$1,),)))))</f>
        <v>6.8793619143536697E-2</v>
      </c>
      <c r="J406" s="13">
        <f>IF(VLOOKUP(B406,Database!$A:$AV,MATCH($J$1,Database!$A$1:$AV$1,),)=0,"#N/A",((((VLOOKUP(B406,Database!$A:$AS,MATCH($J$1,Database!$A$1:$AS$1,),))))-(((VLOOKUP(EDATE(B406,-12),Database!$A:$AS,MATCH($J$1,Database!$A$1:$AS$1,),)))))/(((VLOOKUP(EDATE(B406,-12),Database!$A:$AS,MATCH($J$1,Database!$A$1:$AS$1,),)))))</f>
        <v>3.4621884857315093E-2</v>
      </c>
      <c r="K406" s="13">
        <f>IF(VLOOKUP(B406,Database!$A:$AV,MATCH($K$1,Database!$A$1:$AV$1,),)=0,"#N/A",((((VLOOKUP(B406,Database!$A:$AS,MATCH($K$1,Database!$A$1:$AS$1,),))))-(((VLOOKUP(EDATE(B406,-12),Database!$A:$AS,MATCH($K$1,Database!$A$1:$AS$1,),)))))/(((VLOOKUP(EDATE(B406,-12),Database!$A:$AS,MATCH($K$1,Database!$A$1:$AS$1,),)))))</f>
        <v>4.065040650171476E-2</v>
      </c>
      <c r="L406" s="13"/>
      <c r="M406" s="13"/>
      <c r="N406" s="13">
        <f>((((VLOOKUP(B406,Database!$A:$AS,MATCH($N$1,Database!$A$1:$AS$1,),))))-(((VLOOKUP(EDATE(B406,-12),Database!$A:$AS,MATCH($N$1,Database!$A$1:$AS$1,),)))))/(((VLOOKUP(EDATE(B406,-12),Database!$A:$AS,MATCH($N$1,Database!$A$1:$AS$1,),))))</f>
        <v>7.552658590256593E-3</v>
      </c>
      <c r="O406" s="13">
        <f>IF(VLOOKUP(B406,Database!$A:$AV,MATCH($O$1,Database!$A$1:$AV$1,),)=0,"#N/A",((((VLOOKUP(B406,Database!$A:$AS,MATCH($O$1,Database!$A$1:$AS$1,),))))-(((VLOOKUP(EDATE(B406,-12),Database!$A:$AS,MATCH($O$1,Database!$A$1:$AS$1,),)))))/(((VLOOKUP(EDATE(B406,-12),Database!$A:$AS,MATCH($O$1,Database!$A$1:$AS$1,),)))))</f>
        <v>3.1776260943216852E-2</v>
      </c>
      <c r="P406" s="13">
        <f>IF(VLOOKUP(B406,Database!$A:$AV,MATCH($P$1,Database!$A$1:$AV$1,),)=0,"#N/A",((((VLOOKUP(B406,Database!$A:$AS,MATCH($P$1,Database!$A$1:$AS$1,),))))-(((VLOOKUP(EDATE(B406,-12),Database!$A:$AS,MATCH($P$1,Database!$A$1:$AS$1,),)))))/(((VLOOKUP(EDATE(B406,-12),Database!$A:$AS,MATCH($P$1,Database!$A$1:$AS$1,),)))))</f>
        <v>5.118829981718459E-2</v>
      </c>
      <c r="Q406" s="13">
        <f>IF(VLOOKUP(B406,Database!$A:$AV,MATCH($Q$1,Database!$A$1:$AV$1,),)=0,"#N/A",((((VLOOKUP(B406,Database!$A:$AS,MATCH($Q$1,Database!$A$1:$AS$1,),))))-(((VLOOKUP(EDATE(B406,-12),Database!$A:$AS,MATCH($Q$1,Database!$A$1:$AS$1,),)))))/(((VLOOKUP(EDATE(B406,-12),Database!$A:$AS,MATCH($Q$1,Database!$A$1:$AS$1,),)))))</f>
        <v>-6.4739541384204083E-2</v>
      </c>
      <c r="R406" s="13">
        <f>IF(VLOOKUP(B406,Database!$A:$AV,MATCH($R$1,Database!$A$1:$AV$1,),)=0,"#N/A",((((VLOOKUP(B406,Database!$A:$AS,MATCH($R$1,Database!$A$1:$AS$1,),))))-(((VLOOKUP(EDATE(B406,-12),Database!$A:$AS,MATCH($R$1,Database!$A$1:$AS$1,),)))))/(((VLOOKUP(EDATE(B406,-12),Database!$A:$AS,MATCH($R$1,Database!$A$1:$AS$1,),)))))</f>
        <v>8.9009990917001E-2</v>
      </c>
      <c r="S406" s="13">
        <f>IF(VLOOKUP(B406,Database!$A:$AV,MATCH($S$1,Database!$A$1:$AV$1,),)=0,"#N/A",((((VLOOKUP(B406,Database!$A:$AS,MATCH($S$1,Database!$A$1:$AS$1,),))))-(((VLOOKUP(EDATE(B406,-12),Database!$A:$AS,MATCH($S$1,Database!$A$1:$AS$1,),)))))/(((VLOOKUP(EDATE(B406,-12),Database!$A:$AS,MATCH($S$1,Database!$A$1:$AS$1,),)))))</f>
        <v>-0.3062575210568505</v>
      </c>
      <c r="T406" s="13">
        <f>IF(VLOOKUP(B406,Database!$A:$AV,MATCH($T$1,Database!$A$1:$AV$1,),)=0,"#N/A",((((VLOOKUP(B406,Database!$A:$AS,MATCH($T$1,Database!$A$1:$AS$1,),))))-(((VLOOKUP(EDATE(B406,-12),Database!$A:$AS,MATCH($T$1,Database!$A$1:$AS$1,),)))))/(((VLOOKUP(EDATE(B406,-12),Database!$A:$AS,MATCH($T$1,Database!$A$1:$AS$1,),)))))</f>
        <v>0.11852433281380556</v>
      </c>
      <c r="U406" s="13">
        <f>IF(VLOOKUP(B406,Database!$A:$AV,MATCH($U$1,Database!$A$1:$AV$1,),)=0,"#N/A",((((VLOOKUP(B406,Database!$A:$AS,MATCH($U$1,Database!$A$1:$AS$1,),))))-(((VLOOKUP(EDATE(B406,-12),Database!$A:$AS,MATCH($U$1,Database!$A$1:$AS$1,),)))))/(((VLOOKUP(EDATE(B406,-12),Database!$A:$AS,MATCH($U$1,Database!$A$1:$AS$1,),)))))</f>
        <v>1.6843971630270196E-2</v>
      </c>
      <c r="V406" s="13">
        <f>IF(VLOOKUP(B406,Database!$A:$AV,MATCH($V$1,Database!$A$1:$AV$1,),)=0,"#N/A",((((VLOOKUP(B406,Database!$A:$AS,MATCH($V$1,Database!$A$1:$AS$1,),))))-(((VLOOKUP(EDATE(B406,-12),Database!$A:$AS,MATCH($V$1,Database!$A$1:$AS$1,),)))))/(((VLOOKUP(EDATE(B406,-12),Database!$A:$AS,MATCH($V$1,Database!$A$1:$AS$1,),)))))</f>
        <v>0.14712824547600328</v>
      </c>
    </row>
    <row r="407" spans="2:22" s="80" customFormat="1" x14ac:dyDescent="0.35">
      <c r="B407" s="75">
        <v>44531</v>
      </c>
      <c r="C407" s="13">
        <f>IF(VLOOKUP(B407,Database!$A:$AU,MATCH($C$1,Database!$A$1:$AU$1,),)=0,"#N/A",((((VLOOKUP(B407,Database!$A:$AU,MATCH($C$1,Database!$A$1:$AU$1,),))))-(((VLOOKUP(EDATE(B407,-12),Database!$A:$AU,MATCH($C$1,Database!$A$1:$AU$1,),)))))/(((VLOOKUP(EDATE(B407,-12),Database!$A:$AU,MATCH($C$1,Database!$A$1:$AU$1,),)))))</f>
        <v>3.6893965632945926E-2</v>
      </c>
      <c r="D407" s="13">
        <f>IF(VLOOKUP(B407,Database!$A:$AV,MATCH($D$1,Database!$A$1:$AV$1,),)=0,"#N/A",((((VLOOKUP(B407,Database!$A:$AS,MATCH($D$1,Database!$A$1:$AS$1,),))))-(((VLOOKUP(EDATE(B407,-12),Database!$A:$AS,MATCH($D$1,Database!$A$1:$AS$1,),)))))/(((VLOOKUP(EDATE(B407,-12),Database!$A:$AS,MATCH($D$1,Database!$A$1:$AS$1,),)))))</f>
        <v>2.0019065771332022E-2</v>
      </c>
      <c r="E407" s="13">
        <f>IF(VLOOKUP(B407,Database!$A:$AV,MATCH($E$1,Database!$A$1:$AV$1,),)=0,"#N/A",((((VLOOKUP(B407,Database!$A:$AS,MATCH($E$1,Database!$A$1:$AS$1,),))))-(((VLOOKUP(EDATE(B407,-12),Database!$A:$AS,MATCH($E$1,Database!$A$1:$AS$1,),)))))/(((VLOOKUP(EDATE(B407,-12),Database!$A:$AS,MATCH($E$1,Database!$A$1:$AS$1,),)))))</f>
        <v>3.0818278422122647E-2</v>
      </c>
      <c r="F407" s="13">
        <f>IF(VLOOKUP(B407,Database!$A:$AV,MATCH($F$1,Database!$A$1:$AV$1,),)=0,"#N/A",((((VLOOKUP(B407,Database!$A:$AS,MATCH($F$1,Database!$A$1:$AS$1,),))))-(((VLOOKUP(EDATE(B407,-12),Database!$A:$AS,MATCH($F$1,Database!$A$1:$AS$1,),)))))/(((VLOOKUP(EDATE(B407,-12),Database!$A:$AS,MATCH($F$1,Database!$A$1:$AS$1,),)))))</f>
        <v>-9.1185410309405114E-3</v>
      </c>
      <c r="G407" s="13">
        <f>IF(VLOOKUP(B407,Database!$A:$AV,MATCH($G$1,Database!$A$1:$AV$1,),)=0,"#N/A",((((VLOOKUP(B407,Database!$A:$AS,MATCH($G$1,Database!$A$1:$AS$1,),))))-(((VLOOKUP(EDATE(B407,-12),Database!$A:$AS,MATCH($G$1,Database!$A$1:$AS$1,),)))))/(((VLOOKUP(EDATE(B407,-12),Database!$A:$AS,MATCH($G$1,Database!$A$1:$AS$1,),)))))</f>
        <v>-4.0832993058383062E-4</v>
      </c>
      <c r="H407" s="13">
        <f>IF(VLOOKUP(B407,Database!$A:$AV,MATCH($H$1,Database!$A$1:$AV$1,),)=0,"#N/A",((((VLOOKUP(B407,Database!$A:$AS,MATCH($H$1,Database!$A$1:$AS$1,),))))-(((VLOOKUP(EDATE(B407,-12),Database!$A:$AS,MATCH($H$1,Database!$A$1:$AS$1,),)))))/(((VLOOKUP(EDATE(B407,-12),Database!$A:$AS,MATCH($H$1,Database!$A$1:$AS$1,),)))))</f>
        <v>-2.36148955522213E-2</v>
      </c>
      <c r="I407" s="13">
        <f>IF(VLOOKUP(B407,Database!$A:$AV,MATCH($I$1,Database!$A$1:$AV$1,),)=0,"#N/A",((((VLOOKUP(B407,Database!$A:$AS,MATCH($I$1,Database!$A$1:$AS$1,),))))-(((VLOOKUP(EDATE(B407,-12),Database!$A:$AS,MATCH($I$1,Database!$A$1:$AS$1,),)))))/(((VLOOKUP(EDATE(B407,-12),Database!$A:$AS,MATCH($I$1,Database!$A$1:$AS$1,),)))))</f>
        <v>4.7761194026494015E-2</v>
      </c>
      <c r="J407" s="13">
        <f>IF(VLOOKUP(B407,Database!$A:$AV,MATCH($J$1,Database!$A$1:$AV$1,),)=0,"#N/A",((((VLOOKUP(B407,Database!$A:$AS,MATCH($J$1,Database!$A$1:$AS$1,),))))-(((VLOOKUP(EDATE(B407,-12),Database!$A:$AS,MATCH($J$1,Database!$A$1:$AS$1,),)))))/(((VLOOKUP(EDATE(B407,-12),Database!$A:$AS,MATCH($J$1,Database!$A$1:$AS$1,),)))))</f>
        <v>1.8929579636944836E-2</v>
      </c>
      <c r="K407" s="13">
        <f>IF(VLOOKUP(B407,Database!$A:$AV,MATCH($K$1,Database!$A$1:$AV$1,),)=0,"#N/A",((((VLOOKUP(B407,Database!$A:$AS,MATCH($K$1,Database!$A$1:$AS$1,),))))-(((VLOOKUP(EDATE(B407,-12),Database!$A:$AS,MATCH($K$1,Database!$A$1:$AS$1,),)))))/(((VLOOKUP(EDATE(B407,-12),Database!$A:$AS,MATCH($K$1,Database!$A$1:$AS$1,),)))))</f>
        <v>3.2200357781673156E-2</v>
      </c>
      <c r="L407" s="13"/>
      <c r="M407" s="13"/>
      <c r="N407" s="13">
        <f>((((VLOOKUP(B407,Database!$A:$AS,MATCH($N$1,Database!$A$1:$AS$1,),))))-(((VLOOKUP(EDATE(B407,-12),Database!$A:$AS,MATCH($N$1,Database!$A$1:$AS$1,),)))))/(((VLOOKUP(EDATE(B407,-12),Database!$A:$AS,MATCH($N$1,Database!$A$1:$AS$1,),))))</f>
        <v>9.542965339726938E-3</v>
      </c>
      <c r="O407" s="13">
        <f>IF(VLOOKUP(B407,Database!$A:$AV,MATCH($O$1,Database!$A$1:$AV$1,),)=0,"#N/A",((((VLOOKUP(B407,Database!$A:$AS,MATCH($O$1,Database!$A$1:$AS$1,),))))-(((VLOOKUP(EDATE(B407,-12),Database!$A:$AS,MATCH($O$1,Database!$A$1:$AS$1,),)))))/(((VLOOKUP(EDATE(B407,-12),Database!$A:$AS,MATCH($O$1,Database!$A$1:$AS$1,),)))))</f>
        <v>1.9749179253176721E-2</v>
      </c>
      <c r="P407" s="13">
        <f>IF(VLOOKUP(B407,Database!$A:$AV,MATCH($P$1,Database!$A$1:$AV$1,),)=0,"#N/A",((((VLOOKUP(B407,Database!$A:$AS,MATCH($P$1,Database!$A$1:$AS$1,),))))-(((VLOOKUP(EDATE(B407,-12),Database!$A:$AS,MATCH($P$1,Database!$A$1:$AS$1,),)))))/(((VLOOKUP(EDATE(B407,-12),Database!$A:$AS,MATCH($P$1,Database!$A$1:$AS$1,),)))))</f>
        <v>6.8283917340521194E-2</v>
      </c>
      <c r="Q407" s="13">
        <f>IF(VLOOKUP(B407,Database!$A:$AV,MATCH($Q$1,Database!$A$1:$AV$1,),)=0,"#N/A",((((VLOOKUP(B407,Database!$A:$AS,MATCH($Q$1,Database!$A$1:$AS$1,),))))-(((VLOOKUP(EDATE(B407,-12),Database!$A:$AS,MATCH($Q$1,Database!$A$1:$AS$1,),)))))/(((VLOOKUP(EDATE(B407,-12),Database!$A:$AS,MATCH($Q$1,Database!$A$1:$AS$1,),)))))</f>
        <v>-4.2652099406968916E-2</v>
      </c>
      <c r="R407" s="13">
        <f>IF(VLOOKUP(B407,Database!$A:$AV,MATCH($R$1,Database!$A$1:$AV$1,),)=0,"#N/A",((((VLOOKUP(B407,Database!$A:$AS,MATCH($R$1,Database!$A$1:$AS$1,),))))-(((VLOOKUP(EDATE(B407,-12),Database!$A:$AS,MATCH($R$1,Database!$A$1:$AS$1,),)))))/(((VLOOKUP(EDATE(B407,-12),Database!$A:$AS,MATCH($R$1,Database!$A$1:$AS$1,),)))))</f>
        <v>9.3381686315371332E-2</v>
      </c>
      <c r="S407" s="13">
        <f>IF(VLOOKUP(B407,Database!$A:$AV,MATCH($S$1,Database!$A$1:$AV$1,),)=0,"#N/A",((((VLOOKUP(B407,Database!$A:$AS,MATCH($S$1,Database!$A$1:$AS$1,),))))-(((VLOOKUP(EDATE(B407,-12),Database!$A:$AS,MATCH($S$1,Database!$A$1:$AS$1,),)))))/(((VLOOKUP(EDATE(B407,-12),Database!$A:$AS,MATCH($S$1,Database!$A$1:$AS$1,),)))))</f>
        <v>-0.1081081081107174</v>
      </c>
      <c r="T407" s="13">
        <f>IF(VLOOKUP(B407,Database!$A:$AV,MATCH($T$1,Database!$A$1:$AV$1,),)=0,"#N/A",((((VLOOKUP(B407,Database!$A:$AS,MATCH($T$1,Database!$A$1:$AS$1,),))))-(((VLOOKUP(EDATE(B407,-12),Database!$A:$AS,MATCH($T$1,Database!$A$1:$AS$1,),)))))/(((VLOOKUP(EDATE(B407,-12),Database!$A:$AS,MATCH($T$1,Database!$A$1:$AS$1,),)))))</f>
        <v>0.12461059189393013</v>
      </c>
      <c r="U407" s="13">
        <f>IF(VLOOKUP(B407,Database!$A:$AV,MATCH($U$1,Database!$A$1:$AV$1,),)=0,"#N/A",((((VLOOKUP(B407,Database!$A:$AS,MATCH($U$1,Database!$A$1:$AS$1,),))))-(((VLOOKUP(EDATE(B407,-12),Database!$A:$AS,MATCH($U$1,Database!$A$1:$AS$1,),)))))/(((VLOOKUP(EDATE(B407,-12),Database!$A:$AS,MATCH($U$1,Database!$A$1:$AS$1,),)))))</f>
        <v>-2.7288732399310844E-2</v>
      </c>
      <c r="V407" s="13">
        <f>IF(VLOOKUP(B407,Database!$A:$AV,MATCH($V$1,Database!$A$1:$AV$1,),)=0,"#N/A",((((VLOOKUP(B407,Database!$A:$AS,MATCH($V$1,Database!$A$1:$AS$1,),))))-(((VLOOKUP(EDATE(B407,-12),Database!$A:$AS,MATCH($V$1,Database!$A$1:$AS$1,),)))))/(((VLOOKUP(EDATE(B407,-12),Database!$A:$AS,MATCH($V$1,Database!$A$1:$AS$1,),)))))</f>
        <v>0.13817330210772846</v>
      </c>
    </row>
    <row r="408" spans="2:22" s="80" customFormat="1" x14ac:dyDescent="0.35">
      <c r="B408" s="75">
        <v>44562</v>
      </c>
      <c r="C408" s="13">
        <f>IF(VLOOKUP(B408,Database!$A:$AU,MATCH($C$1,Database!$A$1:$AU$1,),)=0,"#N/A",((((VLOOKUP(B408,Database!$A:$AU,MATCH($C$1,Database!$A$1:$AU$1,),))))-(((VLOOKUP(EDATE(B408,-12),Database!$A:$AU,MATCH($C$1,Database!$A$1:$AU$1,),)))))/(((VLOOKUP(EDATE(B408,-12),Database!$A:$AU,MATCH($C$1,Database!$A$1:$AU$1,),)))))</f>
        <v>2.902850465085419E-2</v>
      </c>
      <c r="D408" s="13">
        <f>IF(VLOOKUP(B408,Database!$A:$AV,MATCH($D$1,Database!$A$1:$AV$1,),)=0,"#N/A",((((VLOOKUP(B408,Database!$A:$AS,MATCH($D$1,Database!$A$1:$AS$1,),))))-(((VLOOKUP(EDATE(B408,-12),Database!$A:$AS,MATCH($D$1,Database!$A$1:$AS$1,),)))))/(((VLOOKUP(EDATE(B408,-12),Database!$A:$AS,MATCH($D$1,Database!$A$1:$AS$1,),)))))</f>
        <v>-6.6100094379125344E-3</v>
      </c>
      <c r="E408" s="13">
        <f>IF(VLOOKUP(B408,Database!$A:$AV,MATCH($E$1,Database!$A$1:$AV$1,),)=0,"#N/A",((((VLOOKUP(B408,Database!$A:$AS,MATCH($E$1,Database!$A$1:$AS$1,),))))-(((VLOOKUP(EDATE(B408,-12),Database!$A:$AS,MATCH($E$1,Database!$A$1:$AS$1,),)))))/(((VLOOKUP(EDATE(B408,-12),Database!$A:$AS,MATCH($E$1,Database!$A$1:$AS$1,),)))))</f>
        <v>-1.3513513506348766E-2</v>
      </c>
      <c r="F408" s="13">
        <f>IF(VLOOKUP(B408,Database!$A:$AV,MATCH($F$1,Database!$A$1:$AV$1,),)=0,"#N/A",((((VLOOKUP(B408,Database!$A:$AS,MATCH($F$1,Database!$A$1:$AS$1,),))))-(((VLOOKUP(EDATE(B408,-12),Database!$A:$AS,MATCH($F$1,Database!$A$1:$AS$1,),)))))/(((VLOOKUP(EDATE(B408,-12),Database!$A:$AS,MATCH($F$1,Database!$A$1:$AS$1,),)))))</f>
        <v>-1.0183299386201836E-3</v>
      </c>
      <c r="G408" s="13">
        <f>IF(VLOOKUP(B408,Database!$A:$AV,MATCH($G$1,Database!$A$1:$AV$1,),)=0,"#N/A",((((VLOOKUP(B408,Database!$A:$AS,MATCH($G$1,Database!$A$1:$AS$1,),))))-(((VLOOKUP(EDATE(B408,-12),Database!$A:$AS,MATCH($G$1,Database!$A$1:$AS$1,),)))))/(((VLOOKUP(EDATE(B408,-12),Database!$A:$AS,MATCH($G$1,Database!$A$1:$AS$1,),)))))</f>
        <v>-1.1612903225806468E-2</v>
      </c>
      <c r="H408" s="13">
        <f>IF(VLOOKUP(B408,Database!$A:$AV,MATCH($H$1,Database!$A$1:$AV$1,),)=0,"#N/A",((((VLOOKUP(B408,Database!$A:$AS,MATCH($H$1,Database!$A$1:$AS$1,),))))-(((VLOOKUP(EDATE(B408,-12),Database!$A:$AS,MATCH($H$1,Database!$A$1:$AS$1,),)))))/(((VLOOKUP(EDATE(B408,-12),Database!$A:$AS,MATCH($H$1,Database!$A$1:$AS$1,),)))))</f>
        <v>-1.0138248847093769E-2</v>
      </c>
      <c r="I408" s="13">
        <f>IF(VLOOKUP(B408,Database!$A:$AV,MATCH($I$1,Database!$A$1:$AV$1,),)=0,"#N/A",((((VLOOKUP(B408,Database!$A:$AS,MATCH($I$1,Database!$A$1:$AS$1,),))))-(((VLOOKUP(EDATE(B408,-12),Database!$A:$AS,MATCH($I$1,Database!$A$1:$AS$1,),)))))/(((VLOOKUP(EDATE(B408,-12),Database!$A:$AS,MATCH($I$1,Database!$A$1:$AS$1,),)))))</f>
        <v>-2.017291066681089E-2</v>
      </c>
      <c r="J408" s="13">
        <f>IF(VLOOKUP(B408,Database!$A:$AV,MATCH($J$1,Database!$A$1:$AV$1,),)=0,"#N/A",((((VLOOKUP(B408,Database!$A:$AS,MATCH($J$1,Database!$A$1:$AS$1,),))))-(((VLOOKUP(EDATE(B408,-12),Database!$A:$AS,MATCH($J$1,Database!$A$1:$AS$1,),)))))/(((VLOOKUP(EDATE(B408,-12),Database!$A:$AS,MATCH($J$1,Database!$A$1:$AS$1,),)))))</f>
        <v>1.8348090594041733E-2</v>
      </c>
      <c r="K408" s="13">
        <f>IF(VLOOKUP(B408,Database!$A:$AV,MATCH($K$1,Database!$A$1:$AV$1,),)=0,"#N/A",((((VLOOKUP(B408,Database!$A:$AS,MATCH($K$1,Database!$A$1:$AS$1,),))))-(((VLOOKUP(EDATE(B408,-12),Database!$A:$AS,MATCH($K$1,Database!$A$1:$AS$1,),)))))/(((VLOOKUP(EDATE(B408,-12),Database!$A:$AS,MATCH($K$1,Database!$A$1:$AS$1,),)))))</f>
        <v>2.5985663078205504E-2</v>
      </c>
      <c r="L408" s="13"/>
      <c r="M408" s="13"/>
      <c r="N408" s="13">
        <f>((((VLOOKUP(B408,Database!$A:$AS,MATCH($N$1,Database!$A$1:$AS$1,),))))-(((VLOOKUP(EDATE(B408,-12),Database!$A:$AS,MATCH($N$1,Database!$A$1:$AS$1,),)))))/(((VLOOKUP(EDATE(B408,-12),Database!$A:$AS,MATCH($N$1,Database!$A$1:$AS$1,),))))</f>
        <v>1.9290762717441134E-2</v>
      </c>
      <c r="O408" s="13">
        <f>IF(VLOOKUP(B408,Database!$A:$AV,MATCH($O$1,Database!$A$1:$AV$1,),)=0,"#N/A",((((VLOOKUP(B408,Database!$A:$AS,MATCH($O$1,Database!$A$1:$AS$1,),))))-(((VLOOKUP(EDATE(B408,-12),Database!$A:$AS,MATCH($O$1,Database!$A$1:$AS$1,),)))))/(((VLOOKUP(EDATE(B408,-12),Database!$A:$AS,MATCH($O$1,Database!$A$1:$AS$1,),)))))</f>
        <v>1.1376939397633016E-2</v>
      </c>
      <c r="P408" s="13">
        <f>IF(VLOOKUP(B408,Database!$A:$AV,MATCH($P$1,Database!$A$1:$AV$1,),)=0,"#N/A",((((VLOOKUP(B408,Database!$A:$AS,MATCH($P$1,Database!$A$1:$AS$1,),))))-(((VLOOKUP(EDATE(B408,-12),Database!$A:$AS,MATCH($P$1,Database!$A$1:$AS$1,),)))))/(((VLOOKUP(EDATE(B408,-12),Database!$A:$AS,MATCH($P$1,Database!$A$1:$AS$1,),)))))</f>
        <v>6.7978533094812249E-2</v>
      </c>
      <c r="Q408" s="13">
        <f>IF(VLOOKUP(B408,Database!$A:$AV,MATCH($Q$1,Database!$A$1:$AV$1,),)=0,"#N/A",((((VLOOKUP(B408,Database!$A:$AS,MATCH($Q$1,Database!$A$1:$AS$1,),))))-(((VLOOKUP(EDATE(B408,-12),Database!$A:$AS,MATCH($Q$1,Database!$A$1:$AS$1,),)))))/(((VLOOKUP(EDATE(B408,-12),Database!$A:$AS,MATCH($Q$1,Database!$A$1:$AS$1,),)))))</f>
        <v>-6.8616475290527487E-2</v>
      </c>
      <c r="R408" s="13">
        <f>IF(VLOOKUP(B408,Database!$A:$AV,MATCH($R$1,Database!$A$1:$AV$1,),)=0,"#N/A",((((VLOOKUP(B408,Database!$A:$AS,MATCH($R$1,Database!$A$1:$AS$1,),))))-(((VLOOKUP(EDATE(B408,-12),Database!$A:$AS,MATCH($R$1,Database!$A$1:$AS$1,),)))))/(((VLOOKUP(EDATE(B408,-12),Database!$A:$AS,MATCH($R$1,Database!$A$1:$AS$1,),)))))</f>
        <v>-1.7316017266484935E-3</v>
      </c>
      <c r="S408" s="13">
        <f>IF(VLOOKUP(B408,Database!$A:$AV,MATCH($S$1,Database!$A$1:$AV$1,),)=0,"#N/A",((((VLOOKUP(B408,Database!$A:$AS,MATCH($S$1,Database!$A$1:$AS$1,),))))-(((VLOOKUP(EDATE(B408,-12),Database!$A:$AS,MATCH($S$1,Database!$A$1:$AS$1,),)))))/(((VLOOKUP(EDATE(B408,-12),Database!$A:$AS,MATCH($S$1,Database!$A$1:$AS$1,),)))))</f>
        <v>-0.17547169811394339</v>
      </c>
      <c r="T408" s="13">
        <f>IF(VLOOKUP(B408,Database!$A:$AV,MATCH($T$1,Database!$A$1:$AV$1,),)=0,"#N/A",((((VLOOKUP(B408,Database!$A:$AS,MATCH($T$1,Database!$A$1:$AS$1,),))))-(((VLOOKUP(EDATE(B408,-12),Database!$A:$AS,MATCH($T$1,Database!$A$1:$AS$1,),)))))/(((VLOOKUP(EDATE(B408,-12),Database!$A:$AS,MATCH($T$1,Database!$A$1:$AS$1,),)))))</f>
        <v>8.6325439260259762E-2</v>
      </c>
      <c r="U408" s="13">
        <f>IF(VLOOKUP(B408,Database!$A:$AV,MATCH($U$1,Database!$A$1:$AV$1,),)=0,"#N/A",((((VLOOKUP(B408,Database!$A:$AS,MATCH($U$1,Database!$A$1:$AS$1,),))))-(((VLOOKUP(EDATE(B408,-12),Database!$A:$AS,MATCH($U$1,Database!$A$1:$AS$1,),)))))/(((VLOOKUP(EDATE(B408,-12),Database!$A:$AS,MATCH($U$1,Database!$A$1:$AS$1,),)))))</f>
        <v>1.7841213200603522E-2</v>
      </c>
      <c r="V408" s="13">
        <f>IF(VLOOKUP(B408,Database!$A:$AV,MATCH($V$1,Database!$A$1:$AV$1,),)=0,"#N/A",((((VLOOKUP(B408,Database!$A:$AS,MATCH($V$1,Database!$A$1:$AS$1,),))))-(((VLOOKUP(EDATE(B408,-12),Database!$A:$AS,MATCH($V$1,Database!$A$1:$AS$1,),)))))/(((VLOOKUP(EDATE(B408,-12),Database!$A:$AS,MATCH($V$1,Database!$A$1:$AS$1,),)))))</f>
        <v>0.1564678543764525</v>
      </c>
    </row>
    <row r="409" spans="2:22" s="80" customFormat="1" x14ac:dyDescent="0.35">
      <c r="B409" s="75">
        <v>44593</v>
      </c>
      <c r="C409" s="13">
        <f>IF(VLOOKUP(B409,Database!$A:$AU,MATCH($C$1,Database!$A$1:$AU$1,),)=0,"#N/A",((((VLOOKUP(B409,Database!$A:$AU,MATCH($C$1,Database!$A$1:$AU$1,),))))-(((VLOOKUP(EDATE(B409,-12),Database!$A:$AU,MATCH($C$1,Database!$A$1:$AU$1,),)))))/(((VLOOKUP(EDATE(B409,-12),Database!$A:$AU,MATCH($C$1,Database!$A$1:$AU$1,),)))))</f>
        <v>6.9376272442768269E-2</v>
      </c>
      <c r="D409" s="13">
        <f>IF(VLOOKUP(B409,Database!$A:$AV,MATCH($D$1,Database!$A$1:$AV$1,),)=0,"#N/A",((((VLOOKUP(B409,Database!$A:$AS,MATCH($D$1,Database!$A$1:$AS$1,),))))-(((VLOOKUP(EDATE(B409,-12),Database!$A:$AS,MATCH($D$1,Database!$A$1:$AS$1,),)))))/(((VLOOKUP(EDATE(B409,-12),Database!$A:$AS,MATCH($D$1,Database!$A$1:$AS$1,),)))))</f>
        <v>1.2464046014391125E-2</v>
      </c>
      <c r="E409" s="13">
        <f>IF(VLOOKUP(B409,Database!$A:$AV,MATCH($E$1,Database!$A$1:$AV$1,),)=0,"#N/A",((((VLOOKUP(B409,Database!$A:$AS,MATCH($E$1,Database!$A$1:$AS$1,),))))-(((VLOOKUP(EDATE(B409,-12),Database!$A:$AS,MATCH($E$1,Database!$A$1:$AS$1,),)))))/(((VLOOKUP(EDATE(B409,-12),Database!$A:$AS,MATCH($E$1,Database!$A$1:$AS$1,),)))))</f>
        <v>1.0405827267317537E-2</v>
      </c>
      <c r="F409" s="13">
        <f>IF(VLOOKUP(B409,Database!$A:$AV,MATCH($F$1,Database!$A$1:$AV$1,),)=0,"#N/A",((((VLOOKUP(B409,Database!$A:$AS,MATCH($F$1,Database!$A$1:$AS$1,),))))-(((VLOOKUP(EDATE(B409,-12),Database!$A:$AS,MATCH($F$1,Database!$A$1:$AS$1,),)))))/(((VLOOKUP(EDATE(B409,-12),Database!$A:$AS,MATCH($F$1,Database!$A$1:$AS$1,),)))))</f>
        <v>1.2371134017175404E-2</v>
      </c>
      <c r="G409" s="13">
        <f>IF(VLOOKUP(B409,Database!$A:$AV,MATCH($G$1,Database!$A$1:$AV$1,),)=0,"#N/A",((((VLOOKUP(B409,Database!$A:$AS,MATCH($G$1,Database!$A$1:$AS$1,),))))-(((VLOOKUP(EDATE(B409,-12),Database!$A:$AS,MATCH($G$1,Database!$A$1:$AS$1,),)))))/(((VLOOKUP(EDATE(B409,-12),Database!$A:$AS,MATCH($G$1,Database!$A$1:$AS$1,),)))))</f>
        <v>1.8901235850036276E-2</v>
      </c>
      <c r="H409" s="13">
        <f>IF(VLOOKUP(B409,Database!$A:$AV,MATCH($H$1,Database!$A$1:$AV$1,),)=0,"#N/A",((((VLOOKUP(B409,Database!$A:$AS,MATCH($H$1,Database!$A$1:$AS$1,),))))-(((VLOOKUP(EDATE(B409,-12),Database!$A:$AS,MATCH($H$1,Database!$A$1:$AS$1,),)))))/(((VLOOKUP(EDATE(B409,-12),Database!$A:$AS,MATCH($H$1,Database!$A$1:$AS$1,),)))))</f>
        <v>-1.6544117640992877E-2</v>
      </c>
      <c r="I409" s="13">
        <f>IF(VLOOKUP(B409,Database!$A:$AV,MATCH($I$1,Database!$A$1:$AV$1,),)=0,"#N/A",((((VLOOKUP(B409,Database!$A:$AS,MATCH($I$1,Database!$A$1:$AS$1,),))))-(((VLOOKUP(EDATE(B409,-12),Database!$A:$AS,MATCH($I$1,Database!$A$1:$AS$1,),)))))/(((VLOOKUP(EDATE(B409,-12),Database!$A:$AS,MATCH($I$1,Database!$A$1:$AS$1,),)))))</f>
        <v>3.3138401566655575E-2</v>
      </c>
      <c r="J409" s="13">
        <f>IF(VLOOKUP(B409,Database!$A:$AV,MATCH($J$1,Database!$A$1:$AV$1,),)=0,"#N/A",((((VLOOKUP(B409,Database!$A:$AS,MATCH($J$1,Database!$A$1:$AS$1,),))))-(((VLOOKUP(EDATE(B409,-12),Database!$A:$AS,MATCH($J$1,Database!$A$1:$AS$1,),)))))/(((VLOOKUP(EDATE(B409,-12),Database!$A:$AS,MATCH($J$1,Database!$A$1:$AS$1,),)))))</f>
        <v>3.0518800205109459E-2</v>
      </c>
      <c r="K409" s="13">
        <f>IF(VLOOKUP(B409,Database!$A:$AV,MATCH($K$1,Database!$A$1:$AV$1,),)=0,"#N/A",((((VLOOKUP(B409,Database!$A:$AS,MATCH($K$1,Database!$A$1:$AS$1,),))))-(((VLOOKUP(EDATE(B409,-12),Database!$A:$AS,MATCH($K$1,Database!$A$1:$AS$1,),)))))/(((VLOOKUP(EDATE(B409,-12),Database!$A:$AS,MATCH($K$1,Database!$A$1:$AS$1,),)))))</f>
        <v>8.8417329831353732E-3</v>
      </c>
      <c r="L409" s="13"/>
      <c r="M409" s="13"/>
      <c r="N409" s="13">
        <f>((((VLOOKUP(B409,Database!$A:$AS,MATCH($N$1,Database!$A$1:$AS$1,),))))-(((VLOOKUP(EDATE(B409,-12),Database!$A:$AS,MATCH($N$1,Database!$A$1:$AS$1,),)))))/(((VLOOKUP(EDATE(B409,-12),Database!$A:$AS,MATCH($N$1,Database!$A$1:$AS$1,),))))</f>
        <v>1.1832247277909195E-2</v>
      </c>
      <c r="O409" s="13">
        <f>IF(VLOOKUP(B409,Database!$A:$AV,MATCH($O$1,Database!$A$1:$AV$1,),)=0,"#N/A",((((VLOOKUP(B409,Database!$A:$AS,MATCH($O$1,Database!$A$1:$AS$1,),))))-(((VLOOKUP(EDATE(B409,-12),Database!$A:$AS,MATCH($O$1,Database!$A$1:$AS$1,),)))))/(((VLOOKUP(EDATE(B409,-12),Database!$A:$AS,MATCH($O$1,Database!$A$1:$AS$1,),)))))</f>
        <v>2.9408572704877789E-2</v>
      </c>
      <c r="P409" s="13">
        <f>IF(VLOOKUP(B409,Database!$A:$AV,MATCH($P$1,Database!$A$1:$AV$1,),)=0,"#N/A",((((VLOOKUP(B409,Database!$A:$AS,MATCH($P$1,Database!$A$1:$AS$1,),))))-(((VLOOKUP(EDATE(B409,-12),Database!$A:$AS,MATCH($P$1,Database!$A$1:$AS$1,),)))))/(((VLOOKUP(EDATE(B409,-12),Database!$A:$AS,MATCH($P$1,Database!$A$1:$AS$1,),)))))</f>
        <v>3.8128249566724358E-2</v>
      </c>
      <c r="Q409" s="13">
        <f>IF(VLOOKUP(B409,Database!$A:$AV,MATCH($Q$1,Database!$A$1:$AV$1,),)=0,"#N/A",((((VLOOKUP(B409,Database!$A:$AS,MATCH($Q$1,Database!$A$1:$AS$1,),))))-(((VLOOKUP(EDATE(B409,-12),Database!$A:$AS,MATCH($Q$1,Database!$A$1:$AS$1,),)))))/(((VLOOKUP(EDATE(B409,-12),Database!$A:$AS,MATCH($Q$1,Database!$A$1:$AS$1,),)))))</f>
        <v>-4.4024056593768499E-2</v>
      </c>
      <c r="R409" s="13">
        <f>IF(VLOOKUP(B409,Database!$A:$AV,MATCH($R$1,Database!$A$1:$AV$1,),)=0,"#N/A",((((VLOOKUP(B409,Database!$A:$AS,MATCH($R$1,Database!$A$1:$AS$1,),))))-(((VLOOKUP(EDATE(B409,-12),Database!$A:$AS,MATCH($R$1,Database!$A$1:$AS$1,),)))))/(((VLOOKUP(EDATE(B409,-12),Database!$A:$AS,MATCH($R$1,Database!$A$1:$AS$1,),)))))</f>
        <v>6.1883408065097144E-2</v>
      </c>
      <c r="S409" s="13">
        <f>IF(VLOOKUP(B409,Database!$A:$AV,MATCH($S$1,Database!$A$1:$AV$1,),)=0,"#N/A",((((VLOOKUP(B409,Database!$A:$AS,MATCH($S$1,Database!$A$1:$AS$1,),))))-(((VLOOKUP(EDATE(B409,-12),Database!$A:$AS,MATCH($S$1,Database!$A$1:$AS$1,),)))))/(((VLOOKUP(EDATE(B409,-12),Database!$A:$AS,MATCH($S$1,Database!$A$1:$AS$1,),)))))</f>
        <v>-0.15587680703686752</v>
      </c>
      <c r="T409" s="13">
        <f>IF(VLOOKUP(B409,Database!$A:$AV,MATCH($T$1,Database!$A$1:$AV$1,),)=0,"#N/A",((((VLOOKUP(B409,Database!$A:$AS,MATCH($T$1,Database!$A$1:$AS$1,),))))-(((VLOOKUP(EDATE(B409,-12),Database!$A:$AS,MATCH($T$1,Database!$A$1:$AS$1,),)))))/(((VLOOKUP(EDATE(B409,-12),Database!$A:$AS,MATCH($T$1,Database!$A$1:$AS$1,),)))))</f>
        <v>0.10424422933314612</v>
      </c>
      <c r="U409" s="13">
        <f>IF(VLOOKUP(B409,Database!$A:$AV,MATCH($U$1,Database!$A$1:$AV$1,),)=0,"#N/A",((((VLOOKUP(B409,Database!$A:$AS,MATCH($U$1,Database!$A$1:$AS$1,),))))-(((VLOOKUP(EDATE(B409,-12),Database!$A:$AS,MATCH($U$1,Database!$A$1:$AS$1,),)))))/(((VLOOKUP(EDATE(B409,-12),Database!$A:$AS,MATCH($U$1,Database!$A$1:$AS$1,),)))))</f>
        <v>-5.4005400570277719E-3</v>
      </c>
      <c r="V409" s="13">
        <f>IF(VLOOKUP(B409,Database!$A:$AV,MATCH($V$1,Database!$A$1:$AV$1,),)=0,"#N/A",((((VLOOKUP(B409,Database!$A:$AS,MATCH($V$1,Database!$A$1:$AS$1,),))))-(((VLOOKUP(EDATE(B409,-12),Database!$A:$AS,MATCH($V$1,Database!$A$1:$AS$1,),)))))/(((VLOOKUP(EDATE(B409,-12),Database!$A:$AS,MATCH($V$1,Database!$A$1:$AS$1,),)))))</f>
        <v>0.17347725520431767</v>
      </c>
    </row>
    <row r="410" spans="2:22" s="80" customFormat="1" x14ac:dyDescent="0.35">
      <c r="B410" s="75">
        <v>44621</v>
      </c>
      <c r="C410" s="13">
        <f>IF(VLOOKUP(B410,Database!$A:$AU,MATCH($C$1,Database!$A$1:$AU$1,),)=0,"#N/A",((((VLOOKUP(B410,Database!$A:$AU,MATCH($C$1,Database!$A$1:$AU$1,),))))-(((VLOOKUP(EDATE(B410,-12),Database!$A:$AU,MATCH($C$1,Database!$A$1:$AU$1,),)))))/(((VLOOKUP(EDATE(B410,-12),Database!$A:$AU,MATCH($C$1,Database!$A$1:$AU$1,),)))))</f>
        <v>4.7638073636460505E-2</v>
      </c>
      <c r="D410" s="13">
        <f>IF(VLOOKUP(B410,Database!$A:$AV,MATCH($D$1,Database!$A$1:$AV$1,),)=0,"#N/A",((((VLOOKUP(B410,Database!$A:$AS,MATCH($D$1,Database!$A$1:$AS$1,),))))-(((VLOOKUP(EDATE(B410,-12),Database!$A:$AS,MATCH($D$1,Database!$A$1:$AS$1,),)))))/(((VLOOKUP(EDATE(B410,-12),Database!$A:$AS,MATCH($D$1,Database!$A$1:$AS$1,),)))))</f>
        <v>-9.5057034257402095E-3</v>
      </c>
      <c r="E410" s="13">
        <f>IF(VLOOKUP(B410,Database!$A:$AV,MATCH($E$1,Database!$A$1:$AV$1,),)=0,"#N/A",((((VLOOKUP(B410,Database!$A:$AS,MATCH($E$1,Database!$A$1:$AS$1,),))))-(((VLOOKUP(EDATE(B410,-12),Database!$A:$AS,MATCH($E$1,Database!$A$1:$AS$1,),)))))/(((VLOOKUP(EDATE(B410,-12),Database!$A:$AS,MATCH($E$1,Database!$A$1:$AS$1,),)))))</f>
        <v>-6.1664953734382267E-3</v>
      </c>
      <c r="F410" s="13">
        <f>IF(VLOOKUP(B410,Database!$A:$AV,MATCH($F$1,Database!$A$1:$AV$1,),)=0,"#N/A",((((VLOOKUP(B410,Database!$A:$AS,MATCH($F$1,Database!$A$1:$AS$1,),))))-(((VLOOKUP(EDATE(B410,-12),Database!$A:$AS,MATCH($F$1,Database!$A$1:$AS$1,),)))))/(((VLOOKUP(EDATE(B410,-12),Database!$A:$AS,MATCH($F$1,Database!$A$1:$AS$1,),)))))</f>
        <v>-5.0761421316035171E-2</v>
      </c>
      <c r="G410" s="13">
        <f>IF(VLOOKUP(B410,Database!$A:$AV,MATCH($G$1,Database!$A$1:$AV$1,),)=0,"#N/A",((((VLOOKUP(B410,Database!$A:$AS,MATCH($G$1,Database!$A$1:$AS$1,),))))-(((VLOOKUP(EDATE(B410,-12),Database!$A:$AS,MATCH($G$1,Database!$A$1:$AS$1,),)))))/(((VLOOKUP(EDATE(B410,-12),Database!$A:$AS,MATCH($G$1,Database!$A$1:$AS$1,),)))))</f>
        <v>-3.0599755201959544E-3</v>
      </c>
      <c r="H410" s="13">
        <f>IF(VLOOKUP(B410,Database!$A:$AV,MATCH($H$1,Database!$A$1:$AV$1,),)=0,"#N/A",((((VLOOKUP(B410,Database!$A:$AS,MATCH($H$1,Database!$A$1:$AS$1,),))))-(((VLOOKUP(EDATE(B410,-12),Database!$A:$AS,MATCH($H$1,Database!$A$1:$AS$1,),)))))/(((VLOOKUP(EDATE(B410,-12),Database!$A:$AS,MATCH($H$1,Database!$A$1:$AS$1,),)))))</f>
        <v>-2.5524156796064582E-2</v>
      </c>
      <c r="I410" s="13">
        <f>IF(VLOOKUP(B410,Database!$A:$AV,MATCH($I$1,Database!$A$1:$AV$1,),)=0,"#N/A",((((VLOOKUP(B410,Database!$A:$AS,MATCH($I$1,Database!$A$1:$AS$1,),))))-(((VLOOKUP(EDATE(B410,-12),Database!$A:$AS,MATCH($I$1,Database!$A$1:$AS$1,),)))))/(((VLOOKUP(EDATE(B410,-12),Database!$A:$AS,MATCH($I$1,Database!$A$1:$AS$1,),)))))</f>
        <v>3.1098153541607835E-2</v>
      </c>
      <c r="J410" s="13">
        <f>IF(VLOOKUP(B410,Database!$A:$AV,MATCH($J$1,Database!$A$1:$AV$1,),)=0,"#N/A",((((VLOOKUP(B410,Database!$A:$AS,MATCH($J$1,Database!$A$1:$AS$1,),))))-(((VLOOKUP(EDATE(B410,-12),Database!$A:$AS,MATCH($J$1,Database!$A$1:$AS$1,),)))))/(((VLOOKUP(EDATE(B410,-12),Database!$A:$AS,MATCH($J$1,Database!$A$1:$AS$1,),)))))</f>
        <v>-1.1330791875135806E-3</v>
      </c>
      <c r="K410" s="13">
        <f>IF(VLOOKUP(B410,Database!$A:$AV,MATCH($K$1,Database!$A$1:$AV$1,),)=0,"#N/A",((((VLOOKUP(B410,Database!$A:$AS,MATCH($K$1,Database!$A$1:$AS$1,),))))-(((VLOOKUP(EDATE(B410,-12),Database!$A:$AS,MATCH($K$1,Database!$A$1:$AS$1,),)))))/(((VLOOKUP(EDATE(B410,-12),Database!$A:$AS,MATCH($K$1,Database!$A$1:$AS$1,),)))))</f>
        <v>1.3111888108258325E-2</v>
      </c>
      <c r="L410" s="13"/>
      <c r="M410" s="13"/>
      <c r="N410" s="13">
        <f>((((VLOOKUP(B410,Database!$A:$AS,MATCH($N$1,Database!$A$1:$AS$1,),))))-(((VLOOKUP(EDATE(B410,-12),Database!$A:$AS,MATCH($N$1,Database!$A$1:$AS$1,),)))))/(((VLOOKUP(EDATE(B410,-12),Database!$A:$AS,MATCH($N$1,Database!$A$1:$AS$1,),))))</f>
        <v>2.1772539413045536E-2</v>
      </c>
      <c r="O410" s="13">
        <f>IF(VLOOKUP(B410,Database!$A:$AV,MATCH($O$1,Database!$A$1:$AV$1,),)=0,"#N/A",((((VLOOKUP(B410,Database!$A:$AS,MATCH($O$1,Database!$A$1:$AS$1,),))))-(((VLOOKUP(EDATE(B410,-12),Database!$A:$AS,MATCH($O$1,Database!$A$1:$AS$1,),)))))/(((VLOOKUP(EDATE(B410,-12),Database!$A:$AS,MATCH($O$1,Database!$A$1:$AS$1,),)))))</f>
        <v>3.3916028224802691E-2</v>
      </c>
      <c r="P410" s="13">
        <f>IF(VLOOKUP(B410,Database!$A:$AV,MATCH($P$1,Database!$A$1:$AV$1,),)=0,"#N/A",((((VLOOKUP(B410,Database!$A:$AS,MATCH($P$1,Database!$A$1:$AS$1,),))))-(((VLOOKUP(EDATE(B410,-12),Database!$A:$AS,MATCH($P$1,Database!$A$1:$AS$1,),)))))/(((VLOOKUP(EDATE(B410,-12),Database!$A:$AS,MATCH($P$1,Database!$A$1:$AS$1,),)))))</f>
        <v>5.5749128919860676E-2</v>
      </c>
      <c r="Q410" s="13">
        <f>IF(VLOOKUP(B410,Database!$A:$AV,MATCH($Q$1,Database!$A$1:$AV$1,),)=0,"#N/A",((((VLOOKUP(B410,Database!$A:$AS,MATCH($Q$1,Database!$A$1:$AS$1,),))))-(((VLOOKUP(EDATE(B410,-12),Database!$A:$AS,MATCH($Q$1,Database!$A$1:$AS$1,),)))))/(((VLOOKUP(EDATE(B410,-12),Database!$A:$AS,MATCH($Q$1,Database!$A$1:$AS$1,),)))))</f>
        <v>-1.3933538738922162E-2</v>
      </c>
      <c r="R410" s="13">
        <f>IF(VLOOKUP(B410,Database!$A:$AV,MATCH($R$1,Database!$A$1:$AV$1,),)=0,"#N/A",((((VLOOKUP(B410,Database!$A:$AS,MATCH($R$1,Database!$A$1:$AS$1,),))))-(((VLOOKUP(EDATE(B410,-12),Database!$A:$AS,MATCH($R$1,Database!$A$1:$AS$1,),)))))/(((VLOOKUP(EDATE(B410,-12),Database!$A:$AS,MATCH($R$1,Database!$A$1:$AS$1,),)))))</f>
        <v>9.1148115690500089E-2</v>
      </c>
      <c r="S410" s="13">
        <f>IF(VLOOKUP(B410,Database!$A:$AV,MATCH($S$1,Database!$A$1:$AV$1,),)=0,"#N/A",((((VLOOKUP(B410,Database!$A:$AS,MATCH($S$1,Database!$A$1:$AS$1,),))))-(((VLOOKUP(EDATE(B410,-12),Database!$A:$AS,MATCH($S$1,Database!$A$1:$AS$1,),)))))/(((VLOOKUP(EDATE(B410,-12),Database!$A:$AS,MATCH($S$1,Database!$A$1:$AS$1,),)))))</f>
        <v>-8.0828323317184952E-2</v>
      </c>
      <c r="T410" s="13">
        <f>IF(VLOOKUP(B410,Database!$A:$AV,MATCH($T$1,Database!$A$1:$AV$1,),)=0,"#N/A",((((VLOOKUP(B410,Database!$A:$AS,MATCH($T$1,Database!$A$1:$AS$1,),))))-(((VLOOKUP(EDATE(B410,-12),Database!$A:$AS,MATCH($T$1,Database!$A$1:$AS$1,),)))))/(((VLOOKUP(EDATE(B410,-12),Database!$A:$AS,MATCH($T$1,Database!$A$1:$AS$1,),)))))</f>
        <v>0.10174639331487227</v>
      </c>
      <c r="U410" s="13">
        <f>IF(VLOOKUP(B410,Database!$A:$AV,MATCH($U$1,Database!$A$1:$AV$1,),)=0,"#N/A",((((VLOOKUP(B410,Database!$A:$AS,MATCH($U$1,Database!$A$1:$AS$1,),))))-(((VLOOKUP(EDATE(B410,-12),Database!$A:$AS,MATCH($U$1,Database!$A$1:$AS$1,),)))))/(((VLOOKUP(EDATE(B410,-12),Database!$A:$AS,MATCH($U$1,Database!$A$1:$AS$1,),)))))</f>
        <v>-9.6575943791317054E-3</v>
      </c>
      <c r="V410" s="13">
        <f>IF(VLOOKUP(B410,Database!$A:$AV,MATCH($V$1,Database!$A$1:$AV$1,),)=0,"#N/A",((((VLOOKUP(B410,Database!$A:$AS,MATCH($V$1,Database!$A$1:$AS$1,),))))-(((VLOOKUP(EDATE(B410,-12),Database!$A:$AS,MATCH($V$1,Database!$A$1:$AS$1,),)))))/(((VLOOKUP(EDATE(B410,-12),Database!$A:$AS,MATCH($V$1,Database!$A$1:$AS$1,),)))))</f>
        <v>0.14939939939939945</v>
      </c>
    </row>
    <row r="411" spans="2:22" s="80" customFormat="1" x14ac:dyDescent="0.35">
      <c r="B411" s="75">
        <v>44652</v>
      </c>
      <c r="C411" s="13">
        <f>IF(VLOOKUP(B411,Database!$A:$AU,MATCH($C$1,Database!$A$1:$AU$1,),)=0,"#N/A",((((VLOOKUP(B411,Database!$A:$AU,MATCH($C$1,Database!$A$1:$AU$1,),))))-(((VLOOKUP(EDATE(B411,-12),Database!$A:$AU,MATCH($C$1,Database!$A$1:$AU$1,),)))))/(((VLOOKUP(EDATE(B411,-12),Database!$A:$AU,MATCH($C$1,Database!$A$1:$AU$1,),)))))</f>
        <v>5.2979764633331677E-2</v>
      </c>
      <c r="D411" s="13">
        <f>IF(VLOOKUP(B411,Database!$A:$AV,MATCH($D$1,Database!$A$1:$AV$1,),)=0,"#N/A",((((VLOOKUP(B411,Database!$A:$AS,MATCH($D$1,Database!$A$1:$AS$1,),))))-(((VLOOKUP(EDATE(B411,-12),Database!$A:$AS,MATCH($D$1,Database!$A$1:$AS$1,),)))))/(((VLOOKUP(EDATE(B411,-12),Database!$A:$AS,MATCH($D$1,Database!$A$1:$AS$1,),)))))</f>
        <v>-1.9848771270489712E-2</v>
      </c>
      <c r="E411" s="13">
        <f>IF(VLOOKUP(B411,Database!$A:$AV,MATCH($E$1,Database!$A$1:$AV$1,),)=0,"#N/A",((((VLOOKUP(B411,Database!$A:$AS,MATCH($E$1,Database!$A$1:$AS$1,),))))-(((VLOOKUP(EDATE(B411,-12),Database!$A:$AS,MATCH($E$1,Database!$A$1:$AS$1,),)))))/(((VLOOKUP(EDATE(B411,-12),Database!$A:$AS,MATCH($E$1,Database!$A$1:$AS$1,),)))))</f>
        <v>-3.1472081226355364E-2</v>
      </c>
      <c r="F411" s="13">
        <f>IF(VLOOKUP(B411,Database!$A:$AV,MATCH($F$1,Database!$A$1:$AV$1,),)=0,"#N/A",((((VLOOKUP(B411,Database!$A:$AS,MATCH($F$1,Database!$A$1:$AS$1,),))))-(((VLOOKUP(EDATE(B411,-12),Database!$A:$AS,MATCH($F$1,Database!$A$1:$AS$1,),)))))/(((VLOOKUP(EDATE(B411,-12),Database!$A:$AS,MATCH($F$1,Database!$A$1:$AS$1,),)))))</f>
        <v>-3.1632653062713269E-2</v>
      </c>
      <c r="G411" s="13">
        <f>IF(VLOOKUP(B411,Database!$A:$AV,MATCH($G$1,Database!$A$1:$AV$1,),)=0,"#N/A",((((VLOOKUP(B411,Database!$A:$AS,MATCH($G$1,Database!$A$1:$AS$1,),))))-(((VLOOKUP(EDATE(B411,-12),Database!$A:$AS,MATCH($G$1,Database!$A$1:$AS$1,),)))))/(((VLOOKUP(EDATE(B411,-12),Database!$A:$AS,MATCH($G$1,Database!$A$1:$AS$1,),)))))</f>
        <v>-7.736156351791439E-3</v>
      </c>
      <c r="H411" s="13">
        <f>IF(VLOOKUP(B411,Database!$A:$AV,MATCH($H$1,Database!$A$1:$AV$1,),)=0,"#N/A",((((VLOOKUP(B411,Database!$A:$AS,MATCH($H$1,Database!$A$1:$AS$1,),))))-(((VLOOKUP(EDATE(B411,-12),Database!$A:$AS,MATCH($H$1,Database!$A$1:$AS$1,),)))))/(((VLOOKUP(EDATE(B411,-12),Database!$A:$AS,MATCH($H$1,Database!$A$1:$AS$1,),)))))</f>
        <v>-2.297794117381971E-2</v>
      </c>
      <c r="I411" s="13">
        <f>IF(VLOOKUP(B411,Database!$A:$AV,MATCH($I$1,Database!$A$1:$AV$1,),)=0,"#N/A",((((VLOOKUP(B411,Database!$A:$AS,MATCH($I$1,Database!$A$1:$AS$1,),))))-(((VLOOKUP(EDATE(B411,-12),Database!$A:$AS,MATCH($I$1,Database!$A$1:$AS$1,),)))))/(((VLOOKUP(EDATE(B411,-12),Database!$A:$AS,MATCH($I$1,Database!$A$1:$AS$1,),)))))</f>
        <v>3.2692307699427457E-2</v>
      </c>
      <c r="J411" s="13">
        <f>IF(VLOOKUP(B411,Database!$A:$AV,MATCH($J$1,Database!$A$1:$AV$1,),)=0,"#N/A",((((VLOOKUP(B411,Database!$A:$AS,MATCH($J$1,Database!$A$1:$AS$1,),))))-(((VLOOKUP(EDATE(B411,-12),Database!$A:$AS,MATCH($J$1,Database!$A$1:$AS$1,),)))))/(((VLOOKUP(EDATE(B411,-12),Database!$A:$AS,MATCH($J$1,Database!$A$1:$AS$1,),)))))</f>
        <v>2.5100449978922159E-2</v>
      </c>
      <c r="K411" s="13">
        <f>IF(VLOOKUP(B411,Database!$A:$AV,MATCH($K$1,Database!$A$1:$AV$1,),)=0,"#N/A",((((VLOOKUP(B411,Database!$A:$AS,MATCH($K$1,Database!$A$1:$AS$1,),))))-(((VLOOKUP(EDATE(B411,-12),Database!$A:$AS,MATCH($K$1,Database!$A$1:$AS$1,),)))))/(((VLOOKUP(EDATE(B411,-12),Database!$A:$AS,MATCH($K$1,Database!$A$1:$AS$1,),)))))</f>
        <v>-5.2401746710549098E-3</v>
      </c>
      <c r="L411" s="13"/>
      <c r="M411" s="13"/>
      <c r="N411" s="13">
        <f>((((VLOOKUP(B411,Database!$A:$AS,MATCH($N$1,Database!$A$1:$AS$1,),))))-(((VLOOKUP(EDATE(B411,-12),Database!$A:$AS,MATCH($N$1,Database!$A$1:$AS$1,),)))))/(((VLOOKUP(EDATE(B411,-12),Database!$A:$AS,MATCH($N$1,Database!$A$1:$AS$1,),))))</f>
        <v>6.8981508298465291E-2</v>
      </c>
      <c r="O411" s="13">
        <f>IF(VLOOKUP(B411,Database!$A:$AV,MATCH($O$1,Database!$A$1:$AV$1,),)=0,"#N/A",((((VLOOKUP(B411,Database!$A:$AS,MATCH($O$1,Database!$A$1:$AS$1,),))))-(((VLOOKUP(EDATE(B411,-12),Database!$A:$AS,MATCH($O$1,Database!$A$1:$AS$1,),)))))/(((VLOOKUP(EDATE(B411,-12),Database!$A:$AS,MATCH($O$1,Database!$A$1:$AS$1,),)))))</f>
        <v>6.2898620206013903E-2</v>
      </c>
      <c r="P411" s="13">
        <f>IF(VLOOKUP(B411,Database!$A:$AV,MATCH($P$1,Database!$A$1:$AV$1,),)=0,"#N/A",((((VLOOKUP(B411,Database!$A:$AS,MATCH($P$1,Database!$A$1:$AS$1,),))))-(((VLOOKUP(EDATE(B411,-12),Database!$A:$AS,MATCH($P$1,Database!$A$1:$AS$1,),)))))/(((VLOOKUP(EDATE(B411,-12),Database!$A:$AS,MATCH($P$1,Database!$A$1:$AS$1,),)))))</f>
        <v>3.8972542072630567E-2</v>
      </c>
      <c r="Q411" s="13">
        <f>IF(VLOOKUP(B411,Database!$A:$AV,MATCH($Q$1,Database!$A$1:$AV$1,),)=0,"#N/A",((((VLOOKUP(B411,Database!$A:$AS,MATCH($Q$1,Database!$A$1:$AS$1,),))))-(((VLOOKUP(EDATE(B411,-12),Database!$A:$AS,MATCH($Q$1,Database!$A$1:$AS$1,),)))))/(((VLOOKUP(EDATE(B411,-12),Database!$A:$AS,MATCH($Q$1,Database!$A$1:$AS$1,),)))))</f>
        <v>4.4122451713314069E-3</v>
      </c>
      <c r="R411" s="13">
        <f>IF(VLOOKUP(B411,Database!$A:$AV,MATCH($R$1,Database!$A$1:$AV$1,),)=0,"#N/A",((((VLOOKUP(B411,Database!$A:$AS,MATCH($R$1,Database!$A$1:$AS$1,),))))-(((VLOOKUP(EDATE(B411,-12),Database!$A:$AS,MATCH($R$1,Database!$A$1:$AS$1,),)))))/(((VLOOKUP(EDATE(B411,-12),Database!$A:$AS,MATCH($R$1,Database!$A$1:$AS$1,),)))))</f>
        <v>-4.4019933553629403E-2</v>
      </c>
      <c r="S411" s="13">
        <f>IF(VLOOKUP(B411,Database!$A:$AV,MATCH($S$1,Database!$A$1:$AV$1,),)=0,"#N/A",((((VLOOKUP(B411,Database!$A:$AS,MATCH($S$1,Database!$A$1:$AS$1,),))))-(((VLOOKUP(EDATE(B411,-12),Database!$A:$AS,MATCH($S$1,Database!$A$1:$AS$1,),)))))/(((VLOOKUP(EDATE(B411,-12),Database!$A:$AS,MATCH($S$1,Database!$A$1:$AS$1,),)))))</f>
        <v>-0.28171641790954272</v>
      </c>
      <c r="T411" s="13">
        <f>IF(VLOOKUP(B411,Database!$A:$AV,MATCH($T$1,Database!$A$1:$AV$1,),)=0,"#N/A",((((VLOOKUP(B411,Database!$A:$AS,MATCH($T$1,Database!$A$1:$AS$1,),))))-(((VLOOKUP(EDATE(B411,-12),Database!$A:$AS,MATCH($T$1,Database!$A$1:$AS$1,),)))))/(((VLOOKUP(EDATE(B411,-12),Database!$A:$AS,MATCH($T$1,Database!$A$1:$AS$1,),)))))</f>
        <v>0.1123853211005668</v>
      </c>
      <c r="U411" s="13">
        <f>IF(VLOOKUP(B411,Database!$A:$AV,MATCH($U$1,Database!$A$1:$AV$1,),)=0,"#N/A",((((VLOOKUP(B411,Database!$A:$AS,MATCH($U$1,Database!$A$1:$AS$1,),))))-(((VLOOKUP(EDATE(B411,-12),Database!$A:$AS,MATCH($U$1,Database!$A$1:$AS$1,),)))))/(((VLOOKUP(EDATE(B411,-12),Database!$A:$AS,MATCH($U$1,Database!$A$1:$AS$1,),)))))</f>
        <v>-3.8860103627166791E-2</v>
      </c>
      <c r="V411" s="13">
        <f>IF(VLOOKUP(B411,Database!$A:$AV,MATCH($V$1,Database!$A$1:$AV$1,),)=0,"#N/A",((((VLOOKUP(B411,Database!$A:$AS,MATCH($V$1,Database!$A$1:$AS$1,),))))-(((VLOOKUP(EDATE(B411,-12),Database!$A:$AS,MATCH($V$1,Database!$A$1:$AS$1,),)))))/(((VLOOKUP(EDATE(B411,-12),Database!$A:$AS,MATCH($V$1,Database!$A$1:$AS$1,),)))))</f>
        <v>0.14920874152223068</v>
      </c>
    </row>
    <row r="412" spans="2:22" s="80" customFormat="1" x14ac:dyDescent="0.35">
      <c r="B412" s="75">
        <v>44682</v>
      </c>
      <c r="C412" s="13">
        <f>IF(VLOOKUP(B412,Database!$A:$AU,MATCH($C$1,Database!$A$1:$AU$1,),)=0,"#N/A",((((VLOOKUP(B412,Database!$A:$AU,MATCH($C$1,Database!$A$1:$AU$1,),))))-(((VLOOKUP(EDATE(B412,-12),Database!$A:$AU,MATCH($C$1,Database!$A$1:$AU$1,),)))))/(((VLOOKUP(EDATE(B412,-12),Database!$A:$AU,MATCH($C$1,Database!$A$1:$AU$1,),)))))</f>
        <v>4.3958367779446922E-2</v>
      </c>
      <c r="D412" s="13">
        <f>IF(VLOOKUP(B412,Database!$A:$AV,MATCH($D$1,Database!$A$1:$AV$1,),)=0,"#N/A",((((VLOOKUP(B412,Database!$A:$AS,MATCH($D$1,Database!$A$1:$AS$1,),))))-(((VLOOKUP(EDATE(B412,-12),Database!$A:$AS,MATCH($D$1,Database!$A$1:$AS$1,),)))))/(((VLOOKUP(EDATE(B412,-12),Database!$A:$AS,MATCH($D$1,Database!$A$1:$AS$1,),)))))</f>
        <v>1.2487992318007126E-2</v>
      </c>
      <c r="E412" s="13">
        <f>IF(VLOOKUP(B412,Database!$A:$AV,MATCH($E$1,Database!$A$1:$AV$1,),)=0,"#N/A",((((VLOOKUP(B412,Database!$A:$AS,MATCH($E$1,Database!$A$1:$AS$1,),))))-(((VLOOKUP(EDATE(B412,-12),Database!$A:$AS,MATCH($E$1,Database!$A$1:$AS$1,),)))))/(((VLOOKUP(EDATE(B412,-12),Database!$A:$AS,MATCH($E$1,Database!$A$1:$AS$1,),)))))</f>
        <v>-4.2116630668823332E-2</v>
      </c>
      <c r="F412" s="13">
        <f>IF(VLOOKUP(B412,Database!$A:$AV,MATCH($F$1,Database!$A$1:$AV$1,),)=0,"#N/A",((((VLOOKUP(B412,Database!$A:$AS,MATCH($F$1,Database!$A$1:$AS$1,),))))-(((VLOOKUP(EDATE(B412,-12),Database!$A:$AS,MATCH($F$1,Database!$A$1:$AS$1,),)))))/(((VLOOKUP(EDATE(B412,-12),Database!$A:$AS,MATCH($F$1,Database!$A$1:$AS$1,),)))))</f>
        <v>-1.5463917521469072E-2</v>
      </c>
      <c r="G412" s="13">
        <f>IF(VLOOKUP(B412,Database!$A:$AV,MATCH($G$1,Database!$A$1:$AV$1,),)=0,"#N/A",((((VLOOKUP(B412,Database!$A:$AS,MATCH($G$1,Database!$A$1:$AS$1,),))))-(((VLOOKUP(EDATE(B412,-12),Database!$A:$AS,MATCH($G$1,Database!$A$1:$AS$1,),)))))/(((VLOOKUP(EDATE(B412,-12),Database!$A:$AS,MATCH($G$1,Database!$A$1:$AS$1,),)))))</f>
        <v>-4.7924951565208413E-3</v>
      </c>
      <c r="H412" s="13">
        <f>IF(VLOOKUP(B412,Database!$A:$AV,MATCH($H$1,Database!$A$1:$AV$1,),)=0,"#N/A",((((VLOOKUP(B412,Database!$A:$AS,MATCH($H$1,Database!$A$1:$AS$1,),))))-(((VLOOKUP(EDATE(B412,-12),Database!$A:$AS,MATCH($H$1,Database!$A$1:$AS$1,),)))))/(((VLOOKUP(EDATE(B412,-12),Database!$A:$AS,MATCH($H$1,Database!$A$1:$AS$1,),)))))</f>
        <v>-3.7137681157170463E-2</v>
      </c>
      <c r="I412" s="13">
        <f>IF(VLOOKUP(B412,Database!$A:$AV,MATCH($I$1,Database!$A$1:$AV$1,),)=0,"#N/A",((((VLOOKUP(B412,Database!$A:$AS,MATCH($I$1,Database!$A$1:$AS$1,),))))-(((VLOOKUP(EDATE(B412,-12),Database!$A:$AS,MATCH($I$1,Database!$A$1:$AS$1,),)))))/(((VLOOKUP(EDATE(B412,-12),Database!$A:$AS,MATCH($I$1,Database!$A$1:$AS$1,),)))))</f>
        <v>3.3106134369207459E-2</v>
      </c>
      <c r="J412" s="13">
        <f>IF(VLOOKUP(B412,Database!$A:$AV,MATCH($J$1,Database!$A$1:$AV$1,),)=0,"#N/A",((((VLOOKUP(B412,Database!$A:$AS,MATCH($J$1,Database!$A$1:$AS$1,),))))-(((VLOOKUP(EDATE(B412,-12),Database!$A:$AS,MATCH($J$1,Database!$A$1:$AS$1,),)))))/(((VLOOKUP(EDATE(B412,-12),Database!$A:$AS,MATCH($J$1,Database!$A$1:$AS$1,),)))))</f>
        <v>4.3135176510500903E-2</v>
      </c>
      <c r="K412" s="13">
        <f>IF(VLOOKUP(B412,Database!$A:$AV,MATCH($K$1,Database!$A$1:$AV$1,),)=0,"#N/A",((((VLOOKUP(B412,Database!$A:$AS,MATCH($K$1,Database!$A$1:$AS$1,),))))-(((VLOOKUP(EDATE(B412,-12),Database!$A:$AS,MATCH($K$1,Database!$A$1:$AS$1,),)))))/(((VLOOKUP(EDATE(B412,-12),Database!$A:$AS,MATCH($K$1,Database!$A$1:$AS$1,),)))))</f>
        <v>1.4184397165132688E-2</v>
      </c>
      <c r="L412" s="13"/>
      <c r="M412" s="13"/>
      <c r="N412" s="13">
        <f>((((VLOOKUP(B412,Database!$A:$AS,MATCH($N$1,Database!$A$1:$AS$1,),))))-(((VLOOKUP(EDATE(B412,-12),Database!$A:$AS,MATCH($N$1,Database!$A$1:$AS$1,),)))))/(((VLOOKUP(EDATE(B412,-12),Database!$A:$AS,MATCH($N$1,Database!$A$1:$AS$1,),))))</f>
        <v>0.19538304061070849</v>
      </c>
      <c r="O412" s="13">
        <f>IF(VLOOKUP(B412,Database!$A:$AV,MATCH($O$1,Database!$A$1:$AV$1,),)=0,"#N/A",((((VLOOKUP(B412,Database!$A:$AS,MATCH($O$1,Database!$A$1:$AS$1,),))))-(((VLOOKUP(EDATE(B412,-12),Database!$A:$AS,MATCH($O$1,Database!$A$1:$AS$1,),)))))/(((VLOOKUP(EDATE(B412,-12),Database!$A:$AS,MATCH($O$1,Database!$A$1:$AS$1,),)))))</f>
        <v>5.7663857148618762E-2</v>
      </c>
      <c r="P412" s="13">
        <f>IF(VLOOKUP(B412,Database!$A:$AV,MATCH($P$1,Database!$A$1:$AV$1,),)=0,"#N/A",((((VLOOKUP(B412,Database!$A:$AS,MATCH($P$1,Database!$A$1:$AS$1,),))))-(((VLOOKUP(EDATE(B412,-12),Database!$A:$AS,MATCH($P$1,Database!$A$1:$AS$1,),)))))/(((VLOOKUP(EDATE(B412,-12),Database!$A:$AS,MATCH($P$1,Database!$A$1:$AS$1,),)))))</f>
        <v>4.347826086956514E-2</v>
      </c>
      <c r="Q412" s="13">
        <f>IF(VLOOKUP(B412,Database!$A:$AV,MATCH($Q$1,Database!$A$1:$AV$1,),)=0,"#N/A",((((VLOOKUP(B412,Database!$A:$AS,MATCH($Q$1,Database!$A$1:$AS$1,),))))-(((VLOOKUP(EDATE(B412,-12),Database!$A:$AS,MATCH($Q$1,Database!$A$1:$AS$1,),)))))/(((VLOOKUP(EDATE(B412,-12),Database!$A:$AS,MATCH($Q$1,Database!$A$1:$AS$1,),)))))</f>
        <v>-2.9024558118223025E-3</v>
      </c>
      <c r="R412" s="13">
        <f>IF(VLOOKUP(B412,Database!$A:$AV,MATCH($R$1,Database!$A$1:$AV$1,),)=0,"#N/A",((((VLOOKUP(B412,Database!$A:$AS,MATCH($R$1,Database!$A$1:$AS$1,),))))-(((VLOOKUP(EDATE(B412,-12),Database!$A:$AS,MATCH($R$1,Database!$A$1:$AS$1,),)))))/(((VLOOKUP(EDATE(B412,-12),Database!$A:$AS,MATCH($R$1,Database!$A$1:$AS$1,),)))))</f>
        <v>4.2105263160298299E-2</v>
      </c>
      <c r="S412" s="13">
        <f>IF(VLOOKUP(B412,Database!$A:$AV,MATCH($S$1,Database!$A$1:$AV$1,),)=0,"#N/A",((((VLOOKUP(B412,Database!$A:$AS,MATCH($S$1,Database!$A$1:$AS$1,),))))-(((VLOOKUP(EDATE(B412,-12),Database!$A:$AS,MATCH($S$1,Database!$A$1:$AS$1,),)))))/(((VLOOKUP(EDATE(B412,-12),Database!$A:$AS,MATCH($S$1,Database!$A$1:$AS$1,),)))))</f>
        <v>2.1201413425239145E-2</v>
      </c>
      <c r="T412" s="13">
        <f>IF(VLOOKUP(B412,Database!$A:$AV,MATCH($T$1,Database!$A$1:$AV$1,),)=0,"#N/A",((((VLOOKUP(B412,Database!$A:$AS,MATCH($T$1,Database!$A$1:$AS$1,),))))-(((VLOOKUP(EDATE(B412,-12),Database!$A:$AS,MATCH($T$1,Database!$A$1:$AS$1,),)))))/(((VLOOKUP(EDATE(B412,-12),Database!$A:$AS,MATCH($T$1,Database!$A$1:$AS$1,),)))))</f>
        <v>9.2883895132808814E-2</v>
      </c>
      <c r="U412" s="13">
        <f>IF(VLOOKUP(B412,Database!$A:$AV,MATCH($U$1,Database!$A$1:$AV$1,),)=0,"#N/A",((((VLOOKUP(B412,Database!$A:$AS,MATCH($U$1,Database!$A$1:$AS$1,),))))-(((VLOOKUP(EDATE(B412,-12),Database!$A:$AS,MATCH($U$1,Database!$A$1:$AS$1,),)))))/(((VLOOKUP(EDATE(B412,-12),Database!$A:$AS,MATCH($U$1,Database!$A$1:$AS$1,),)))))</f>
        <v>1.7025089613853593E-2</v>
      </c>
      <c r="V412" s="13">
        <f>IF(VLOOKUP(B412,Database!$A:$AV,MATCH($V$1,Database!$A$1:$AV$1,),)=0,"#N/A",((((VLOOKUP(B412,Database!$A:$AS,MATCH($V$1,Database!$A$1:$AS$1,),))))-(((VLOOKUP(EDATE(B412,-12),Database!$A:$AS,MATCH($V$1,Database!$A$1:$AS$1,),)))))/(((VLOOKUP(EDATE(B412,-12),Database!$A:$AS,MATCH($V$1,Database!$A$1:$AS$1,),)))))</f>
        <v>0.12472160356347448</v>
      </c>
    </row>
    <row r="413" spans="2:22" s="80" customFormat="1" x14ac:dyDescent="0.35">
      <c r="B413" s="75">
        <v>44713</v>
      </c>
      <c r="C413" s="13">
        <f>IF(VLOOKUP(B413,Database!$A:$AU,MATCH($C$1,Database!$A$1:$AU$1,),)=0,"#N/A",((((VLOOKUP(B413,Database!$A:$AU,MATCH($C$1,Database!$A$1:$AU$1,),))))-(((VLOOKUP(EDATE(B413,-12),Database!$A:$AU,MATCH($C$1,Database!$A$1:$AU$1,),)))))/(((VLOOKUP(EDATE(B413,-12),Database!$A:$AU,MATCH($C$1,Database!$A$1:$AU$1,),)))))</f>
        <v>3.7468947208426195E-2</v>
      </c>
      <c r="D413" s="13">
        <f>IF(VLOOKUP(B413,Database!$A:$AV,MATCH($D$1,Database!$A$1:$AV$1,),)=0,"#N/A",((((VLOOKUP(B413,Database!$A:$AS,MATCH($D$1,Database!$A$1:$AS$1,),))))-(((VLOOKUP(EDATE(B413,-12),Database!$A:$AS,MATCH($D$1,Database!$A$1:$AS$1,),)))))/(((VLOOKUP(EDATE(B413,-12),Database!$A:$AS,MATCH($D$1,Database!$A$1:$AS$1,),)))))</f>
        <v>2.3010546494007366E-2</v>
      </c>
      <c r="E413" s="13">
        <f>IF(VLOOKUP(B413,Database!$A:$AV,MATCH($E$1,Database!$A$1:$AV$1,),)=0,"#N/A",((((VLOOKUP(B413,Database!$A:$AS,MATCH($E$1,Database!$A$1:$AS$1,),))))-(((VLOOKUP(EDATE(B413,-12),Database!$A:$AS,MATCH($E$1,Database!$A$1:$AS$1,),)))))/(((VLOOKUP(EDATE(B413,-12),Database!$A:$AS,MATCH($E$1,Database!$A$1:$AS$1,),)))))</f>
        <v>-2.2289766971274969E-2</v>
      </c>
      <c r="F413" s="13">
        <f>IF(VLOOKUP(B413,Database!$A:$AV,MATCH($F$1,Database!$A$1:$AV$1,),)=0,"#N/A",((((VLOOKUP(B413,Database!$A:$AS,MATCH($F$1,Database!$A$1:$AS$1,),))))-(((VLOOKUP(EDATE(B413,-12),Database!$A:$AS,MATCH($F$1,Database!$A$1:$AS$1,),)))))/(((VLOOKUP(EDATE(B413,-12),Database!$A:$AS,MATCH($F$1,Database!$A$1:$AS$1,),)))))</f>
        <v>5.1921079943907204E-3</v>
      </c>
      <c r="G413" s="13">
        <f>IF(VLOOKUP(B413,Database!$A:$AV,MATCH($G$1,Database!$A$1:$AV$1,),)=0,"#N/A",((((VLOOKUP(B413,Database!$A:$AS,MATCH($G$1,Database!$A$1:$AS$1,),))))-(((VLOOKUP(EDATE(B413,-12),Database!$A:$AS,MATCH($G$1,Database!$A$1:$AS$1,),)))))/(((VLOOKUP(EDATE(B413,-12),Database!$A:$AS,MATCH($G$1,Database!$A$1:$AS$1,),)))))</f>
        <v>1.0421988351895331E-2</v>
      </c>
      <c r="H413" s="13">
        <f>IF(VLOOKUP(B413,Database!$A:$AV,MATCH($H$1,Database!$A$1:$AV$1,),)=0,"#N/A",((((VLOOKUP(B413,Database!$A:$AS,MATCH($H$1,Database!$A$1:$AS$1,),))))-(((VLOOKUP(EDATE(B413,-12),Database!$A:$AS,MATCH($H$1,Database!$A$1:$AS$1,),)))))/(((VLOOKUP(EDATE(B413,-12),Database!$A:$AS,MATCH($H$1,Database!$A$1:$AS$1,),)))))</f>
        <v>-3.4069981585543571E-2</v>
      </c>
      <c r="I413" s="13">
        <f>IF(VLOOKUP(B413,Database!$A:$AV,MATCH($I$1,Database!$A$1:$AV$1,),)=0,"#N/A",((((VLOOKUP(B413,Database!$A:$AS,MATCH($I$1,Database!$A$1:$AS$1,),))))-(((VLOOKUP(EDATE(B413,-12),Database!$A:$AS,MATCH($I$1,Database!$A$1:$AS$1,),)))))/(((VLOOKUP(EDATE(B413,-12),Database!$A:$AS,MATCH($I$1,Database!$A$1:$AS$1,),)))))</f>
        <v>-8.5795996258188883E-3</v>
      </c>
      <c r="J413" s="13">
        <f>IF(VLOOKUP(B413,Database!$A:$AV,MATCH($J$1,Database!$A$1:$AV$1,),)=0,"#N/A",((((VLOOKUP(B413,Database!$A:$AS,MATCH($J$1,Database!$A$1:$AS$1,),))))-(((VLOOKUP(EDATE(B413,-12),Database!$A:$AS,MATCH($J$1,Database!$A$1:$AS$1,),)))))/(((VLOOKUP(EDATE(B413,-12),Database!$A:$AS,MATCH($J$1,Database!$A$1:$AS$1,),)))))</f>
        <v>6.8508957790435226E-2</v>
      </c>
      <c r="K413" s="13">
        <f>IF(VLOOKUP(B413,Database!$A:$AV,MATCH($K$1,Database!$A$1:$AV$1,),)=0,"#N/A",((((VLOOKUP(B413,Database!$A:$AS,MATCH($K$1,Database!$A$1:$AS$1,),))))-(((VLOOKUP(EDATE(B413,-12),Database!$A:$AS,MATCH($K$1,Database!$A$1:$AS$1,),)))))/(((VLOOKUP(EDATE(B413,-12),Database!$A:$AS,MATCH($K$1,Database!$A$1:$AS$1,),)))))</f>
        <v>1.8372703406929383E-2</v>
      </c>
      <c r="L413" s="13"/>
      <c r="M413" s="13"/>
      <c r="N413" s="13">
        <f>((((VLOOKUP(B413,Database!$A:$AS,MATCH($N$1,Database!$A$1:$AS$1,),))))-(((VLOOKUP(EDATE(B413,-12),Database!$A:$AS,MATCH($N$1,Database!$A$1:$AS$1,),)))))/(((VLOOKUP(EDATE(B413,-12),Database!$A:$AS,MATCH($N$1,Database!$A$1:$AS$1,),))))</f>
        <v>0.12808428287800475</v>
      </c>
      <c r="O413" s="13">
        <f>IF(VLOOKUP(B413,Database!$A:$AV,MATCH($O$1,Database!$A$1:$AV$1,),)=0,"#N/A",((((VLOOKUP(B413,Database!$A:$AS,MATCH($O$1,Database!$A$1:$AS$1,),))))-(((VLOOKUP(EDATE(B413,-12),Database!$A:$AS,MATCH($O$1,Database!$A$1:$AS$1,),)))))/(((VLOOKUP(EDATE(B413,-12),Database!$A:$AS,MATCH($O$1,Database!$A$1:$AS$1,),)))))</f>
        <v>4.2703953657330859E-2</v>
      </c>
      <c r="P413" s="13">
        <f>IF(VLOOKUP(B413,Database!$A:$AV,MATCH($P$1,Database!$A$1:$AV$1,),)=0,"#N/A",((((VLOOKUP(B413,Database!$A:$AS,MATCH($P$1,Database!$A$1:$AS$1,),))))-(((VLOOKUP(EDATE(B413,-12),Database!$A:$AS,MATCH($P$1,Database!$A$1:$AS$1,),)))))/(((VLOOKUP(EDATE(B413,-12),Database!$A:$AS,MATCH($P$1,Database!$A$1:$AS$1,),)))))</f>
        <v>4.7244094488189024E-2</v>
      </c>
      <c r="Q413" s="13">
        <f>IF(VLOOKUP(B413,Database!$A:$AV,MATCH($Q$1,Database!$A$1:$AV$1,),)=0,"#N/A",((((VLOOKUP(B413,Database!$A:$AS,MATCH($Q$1,Database!$A$1:$AS$1,),))))-(((VLOOKUP(EDATE(B413,-12),Database!$A:$AS,MATCH($Q$1,Database!$A$1:$AS$1,),)))))/(((VLOOKUP(EDATE(B413,-12),Database!$A:$AS,MATCH($Q$1,Database!$A$1:$AS$1,),)))))</f>
        <v>-4.2491539193095498E-3</v>
      </c>
      <c r="R413" s="13">
        <f>IF(VLOOKUP(B413,Database!$A:$AV,MATCH($R$1,Database!$A$1:$AV$1,),)=0,"#N/A",((((VLOOKUP(B413,Database!$A:$AS,MATCH($R$1,Database!$A$1:$AS$1,),))))-(((VLOOKUP(EDATE(B413,-12),Database!$A:$AS,MATCH($R$1,Database!$A$1:$AS$1,),)))))/(((VLOOKUP(EDATE(B413,-12),Database!$A:$AS,MATCH($R$1,Database!$A$1:$AS$1,),)))))</f>
        <v>9.4222222219200513E-2</v>
      </c>
      <c r="S413" s="13">
        <f>IF(VLOOKUP(B413,Database!$A:$AV,MATCH($S$1,Database!$A$1:$AV$1,),)=0,"#N/A",((((VLOOKUP(B413,Database!$A:$AS,MATCH($S$1,Database!$A$1:$AS$1,),))))-(((VLOOKUP(EDATE(B413,-12),Database!$A:$AS,MATCH($S$1,Database!$A$1:$AS$1,),)))))/(((VLOOKUP(EDATE(B413,-12),Database!$A:$AS,MATCH($S$1,Database!$A$1:$AS$1,),)))))</f>
        <v>0.1587068332037847</v>
      </c>
      <c r="T413" s="13">
        <f>IF(VLOOKUP(B413,Database!$A:$AV,MATCH($T$1,Database!$A$1:$AV$1,),)=0,"#N/A",((((VLOOKUP(B413,Database!$A:$AS,MATCH($T$1,Database!$A$1:$AS$1,),))))-(((VLOOKUP(EDATE(B413,-12),Database!$A:$AS,MATCH($T$1,Database!$A$1:$AS$1,),)))))/(((VLOOKUP(EDATE(B413,-12),Database!$A:$AS,MATCH($T$1,Database!$A$1:$AS$1,),)))))</f>
        <v>9.3126385805329961E-2</v>
      </c>
      <c r="U413" s="13">
        <f>IF(VLOOKUP(B413,Database!$A:$AV,MATCH($U$1,Database!$A$1:$AV$1,),)=0,"#N/A",((((VLOOKUP(B413,Database!$A:$AS,MATCH($U$1,Database!$A$1:$AS$1,),))))-(((VLOOKUP(EDATE(B413,-12),Database!$A:$AS,MATCH($U$1,Database!$A$1:$AS$1,),)))))/(((VLOOKUP(EDATE(B413,-12),Database!$A:$AS,MATCH($U$1,Database!$A$1:$AS$1,),)))))</f>
        <v>2.8495102408429899E-2</v>
      </c>
      <c r="V413" s="13">
        <f>IF(VLOOKUP(B413,Database!$A:$AV,MATCH($V$1,Database!$A$1:$AV$1,),)=0,"#N/A",((((VLOOKUP(B413,Database!$A:$AS,MATCH($V$1,Database!$A$1:$AS$1,),))))-(((VLOOKUP(EDATE(B413,-12),Database!$A:$AS,MATCH($V$1,Database!$A$1:$AS$1,),)))))/(((VLOOKUP(EDATE(B413,-12),Database!$A:$AS,MATCH($V$1,Database!$A$1:$AS$1,),)))))</f>
        <v>0.11013215859030838</v>
      </c>
    </row>
    <row r="414" spans="2:22" s="80" customFormat="1" x14ac:dyDescent="0.35">
      <c r="B414" s="75">
        <v>44743</v>
      </c>
      <c r="C414" s="13">
        <f>IF(VLOOKUP(B414,Database!$A:$AU,MATCH($C$1,Database!$A$1:$AU$1,),)=0,"#N/A",((((VLOOKUP(B414,Database!$A:$AU,MATCH($C$1,Database!$A$1:$AU$1,),))))-(((VLOOKUP(EDATE(B414,-12),Database!$A:$AU,MATCH($C$1,Database!$A$1:$AU$1,),)))))/(((VLOOKUP(EDATE(B414,-12),Database!$A:$AU,MATCH($C$1,Database!$A$1:$AU$1,),)))))</f>
        <v>3.578778734706152E-2</v>
      </c>
      <c r="D414" s="13">
        <f>IF(VLOOKUP(B414,Database!$A:$AV,MATCH($D$1,Database!$A$1:$AV$1,),)=0,"#N/A",((((VLOOKUP(B414,Database!$A:$AS,MATCH($D$1,Database!$A$1:$AS$1,),))))-(((VLOOKUP(EDATE(B414,-12),Database!$A:$AS,MATCH($D$1,Database!$A$1:$AS$1,),)))))/(((VLOOKUP(EDATE(B414,-12),Database!$A:$AS,MATCH($D$1,Database!$A$1:$AS$1,),)))))</f>
        <v>-2.354048964203383E-2</v>
      </c>
      <c r="E414" s="13">
        <f>IF(VLOOKUP(B414,Database!$A:$AV,MATCH($E$1,Database!$A$1:$AV$1,),)=0,"#N/A",((((VLOOKUP(B414,Database!$A:$AS,MATCH($E$1,Database!$A$1:$AS$1,),))))-(((VLOOKUP(EDATE(B414,-12),Database!$A:$AS,MATCH($E$1,Database!$A$1:$AS$1,),)))))/(((VLOOKUP(EDATE(B414,-12),Database!$A:$AS,MATCH($E$1,Database!$A$1:$AS$1,),)))))</f>
        <v>-1.0183299392922257E-2</v>
      </c>
      <c r="F414" s="13">
        <f>IF(VLOOKUP(B414,Database!$A:$AV,MATCH($F$1,Database!$A$1:$AV$1,),)=0,"#N/A",((((VLOOKUP(B414,Database!$A:$AS,MATCH($F$1,Database!$A$1:$AS$1,),))))-(((VLOOKUP(EDATE(B414,-12),Database!$A:$AS,MATCH($F$1,Database!$A$1:$AS$1,),)))))/(((VLOOKUP(EDATE(B414,-12),Database!$A:$AS,MATCH($F$1,Database!$A$1:$AS$1,),)))))</f>
        <v>-1.5384615380355291E-2</v>
      </c>
      <c r="G414" s="13">
        <f>IF(VLOOKUP(B414,Database!$A:$AV,MATCH($G$1,Database!$A$1:$AV$1,),)=0,"#N/A",((((VLOOKUP(B414,Database!$A:$AS,MATCH($G$1,Database!$A$1:$AS$1,),))))-(((VLOOKUP(EDATE(B414,-12),Database!$A:$AS,MATCH($G$1,Database!$A$1:$AS$1,),)))))/(((VLOOKUP(EDATE(B414,-12),Database!$A:$AS,MATCH($G$1,Database!$A$1:$AS$1,),)))))</f>
        <v>-1.2487309644670092E-2</v>
      </c>
      <c r="H414" s="13">
        <f>IF(VLOOKUP(B414,Database!$A:$AV,MATCH($H$1,Database!$A$1:$AV$1,),)=0,"#N/A",((((VLOOKUP(B414,Database!$A:$AS,MATCH($H$1,Database!$A$1:$AS$1,),))))-(((VLOOKUP(EDATE(B414,-12),Database!$A:$AS,MATCH($H$1,Database!$A$1:$AS$1,),)))))/(((VLOOKUP(EDATE(B414,-12),Database!$A:$AS,MATCH($H$1,Database!$A$1:$AS$1,),)))))</f>
        <v>-4.2279411763639148E-2</v>
      </c>
      <c r="I414" s="13">
        <f>IF(VLOOKUP(B414,Database!$A:$AV,MATCH($I$1,Database!$A$1:$AV$1,),)=0,"#N/A",((((VLOOKUP(B414,Database!$A:$AS,MATCH($I$1,Database!$A$1:$AS$1,),))))-(((VLOOKUP(EDATE(B414,-12),Database!$A:$AS,MATCH($I$1,Database!$A$1:$AS$1,),)))))/(((VLOOKUP(EDATE(B414,-12),Database!$A:$AS,MATCH($I$1,Database!$A$1:$AS$1,),)))))</f>
        <v>-1.2298959321682347E-2</v>
      </c>
      <c r="J414" s="13">
        <f>IF(VLOOKUP(B414,Database!$A:$AV,MATCH($J$1,Database!$A$1:$AV$1,),)=0,"#N/A",((((VLOOKUP(B414,Database!$A:$AS,MATCH($J$1,Database!$A$1:$AS$1,),))))-(((VLOOKUP(EDATE(B414,-12),Database!$A:$AS,MATCH($J$1,Database!$A$1:$AS$1,),)))))/(((VLOOKUP(EDATE(B414,-12),Database!$A:$AS,MATCH($J$1,Database!$A$1:$AS$1,),)))))</f>
        <v>5.2811561449677316E-2</v>
      </c>
      <c r="K414" s="13">
        <f>IF(VLOOKUP(B414,Database!$A:$AV,MATCH($K$1,Database!$A$1:$AV$1,),)=0,"#N/A",((((VLOOKUP(B414,Database!$A:$AS,MATCH($K$1,Database!$A$1:$AS$1,),))))-(((VLOOKUP(EDATE(B414,-12),Database!$A:$AS,MATCH($K$1,Database!$A$1:$AS$1,),)))))/(((VLOOKUP(EDATE(B414,-12),Database!$A:$AS,MATCH($K$1,Database!$A$1:$AS$1,),)))))</f>
        <v>9.5530236631389209E-2</v>
      </c>
      <c r="L414" s="13"/>
      <c r="M414" s="13"/>
      <c r="N414" s="13">
        <f>((((VLOOKUP(B414,Database!$A:$AS,MATCH($N$1,Database!$A$1:$AS$1,),))))-(((VLOOKUP(EDATE(B414,-12),Database!$A:$AS,MATCH($N$1,Database!$A$1:$AS$1,),)))))/(((VLOOKUP(EDATE(B414,-12),Database!$A:$AS,MATCH($N$1,Database!$A$1:$AS$1,),))))</f>
        <v>2.3187581668541683E-2</v>
      </c>
      <c r="O414" s="13">
        <f>IF(VLOOKUP(B414,Database!$A:$AV,MATCH($O$1,Database!$A$1:$AV$1,),)=0,"#N/A",((((VLOOKUP(B414,Database!$A:$AS,MATCH($O$1,Database!$A$1:$AS$1,),))))-(((VLOOKUP(EDATE(B414,-12),Database!$A:$AS,MATCH($O$1,Database!$A$1:$AS$1,),)))))/(((VLOOKUP(EDATE(B414,-12),Database!$A:$AS,MATCH($O$1,Database!$A$1:$AS$1,),)))))</f>
        <v>4.6153140344960333E-2</v>
      </c>
      <c r="P414" s="13">
        <f>IF(VLOOKUP(B414,Database!$A:$AV,MATCH($P$1,Database!$A$1:$AV$1,),)=0,"#N/A",((((VLOOKUP(B414,Database!$A:$AS,MATCH($P$1,Database!$A$1:$AS$1,),))))-(((VLOOKUP(EDATE(B414,-12),Database!$A:$AS,MATCH($P$1,Database!$A$1:$AS$1,),)))))/(((VLOOKUP(EDATE(B414,-12),Database!$A:$AS,MATCH($P$1,Database!$A$1:$AS$1,),)))))</f>
        <v>3.051438535309503E-2</v>
      </c>
      <c r="Q414" s="13">
        <f>IF(VLOOKUP(B414,Database!$A:$AV,MATCH($Q$1,Database!$A$1:$AV$1,),)=0,"#N/A",((((VLOOKUP(B414,Database!$A:$AS,MATCH($Q$1,Database!$A$1:$AS$1,),))))-(((VLOOKUP(EDATE(B414,-12),Database!$A:$AS,MATCH($Q$1,Database!$A$1:$AS$1,),)))))/(((VLOOKUP(EDATE(B414,-12),Database!$A:$AS,MATCH($Q$1,Database!$A$1:$AS$1,),)))))</f>
        <v>1.8397727538029932E-2</v>
      </c>
      <c r="R414" s="13">
        <f>IF(VLOOKUP(B414,Database!$A:$AV,MATCH($R$1,Database!$A$1:$AV$1,),)=0,"#N/A",((((VLOOKUP(B414,Database!$A:$AS,MATCH($R$1,Database!$A$1:$AS$1,),))))-(((VLOOKUP(EDATE(B414,-12),Database!$A:$AS,MATCH($R$1,Database!$A$1:$AS$1,),)))))/(((VLOOKUP(EDATE(B414,-12),Database!$A:$AS,MATCH($R$1,Database!$A$1:$AS$1,),)))))</f>
        <v>7.4394463671715844E-2</v>
      </c>
      <c r="S414" s="13">
        <f>IF(VLOOKUP(B414,Database!$A:$AV,MATCH($S$1,Database!$A$1:$AV$1,),)=0,"#N/A",((((VLOOKUP(B414,Database!$A:$AS,MATCH($S$1,Database!$A$1:$AS$1,),))))-(((VLOOKUP(EDATE(B414,-12),Database!$A:$AS,MATCH($S$1,Database!$A$1:$AS$1,),)))))/(((VLOOKUP(EDATE(B414,-12),Database!$A:$AS,MATCH($S$1,Database!$A$1:$AS$1,),)))))</f>
        <v>-0.23722842043100975</v>
      </c>
      <c r="T414" s="13">
        <f>IF(VLOOKUP(B414,Database!$A:$AV,MATCH($T$1,Database!$A$1:$AV$1,),)=0,"#N/A",((((VLOOKUP(B414,Database!$A:$AS,MATCH($T$1,Database!$A$1:$AS$1,),))))-(((VLOOKUP(EDATE(B414,-12),Database!$A:$AS,MATCH($T$1,Database!$A$1:$AS$1,),)))))/(((VLOOKUP(EDATE(B414,-12),Database!$A:$AS,MATCH($T$1,Database!$A$1:$AS$1,),)))))</f>
        <v>3.814510096915405E-2</v>
      </c>
      <c r="U414" s="13">
        <f>IF(VLOOKUP(B414,Database!$A:$AV,MATCH($U$1,Database!$A$1:$AV$1,),)=0,"#N/A",((((VLOOKUP(B414,Database!$A:$AS,MATCH($U$1,Database!$A$1:$AS$1,),))))-(((VLOOKUP(EDATE(B414,-12),Database!$A:$AS,MATCH($U$1,Database!$A$1:$AS$1,),)))))/(((VLOOKUP(EDATE(B414,-12),Database!$A:$AS,MATCH($U$1,Database!$A$1:$AS$1,),)))))</f>
        <v>1.2345679016374556E-2</v>
      </c>
      <c r="V414" s="13">
        <f>IF(VLOOKUP(B414,Database!$A:$AV,MATCH($V$1,Database!$A$1:$AV$1,),)=0,"#N/A",((((VLOOKUP(B414,Database!$A:$AS,MATCH($V$1,Database!$A$1:$AS$1,),))))-(((VLOOKUP(EDATE(B414,-12),Database!$A:$AS,MATCH($V$1,Database!$A$1:$AS$1,),)))))/(((VLOOKUP(EDATE(B414,-12),Database!$A:$AS,MATCH($V$1,Database!$A$1:$AS$1,),)))))</f>
        <v>0.10072463768115947</v>
      </c>
    </row>
    <row r="415" spans="2:22" s="80" customFormat="1" x14ac:dyDescent="0.35">
      <c r="B415" s="75">
        <v>44774</v>
      </c>
      <c r="C415" s="13">
        <f>IF(VLOOKUP(B415,Database!$A:$AU,MATCH($C$1,Database!$A$1:$AU$1,),)=0,"#N/A",((((VLOOKUP(B415,Database!$A:$AU,MATCH($C$1,Database!$A$1:$AU$1,),))))-(((VLOOKUP(EDATE(B415,-12),Database!$A:$AU,MATCH($C$1,Database!$A$1:$AU$1,),)))))/(((VLOOKUP(EDATE(B415,-12),Database!$A:$AU,MATCH($C$1,Database!$A$1:$AU$1,),)))))</f>
        <v>3.5033767366503786E-2</v>
      </c>
      <c r="D415" s="13">
        <f>IF(VLOOKUP(B415,Database!$A:$AV,MATCH($D$1,Database!$A$1:$AV$1,),)=0,"#N/A",((((VLOOKUP(B415,Database!$A:$AS,MATCH($D$1,Database!$A$1:$AS$1,),))))-(((VLOOKUP(EDATE(B415,-12),Database!$A:$AS,MATCH($D$1,Database!$A$1:$AS$1,),)))))/(((VLOOKUP(EDATE(B415,-12),Database!$A:$AS,MATCH($D$1,Database!$A$1:$AS$1,),)))))</f>
        <v>2.8155339801225088E-2</v>
      </c>
      <c r="E415" s="13">
        <f>IF(VLOOKUP(B415,Database!$A:$AV,MATCH($E$1,Database!$A$1:$AV$1,),)=0,"#N/A",((((VLOOKUP(B415,Database!$A:$AS,MATCH($E$1,Database!$A$1:$AS$1,),))))-(((VLOOKUP(EDATE(B415,-12),Database!$A:$AS,MATCH($E$1,Database!$A$1:$AS$1,),)))))/(((VLOOKUP(EDATE(B415,-12),Database!$A:$AS,MATCH($E$1,Database!$A$1:$AS$1,),)))))</f>
        <v>4.0709812107665957E-2</v>
      </c>
      <c r="F415" s="13">
        <f>IF(VLOOKUP(B415,Database!$A:$AV,MATCH($F$1,Database!$A$1:$AV$1,),)=0,"#N/A",((((VLOOKUP(B415,Database!$A:$AS,MATCH($F$1,Database!$A$1:$AS$1,),))))-(((VLOOKUP(EDATE(B415,-12),Database!$A:$AS,MATCH($F$1,Database!$A$1:$AS$1,),)))))/(((VLOOKUP(EDATE(B415,-12),Database!$A:$AS,MATCH($F$1,Database!$A$1:$AS$1,),)))))</f>
        <v>2.9063509152253281E-2</v>
      </c>
      <c r="G415" s="13">
        <f>IF(VLOOKUP(B415,Database!$A:$AV,MATCH($G$1,Database!$A$1:$AV$1,),)=0,"#N/A",((((VLOOKUP(B415,Database!$A:$AS,MATCH($G$1,Database!$A$1:$AS$1,),))))-(((VLOOKUP(EDATE(B415,-12),Database!$A:$AS,MATCH($G$1,Database!$A$1:$AS$1,),)))))/(((VLOOKUP(EDATE(B415,-12),Database!$A:$AS,MATCH($G$1,Database!$A$1:$AS$1,),)))))</f>
        <v>1.3912866863004006E-2</v>
      </c>
      <c r="H415" s="13">
        <f>IF(VLOOKUP(B415,Database!$A:$AV,MATCH($H$1,Database!$A$1:$AV$1,),)=0,"#N/A",((((VLOOKUP(B415,Database!$A:$AS,MATCH($H$1,Database!$A$1:$AS$1,),))))-(((VLOOKUP(EDATE(B415,-12),Database!$A:$AS,MATCH($H$1,Database!$A$1:$AS$1,),)))))/(((VLOOKUP(EDATE(B415,-12),Database!$A:$AS,MATCH($H$1,Database!$A$1:$AS$1,),)))))</f>
        <v>-6.2157221204014554E-2</v>
      </c>
      <c r="I415" s="13">
        <f>IF(VLOOKUP(B415,Database!$A:$AV,MATCH($I$1,Database!$A$1:$AV$1,),)=0,"#N/A",((((VLOOKUP(B415,Database!$A:$AS,MATCH($I$1,Database!$A$1:$AS$1,),))))-(((VLOOKUP(EDATE(B415,-12),Database!$A:$AS,MATCH($I$1,Database!$A$1:$AS$1,),)))))/(((VLOOKUP(EDATE(B415,-12),Database!$A:$AS,MATCH($I$1,Database!$A$1:$AS$1,),)))))</f>
        <v>2.4975984626407266E-2</v>
      </c>
      <c r="J415" s="13">
        <f>IF(VLOOKUP(B415,Database!$A:$AV,MATCH($J$1,Database!$A$1:$AV$1,),)=0,"#N/A",((((VLOOKUP(B415,Database!$A:$AS,MATCH($J$1,Database!$A$1:$AS$1,),))))-(((VLOOKUP(EDATE(B415,-12),Database!$A:$AS,MATCH($J$1,Database!$A$1:$AS$1,),)))))/(((VLOOKUP(EDATE(B415,-12),Database!$A:$AS,MATCH($J$1,Database!$A$1:$AS$1,),)))))</f>
        <v>5.087707175511557E-2</v>
      </c>
      <c r="K415" s="13">
        <f>IF(VLOOKUP(B415,Database!$A:$AV,MATCH($K$1,Database!$A$1:$AV$1,),)=0,"#N/A",((((VLOOKUP(B415,Database!$A:$AS,MATCH($K$1,Database!$A$1:$AS$1,),))))-(((VLOOKUP(EDATE(B415,-12),Database!$A:$AS,MATCH($K$1,Database!$A$1:$AS$1,),)))))/(((VLOOKUP(EDATE(B415,-12),Database!$A:$AS,MATCH($K$1,Database!$A$1:$AS$1,),)))))</f>
        <v>2.7457927367556628E-2</v>
      </c>
      <c r="L415" s="13"/>
      <c r="M415" s="13"/>
      <c r="N415" s="13">
        <f>((((VLOOKUP(B415,Database!$A:$AS,MATCH($N$1,Database!$A$1:$AS$1,),))))-(((VLOOKUP(EDATE(B415,-12),Database!$A:$AS,MATCH($N$1,Database!$A$1:$AS$1,),)))))/(((VLOOKUP(EDATE(B415,-12),Database!$A:$AS,MATCH($N$1,Database!$A$1:$AS$1,),))))</f>
        <v>-9.7219296650980971E-3</v>
      </c>
      <c r="O415" s="13">
        <f>IF(VLOOKUP(B415,Database!$A:$AV,MATCH($O$1,Database!$A$1:$AV$1,),)=0,"#N/A",((((VLOOKUP(B415,Database!$A:$AS,MATCH($O$1,Database!$A$1:$AS$1,),))))-(((VLOOKUP(EDATE(B415,-12),Database!$A:$AS,MATCH($O$1,Database!$A$1:$AS$1,),)))))/(((VLOOKUP(EDATE(B415,-12),Database!$A:$AS,MATCH($O$1,Database!$A$1:$AS$1,),)))))</f>
        <v>3.8205667700779967E-2</v>
      </c>
      <c r="P415" s="13">
        <f>IF(VLOOKUP(B415,Database!$A:$AV,MATCH($P$1,Database!$A$1:$AV$1,),)=0,"#N/A",((((VLOOKUP(B415,Database!$A:$AS,MATCH($P$1,Database!$A$1:$AS$1,),))))-(((VLOOKUP(EDATE(B415,-12),Database!$A:$AS,MATCH($P$1,Database!$A$1:$AS$1,),)))))/(((VLOOKUP(EDATE(B415,-12),Database!$A:$AS,MATCH($P$1,Database!$A$1:$AS$1,),)))))</f>
        <v>7.7787381158166934E-3</v>
      </c>
      <c r="Q415" s="13">
        <f>IF(VLOOKUP(B415,Database!$A:$AV,MATCH($Q$1,Database!$A$1:$AV$1,),)=0,"#N/A",((((VLOOKUP(B415,Database!$A:$AS,MATCH($Q$1,Database!$A$1:$AS$1,),))))-(((VLOOKUP(EDATE(B415,-12),Database!$A:$AS,MATCH($Q$1,Database!$A$1:$AS$1,),)))))/(((VLOOKUP(EDATE(B415,-12),Database!$A:$AS,MATCH($Q$1,Database!$A$1:$AS$1,),)))))</f>
        <v>1.2496107542051989E-2</v>
      </c>
      <c r="R415" s="13">
        <f>IF(VLOOKUP(B415,Database!$A:$AV,MATCH($R$1,Database!$A$1:$AV$1,),)=0,"#N/A",((((VLOOKUP(B415,Database!$A:$AS,MATCH($R$1,Database!$A$1:$AS$1,),))))-(((VLOOKUP(EDATE(B415,-12),Database!$A:$AS,MATCH($R$1,Database!$A$1:$AS$1,),)))))/(((VLOOKUP(EDATE(B415,-12),Database!$A:$AS,MATCH($R$1,Database!$A$1:$AS$1,),)))))</f>
        <v>5.2181351587443074E-2</v>
      </c>
      <c r="S415" s="13">
        <f>IF(VLOOKUP(B415,Database!$A:$AV,MATCH($S$1,Database!$A$1:$AV$1,),)=0,"#N/A",((((VLOOKUP(B415,Database!$A:$AS,MATCH($S$1,Database!$A$1:$AS$1,),))))-(((VLOOKUP(EDATE(B415,-12),Database!$A:$AS,MATCH($S$1,Database!$A$1:$AS$1,),)))))/(((VLOOKUP(EDATE(B415,-12),Database!$A:$AS,MATCH($S$1,Database!$A$1:$AS$1,),)))))</f>
        <v>8.1779053087561657E-2</v>
      </c>
      <c r="T415" s="13">
        <f>IF(VLOOKUP(B415,Database!$A:$AV,MATCH($T$1,Database!$A$1:$AV$1,),)=0,"#N/A",((((VLOOKUP(B415,Database!$A:$AS,MATCH($T$1,Database!$A$1:$AS$1,),))))-(((VLOOKUP(EDATE(B415,-12),Database!$A:$AS,MATCH($T$1,Database!$A$1:$AS$1,),)))))/(((VLOOKUP(EDATE(B415,-12),Database!$A:$AS,MATCH($T$1,Database!$A$1:$AS$1,),)))))</f>
        <v>1.71551107958305E-2</v>
      </c>
      <c r="U415" s="13">
        <f>IF(VLOOKUP(B415,Database!$A:$AV,MATCH($U$1,Database!$A$1:$AV$1,),)=0,"#N/A",((((VLOOKUP(B415,Database!$A:$AS,MATCH($U$1,Database!$A$1:$AS$1,),))))-(((VLOOKUP(EDATE(B415,-12),Database!$A:$AS,MATCH($U$1,Database!$A$1:$AS$1,),)))))/(((VLOOKUP(EDATE(B415,-12),Database!$A:$AS,MATCH($U$1,Database!$A$1:$AS$1,),)))))</f>
        <v>4.9818840579004459E-2</v>
      </c>
      <c r="V415" s="13">
        <f>IF(VLOOKUP(B415,Database!$A:$AV,MATCH($V$1,Database!$A$1:$AV$1,),)=0,"#N/A",((((VLOOKUP(B415,Database!$A:$AS,MATCH($V$1,Database!$A$1:$AS$1,),))))-(((VLOOKUP(EDATE(B415,-12),Database!$A:$AS,MATCH($V$1,Database!$A$1:$AS$1,),)))))/(((VLOOKUP(EDATE(B415,-12),Database!$A:$AS,MATCH($V$1,Database!$A$1:$AS$1,),)))))</f>
        <v>0.11330409356725145</v>
      </c>
    </row>
    <row r="416" spans="2:22" s="80" customFormat="1" x14ac:dyDescent="0.35">
      <c r="B416" s="75">
        <v>44805</v>
      </c>
      <c r="C416" s="13">
        <f>IF(VLOOKUP(B416,Database!$A:$AU,MATCH($C$1,Database!$A$1:$AU$1,),)=0,"#N/A",((((VLOOKUP(B416,Database!$A:$AU,MATCH($C$1,Database!$A$1:$AU$1,),))))-(((VLOOKUP(EDATE(B416,-12),Database!$A:$AU,MATCH($C$1,Database!$A$1:$AU$1,),)))))/(((VLOOKUP(EDATE(B416,-12),Database!$A:$AU,MATCH($C$1,Database!$A$1:$AU$1,),)))))</f>
        <v>4.7313064219067454E-2</v>
      </c>
      <c r="D416" s="13">
        <f>IF(VLOOKUP(B416,Database!$A:$AV,MATCH($D$1,Database!$A$1:$AV$1,),)=0,"#N/A",((((VLOOKUP(B416,Database!$A:$AS,MATCH($D$1,Database!$A$1:$AS$1,),))))-(((VLOOKUP(EDATE(B416,-12),Database!$A:$AS,MATCH($D$1,Database!$A$1:$AS$1,),)))))/(((VLOOKUP(EDATE(B416,-12),Database!$A:$AS,MATCH($D$1,Database!$A$1:$AS$1,),)))))</f>
        <v>4.19921874947543E-2</v>
      </c>
      <c r="E416" s="13">
        <f>IF(VLOOKUP(B416,Database!$A:$AV,MATCH($E$1,Database!$A$1:$AV$1,),)=0,"#N/A",((((VLOOKUP(B416,Database!$A:$AS,MATCH($E$1,Database!$A$1:$AS$1,),))))-(((VLOOKUP(EDATE(B416,-12),Database!$A:$AS,MATCH($E$1,Database!$A$1:$AS$1,),)))))/(((VLOOKUP(EDATE(B416,-12),Database!$A:$AS,MATCH($E$1,Database!$A$1:$AS$1,),)))))</f>
        <v>9.2119866815327911E-2</v>
      </c>
      <c r="F416" s="13">
        <f>IF(VLOOKUP(B416,Database!$A:$AV,MATCH($F$1,Database!$A$1:$AV$1,),)=0,"#N/A",((((VLOOKUP(B416,Database!$A:$AS,MATCH($F$1,Database!$A$1:$AS$1,),))))-(((VLOOKUP(EDATE(B416,-12),Database!$A:$AS,MATCH($F$1,Database!$A$1:$AS$1,),)))))/(((VLOOKUP(EDATE(B416,-12),Database!$A:$AS,MATCH($F$1,Database!$A$1:$AS$1,),)))))</f>
        <v>4.5307443363775762E-2</v>
      </c>
      <c r="G416" s="13">
        <f>IF(VLOOKUP(B416,Database!$A:$AV,MATCH($G$1,Database!$A$1:$AV$1,),)=0,"#N/A",((((VLOOKUP(B416,Database!$A:$AS,MATCH($G$1,Database!$A$1:$AS$1,),))))-(((VLOOKUP(EDATE(B416,-12),Database!$A:$AS,MATCH($G$1,Database!$A$1:$AS$1,),)))))/(((VLOOKUP(EDATE(B416,-12),Database!$A:$AS,MATCH($G$1,Database!$A$1:$AS$1,),)))))</f>
        <v>1.5917026083384796E-2</v>
      </c>
      <c r="H416" s="13">
        <f>IF(VLOOKUP(B416,Database!$A:$AV,MATCH($H$1,Database!$A$1:$AV$1,),)=0,"#N/A",((((VLOOKUP(B416,Database!$A:$AS,MATCH($H$1,Database!$A$1:$AS$1,),))))-(((VLOOKUP(EDATE(B416,-12),Database!$A:$AS,MATCH($H$1,Database!$A$1:$AS$1,),)))))/(((VLOOKUP(EDATE(B416,-12),Database!$A:$AS,MATCH($H$1,Database!$A$1:$AS$1,),)))))</f>
        <v>-5.3554939976463121E-2</v>
      </c>
      <c r="I416" s="13">
        <f>IF(VLOOKUP(B416,Database!$A:$AV,MATCH($I$1,Database!$A$1:$AV$1,),)=0,"#N/A",((((VLOOKUP(B416,Database!$A:$AS,MATCH($I$1,Database!$A$1:$AS$1,),))))-(((VLOOKUP(EDATE(B416,-12),Database!$A:$AS,MATCH($I$1,Database!$A$1:$AS$1,),)))))/(((VLOOKUP(EDATE(B416,-12),Database!$A:$AS,MATCH($I$1,Database!$A$1:$AS$1,),)))))</f>
        <v>-3.7986704611249989E-3</v>
      </c>
      <c r="J416" s="13">
        <f>IF(VLOOKUP(B416,Database!$A:$AV,MATCH($J$1,Database!$A$1:$AV$1,),)=0,"#N/A",((((VLOOKUP(B416,Database!$A:$AS,MATCH($J$1,Database!$A$1:$AS$1,),))))-(((VLOOKUP(EDATE(B416,-12),Database!$A:$AS,MATCH($J$1,Database!$A$1:$AS$1,),)))))/(((VLOOKUP(EDATE(B416,-12),Database!$A:$AS,MATCH($J$1,Database!$A$1:$AS$1,),)))))</f>
        <v>3.4535178324450827E-2</v>
      </c>
      <c r="K416" s="13">
        <f>IF(VLOOKUP(B416,Database!$A:$AV,MATCH($K$1,Database!$A$1:$AV$1,),)=0,"#N/A",((((VLOOKUP(B416,Database!$A:$AS,MATCH($K$1,Database!$A$1:$AS$1,),))))-(((VLOOKUP(EDATE(B416,-12),Database!$A:$AS,MATCH($K$1,Database!$A$1:$AS$1,),)))))/(((VLOOKUP(EDATE(B416,-12),Database!$A:$AS,MATCH($K$1,Database!$A$1:$AS$1,),)))))</f>
        <v>4.8888888890232199E-2</v>
      </c>
      <c r="L416" s="13"/>
      <c r="M416" s="13"/>
      <c r="N416" s="13">
        <f>((((VLOOKUP(B416,Database!$A:$AS,MATCH($N$1,Database!$A$1:$AS$1,),))))-(((VLOOKUP(EDATE(B416,-12),Database!$A:$AS,MATCH($N$1,Database!$A$1:$AS$1,),)))))/(((VLOOKUP(EDATE(B416,-12),Database!$A:$AS,MATCH($N$1,Database!$A$1:$AS$1,),))))</f>
        <v>3.4392562888106479E-2</v>
      </c>
      <c r="O416" s="13">
        <f>IF(VLOOKUP(B416,Database!$A:$AV,MATCH($O$1,Database!$A$1:$AV$1,),)=0,"#N/A",((((VLOOKUP(B416,Database!$A:$AS,MATCH($O$1,Database!$A$1:$AS$1,),))))-(((VLOOKUP(EDATE(B416,-12),Database!$A:$AS,MATCH($O$1,Database!$A$1:$AS$1,),)))))/(((VLOOKUP(EDATE(B416,-12),Database!$A:$AS,MATCH($O$1,Database!$A$1:$AS$1,),)))))</f>
        <v>4.0272625614992036E-2</v>
      </c>
      <c r="P416" s="13">
        <f>IF(VLOOKUP(B416,Database!$A:$AV,MATCH($P$1,Database!$A$1:$AV$1,),)=0,"#N/A",((((VLOOKUP(B416,Database!$A:$AS,MATCH($P$1,Database!$A$1:$AS$1,),))))-(((VLOOKUP(EDATE(B416,-12),Database!$A:$AS,MATCH($P$1,Database!$A$1:$AS$1,),)))))/(((VLOOKUP(EDATE(B416,-12),Database!$A:$AS,MATCH($P$1,Database!$A$1:$AS$1,),)))))</f>
        <v>1.3297872340425532E-2</v>
      </c>
      <c r="Q416" s="13">
        <f>IF(VLOOKUP(B416,Database!$A:$AV,MATCH($Q$1,Database!$A$1:$AV$1,),)=0,"#N/A",((((VLOOKUP(B416,Database!$A:$AS,MATCH($Q$1,Database!$A$1:$AS$1,),))))-(((VLOOKUP(EDATE(B416,-12),Database!$A:$AS,MATCH($Q$1,Database!$A$1:$AS$1,),)))))/(((VLOOKUP(EDATE(B416,-12),Database!$A:$AS,MATCH($Q$1,Database!$A$1:$AS$1,),)))))</f>
        <v>6.7690446931903013E-3</v>
      </c>
      <c r="R416" s="13">
        <f>IF(VLOOKUP(B416,Database!$A:$AV,MATCH($R$1,Database!$A$1:$AV$1,),)=0,"#N/A",((((VLOOKUP(B416,Database!$A:$AS,MATCH($R$1,Database!$A$1:$AS$1,),))))-(((VLOOKUP(EDATE(B416,-12),Database!$A:$AS,MATCH($R$1,Database!$A$1:$AS$1,),)))))/(((VLOOKUP(EDATE(B416,-12),Database!$A:$AS,MATCH($R$1,Database!$A$1:$AS$1,),)))))</f>
        <v>-1.3502109708213335E-2</v>
      </c>
      <c r="S416" s="13">
        <f>IF(VLOOKUP(B416,Database!$A:$AV,MATCH($S$1,Database!$A$1:$AV$1,),)=0,"#N/A",((((VLOOKUP(B416,Database!$A:$AS,MATCH($S$1,Database!$A$1:$AS$1,),))))-(((VLOOKUP(EDATE(B416,-12),Database!$A:$AS,MATCH($S$1,Database!$A$1:$AS$1,),)))))/(((VLOOKUP(EDATE(B416,-12),Database!$A:$AS,MATCH($S$1,Database!$A$1:$AS$1,),)))))</f>
        <v>0.26535433070539344</v>
      </c>
      <c r="T416" s="13">
        <f>IF(VLOOKUP(B416,Database!$A:$AV,MATCH($T$1,Database!$A$1:$AV$1,),)=0,"#N/A",((((VLOOKUP(B416,Database!$A:$AS,MATCH($T$1,Database!$A$1:$AS$1,),))))-(((VLOOKUP(EDATE(B416,-12),Database!$A:$AS,MATCH($T$1,Database!$A$1:$AS$1,),)))))/(((VLOOKUP(EDATE(B416,-12),Database!$A:$AS,MATCH($T$1,Database!$A$1:$AS$1,),)))))</f>
        <v>1.8181818181685953E-2</v>
      </c>
      <c r="U416" s="13">
        <f>IF(VLOOKUP(B416,Database!$A:$AV,MATCH($U$1,Database!$A$1:$AV$1,),)=0,"#N/A",((((VLOOKUP(B416,Database!$A:$AS,MATCH($U$1,Database!$A$1:$AS$1,),))))-(((VLOOKUP(EDATE(B416,-12),Database!$A:$AS,MATCH($U$1,Database!$A$1:$AS$1,),)))))/(((VLOOKUP(EDATE(B416,-12),Database!$A:$AS,MATCH($U$1,Database!$A$1:$AS$1,),)))))</f>
        <v>8.0149114626860807E-2</v>
      </c>
      <c r="V416" s="13">
        <f>IF(VLOOKUP(B416,Database!$A:$AV,MATCH($V$1,Database!$A$1:$AV$1,),)=0,"#N/A",((((VLOOKUP(B416,Database!$A:$AS,MATCH($V$1,Database!$A$1:$AS$1,),))))-(((VLOOKUP(EDATE(B416,-12),Database!$A:$AS,MATCH($V$1,Database!$A$1:$AS$1,),)))))/(((VLOOKUP(EDATE(B416,-12),Database!$A:$AS,MATCH($V$1,Database!$A$1:$AS$1,),)))))</f>
        <v>0.10384894698620198</v>
      </c>
    </row>
    <row r="417" spans="2:22" s="80" customFormat="1" x14ac:dyDescent="0.35">
      <c r="B417" s="75">
        <v>44835</v>
      </c>
      <c r="C417" s="13">
        <f>IF(VLOOKUP(B417,Database!$A:$AU,MATCH($C$1,Database!$A$1:$AU$1,),)=0,"#N/A",((((VLOOKUP(B417,Database!$A:$AU,MATCH($C$1,Database!$A$1:$AU$1,),))))-(((VLOOKUP(EDATE(B417,-12),Database!$A:$AU,MATCH($C$1,Database!$A$1:$AU$1,),)))))/(((VLOOKUP(EDATE(B417,-12),Database!$A:$AU,MATCH($C$1,Database!$A$1:$AU$1,),)))))</f>
        <v>3.1891215683394772E-2</v>
      </c>
      <c r="D417" s="13">
        <f>IF(VLOOKUP(B417,Database!$A:$AV,MATCH($D$1,Database!$A$1:$AV$1,),)=0,"#N/A",((((VLOOKUP(B417,Database!$A:$AS,MATCH($D$1,Database!$A$1:$AS$1,),))))-(((VLOOKUP(EDATE(B417,-12),Database!$A:$AS,MATCH($D$1,Database!$A$1:$AS$1,),)))))/(((VLOOKUP(EDATE(B417,-12),Database!$A:$AS,MATCH($D$1,Database!$A$1:$AS$1,),)))))</f>
        <v>2.649656526250525E-2</v>
      </c>
      <c r="E417" s="13">
        <f>IF(VLOOKUP(B417,Database!$A:$AV,MATCH($E$1,Database!$A$1:$AV$1,),)=0,"#N/A",((((VLOOKUP(B417,Database!$A:$AS,MATCH($E$1,Database!$A$1:$AS$1,),))))-(((VLOOKUP(EDATE(B417,-12),Database!$A:$AS,MATCH($E$1,Database!$A$1:$AS$1,),)))))/(((VLOOKUP(EDATE(B417,-12),Database!$A:$AS,MATCH($E$1,Database!$A$1:$AS$1,),)))))</f>
        <v>3.3622559650799133E-2</v>
      </c>
      <c r="F417" s="13">
        <f>IF(VLOOKUP(B417,Database!$A:$AV,MATCH($F$1,Database!$A$1:$AV$1,),)=0,"#N/A",((((VLOOKUP(B417,Database!$A:$AS,MATCH($F$1,Database!$A$1:$AS$1,),))))-(((VLOOKUP(EDATE(B417,-12),Database!$A:$AS,MATCH($F$1,Database!$A$1:$AS$1,),)))))/(((VLOOKUP(EDATE(B417,-12),Database!$A:$AS,MATCH($F$1,Database!$A$1:$AS$1,),)))))</f>
        <v>5.2137643363841689E-3</v>
      </c>
      <c r="G417" s="13">
        <f>IF(VLOOKUP(B417,Database!$A:$AV,MATCH($G$1,Database!$A$1:$AV$1,),)=0,"#N/A",((((VLOOKUP(B417,Database!$A:$AS,MATCH($G$1,Database!$A$1:$AS$1,),))))-(((VLOOKUP(EDATE(B417,-12),Database!$A:$AS,MATCH($G$1,Database!$A$1:$AS$1,),)))))/(((VLOOKUP(EDATE(B417,-12),Database!$A:$AS,MATCH($G$1,Database!$A$1:$AS$1,),)))))</f>
        <v>-2.6876831363039269E-2</v>
      </c>
      <c r="H417" s="13">
        <f>IF(VLOOKUP(B417,Database!$A:$AV,MATCH($H$1,Database!$A$1:$AV$1,),)=0,"#N/A",((((VLOOKUP(B417,Database!$A:$AS,MATCH($H$1,Database!$A$1:$AS$1,),))))-(((VLOOKUP(EDATE(B417,-12),Database!$A:$AS,MATCH($H$1,Database!$A$1:$AS$1,),)))))/(((VLOOKUP(EDATE(B417,-12),Database!$A:$AS,MATCH($H$1,Database!$A$1:$AS$1,),)))))</f>
        <v>-4.1977611933713847E-2</v>
      </c>
      <c r="I417" s="13">
        <f>IF(VLOOKUP(B417,Database!$A:$AV,MATCH($I$1,Database!$A$1:$AV$1,),)=0,"#N/A",((((VLOOKUP(B417,Database!$A:$AS,MATCH($I$1,Database!$A$1:$AS$1,),))))-(((VLOOKUP(EDATE(B417,-12),Database!$A:$AS,MATCH($I$1,Database!$A$1:$AS$1,),)))))/(((VLOOKUP(EDATE(B417,-12),Database!$A:$AS,MATCH($I$1,Database!$A$1:$AS$1,),)))))</f>
        <v>-1.3307984790332321E-2</v>
      </c>
      <c r="J417" s="13">
        <f>IF(VLOOKUP(B417,Database!$A:$AV,MATCH($J$1,Database!$A$1:$AV$1,),)=0,"#N/A",((((VLOOKUP(B417,Database!$A:$AS,MATCH($J$1,Database!$A$1:$AS$1,),))))-(((VLOOKUP(EDATE(B417,-12),Database!$A:$AS,MATCH($J$1,Database!$A$1:$AS$1,),)))))/(((VLOOKUP(EDATE(B417,-12),Database!$A:$AS,MATCH($J$1,Database!$A$1:$AS$1,),)))))</f>
        <v>2.4516353918550008E-2</v>
      </c>
      <c r="K417" s="13">
        <f>IF(VLOOKUP(B417,Database!$A:$AV,MATCH($K$1,Database!$A$1:$AV$1,),)=0,"#N/A",((((VLOOKUP(B417,Database!$A:$AS,MATCH($K$1,Database!$A$1:$AS$1,),))))-(((VLOOKUP(EDATE(B417,-12),Database!$A:$AS,MATCH($K$1,Database!$A$1:$AS$1,),)))))/(((VLOOKUP(EDATE(B417,-12),Database!$A:$AS,MATCH($K$1,Database!$A$1:$AS$1,),)))))</f>
        <v>2.0997375322204973E-2</v>
      </c>
      <c r="L417" s="13"/>
      <c r="M417" s="13"/>
      <c r="N417" s="13">
        <f>((((VLOOKUP(B417,Database!$A:$AS,MATCH($N$1,Database!$A$1:$AS$1,),))))-(((VLOOKUP(EDATE(B417,-12),Database!$A:$AS,MATCH($N$1,Database!$A$1:$AS$1,),)))))/(((VLOOKUP(EDATE(B417,-12),Database!$A:$AS,MATCH($N$1,Database!$A$1:$AS$1,),))))</f>
        <v>-4.2620723912253397E-2</v>
      </c>
      <c r="O417" s="13">
        <f>IF(VLOOKUP(B417,Database!$A:$AV,MATCH($O$1,Database!$A$1:$AV$1,),)=0,"#N/A",((((VLOOKUP(B417,Database!$A:$AS,MATCH($O$1,Database!$A$1:$AS$1,),))))-(((VLOOKUP(EDATE(B417,-12),Database!$A:$AS,MATCH($O$1,Database!$A$1:$AS$1,),)))))/(((VLOOKUP(EDATE(B417,-12),Database!$A:$AS,MATCH($O$1,Database!$A$1:$AS$1,),)))))</f>
        <v>2.2770046122022884E-2</v>
      </c>
      <c r="P417" s="13">
        <f>IF(VLOOKUP(B417,Database!$A:$AV,MATCH($P$1,Database!$A$1:$AV$1,),)=0,"#N/A",((((VLOOKUP(B417,Database!$A:$AS,MATCH($P$1,Database!$A$1:$AS$1,),))))-(((VLOOKUP(EDATE(B417,-12),Database!$A:$AS,MATCH($P$1,Database!$A$1:$AS$1,),)))))/(((VLOOKUP(EDATE(B417,-12),Database!$A:$AS,MATCH($P$1,Database!$A$1:$AS$1,),)))))</f>
        <v>-2.4734982332155452E-2</v>
      </c>
      <c r="Q417" s="13">
        <f>IF(VLOOKUP(B417,Database!$A:$AV,MATCH($Q$1,Database!$A$1:$AV$1,),)=0,"#N/A",((((VLOOKUP(B417,Database!$A:$AS,MATCH($Q$1,Database!$A$1:$AS$1,),))))-(((VLOOKUP(EDATE(B417,-12),Database!$A:$AS,MATCH($Q$1,Database!$A$1:$AS$1,),)))))/(((VLOOKUP(EDATE(B417,-12),Database!$A:$AS,MATCH($Q$1,Database!$A$1:$AS$1,),)))))</f>
        <v>1.5726628341451224E-2</v>
      </c>
      <c r="R417" s="13">
        <f>IF(VLOOKUP(B417,Database!$A:$AV,MATCH($R$1,Database!$A$1:$AV$1,),)=0,"#N/A",((((VLOOKUP(B417,Database!$A:$AS,MATCH($R$1,Database!$A$1:$AS$1,),))))-(((VLOOKUP(EDATE(B417,-12),Database!$A:$AS,MATCH($R$1,Database!$A$1:$AS$1,),)))))/(((VLOOKUP(EDATE(B417,-12),Database!$A:$AS,MATCH($R$1,Database!$A$1:$AS$1,),)))))</f>
        <v>-2.975206611326809E-2</v>
      </c>
      <c r="S417" s="13">
        <f>IF(VLOOKUP(B417,Database!$A:$AV,MATCH($S$1,Database!$A$1:$AV$1,),)=0,"#N/A",((((VLOOKUP(B417,Database!$A:$AS,MATCH($S$1,Database!$A$1:$AS$1,),))))-(((VLOOKUP(EDATE(B417,-12),Database!$A:$AS,MATCH($S$1,Database!$A$1:$AS$1,),)))))/(((VLOOKUP(EDATE(B417,-12),Database!$A:$AS,MATCH($S$1,Database!$A$1:$AS$1,),)))))</f>
        <v>0.57296137339039688</v>
      </c>
      <c r="T417" s="13">
        <f>IF(VLOOKUP(B417,Database!$A:$AV,MATCH($T$1,Database!$A$1:$AV$1,),)=0,"#N/A",((((VLOOKUP(B417,Database!$A:$AS,MATCH($T$1,Database!$A$1:$AS$1,),))))-(((VLOOKUP(EDATE(B417,-12),Database!$A:$AS,MATCH($T$1,Database!$A$1:$AS$1,),)))))/(((VLOOKUP(EDATE(B417,-12),Database!$A:$AS,MATCH($T$1,Database!$A$1:$AS$1,),)))))</f>
        <v>3.6153289949092615E-2</v>
      </c>
      <c r="U417" s="13">
        <f>IF(VLOOKUP(B417,Database!$A:$AV,MATCH($U$1,Database!$A$1:$AV$1,),)=0,"#N/A",((((VLOOKUP(B417,Database!$A:$AS,MATCH($U$1,Database!$A$1:$AS$1,),))))-(((VLOOKUP(EDATE(B417,-12),Database!$A:$AS,MATCH($U$1,Database!$A$1:$AS$1,),)))))/(((VLOOKUP(EDATE(B417,-12),Database!$A:$AS,MATCH($U$1,Database!$A$1:$AS$1,),)))))</f>
        <v>3.4227567066537269E-2</v>
      </c>
      <c r="V417" s="13">
        <f>IF(VLOOKUP(B417,Database!$A:$AV,MATCH($V$1,Database!$A$1:$AV$1,),)=0,"#N/A",((((VLOOKUP(B417,Database!$A:$AS,MATCH($V$1,Database!$A$1:$AS$1,),))))-(((VLOOKUP(EDATE(B417,-12),Database!$A:$AS,MATCH($V$1,Database!$A$1:$AS$1,),)))))/(((VLOOKUP(EDATE(B417,-12),Database!$A:$AS,MATCH($V$1,Database!$A$1:$AS$1,),)))))</f>
        <v>7.6265146115466767E-2</v>
      </c>
    </row>
    <row r="418" spans="2:22" s="80" customFormat="1" x14ac:dyDescent="0.35">
      <c r="B418" s="75">
        <v>44866</v>
      </c>
      <c r="C418" s="13">
        <f>IF(VLOOKUP(B418,Database!$A:$AU,MATCH($C$1,Database!$A$1:$AU$1,),)=0,"#N/A",((((VLOOKUP(B418,Database!$A:$AU,MATCH($C$1,Database!$A$1:$AU$1,),))))-(((VLOOKUP(EDATE(B418,-12),Database!$A:$AU,MATCH($C$1,Database!$A$1:$AU$1,),)))))/(((VLOOKUP(EDATE(B418,-12),Database!$A:$AU,MATCH($C$1,Database!$A$1:$AU$1,),)))))</f>
        <v>1.9846804170290451E-2</v>
      </c>
      <c r="D418" s="13">
        <f>IF(VLOOKUP(B418,Database!$A:$AV,MATCH($D$1,Database!$A$1:$AV$1,),)=0,"#N/A",((((VLOOKUP(B418,Database!$A:$AS,MATCH($D$1,Database!$A$1:$AS$1,),))))-(((VLOOKUP(EDATE(B418,-12),Database!$A:$AS,MATCH($D$1,Database!$A$1:$AS$1,),)))))/(((VLOOKUP(EDATE(B418,-12),Database!$A:$AS,MATCH($D$1,Database!$A$1:$AS$1,),)))))</f>
        <v>2.3143683706309499E-2</v>
      </c>
      <c r="E418" s="13">
        <f>IF(VLOOKUP(B418,Database!$A:$AV,MATCH($E$1,Database!$A$1:$AV$1,),)=0,"#N/A",((((VLOOKUP(B418,Database!$A:$AS,MATCH($E$1,Database!$A$1:$AS$1,),))))-(((VLOOKUP(EDATE(B418,-12),Database!$A:$AS,MATCH($E$1,Database!$A$1:$AS$1,),)))))/(((VLOOKUP(EDATE(B418,-12),Database!$A:$AS,MATCH($E$1,Database!$A$1:$AS$1,),)))))</f>
        <v>-1.1328527291696101E-2</v>
      </c>
      <c r="F418" s="13">
        <f>IF(VLOOKUP(B418,Database!$A:$AV,MATCH($F$1,Database!$A$1:$AV$1,),)=0,"#N/A",((((VLOOKUP(B418,Database!$A:$AS,MATCH($F$1,Database!$A$1:$AS$1,),))))-(((VLOOKUP(EDATE(B418,-12),Database!$A:$AS,MATCH($F$1,Database!$A$1:$AS$1,),)))))/(((VLOOKUP(EDATE(B418,-12),Database!$A:$AS,MATCH($F$1,Database!$A$1:$AS$1,),)))))</f>
        <v>5.1759834354064361E-3</v>
      </c>
      <c r="G418" s="13">
        <f>IF(VLOOKUP(B418,Database!$A:$AV,MATCH($G$1,Database!$A$1:$AV$1,),)=0,"#N/A",((((VLOOKUP(B418,Database!$A:$AS,MATCH($G$1,Database!$A$1:$AS$1,),))))-(((VLOOKUP(EDATE(B418,-12),Database!$A:$AS,MATCH($G$1,Database!$A$1:$AS$1,),)))))/(((VLOOKUP(EDATE(B418,-12),Database!$A:$AS,MATCH($G$1,Database!$A$1:$AS$1,),)))))</f>
        <v>6.6618837757508017E-3</v>
      </c>
      <c r="H418" s="13">
        <f>IF(VLOOKUP(B418,Database!$A:$AV,MATCH($H$1,Database!$A$1:$AV$1,),)=0,"#N/A",((((VLOOKUP(B418,Database!$A:$AS,MATCH($H$1,Database!$A$1:$AS$1,),))))-(((VLOOKUP(EDATE(B418,-12),Database!$A:$AS,MATCH($H$1,Database!$A$1:$AS$1,),)))))/(((VLOOKUP(EDATE(B418,-12),Database!$A:$AS,MATCH($H$1,Database!$A$1:$AS$1,),)))))</f>
        <v>-4.3720930228277111E-2</v>
      </c>
      <c r="I418" s="13">
        <f>IF(VLOOKUP(B418,Database!$A:$AV,MATCH($I$1,Database!$A$1:$AV$1,),)=0,"#N/A",((((VLOOKUP(B418,Database!$A:$AS,MATCH($I$1,Database!$A$1:$AS$1,),))))-(((VLOOKUP(EDATE(B418,-12),Database!$A:$AS,MATCH($I$1,Database!$A$1:$AS$1,),)))))/(((VLOOKUP(EDATE(B418,-12),Database!$A:$AS,MATCH($I$1,Database!$A$1:$AS$1,),)))))</f>
        <v>-3.2649253734746038E-2</v>
      </c>
      <c r="J418" s="13">
        <f>IF(VLOOKUP(B418,Database!$A:$AV,MATCH($J$1,Database!$A$1:$AV$1,),)=0,"#N/A",((((VLOOKUP(B418,Database!$A:$AS,MATCH($J$1,Database!$A$1:$AS$1,),))))-(((VLOOKUP(EDATE(B418,-12),Database!$A:$AS,MATCH($J$1,Database!$A$1:$AS$1,),)))))/(((VLOOKUP(EDATE(B418,-12),Database!$A:$AS,MATCH($J$1,Database!$A$1:$AS$1,),)))))</f>
        <v>-6.8267442236948483E-3</v>
      </c>
      <c r="K418" s="13">
        <f>IF(VLOOKUP(B418,Database!$A:$AV,MATCH($K$1,Database!$A$1:$AV$1,),)=0,"#N/A",((((VLOOKUP(B418,Database!$A:$AS,MATCH($K$1,Database!$A$1:$AS$1,),))))-(((VLOOKUP(EDATE(B418,-12),Database!$A:$AS,MATCH($K$1,Database!$A$1:$AS$1,),)))))/(((VLOOKUP(EDATE(B418,-12),Database!$A:$AS,MATCH($K$1,Database!$A$1:$AS$1,),)))))</f>
        <v>-2.0833333336227125E-2</v>
      </c>
      <c r="L418" s="13"/>
      <c r="M418" s="13"/>
      <c r="N418" s="13">
        <f>((((VLOOKUP(B418,Database!$A:$AS,MATCH($N$1,Database!$A$1:$AS$1,),))))-(((VLOOKUP(EDATE(B418,-12),Database!$A:$AS,MATCH($N$1,Database!$A$1:$AS$1,),)))))/(((VLOOKUP(EDATE(B418,-12),Database!$A:$AS,MATCH($N$1,Database!$A$1:$AS$1,),))))</f>
        <v>7.3096058557676508E-2</v>
      </c>
      <c r="O418" s="13">
        <f>IF(VLOOKUP(B418,Database!$A:$AV,MATCH($O$1,Database!$A$1:$AV$1,),)=0,"#N/A",((((VLOOKUP(B418,Database!$A:$AS,MATCH($O$1,Database!$A$1:$AS$1,),))))-(((VLOOKUP(EDATE(B418,-12),Database!$A:$AS,MATCH($O$1,Database!$A$1:$AS$1,),)))))/(((VLOOKUP(EDATE(B418,-12),Database!$A:$AS,MATCH($O$1,Database!$A$1:$AS$1,),)))))</f>
        <v>2.9855796306222798E-2</v>
      </c>
      <c r="P418" s="13">
        <f>IF(VLOOKUP(B418,Database!$A:$AV,MATCH($P$1,Database!$A$1:$AV$1,),)=0,"#N/A",((((VLOOKUP(B418,Database!$A:$AS,MATCH($P$1,Database!$A$1:$AS$1,),))))-(((VLOOKUP(EDATE(B418,-12),Database!$A:$AS,MATCH($P$1,Database!$A$1:$AS$1,),)))))/(((VLOOKUP(EDATE(B418,-12),Database!$A:$AS,MATCH($P$1,Database!$A$1:$AS$1,),)))))</f>
        <v>-3.3913043478260921E-2</v>
      </c>
      <c r="Q418" s="13">
        <f>IF(VLOOKUP(B418,Database!$A:$AV,MATCH($Q$1,Database!$A$1:$AV$1,),)=0,"#N/A",((((VLOOKUP(B418,Database!$A:$AS,MATCH($Q$1,Database!$A$1:$AS$1,),))))-(((VLOOKUP(EDATE(B418,-12),Database!$A:$AS,MATCH($Q$1,Database!$A$1:$AS$1,),)))))/(((VLOOKUP(EDATE(B418,-12),Database!$A:$AS,MATCH($Q$1,Database!$A$1:$AS$1,),)))))</f>
        <v>1.3575059813159703E-2</v>
      </c>
      <c r="R418" s="13">
        <f>IF(VLOOKUP(B418,Database!$A:$AV,MATCH($R$1,Database!$A$1:$AV$1,),)=0,"#N/A",((((VLOOKUP(B418,Database!$A:$AS,MATCH($R$1,Database!$A$1:$AS$1,),))))-(((VLOOKUP(EDATE(B418,-12),Database!$A:$AS,MATCH($R$1,Database!$A$1:$AS$1,),)))))/(((VLOOKUP(EDATE(B418,-12),Database!$A:$AS,MATCH($R$1,Database!$A$1:$AS$1,),)))))</f>
        <v>-1.0008340288305313E-2</v>
      </c>
      <c r="S418" s="13">
        <f>IF(VLOOKUP(B418,Database!$A:$AV,MATCH($S$1,Database!$A$1:$AV$1,),)=0,"#N/A",((((VLOOKUP(B418,Database!$A:$AS,MATCH($S$1,Database!$A$1:$AS$1,),))))-(((VLOOKUP(EDATE(B418,-12),Database!$A:$AS,MATCH($S$1,Database!$A$1:$AS$1,),)))))/(((VLOOKUP(EDATE(B418,-12),Database!$A:$AS,MATCH($S$1,Database!$A$1:$AS$1,),)))))</f>
        <v>0.35299219427421497</v>
      </c>
      <c r="T418" s="13">
        <f>IF(VLOOKUP(B418,Database!$A:$AV,MATCH($T$1,Database!$A$1:$AV$1,),)=0,"#N/A",((((VLOOKUP(B418,Database!$A:$AS,MATCH($T$1,Database!$A$1:$AS$1,),))))-(((VLOOKUP(EDATE(B418,-12),Database!$A:$AS,MATCH($T$1,Database!$A$1:$AS$1,),)))))/(((VLOOKUP(EDATE(B418,-12),Database!$A:$AS,MATCH($T$1,Database!$A$1:$AS$1,),)))))</f>
        <v>-4.2105263216254789E-3</v>
      </c>
      <c r="U418" s="13">
        <f>IF(VLOOKUP(B418,Database!$A:$AV,MATCH($U$1,Database!$A$1:$AV$1,),)=0,"#N/A",((((VLOOKUP(B418,Database!$A:$AS,MATCH($U$1,Database!$A$1:$AS$1,),))))-(((VLOOKUP(EDATE(B418,-12),Database!$A:$AS,MATCH($U$1,Database!$A$1:$AS$1,),)))))/(((VLOOKUP(EDATE(B418,-12),Database!$A:$AS,MATCH($U$1,Database!$A$1:$AS$1,),)))))</f>
        <v>4.3591979027575237E-3</v>
      </c>
      <c r="V418" s="13">
        <f>IF(VLOOKUP(B418,Database!$A:$AV,MATCH($V$1,Database!$A$1:$AV$1,),)=0,"#N/A",((((VLOOKUP(B418,Database!$A:$AS,MATCH($V$1,Database!$A$1:$AS$1,),))))-(((VLOOKUP(EDATE(B418,-12),Database!$A:$AS,MATCH($V$1,Database!$A$1:$AS$1,),)))))/(((VLOOKUP(EDATE(B418,-12),Database!$A:$AS,MATCH($V$1,Database!$A$1:$AS$1,),)))))</f>
        <v>4.8696844993141246E-2</v>
      </c>
    </row>
    <row r="419" spans="2:22" s="80" customFormat="1" x14ac:dyDescent="0.35">
      <c r="B419" s="75">
        <v>44896</v>
      </c>
      <c r="C419" s="13">
        <f>IF(VLOOKUP(B419,Database!$A:$AU,MATCH($C$1,Database!$A$1:$AU$1,),)=0,"#N/A",((((VLOOKUP(B419,Database!$A:$AU,MATCH($C$1,Database!$A$1:$AU$1,),))))-(((VLOOKUP(EDATE(B419,-12),Database!$A:$AU,MATCH($C$1,Database!$A$1:$AU$1,),)))))/(((VLOOKUP(EDATE(B419,-12),Database!$A:$AU,MATCH($C$1,Database!$A$1:$AU$1,),)))))</f>
        <v>1.1467324175579051E-2</v>
      </c>
      <c r="D419" s="13">
        <f>IF(VLOOKUP(B419,Database!$A:$AV,MATCH($D$1,Database!$A$1:$AV$1,),)=0,"#N/A",((((VLOOKUP(B419,Database!$A:$AS,MATCH($D$1,Database!$A$1:$AS$1,),))))-(((VLOOKUP(EDATE(B419,-12),Database!$A:$AS,MATCH($D$1,Database!$A$1:$AS$1,),)))))/(((VLOOKUP(EDATE(B419,-12),Database!$A:$AS,MATCH($D$1,Database!$A$1:$AS$1,),)))))</f>
        <v>-1.9626168218918268E-2</v>
      </c>
      <c r="E419" s="13">
        <f>IF(VLOOKUP(B419,Database!$A:$AV,MATCH($E$1,Database!$A$1:$AV$1,),)=0,"#N/A",((((VLOOKUP(B419,Database!$A:$AS,MATCH($E$1,Database!$A$1:$AS$1,),))))-(((VLOOKUP(EDATE(B419,-12),Database!$A:$AS,MATCH($E$1,Database!$A$1:$AS$1,),)))))/(((VLOOKUP(EDATE(B419,-12),Database!$A:$AS,MATCH($E$1,Database!$A$1:$AS$1,),)))))</f>
        <v>-1.443298969019019E-2</v>
      </c>
      <c r="F419" s="13">
        <f>IF(VLOOKUP(B419,Database!$A:$AV,MATCH($F$1,Database!$A$1:$AV$1,),)=0,"#N/A",((((VLOOKUP(B419,Database!$A:$AS,MATCH($F$1,Database!$A$1:$AS$1,),))))-(((VLOOKUP(EDATE(B419,-12),Database!$A:$AS,MATCH($F$1,Database!$A$1:$AS$1,),)))))/(((VLOOKUP(EDATE(B419,-12),Database!$A:$AS,MATCH($F$1,Database!$A$1:$AS$1,),)))))</f>
        <v>-2.7607361965793119E-2</v>
      </c>
      <c r="G419" s="13">
        <f>IF(VLOOKUP(B419,Database!$A:$AV,MATCH($G$1,Database!$A$1:$AV$1,),)=0,"#N/A",((((VLOOKUP(B419,Database!$A:$AS,MATCH($G$1,Database!$A$1:$AS$1,),))))-(((VLOOKUP(EDATE(B419,-12),Database!$A:$AS,MATCH($G$1,Database!$A$1:$AS$1,),)))))/(((VLOOKUP(EDATE(B419,-12),Database!$A:$AS,MATCH($G$1,Database!$A$1:$AS$1,),)))))</f>
        <v>1.4195261437908502E-2</v>
      </c>
      <c r="H419" s="13">
        <f>IF(VLOOKUP(B419,Database!$A:$AV,MATCH($H$1,Database!$A$1:$AV$1,),)=0,"#N/A",((((VLOOKUP(B419,Database!$A:$AS,MATCH($H$1,Database!$A$1:$AS$1,),))))-(((VLOOKUP(EDATE(B419,-12),Database!$A:$AS,MATCH($H$1,Database!$A$1:$AS$1,),)))))/(((VLOOKUP(EDATE(B419,-12),Database!$A:$AS,MATCH($H$1,Database!$A$1:$AS$1,),)))))</f>
        <v>-4.0930232554877766E-2</v>
      </c>
      <c r="I419" s="13">
        <f>IF(VLOOKUP(B419,Database!$A:$AV,MATCH($I$1,Database!$A$1:$AV$1,),)=0,"#N/A",((((VLOOKUP(B419,Database!$A:$AS,MATCH($I$1,Database!$A$1:$AS$1,),))))-(((VLOOKUP(EDATE(B419,-12),Database!$A:$AS,MATCH($I$1,Database!$A$1:$AS$1,),)))))/(((VLOOKUP(EDATE(B419,-12),Database!$A:$AS,MATCH($I$1,Database!$A$1:$AS$1,),)))))</f>
        <v>9.4966762240437626E-4</v>
      </c>
      <c r="J419" s="13">
        <f>IF(VLOOKUP(B419,Database!$A:$AV,MATCH($J$1,Database!$A$1:$AV$1,),)=0,"#N/A",((((VLOOKUP(B419,Database!$A:$AS,MATCH($J$1,Database!$A$1:$AS$1,),))))-(((VLOOKUP(EDATE(B419,-12),Database!$A:$AS,MATCH($J$1,Database!$A$1:$AS$1,),)))))/(((VLOOKUP(EDATE(B419,-12),Database!$A:$AS,MATCH($J$1,Database!$A$1:$AS$1,),)))))</f>
        <v>5.62650626065247E-3</v>
      </c>
      <c r="K419" s="13" t="str">
        <f>IF(VLOOKUP(B419,Database!$A:$AV,MATCH($K$1,Database!$A$1:$AV$1,),)=0,"#N/A",((((VLOOKUP(B419,Database!$A:$AS,MATCH($K$1,Database!$A$1:$AS$1,),))))-(((VLOOKUP(EDATE(B419,-12),Database!$A:$AS,MATCH($K$1,Database!$A$1:$AS$1,),)))))/(((VLOOKUP(EDATE(B419,-12),Database!$A:$AS,MATCH($K$1,Database!$A$1:$AS$1,),)))))</f>
        <v>#N/A</v>
      </c>
      <c r="L419" s="13" t="e">
        <f>IF(VLOOKUP(C419,Database!$A:$AV,MATCH($K$1,Database!$A$1:$AV$1,),)=0,"#N/A",((((VLOOKUP(C419,Database!$A:$AS,MATCH($K$1,Database!$A$1:$AS$1,),))))-(((VLOOKUP(EDATE(C419,-12),Database!$A:$AS,MATCH($K$1,Database!$A$1:$AS$1,),)))))/(((VLOOKUP(EDATE(C419,-12),Database!$A:$AS,MATCH($K$1,Database!$A$1:$AS$1,),)))))</f>
        <v>#N/A</v>
      </c>
      <c r="M419" s="13" t="e">
        <f>IF(VLOOKUP(D419,Database!$A:$AV,MATCH($K$1,Database!$A$1:$AV$1,),)=0,"#N/A",((((VLOOKUP(D419,Database!$A:$AS,MATCH($K$1,Database!$A$1:$AS$1,),))))-(((VLOOKUP(EDATE(D419,-12),Database!$A:$AS,MATCH($K$1,Database!$A$1:$AS$1,),)))))/(((VLOOKUP(EDATE(D419,-12),Database!$A:$AS,MATCH($K$1,Database!$A$1:$AS$1,),)))))</f>
        <v>#N/A</v>
      </c>
      <c r="N419" s="13" t="e">
        <f>IF(VLOOKUP(E419,Database!$A:$AV,MATCH($N$1,Database!$A$1:$AV$1,),)=0,"#N/A",((((VLOOKUP(E419,Database!$A:$AS,MATCH($N$1,Database!$A$1:$AS$1,),))))-(((VLOOKUP(EDATE(E419,-12),Database!$A:$AS,MATCH($N$1,Database!$A$1:$AS$1,),)))))/(((VLOOKUP(EDATE(E419,-12),Database!$A:$AS,MATCH($N$1,Database!$A$1:$AS$1,),)))))</f>
        <v>#N/A</v>
      </c>
      <c r="O419" s="13" t="str">
        <f>IF(VLOOKUP(B419,Database!$A:$AV,MATCH($O$1,Database!$A$1:$AV$1,),)=0,"#N/A",((((VLOOKUP(B419,Database!$A:$AS,MATCH($O$1,Database!$A$1:$AS$1,),))))-(((VLOOKUP(EDATE(B419,-12),Database!$A:$AS,MATCH($O$1,Database!$A$1:$AS$1,),)))))/(((VLOOKUP(EDATE(B419,-12),Database!$A:$AS,MATCH($O$1,Database!$A$1:$AS$1,),)))))</f>
        <v>#N/A</v>
      </c>
      <c r="P419" s="13">
        <f>IF(VLOOKUP(B419,Database!$A:$AV,MATCH($P$1,Database!$A$1:$AV$1,),)=0,"#N/A",((((VLOOKUP(B419,Database!$A:$AS,MATCH($P$1,Database!$A$1:$AS$1,),))))-(((VLOOKUP(EDATE(B419,-12),Database!$A:$AS,MATCH($P$1,Database!$A$1:$AS$1,),)))))/(((VLOOKUP(EDATE(B419,-12),Database!$A:$AS,MATCH($P$1,Database!$A$1:$AS$1,),)))))</f>
        <v>-9.2514718250630776E-2</v>
      </c>
      <c r="Q419" s="13">
        <f>IF(VLOOKUP(B419,Database!$A:$AV,MATCH($Q$1,Database!$A$1:$AV$1,),)=0,"#N/A",((((VLOOKUP(B419,Database!$A:$AS,MATCH($Q$1,Database!$A$1:$AS$1,),))))-(((VLOOKUP(EDATE(B419,-12),Database!$A:$AS,MATCH($Q$1,Database!$A$1:$AS$1,),)))))/(((VLOOKUP(EDATE(B419,-12),Database!$A:$AS,MATCH($Q$1,Database!$A$1:$AS$1,),)))))</f>
        <v>-1.1153593696799535E-2</v>
      </c>
      <c r="R419" s="13">
        <f>IF(VLOOKUP(B419,Database!$A:$AV,MATCH($R$1,Database!$A$1:$AV$1,),)=0,"#N/A",((((VLOOKUP(B419,Database!$A:$AS,MATCH($R$1,Database!$A$1:$AS$1,),))))-(((VLOOKUP(EDATE(B419,-12),Database!$A:$AS,MATCH($R$1,Database!$A$1:$AS$1,),)))))/(((VLOOKUP(EDATE(B419,-12),Database!$A:$AS,MATCH($R$1,Database!$A$1:$AS$1,),)))))</f>
        <v>-1.5754560535367685E-2</v>
      </c>
      <c r="S419" s="13" t="str">
        <f>IF(VLOOKUP(B419,Database!$A:$AV,MATCH($S$1,Database!$A$1:$AV$1,),)=0,"#N/A",((((VLOOKUP(B419,Database!$A:$AS,MATCH($S$1,Database!$A$1:$AS$1,),))))-(((VLOOKUP(EDATE(B419,-12),Database!$A:$AS,MATCH($S$1,Database!$A$1:$AS$1,),)))))/(((VLOOKUP(EDATE(B419,-12),Database!$A:$AS,MATCH($S$1,Database!$A$1:$AS$1,),)))))</f>
        <v>#N/A</v>
      </c>
      <c r="T419" s="13">
        <f>IF(VLOOKUP(B419,Database!$A:$AV,MATCH($T$1,Database!$A$1:$AV$1,),)=0,"#N/A",((((VLOOKUP(B419,Database!$A:$AS,MATCH($T$1,Database!$A$1:$AS$1,),))))-(((VLOOKUP(EDATE(B419,-12),Database!$A:$AS,MATCH($T$1,Database!$A$1:$AS$1,),)))))/(((VLOOKUP(EDATE(B419,-12),Database!$A:$AS,MATCH($T$1,Database!$A$1:$AS$1,),)))))</f>
        <v>-1.3850415462488121E-3</v>
      </c>
      <c r="U419" s="13">
        <f>IF(VLOOKUP(B419,Database!$A:$AV,MATCH($U$1,Database!$A$1:$AV$1,),)=0,"#N/A",((((VLOOKUP(B419,Database!$A:$AS,MATCH($U$1,Database!$A$1:$AS$1,),))))-(((VLOOKUP(EDATE(B419,-12),Database!$A:$AS,MATCH($U$1,Database!$A$1:$AS$1,),)))))/(((VLOOKUP(EDATE(B419,-12),Database!$A:$AS,MATCH($U$1,Database!$A$1:$AS$1,),)))))</f>
        <v>4.5248868782621798E-2</v>
      </c>
      <c r="V419" s="13">
        <f>IF(VLOOKUP(B419,Database!$A:$AV,MATCH($V$1,Database!$A$1:$AV$1,),)=0,"#N/A",((((VLOOKUP(B419,Database!$A:$AS,MATCH($V$1,Database!$A$1:$AS$1,),))))-(((VLOOKUP(EDATE(B419,-12),Database!$A:$AS,MATCH($V$1,Database!$A$1:$AS$1,),)))))/(((VLOOKUP(EDATE(B419,-12),Database!$A:$AS,MATCH($V$1,Database!$A$1:$AS$1,),)))))</f>
        <v>5.8984910836762647E-2</v>
      </c>
    </row>
    <row r="420" spans="2:22" s="80" customFormat="1" x14ac:dyDescent="0.35">
      <c r="B420" s="75">
        <v>44927</v>
      </c>
      <c r="C420" s="13">
        <f>IF(VLOOKUP(B420,Database!$A:$AU,MATCH($C$1,Database!$A$1:$AU$1,),)=0,"#N/A",((((VLOOKUP(B420,Database!$A:$AU,MATCH($C$1,Database!$A$1:$AU$1,),))))-(((VLOOKUP(EDATE(B420,-12),Database!$A:$AU,MATCH($C$1,Database!$A$1:$AU$1,),)))))/(((VLOOKUP(EDATE(B420,-12),Database!$A:$AU,MATCH($C$1,Database!$A$1:$AU$1,),)))))</f>
        <v>7.895561252345782E-3</v>
      </c>
      <c r="D420" s="13" t="str">
        <f>IF(VLOOKUP(B420,Database!$A:$AV,MATCH($D$1,Database!$A$1:$AV$1,),)=0,"#N/A",((((VLOOKUP(B420,Database!$A:$AS,MATCH($D$1,Database!$A$1:$AS$1,),))))-(((VLOOKUP(EDATE(B420,-12),Database!$A:$AS,MATCH($D$1,Database!$A$1:$AS$1,),)))))/(((VLOOKUP(EDATE(B420,-12),Database!$A:$AS,MATCH($D$1,Database!$A$1:$AS$1,),)))))</f>
        <v>#N/A</v>
      </c>
      <c r="E420" s="13" t="str">
        <f>IF(VLOOKUP(B420,Database!$A:$AV,MATCH($E$1,Database!$A$1:$AV$1,),)=0,"#N/A",((((VLOOKUP(B420,Database!$A:$AS,MATCH($E$1,Database!$A$1:$AS$1,),))))-(((VLOOKUP(EDATE(B420,-12),Database!$A:$AS,MATCH($E$1,Database!$A$1:$AS$1,),)))))/(((VLOOKUP(EDATE(B420,-12),Database!$A:$AS,MATCH($E$1,Database!$A$1:$AS$1,),)))))</f>
        <v>#N/A</v>
      </c>
      <c r="F420" s="13" t="str">
        <f>IF(VLOOKUP(B420,Database!$A:$AV,MATCH($F$1,Database!$A$1:$AV$1,),)=0,"#N/A",((((VLOOKUP(B420,Database!$A:$AS,MATCH($F$1,Database!$A$1:$AS$1,),))))-(((VLOOKUP(EDATE(B420,-12),Database!$A:$AS,MATCH($F$1,Database!$A$1:$AS$1,),)))))/(((VLOOKUP(EDATE(B420,-12),Database!$A:$AS,MATCH($F$1,Database!$A$1:$AS$1,),)))))</f>
        <v>#N/A</v>
      </c>
      <c r="G420" s="13" t="str">
        <f>IF(VLOOKUP(B420,Database!$A:$AV,MATCH($G$1,Database!$A$1:$AV$1,),)=0,"#N/A",((((VLOOKUP(B420,Database!$A:$AS,MATCH($G$1,Database!$A$1:$AS$1,),))))-(((VLOOKUP(EDATE(B420,-12),Database!$A:$AS,MATCH($G$1,Database!$A$1:$AS$1,),)))))/(((VLOOKUP(EDATE(B420,-12),Database!$A:$AS,MATCH($G$1,Database!$A$1:$AS$1,),)))))</f>
        <v>#N/A</v>
      </c>
      <c r="H420" s="13" t="str">
        <f>IF(VLOOKUP(B420,Database!$A:$AV,MATCH($H$1,Database!$A$1:$AV$1,),)=0,"#N/A",((((VLOOKUP(B420,Database!$A:$AS,MATCH($H$1,Database!$A$1:$AS$1,),))))-(((VLOOKUP(EDATE(B420,-12),Database!$A:$AS,MATCH($H$1,Database!$A$1:$AS$1,),)))))/(((VLOOKUP(EDATE(B420,-12),Database!$A:$AS,MATCH($H$1,Database!$A$1:$AS$1,),)))))</f>
        <v>#N/A</v>
      </c>
      <c r="I420" s="13" t="str">
        <f>IF(VLOOKUP(B420,Database!$A:$AV,MATCH($I$1,Database!$A$1:$AV$1,),)=0,"#N/A",((((VLOOKUP(B420,Database!$A:$AS,MATCH($I$1,Database!$A$1:$AS$1,),))))-(((VLOOKUP(EDATE(B420,-12),Database!$A:$AS,MATCH($I$1,Database!$A$1:$AS$1,),)))))/(((VLOOKUP(EDATE(B420,-12),Database!$A:$AS,MATCH($I$1,Database!$A$1:$AS$1,),)))))</f>
        <v>#N/A</v>
      </c>
      <c r="J420" s="13" t="str">
        <f>IF(VLOOKUP(B420,Database!$A:$AV,MATCH($J$1,Database!$A$1:$AV$1,),)=0,"#N/A",((((VLOOKUP(B420,Database!$A:$AS,MATCH($J$1,Database!$A$1:$AS$1,),))))-(((VLOOKUP(EDATE(B420,-12),Database!$A:$AS,MATCH($J$1,Database!$A$1:$AS$1,),)))))/(((VLOOKUP(EDATE(B420,-12),Database!$A:$AS,MATCH($J$1,Database!$A$1:$AS$1,),)))))</f>
        <v>#N/A</v>
      </c>
      <c r="K420" s="13" t="str">
        <f>IF(VLOOKUP(B420,Database!$A:$AV,MATCH($K$1,Database!$A$1:$AV$1,),)=0,"#N/A",((((VLOOKUP(B420,Database!$A:$AS,MATCH($K$1,Database!$A$1:$AS$1,),))))-(((VLOOKUP(EDATE(B420,-12),Database!$A:$AS,MATCH($K$1,Database!$A$1:$AS$1,),)))))/(((VLOOKUP(EDATE(B420,-12),Database!$A:$AS,MATCH($K$1,Database!$A$1:$AS$1,),)))))</f>
        <v>#N/A</v>
      </c>
      <c r="L420" s="13" t="e">
        <f>IF(VLOOKUP(C420,Database!$A:$AV,MATCH($K$1,Database!$A$1:$AV$1,),)=0,"#N/A",((((VLOOKUP(C420,Database!$A:$AS,MATCH($K$1,Database!$A$1:$AS$1,),))))-(((VLOOKUP(EDATE(C420,-12),Database!$A:$AS,MATCH($K$1,Database!$A$1:$AS$1,),)))))/(((VLOOKUP(EDATE(C420,-12),Database!$A:$AS,MATCH($K$1,Database!$A$1:$AS$1,),)))))</f>
        <v>#N/A</v>
      </c>
      <c r="M420" s="13" t="e">
        <f>IF(VLOOKUP(D420,Database!$A:$AV,MATCH($K$1,Database!$A$1:$AV$1,),)=0,"#N/A",((((VLOOKUP(D420,Database!$A:$AS,MATCH($K$1,Database!$A$1:$AS$1,),))))-(((VLOOKUP(EDATE(D420,-12),Database!$A:$AS,MATCH($K$1,Database!$A$1:$AS$1,),)))))/(((VLOOKUP(EDATE(D420,-12),Database!$A:$AS,MATCH($K$1,Database!$A$1:$AS$1,),)))))</f>
        <v>#N/A</v>
      </c>
      <c r="N420" s="13" t="e">
        <f>IF(VLOOKUP(E420,Database!$A:$AV,MATCH($N$1,Database!$A$1:$AV$1,),)=0,"#N/A",((((VLOOKUP(E420,Database!$A:$AS,MATCH($N$1,Database!$A$1:$AS$1,),))))-(((VLOOKUP(EDATE(E420,-12),Database!$A:$AS,MATCH($N$1,Database!$A$1:$AS$1,),)))))/(((VLOOKUP(EDATE(E420,-12),Database!$A:$AS,MATCH($N$1,Database!$A$1:$AS$1,),)))))</f>
        <v>#N/A</v>
      </c>
      <c r="O420" s="13" t="str">
        <f>IF(VLOOKUP(B420,Database!$A:$AV,MATCH($O$1,Database!$A$1:$AV$1,),)=0,"#N/A",((((VLOOKUP(B420,Database!$A:$AS,MATCH($O$1,Database!$A$1:$AS$1,),))))-(((VLOOKUP(EDATE(B420,-12),Database!$A:$AS,MATCH($O$1,Database!$A$1:$AS$1,),)))))/(((VLOOKUP(EDATE(B420,-12),Database!$A:$AS,MATCH($O$1,Database!$A$1:$AS$1,),)))))</f>
        <v>#N/A</v>
      </c>
      <c r="P420" s="13" t="str">
        <f>IF(VLOOKUP(B420,Database!$A:$AV,MATCH($P$1,Database!$A$1:$AV$1,),)=0,"#N/A",((((VLOOKUP(B420,Database!$A:$AS,MATCH($P$1,Database!$A$1:$AS$1,),))))-(((VLOOKUP(EDATE(B420,-12),Database!$A:$AS,MATCH($P$1,Database!$A$1:$AS$1,),)))))/(((VLOOKUP(EDATE(B420,-12),Database!$A:$AS,MATCH($P$1,Database!$A$1:$AS$1,),)))))</f>
        <v>#N/A</v>
      </c>
      <c r="Q420" s="13" t="str">
        <f>IF(VLOOKUP(B420,Database!$A:$AV,MATCH($Q$1,Database!$A$1:$AV$1,),)=0,"#N/A",((((VLOOKUP(B420,Database!$A:$AS,MATCH($Q$1,Database!$A$1:$AS$1,),))))-(((VLOOKUP(EDATE(B420,-12),Database!$A:$AS,MATCH($Q$1,Database!$A$1:$AS$1,),)))))/(((VLOOKUP(EDATE(B420,-12),Database!$A:$AS,MATCH($Q$1,Database!$A$1:$AS$1,),)))))</f>
        <v>#N/A</v>
      </c>
      <c r="R420" s="13" t="str">
        <f>IF(VLOOKUP(B420,Database!$A:$AV,MATCH($R$1,Database!$A$1:$AV$1,),)=0,"#N/A",((((VLOOKUP(B420,Database!$A:$AS,MATCH($R$1,Database!$A$1:$AS$1,),))))-(((VLOOKUP(EDATE(B420,-12),Database!$A:$AS,MATCH($R$1,Database!$A$1:$AS$1,),)))))/(((VLOOKUP(EDATE(B420,-12),Database!$A:$AS,MATCH($R$1,Database!$A$1:$AS$1,),)))))</f>
        <v>#N/A</v>
      </c>
      <c r="S420" s="13" t="str">
        <f>IF(VLOOKUP(B420,Database!$A:$AV,MATCH($S$1,Database!$A$1:$AV$1,),)=0,"#N/A",((((VLOOKUP(B420,Database!$A:$AS,MATCH($S$1,Database!$A$1:$AS$1,),))))-(((VLOOKUP(EDATE(B420,-12),Database!$A:$AS,MATCH($S$1,Database!$A$1:$AS$1,),)))))/(((VLOOKUP(EDATE(B420,-12),Database!$A:$AS,MATCH($S$1,Database!$A$1:$AS$1,),)))))</f>
        <v>#N/A</v>
      </c>
      <c r="T420" s="13" t="str">
        <f>IF(VLOOKUP(B420,Database!$A:$AV,MATCH($T$1,Database!$A$1:$AV$1,),)=0,"#N/A",((((VLOOKUP(B420,Database!$A:$AS,MATCH($T$1,Database!$A$1:$AS$1,),))))-(((VLOOKUP(EDATE(B420,-12),Database!$A:$AS,MATCH($T$1,Database!$A$1:$AS$1,),)))))/(((VLOOKUP(EDATE(B420,-12),Database!$A:$AS,MATCH($T$1,Database!$A$1:$AS$1,),)))))</f>
        <v>#N/A</v>
      </c>
      <c r="U420" s="13" t="str">
        <f>IF(VLOOKUP(B420,Database!$A:$AV,MATCH($U$1,Database!$A$1:$AV$1,),)=0,"#N/A",((((VLOOKUP(B420,Database!$A:$AS,MATCH($U$1,Database!$A$1:$AS$1,),))))-(((VLOOKUP(EDATE(B420,-12),Database!$A:$AS,MATCH($U$1,Database!$A$1:$AS$1,),)))))/(((VLOOKUP(EDATE(B420,-12),Database!$A:$AS,MATCH($U$1,Database!$A$1:$AS$1,),)))))</f>
        <v>#N/A</v>
      </c>
      <c r="V420" s="13" t="str">
        <f>IF(VLOOKUP(B420,Database!$A:$AV,MATCH($V$1,Database!$A$1:$AV$1,),)=0,"#N/A",((((VLOOKUP(B420,Database!$A:$AS,MATCH($V$1,Database!$A$1:$AS$1,),))))-(((VLOOKUP(EDATE(B420,-12),Database!$A:$AS,MATCH($V$1,Database!$A$1:$AS$1,),)))))/(((VLOOKUP(EDATE(B420,-12),Database!$A:$AS,MATCH($V$1,Database!$A$1:$AS$1,),)))))</f>
        <v>#N/A</v>
      </c>
    </row>
    <row r="421" spans="2:22" s="80" customFormat="1" x14ac:dyDescent="0.35"/>
    <row r="422" spans="2:22" s="80" customFormat="1" x14ac:dyDescent="0.35"/>
    <row r="423" spans="2:22" s="80" customFormat="1" x14ac:dyDescent="0.35"/>
    <row r="424" spans="2:22" s="80" customFormat="1" x14ac:dyDescent="0.35"/>
    <row r="425" spans="2:22" s="80" customFormat="1" x14ac:dyDescent="0.35"/>
    <row r="426" spans="2:22" s="80" customFormat="1" x14ac:dyDescent="0.35"/>
    <row r="427" spans="2:22" s="80" customFormat="1" x14ac:dyDescent="0.35"/>
    <row r="428" spans="2:22" s="80" customFormat="1" x14ac:dyDescent="0.35"/>
    <row r="429" spans="2:22" s="80" customFormat="1" x14ac:dyDescent="0.35"/>
    <row r="430" spans="2:22" s="80" customFormat="1" x14ac:dyDescent="0.35"/>
    <row r="431" spans="2:22" s="80" customFormat="1" x14ac:dyDescent="0.35"/>
    <row r="432" spans="2:22" s="80" customFormat="1" x14ac:dyDescent="0.35"/>
    <row r="433" s="80" customFormat="1" x14ac:dyDescent="0.35"/>
    <row r="434" s="80" customFormat="1" x14ac:dyDescent="0.35"/>
    <row r="435" s="80" customFormat="1" x14ac:dyDescent="0.35"/>
    <row r="436" s="80" customFormat="1" x14ac:dyDescent="0.35"/>
    <row r="437" s="80" customFormat="1" x14ac:dyDescent="0.35"/>
    <row r="438" s="80" customFormat="1" x14ac:dyDescent="0.35"/>
    <row r="439" s="80" customFormat="1" x14ac:dyDescent="0.35"/>
    <row r="440" s="80" customFormat="1" x14ac:dyDescent="0.35"/>
    <row r="441" s="80" customFormat="1" x14ac:dyDescent="0.35"/>
    <row r="442" s="80" customFormat="1" x14ac:dyDescent="0.35"/>
    <row r="443" s="80" customFormat="1" x14ac:dyDescent="0.35"/>
    <row r="444" s="80" customFormat="1" x14ac:dyDescent="0.35"/>
    <row r="445" s="80" customFormat="1" x14ac:dyDescent="0.35"/>
    <row r="446" s="80" customFormat="1" x14ac:dyDescent="0.35"/>
    <row r="447" s="80" customFormat="1" x14ac:dyDescent="0.35"/>
    <row r="448" s="80" customFormat="1" x14ac:dyDescent="0.35"/>
    <row r="449" s="80" customFormat="1" x14ac:dyDescent="0.35"/>
    <row r="450" s="80" customFormat="1" x14ac:dyDescent="0.35"/>
    <row r="451" s="80" customFormat="1" x14ac:dyDescent="0.35"/>
    <row r="452" s="80" customFormat="1" x14ac:dyDescent="0.35"/>
    <row r="453" s="80" customFormat="1" x14ac:dyDescent="0.35"/>
    <row r="454" s="80" customFormat="1" x14ac:dyDescent="0.35"/>
    <row r="455" s="80" customFormat="1" x14ac:dyDescent="0.35"/>
    <row r="456" s="80" customFormat="1" x14ac:dyDescent="0.35"/>
    <row r="457" s="80" customFormat="1" x14ac:dyDescent="0.35"/>
    <row r="458" s="80" customFormat="1" x14ac:dyDescent="0.35"/>
    <row r="459" s="80" customFormat="1" x14ac:dyDescent="0.35"/>
    <row r="460" s="80" customFormat="1" x14ac:dyDescent="0.35"/>
    <row r="461" s="80" customFormat="1" x14ac:dyDescent="0.35"/>
    <row r="462" s="80" customFormat="1" x14ac:dyDescent="0.35"/>
    <row r="463" s="80" customFormat="1" x14ac:dyDescent="0.35"/>
    <row r="464" s="80" customFormat="1" x14ac:dyDescent="0.35"/>
    <row r="465" s="80" customFormat="1" x14ac:dyDescent="0.35"/>
    <row r="466" s="80" customFormat="1" x14ac:dyDescent="0.35"/>
    <row r="467" s="80" customFormat="1" x14ac:dyDescent="0.35"/>
    <row r="468" s="80" customFormat="1" x14ac:dyDescent="0.35"/>
    <row r="469" s="80" customFormat="1" x14ac:dyDescent="0.35"/>
    <row r="470" s="80" customFormat="1" x14ac:dyDescent="0.35"/>
    <row r="471" s="80" customFormat="1" x14ac:dyDescent="0.35"/>
    <row r="472" s="80" customFormat="1" x14ac:dyDescent="0.35"/>
    <row r="473" s="80" customFormat="1" x14ac:dyDescent="0.35"/>
    <row r="474" s="80" customFormat="1" x14ac:dyDescent="0.35"/>
    <row r="475" s="80" customFormat="1" x14ac:dyDescent="0.35"/>
    <row r="476" s="80" customFormat="1" x14ac:dyDescent="0.35"/>
    <row r="477" s="80" customFormat="1" x14ac:dyDescent="0.35"/>
    <row r="478" s="80" customFormat="1" x14ac:dyDescent="0.35"/>
    <row r="479" s="80" customFormat="1" x14ac:dyDescent="0.35"/>
    <row r="480" s="80" customFormat="1" x14ac:dyDescent="0.35"/>
    <row r="481" s="80" customFormat="1" x14ac:dyDescent="0.35"/>
    <row r="482" s="80" customFormat="1" x14ac:dyDescent="0.35"/>
    <row r="483" s="80" customFormat="1" x14ac:dyDescent="0.35"/>
    <row r="484" s="80" customFormat="1" x14ac:dyDescent="0.35"/>
    <row r="485" s="80" customFormat="1" x14ac:dyDescent="0.35"/>
    <row r="486" s="80" customFormat="1" x14ac:dyDescent="0.35"/>
    <row r="487" s="80" customFormat="1" x14ac:dyDescent="0.35"/>
    <row r="488" s="80" customFormat="1" x14ac:dyDescent="0.35"/>
    <row r="489" s="80" customFormat="1" x14ac:dyDescent="0.35"/>
    <row r="490" s="80" customFormat="1" x14ac:dyDescent="0.35"/>
    <row r="491" s="80" customFormat="1" x14ac:dyDescent="0.35"/>
    <row r="492" s="80" customFormat="1" x14ac:dyDescent="0.35"/>
    <row r="493" s="80" customFormat="1" x14ac:dyDescent="0.35"/>
    <row r="494" s="80" customFormat="1" x14ac:dyDescent="0.35"/>
    <row r="495" s="80" customFormat="1" x14ac:dyDescent="0.35"/>
    <row r="496" s="80" customFormat="1" x14ac:dyDescent="0.35"/>
    <row r="497" s="80" customFormat="1" x14ac:dyDescent="0.35"/>
    <row r="498" s="80" customFormat="1" x14ac:dyDescent="0.35"/>
    <row r="499" s="80" customFormat="1" x14ac:dyDescent="0.35"/>
    <row r="500" s="80" customFormat="1" x14ac:dyDescent="0.35"/>
    <row r="501" s="80" customFormat="1" x14ac:dyDescent="0.35"/>
    <row r="502" s="80" customFormat="1" x14ac:dyDescent="0.35"/>
    <row r="503" s="80" customFormat="1" x14ac:dyDescent="0.35"/>
    <row r="504" s="80" customFormat="1" x14ac:dyDescent="0.35"/>
    <row r="505" s="80" customFormat="1" x14ac:dyDescent="0.35"/>
    <row r="506" s="80" customFormat="1" x14ac:dyDescent="0.35"/>
    <row r="507" s="80" customFormat="1" x14ac:dyDescent="0.35"/>
    <row r="508" s="80" customFormat="1" x14ac:dyDescent="0.35"/>
    <row r="509" s="80" customFormat="1" x14ac:dyDescent="0.35"/>
    <row r="510" s="80" customFormat="1" x14ac:dyDescent="0.35"/>
    <row r="511" s="80" customFormat="1" x14ac:dyDescent="0.35"/>
    <row r="512" s="80" customFormat="1" x14ac:dyDescent="0.35"/>
    <row r="513" s="80" customFormat="1" x14ac:dyDescent="0.35"/>
    <row r="514" s="80" customFormat="1" x14ac:dyDescent="0.35"/>
    <row r="515" s="80" customFormat="1" x14ac:dyDescent="0.35"/>
    <row r="516" s="80" customFormat="1" x14ac:dyDescent="0.35"/>
    <row r="517" s="80" customFormat="1" x14ac:dyDescent="0.35"/>
    <row r="518" s="80" customFormat="1" x14ac:dyDescent="0.35"/>
    <row r="519" s="80" customFormat="1" x14ac:dyDescent="0.35"/>
    <row r="520" s="80" customFormat="1" x14ac:dyDescent="0.35"/>
    <row r="521" s="80" customFormat="1" x14ac:dyDescent="0.35"/>
    <row r="522" s="80" customFormat="1" x14ac:dyDescent="0.35"/>
    <row r="523" s="80" customFormat="1" x14ac:dyDescent="0.35"/>
    <row r="524" s="80" customFormat="1" x14ac:dyDescent="0.35"/>
    <row r="525" s="80" customFormat="1" x14ac:dyDescent="0.35"/>
    <row r="526" s="80" customFormat="1" x14ac:dyDescent="0.35"/>
    <row r="527" s="80" customFormat="1" x14ac:dyDescent="0.35"/>
    <row r="528" s="80" customFormat="1" x14ac:dyDescent="0.35"/>
    <row r="529" s="80" customFormat="1" x14ac:dyDescent="0.35"/>
    <row r="530" s="80" customFormat="1" x14ac:dyDescent="0.35"/>
    <row r="531" s="80" customFormat="1" x14ac:dyDescent="0.35"/>
    <row r="532" s="80" customFormat="1" x14ac:dyDescent="0.35"/>
    <row r="533" s="80" customFormat="1" x14ac:dyDescent="0.35"/>
    <row r="534" s="80" customFormat="1" x14ac:dyDescent="0.35"/>
    <row r="535" s="80" customFormat="1" x14ac:dyDescent="0.35"/>
    <row r="536" s="80" customFormat="1" x14ac:dyDescent="0.35"/>
    <row r="537" s="80" customFormat="1" x14ac:dyDescent="0.35"/>
    <row r="538" s="80" customFormat="1" x14ac:dyDescent="0.35"/>
    <row r="539" s="80" customFormat="1" x14ac:dyDescent="0.35"/>
    <row r="540" s="80" customFormat="1" x14ac:dyDescent="0.35"/>
    <row r="541" s="80" customFormat="1" x14ac:dyDescent="0.35"/>
    <row r="542" s="80" customFormat="1" x14ac:dyDescent="0.35"/>
    <row r="543" s="80" customFormat="1" x14ac:dyDescent="0.35"/>
    <row r="544" s="80" customFormat="1" x14ac:dyDescent="0.35"/>
    <row r="545" s="80" customFormat="1" x14ac:dyDescent="0.35"/>
    <row r="546" s="80" customFormat="1" x14ac:dyDescent="0.35"/>
    <row r="547" s="80" customFormat="1" x14ac:dyDescent="0.35"/>
    <row r="548" s="80" customFormat="1" x14ac:dyDescent="0.35"/>
    <row r="549" s="80" customFormat="1" x14ac:dyDescent="0.35"/>
    <row r="550" s="80" customFormat="1" x14ac:dyDescent="0.35"/>
    <row r="551" s="80" customFormat="1" x14ac:dyDescent="0.35"/>
    <row r="552" s="80" customFormat="1" x14ac:dyDescent="0.35"/>
    <row r="553" s="80" customFormat="1" x14ac:dyDescent="0.35"/>
    <row r="554" s="80" customFormat="1" x14ac:dyDescent="0.35"/>
    <row r="555" s="80" customFormat="1" x14ac:dyDescent="0.35"/>
    <row r="556" s="80" customFormat="1" x14ac:dyDescent="0.35"/>
    <row r="557" s="80" customFormat="1" x14ac:dyDescent="0.35"/>
    <row r="558" s="80" customFormat="1" x14ac:dyDescent="0.35"/>
    <row r="559" s="80" customFormat="1" x14ac:dyDescent="0.35"/>
    <row r="560" s="80" customFormat="1" x14ac:dyDescent="0.35"/>
    <row r="561" s="80" customFormat="1" x14ac:dyDescent="0.35"/>
    <row r="562" s="80" customFormat="1" x14ac:dyDescent="0.35"/>
    <row r="563" s="80" customFormat="1" x14ac:dyDescent="0.35"/>
    <row r="564" s="80" customFormat="1" x14ac:dyDescent="0.35"/>
    <row r="565" s="80" customFormat="1" x14ac:dyDescent="0.35"/>
    <row r="566" s="80" customFormat="1" x14ac:dyDescent="0.35"/>
    <row r="567" s="80" customFormat="1" x14ac:dyDescent="0.35"/>
    <row r="568" s="80" customFormat="1" x14ac:dyDescent="0.35"/>
    <row r="569" s="80" customFormat="1" x14ac:dyDescent="0.35"/>
    <row r="570" s="80" customFormat="1" x14ac:dyDescent="0.35"/>
    <row r="571" s="80" customFormat="1" x14ac:dyDescent="0.35"/>
    <row r="572" s="80" customFormat="1" x14ac:dyDescent="0.35"/>
    <row r="573" s="80" customFormat="1" x14ac:dyDescent="0.35"/>
    <row r="574" s="80" customFormat="1" x14ac:dyDescent="0.35"/>
    <row r="575" s="80" customFormat="1" x14ac:dyDescent="0.35"/>
    <row r="576" s="80" customFormat="1" x14ac:dyDescent="0.35"/>
    <row r="577" s="80" customFormat="1" x14ac:dyDescent="0.35"/>
    <row r="578" s="80" customFormat="1" x14ac:dyDescent="0.35"/>
    <row r="579" s="80" customFormat="1" x14ac:dyDescent="0.35"/>
    <row r="580" s="80" customFormat="1" x14ac:dyDescent="0.35"/>
    <row r="581" s="80" customFormat="1" x14ac:dyDescent="0.35"/>
    <row r="582" s="80" customFormat="1" x14ac:dyDescent="0.35"/>
    <row r="583" s="80" customFormat="1" x14ac:dyDescent="0.35"/>
    <row r="584" s="80" customFormat="1" x14ac:dyDescent="0.35"/>
    <row r="585" s="80" customFormat="1" x14ac:dyDescent="0.35"/>
    <row r="586" s="80" customFormat="1" x14ac:dyDescent="0.35"/>
    <row r="587" s="80" customFormat="1" x14ac:dyDescent="0.35"/>
    <row r="588" s="80" customFormat="1" x14ac:dyDescent="0.35"/>
    <row r="589" s="80" customFormat="1" x14ac:dyDescent="0.35"/>
    <row r="590" s="80" customFormat="1" x14ac:dyDescent="0.35"/>
    <row r="591" s="80" customFormat="1" x14ac:dyDescent="0.35"/>
    <row r="592" s="80" customFormat="1" x14ac:dyDescent="0.35"/>
    <row r="593" s="80" customFormat="1" x14ac:dyDescent="0.35"/>
    <row r="594" s="80" customFormat="1" x14ac:dyDescent="0.35"/>
    <row r="595" s="80" customFormat="1" x14ac:dyDescent="0.35"/>
    <row r="596" s="80" customFormat="1" x14ac:dyDescent="0.35"/>
    <row r="597" s="80" customFormat="1" x14ac:dyDescent="0.35"/>
    <row r="598" s="80" customFormat="1" x14ac:dyDescent="0.35"/>
    <row r="599" s="80" customFormat="1" x14ac:dyDescent="0.35"/>
    <row r="600" s="80" customFormat="1" x14ac:dyDescent="0.35"/>
    <row r="601" s="80" customFormat="1" x14ac:dyDescent="0.35"/>
    <row r="602" s="80" customFormat="1" x14ac:dyDescent="0.35"/>
    <row r="603" s="80" customFormat="1" x14ac:dyDescent="0.35"/>
    <row r="604" s="80" customFormat="1" x14ac:dyDescent="0.35"/>
    <row r="605" s="80" customFormat="1" x14ac:dyDescent="0.35"/>
    <row r="606" s="80" customFormat="1" x14ac:dyDescent="0.35"/>
    <row r="607" s="80" customFormat="1" x14ac:dyDescent="0.35"/>
    <row r="608" s="80" customFormat="1" x14ac:dyDescent="0.35"/>
    <row r="609" s="80" customFormat="1" x14ac:dyDescent="0.35"/>
    <row r="610" s="80" customFormat="1" x14ac:dyDescent="0.35"/>
    <row r="611" s="80" customFormat="1" x14ac:dyDescent="0.35"/>
    <row r="612" s="80" customFormat="1" x14ac:dyDescent="0.35"/>
    <row r="613" s="80" customFormat="1" x14ac:dyDescent="0.35"/>
    <row r="614" s="80" customFormat="1" x14ac:dyDescent="0.35"/>
    <row r="615" s="80" customFormat="1" x14ac:dyDescent="0.35"/>
    <row r="616" s="80" customFormat="1" x14ac:dyDescent="0.35"/>
    <row r="617" s="80" customFormat="1" x14ac:dyDescent="0.35"/>
    <row r="618" s="80" customFormat="1" x14ac:dyDescent="0.35"/>
    <row r="619" s="80" customFormat="1" x14ac:dyDescent="0.35"/>
    <row r="620" s="80" customFormat="1" x14ac:dyDescent="0.35"/>
    <row r="621" s="80" customFormat="1" x14ac:dyDescent="0.35"/>
    <row r="622" s="80" customFormat="1" x14ac:dyDescent="0.35"/>
    <row r="623" s="80" customFormat="1" x14ac:dyDescent="0.35"/>
    <row r="624" s="80" customFormat="1" x14ac:dyDescent="0.35"/>
    <row r="625" s="80" customFormat="1" x14ac:dyDescent="0.35"/>
    <row r="626" s="80" customFormat="1" x14ac:dyDescent="0.35"/>
    <row r="627" s="80" customFormat="1" x14ac:dyDescent="0.35"/>
    <row r="628" s="80" customFormat="1" x14ac:dyDescent="0.35"/>
    <row r="629" s="80" customFormat="1" x14ac:dyDescent="0.35"/>
    <row r="630" s="80" customFormat="1" x14ac:dyDescent="0.35"/>
    <row r="631" s="80" customFormat="1" x14ac:dyDescent="0.35"/>
    <row r="632" s="80" customFormat="1" x14ac:dyDescent="0.35"/>
    <row r="633" s="80" customFormat="1" x14ac:dyDescent="0.35"/>
    <row r="634" s="80" customFormat="1" x14ac:dyDescent="0.35"/>
    <row r="635" s="80" customFormat="1" x14ac:dyDescent="0.35"/>
    <row r="636" s="80" customFormat="1" x14ac:dyDescent="0.35"/>
    <row r="637" s="80" customFormat="1" x14ac:dyDescent="0.35"/>
    <row r="638" s="80" customFormat="1" x14ac:dyDescent="0.35"/>
    <row r="639" s="80" customFormat="1" x14ac:dyDescent="0.35"/>
    <row r="640" s="80" customFormat="1" x14ac:dyDescent="0.35"/>
    <row r="641" s="80" customFormat="1" x14ac:dyDescent="0.35"/>
    <row r="642" s="80" customFormat="1" x14ac:dyDescent="0.35"/>
    <row r="643" s="80" customFormat="1" x14ac:dyDescent="0.35"/>
    <row r="644" s="80" customFormat="1" x14ac:dyDescent="0.35"/>
    <row r="645" s="80" customFormat="1" x14ac:dyDescent="0.35"/>
    <row r="646" s="80" customFormat="1" x14ac:dyDescent="0.35"/>
    <row r="647" s="80" customFormat="1" x14ac:dyDescent="0.35"/>
    <row r="648" s="80" customFormat="1" x14ac:dyDescent="0.35"/>
    <row r="649" s="80" customFormat="1" x14ac:dyDescent="0.35"/>
    <row r="650" s="80" customFormat="1" x14ac:dyDescent="0.35"/>
    <row r="651" s="80" customFormat="1" x14ac:dyDescent="0.35"/>
    <row r="652" s="80" customFormat="1" x14ac:dyDescent="0.35"/>
    <row r="653" s="80" customFormat="1" x14ac:dyDescent="0.35"/>
    <row r="654" s="80" customFormat="1" x14ac:dyDescent="0.35"/>
    <row r="655" s="80" customFormat="1" x14ac:dyDescent="0.35"/>
    <row r="656" s="80" customFormat="1" x14ac:dyDescent="0.35"/>
    <row r="657" s="80" customFormat="1" x14ac:dyDescent="0.35"/>
    <row r="658" s="80" customFormat="1" x14ac:dyDescent="0.35"/>
    <row r="659" s="80" customFormat="1" x14ac:dyDescent="0.35"/>
    <row r="660" s="80" customFormat="1" x14ac:dyDescent="0.35"/>
    <row r="661" s="80" customFormat="1" x14ac:dyDescent="0.35"/>
    <row r="662" s="80" customFormat="1" x14ac:dyDescent="0.35"/>
    <row r="663" s="80" customFormat="1" x14ac:dyDescent="0.35"/>
    <row r="664" s="80" customFormat="1" x14ac:dyDescent="0.35"/>
    <row r="665" s="80" customFormat="1" x14ac:dyDescent="0.35"/>
    <row r="666" s="80" customFormat="1" x14ac:dyDescent="0.35"/>
    <row r="667" s="80" customFormat="1" x14ac:dyDescent="0.35"/>
    <row r="668" s="80" customFormat="1" x14ac:dyDescent="0.35"/>
    <row r="669" s="80" customFormat="1" x14ac:dyDescent="0.35"/>
    <row r="670" s="80" customFormat="1" x14ac:dyDescent="0.35"/>
    <row r="671" s="80" customFormat="1" x14ac:dyDescent="0.35"/>
    <row r="672" s="80" customFormat="1" x14ac:dyDescent="0.35"/>
    <row r="673" s="80" customFormat="1" x14ac:dyDescent="0.35"/>
    <row r="674" s="80" customFormat="1" x14ac:dyDescent="0.35"/>
    <row r="675" s="80" customFormat="1" x14ac:dyDescent="0.35"/>
    <row r="676" s="80" customFormat="1" x14ac:dyDescent="0.35"/>
    <row r="677" s="80" customFormat="1" x14ac:dyDescent="0.35"/>
    <row r="678" s="80" customFormat="1" x14ac:dyDescent="0.35"/>
    <row r="679" s="80" customFormat="1" x14ac:dyDescent="0.35"/>
    <row r="680" s="80" customFormat="1" x14ac:dyDescent="0.35"/>
    <row r="681" s="80" customFormat="1" x14ac:dyDescent="0.35"/>
    <row r="682" s="80" customFormat="1" x14ac:dyDescent="0.35"/>
    <row r="683" s="80" customFormat="1" x14ac:dyDescent="0.35"/>
    <row r="684" s="80" customFormat="1" x14ac:dyDescent="0.35"/>
    <row r="685" s="80" customFormat="1" x14ac:dyDescent="0.35"/>
    <row r="686" s="80" customFormat="1" x14ac:dyDescent="0.35"/>
    <row r="687" s="80" customFormat="1" x14ac:dyDescent="0.35"/>
    <row r="688" s="80" customFormat="1" x14ac:dyDescent="0.35"/>
    <row r="689" s="80" customFormat="1" x14ac:dyDescent="0.35"/>
    <row r="690" s="80" customFormat="1" x14ac:dyDescent="0.35"/>
    <row r="691" s="80" customFormat="1" x14ac:dyDescent="0.35"/>
    <row r="692" s="80" customFormat="1" x14ac:dyDescent="0.35"/>
    <row r="693" s="80" customFormat="1" x14ac:dyDescent="0.35"/>
    <row r="694" s="80" customFormat="1" x14ac:dyDescent="0.35"/>
    <row r="695" s="80" customFormat="1" x14ac:dyDescent="0.35"/>
    <row r="696" s="80" customFormat="1" x14ac:dyDescent="0.35"/>
    <row r="697" s="80" customFormat="1" x14ac:dyDescent="0.35"/>
    <row r="698" s="80" customFormat="1" x14ac:dyDescent="0.35"/>
    <row r="699" s="80" customFormat="1" x14ac:dyDescent="0.35"/>
    <row r="700" s="80" customFormat="1" x14ac:dyDescent="0.35"/>
    <row r="701" s="80" customFormat="1" x14ac:dyDescent="0.35"/>
    <row r="702" s="80" customFormat="1" x14ac:dyDescent="0.35"/>
    <row r="703" s="80" customFormat="1" x14ac:dyDescent="0.35"/>
    <row r="704" s="80" customFormat="1" x14ac:dyDescent="0.35"/>
    <row r="705" s="80" customFormat="1" x14ac:dyDescent="0.35"/>
    <row r="706" s="80" customFormat="1" x14ac:dyDescent="0.35"/>
    <row r="707" s="80" customFormat="1" x14ac:dyDescent="0.35"/>
    <row r="708" s="80" customFormat="1" x14ac:dyDescent="0.35"/>
    <row r="709" s="80" customFormat="1" x14ac:dyDescent="0.35"/>
    <row r="710" s="80" customFormat="1" x14ac:dyDescent="0.35"/>
    <row r="711" s="80" customFormat="1" x14ac:dyDescent="0.35"/>
    <row r="712" s="80" customFormat="1" x14ac:dyDescent="0.35"/>
    <row r="713" s="80" customFormat="1" x14ac:dyDescent="0.35"/>
    <row r="714" s="80" customFormat="1" x14ac:dyDescent="0.35"/>
    <row r="715" s="80" customFormat="1" x14ac:dyDescent="0.35"/>
    <row r="716" s="80" customFormat="1" x14ac:dyDescent="0.35"/>
    <row r="717" s="80" customFormat="1" x14ac:dyDescent="0.35"/>
    <row r="718" s="80" customFormat="1" x14ac:dyDescent="0.35"/>
    <row r="719" s="80" customFormat="1" x14ac:dyDescent="0.35"/>
    <row r="720" s="80" customFormat="1" x14ac:dyDescent="0.35"/>
    <row r="721" s="80" customFormat="1" x14ac:dyDescent="0.35"/>
    <row r="722" s="80" customFormat="1" x14ac:dyDescent="0.35"/>
    <row r="723" s="80" customFormat="1" x14ac:dyDescent="0.35"/>
    <row r="724" s="80" customFormat="1" x14ac:dyDescent="0.35"/>
    <row r="725" s="80" customFormat="1" x14ac:dyDescent="0.35"/>
    <row r="726" s="80" customFormat="1" x14ac:dyDescent="0.35"/>
    <row r="727" s="80" customFormat="1" x14ac:dyDescent="0.35"/>
    <row r="728" s="80" customFormat="1" x14ac:dyDescent="0.35"/>
    <row r="729" s="80" customFormat="1" x14ac:dyDescent="0.35"/>
    <row r="730" s="80" customFormat="1" x14ac:dyDescent="0.35"/>
    <row r="731" s="80" customFormat="1" x14ac:dyDescent="0.35"/>
    <row r="732" s="80" customFormat="1" x14ac:dyDescent="0.35"/>
    <row r="733" s="80" customFormat="1" x14ac:dyDescent="0.35"/>
    <row r="734" s="80" customFormat="1" x14ac:dyDescent="0.35"/>
    <row r="735" s="80" customFormat="1" x14ac:dyDescent="0.35"/>
    <row r="736" s="80" customFormat="1" x14ac:dyDescent="0.35"/>
    <row r="737" s="80" customFormat="1" x14ac:dyDescent="0.35"/>
    <row r="738" s="80" customFormat="1" x14ac:dyDescent="0.35"/>
    <row r="739" s="80" customFormat="1" x14ac:dyDescent="0.35"/>
    <row r="740" s="80" customFormat="1" x14ac:dyDescent="0.35"/>
    <row r="741" s="80" customFormat="1" x14ac:dyDescent="0.35"/>
    <row r="742" s="80" customFormat="1" x14ac:dyDescent="0.35"/>
    <row r="743" s="80" customFormat="1" x14ac:dyDescent="0.35"/>
    <row r="744" s="80" customFormat="1" x14ac:dyDescent="0.35"/>
    <row r="745" s="80" customFormat="1" x14ac:dyDescent="0.35"/>
    <row r="746" s="80" customFormat="1" x14ac:dyDescent="0.35"/>
    <row r="747" s="80" customFormat="1" x14ac:dyDescent="0.35"/>
    <row r="748" s="80" customFormat="1" x14ac:dyDescent="0.35"/>
    <row r="749" s="80" customFormat="1" x14ac:dyDescent="0.35"/>
    <row r="750" s="80" customFormat="1" x14ac:dyDescent="0.35"/>
    <row r="751" s="80" customFormat="1" x14ac:dyDescent="0.35"/>
    <row r="752" s="80" customFormat="1" x14ac:dyDescent="0.35"/>
    <row r="753" s="80" customFormat="1" x14ac:dyDescent="0.35"/>
    <row r="754" s="80" customFormat="1" x14ac:dyDescent="0.35"/>
    <row r="755" s="80" customFormat="1" x14ac:dyDescent="0.35"/>
    <row r="756" s="80" customFormat="1" x14ac:dyDescent="0.35"/>
    <row r="757" s="80" customFormat="1" x14ac:dyDescent="0.35"/>
    <row r="758" s="80" customFormat="1" x14ac:dyDescent="0.35"/>
    <row r="759" s="80" customFormat="1" x14ac:dyDescent="0.35"/>
    <row r="760" s="80" customFormat="1" x14ac:dyDescent="0.35"/>
    <row r="761" s="80" customFormat="1" x14ac:dyDescent="0.35"/>
    <row r="762" s="80" customFormat="1" x14ac:dyDescent="0.35"/>
    <row r="763" s="80" customFormat="1" x14ac:dyDescent="0.35"/>
    <row r="764" s="80" customFormat="1" x14ac:dyDescent="0.35"/>
    <row r="765" s="80" customFormat="1" x14ac:dyDescent="0.35"/>
    <row r="766" s="80" customFormat="1" x14ac:dyDescent="0.35"/>
    <row r="767" s="80" customFormat="1" x14ac:dyDescent="0.35"/>
    <row r="768" s="80" customFormat="1" x14ac:dyDescent="0.35"/>
    <row r="769" s="80" customFormat="1" x14ac:dyDescent="0.35"/>
    <row r="770" s="80" customFormat="1" x14ac:dyDescent="0.35"/>
    <row r="771" s="80" customFormat="1" x14ac:dyDescent="0.35"/>
    <row r="772" s="80" customFormat="1" x14ac:dyDescent="0.35"/>
    <row r="773" s="80" customFormat="1" x14ac:dyDescent="0.35"/>
    <row r="774" s="80" customFormat="1" x14ac:dyDescent="0.35"/>
    <row r="775" s="80" customFormat="1" x14ac:dyDescent="0.35"/>
    <row r="776" s="80" customFormat="1" x14ac:dyDescent="0.35"/>
    <row r="777" s="80" customFormat="1" x14ac:dyDescent="0.35"/>
    <row r="778" s="80" customFormat="1" x14ac:dyDescent="0.35"/>
    <row r="779" s="80" customFormat="1" x14ac:dyDescent="0.35"/>
    <row r="780" s="80" customFormat="1" x14ac:dyDescent="0.35"/>
    <row r="781" s="80" customFormat="1" x14ac:dyDescent="0.35"/>
    <row r="782" s="80" customFormat="1" x14ac:dyDescent="0.35"/>
    <row r="783" s="80" customFormat="1" x14ac:dyDescent="0.35"/>
    <row r="784" s="80" customFormat="1" x14ac:dyDescent="0.35"/>
    <row r="785" s="80" customFormat="1" x14ac:dyDescent="0.35"/>
    <row r="786" s="80" customFormat="1" x14ac:dyDescent="0.35"/>
    <row r="787" s="80" customFormat="1" x14ac:dyDescent="0.35"/>
    <row r="788" s="80" customFormat="1" x14ac:dyDescent="0.35"/>
    <row r="789" s="80" customFormat="1" x14ac:dyDescent="0.35"/>
    <row r="790" s="80" customFormat="1" x14ac:dyDescent="0.35"/>
    <row r="791" s="80" customFormat="1" x14ac:dyDescent="0.35"/>
    <row r="792" s="80" customFormat="1" x14ac:dyDescent="0.35"/>
    <row r="793" s="80" customFormat="1" x14ac:dyDescent="0.35"/>
    <row r="794" s="80" customFormat="1" x14ac:dyDescent="0.35"/>
    <row r="795" s="80" customFormat="1" x14ac:dyDescent="0.35"/>
    <row r="796" s="80" customFormat="1" x14ac:dyDescent="0.35"/>
    <row r="797" s="80" customFormat="1" x14ac:dyDescent="0.35"/>
    <row r="798" s="80" customFormat="1" x14ac:dyDescent="0.35"/>
    <row r="799" s="80" customFormat="1" x14ac:dyDescent="0.35"/>
    <row r="800" s="80" customFormat="1" x14ac:dyDescent="0.35"/>
    <row r="801" s="80" customFormat="1" x14ac:dyDescent="0.35"/>
    <row r="802" s="80" customFormat="1" x14ac:dyDescent="0.35"/>
    <row r="803" s="80" customFormat="1" x14ac:dyDescent="0.35"/>
    <row r="804" s="80" customFormat="1" x14ac:dyDescent="0.35"/>
    <row r="805" s="80" customFormat="1" x14ac:dyDescent="0.35"/>
    <row r="806" s="80" customFormat="1" x14ac:dyDescent="0.35"/>
    <row r="807" s="80" customFormat="1" x14ac:dyDescent="0.35"/>
    <row r="808" s="80" customFormat="1" x14ac:dyDescent="0.35"/>
    <row r="809" s="80" customFormat="1" x14ac:dyDescent="0.35"/>
    <row r="810" s="80" customFormat="1" x14ac:dyDescent="0.35"/>
    <row r="811" s="80" customFormat="1" x14ac:dyDescent="0.35"/>
    <row r="812" s="80" customFormat="1" x14ac:dyDescent="0.35"/>
    <row r="813" s="80" customFormat="1" x14ac:dyDescent="0.35"/>
    <row r="814" s="80" customFormat="1" x14ac:dyDescent="0.35"/>
    <row r="815" s="80" customFormat="1" x14ac:dyDescent="0.35"/>
    <row r="816" s="80" customFormat="1" x14ac:dyDescent="0.35"/>
    <row r="817" s="80" customFormat="1" x14ac:dyDescent="0.35"/>
    <row r="818" s="80" customFormat="1" x14ac:dyDescent="0.35"/>
    <row r="819" s="80" customFormat="1" x14ac:dyDescent="0.35"/>
    <row r="820" s="80" customFormat="1" x14ac:dyDescent="0.35"/>
    <row r="821" s="80" customFormat="1" x14ac:dyDescent="0.35"/>
    <row r="822" s="80" customFormat="1" x14ac:dyDescent="0.35"/>
    <row r="823" s="80" customFormat="1" x14ac:dyDescent="0.35"/>
    <row r="824" s="80" customFormat="1" x14ac:dyDescent="0.35"/>
    <row r="825" s="80" customFormat="1" x14ac:dyDescent="0.35"/>
  </sheetData>
  <conditionalFormatting sqref="D264:D42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4:E42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4:F420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4:G420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4:H42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4:I42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4:J420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4:K420 L419:N420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64:O420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4:P420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4:Q42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4:R42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4:S420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64:T420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4:U42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4:V42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4:C42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64:N4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4" tint="0.59999389629810485"/>
  </sheetPr>
  <dimension ref="A1:W875"/>
  <sheetViews>
    <sheetView zoomScale="80" zoomScaleNormal="80" workbookViewId="0">
      <pane ySplit="1" topLeftCell="A374" activePane="bottomLeft" state="frozen"/>
      <selection pane="bottomLeft" activeCell="A387" sqref="A387:Q398"/>
    </sheetView>
  </sheetViews>
  <sheetFormatPr defaultColWidth="8.81640625" defaultRowHeight="14.5" x14ac:dyDescent="0.35"/>
  <cols>
    <col min="1" max="1" width="9.1796875" style="1" customWidth="1"/>
    <col min="2" max="2" width="12.6328125" bestFit="1" customWidth="1"/>
    <col min="3" max="3" width="11.6328125" style="7" customWidth="1"/>
    <col min="4" max="4" width="11.6328125" style="6" customWidth="1"/>
    <col min="18" max="18" width="12.81640625" customWidth="1"/>
    <col min="19" max="19" width="10.6328125" bestFit="1" customWidth="1"/>
    <col min="20" max="20" width="14.6328125" customWidth="1"/>
    <col min="21" max="21" width="31.36328125" customWidth="1"/>
  </cols>
  <sheetData>
    <row r="1" spans="1:23" x14ac:dyDescent="0.35">
      <c r="A1" s="37" t="s">
        <v>572</v>
      </c>
      <c r="B1" s="38" t="s">
        <v>224</v>
      </c>
      <c r="C1" s="39" t="s">
        <v>158</v>
      </c>
      <c r="D1" s="40" t="s">
        <v>126</v>
      </c>
      <c r="E1" s="38" t="s">
        <v>146</v>
      </c>
      <c r="F1" s="38" t="s">
        <v>526</v>
      </c>
      <c r="G1" s="38" t="s">
        <v>176</v>
      </c>
      <c r="H1" s="38" t="s">
        <v>225</v>
      </c>
      <c r="I1" s="38" t="s">
        <v>159</v>
      </c>
      <c r="J1" s="38" t="s">
        <v>127</v>
      </c>
      <c r="K1" s="38" t="s">
        <v>147</v>
      </c>
      <c r="L1" s="38" t="s">
        <v>560</v>
      </c>
      <c r="M1" s="38" t="s">
        <v>177</v>
      </c>
      <c r="N1" s="38" t="s">
        <v>431</v>
      </c>
      <c r="O1" s="38" t="s">
        <v>573</v>
      </c>
      <c r="P1" s="38" t="s">
        <v>230</v>
      </c>
      <c r="Q1" s="41" t="s">
        <v>574</v>
      </c>
      <c r="T1" s="8" t="s">
        <v>575</v>
      </c>
      <c r="U1" s="2">
        <v>36161</v>
      </c>
      <c r="W1" t="s">
        <v>48</v>
      </c>
    </row>
    <row r="2" spans="1:23" s="80" customFormat="1" x14ac:dyDescent="0.35">
      <c r="A2" s="21">
        <v>32874</v>
      </c>
      <c r="B2" s="76">
        <f>IF(VLOOKUP(A2,Database!$A:$AS,MATCH($B$1,Database!$A$1:$AS$1,0),FALSE)=0,#N/A,VLOOKUP(A2,Database!$A:$AS,MATCH($B$1,Database!$A$1:$AS$1,0),FALSE))</f>
        <v>110.190817432</v>
      </c>
      <c r="C2" s="76">
        <f>IF(VLOOKUP(A2,Database!$A:$AS,MATCH($C$1,Database!$A$1:$AS$1,0),FALSE)=0,#N/A,VLOOKUP(A2,Database!$A:$AS,MATCH($C$1,Database!$A$1:$AS$1,0),FALSE))</f>
        <v>91.17</v>
      </c>
      <c r="D2" s="76">
        <f>IF(VLOOKUP(A2,Database!$A:$AS,MATCH($D$1,Database!$A$1:$AS$1,0),FALSE)=0,#N/A,VLOOKUP(A2,Database!$A:$AS,MATCH($D$1,Database!$A$1:$AS$1,0),FALSE))</f>
        <v>70.987004686000006</v>
      </c>
      <c r="E2" s="76">
        <f>IF(VLOOKUP(A2,Database!$A:$AS,MATCH($E$1,Database!$A$1:$AS$1,0),FALSE)=0,#N/A,VLOOKUP(A2,Database!$A:$AS,MATCH($E$1,Database!$A$1:$AS$1,0),FALSE))</f>
        <v>100.964756912</v>
      </c>
      <c r="F2" s="76">
        <f>IF(VLOOKUP(A2,Database!$A:$AS,MATCH($F$1,Database!$A$1:$AS$1,0),FALSE)=0,#N/A,VLOOKUP(A2,Database!$A:$AS,MATCH($F$1,Database!$A$1:$AS$1,0),FALSE))</f>
        <v>78.87785495</v>
      </c>
      <c r="G2" s="76">
        <f>IF(VLOOKUP(A2,Database!$A:$AS,MATCH($G$1,Database!$A$1:$AS$1,0),FALSE)=0,#N/A,VLOOKUP(A2,Database!$A:$AS,MATCH($G$1,Database!$A$1:$AS$1,0),FALSE))</f>
        <v>81.499823133999996</v>
      </c>
      <c r="H2" s="76">
        <f>(((Table134567891011121314151617343[[#This Row],[ITA]]-VLOOKUP($U$1,A:B,2,))/VLOOKUP($U$1,A:B,2,))*100)+100</f>
        <v>90.625000000128509</v>
      </c>
      <c r="I2" s="76">
        <f>(((Table134567891011121314151617343[[#This Row],[FRA]]-VLOOKUP($U$1,A:C,3,))/VLOOKUP($U$1,A:C,3,))*100)+100</f>
        <v>88.963700234192032</v>
      </c>
      <c r="J2" s="76">
        <f>(((Table134567891011121314151617343[[#This Row],[DEU]]-VLOOKUP($U$1,A:D,4,))/VLOOKUP($U$1,A:D,4,))*100)+100</f>
        <v>94.38974614655902</v>
      </c>
      <c r="K2" s="76">
        <f>(((Table134567891011121314151617343[[#This Row],[ESP]]-VLOOKUP($U$1,A:E,5,))/VLOOKUP($U$1,A:E,5,))*100)+100</f>
        <v>85.354236467393378</v>
      </c>
      <c r="L2" s="76">
        <f>(((Table134567891011121314151617343[[#This Row],[EA19]]-VLOOKUP($U$1,A:F,6,))/VLOOKUP($U$1,A:F,6,))*100)+100</f>
        <v>88.139025815312749</v>
      </c>
      <c r="M2" s="76">
        <f>(((Table134567891011121314151617343[[#This Row],[GBR]]-VLOOKUP($U$1,A:G,7,))/VLOOKUP($U$1,A:G,7,))*100)+100</f>
        <v>84.861878453054771</v>
      </c>
      <c r="N2" s="76">
        <f>IF(VLOOKUP(A2,Database!$A:$AU,MATCH($N$1,Database!$A$1:$AU$1,0),FALSE)=0,#N/A,VLOOKUP(A2,Database!$A:$AU,MATCH($N$1,Database!$A$1:$AU$1,0),FALSE))</f>
        <v>61.258211766000002</v>
      </c>
      <c r="O2" s="76">
        <f>(((Table134567891011121314151617343[[#This Row],[USA]]-VLOOKUP($U$1,A:N,14,))/VLOOKUP($U$1,A:N,14,))*100)+100</f>
        <v>70.663950439810066</v>
      </c>
      <c r="P2" s="76">
        <f>IF(VLOOKUP(A2,Database!$A:$AS,MATCH($P$1,Database!$A$1:$AS$1,0),FALSE)=0,#N/A,VLOOKUP(A2,Database!$A:$AS,MATCH($P$1,Database!$A$1:$AS$1,0),FALSE))</f>
        <v>100.90315133599999</v>
      </c>
      <c r="Q2" s="76">
        <f>(((Table134567891011121314151617343[[#This Row],[JPN]]-VLOOKUP($U$1,A:Q,16,))/VLOOKUP($U$1,A:Q,16,))*100)+100</f>
        <v>101.30469359386611</v>
      </c>
      <c r="W2" s="80" t="s">
        <v>50</v>
      </c>
    </row>
    <row r="3" spans="1:23" s="80" customFormat="1" x14ac:dyDescent="0.35">
      <c r="A3" s="21">
        <v>32905</v>
      </c>
      <c r="B3" s="76">
        <f>IF(VLOOKUP(A3,Database!$A:$AS,MATCH($B$1,Database!$A$1:$AS$1,0),FALSE)=0,#N/A,VLOOKUP(A3,Database!$A:$AS,MATCH($B$1,Database!$A$1:$AS$1,0),FALSE))</f>
        <v>110.790767436</v>
      </c>
      <c r="C3" s="76">
        <f>IF(VLOOKUP(A3,Database!$A:$AS,MATCH($C$1,Database!$A$1:$AS$1,0),FALSE)=0,#N/A,VLOOKUP(A3,Database!$A:$AS,MATCH($C$1,Database!$A$1:$AS$1,0),FALSE))</f>
        <v>92.63</v>
      </c>
      <c r="D3" s="76">
        <f>IF(VLOOKUP(A3,Database!$A:$AS,MATCH($D$1,Database!$A$1:$AS$1,0),FALSE)=0,#N/A,VLOOKUP(A3,Database!$A:$AS,MATCH($D$1,Database!$A$1:$AS$1,0),FALSE))</f>
        <v>70.678365534999998</v>
      </c>
      <c r="E3" s="76">
        <f>IF(VLOOKUP(A3,Database!$A:$AS,MATCH($E$1,Database!$A$1:$AS$1,0),FALSE)=0,#N/A,VLOOKUP(A3,Database!$A:$AS,MATCH($E$1,Database!$A$1:$AS$1,0),FALSE))</f>
        <v>98.439225934000007</v>
      </c>
      <c r="F3" s="76">
        <f>IF(VLOOKUP(A3,Database!$A:$AS,MATCH($F$1,Database!$A$1:$AS$1,0),FALSE)=0,#N/A,VLOOKUP(A3,Database!$A:$AS,MATCH($F$1,Database!$A$1:$AS$1,0),FALSE))</f>
        <v>79.801795528</v>
      </c>
      <c r="G3" s="76">
        <f>IF(VLOOKUP(A3,Database!$A:$AS,MATCH($G$1,Database!$A$1:$AS$1,0),FALSE)=0,#N/A,VLOOKUP(A3,Database!$A:$AS,MATCH($G$1,Database!$A$1:$AS$1,0),FALSE))</f>
        <v>80.969225327000004</v>
      </c>
      <c r="H3" s="76">
        <f>(((Table134567891011121314151617343[[#This Row],[ITA]]-VLOOKUP($U$1,A:B,2,))/VLOOKUP($U$1,A:B,2,))*100)+100</f>
        <v>91.118421052623461</v>
      </c>
      <c r="I3" s="76">
        <f>(((Table134567891011121314151617343[[#This Row],[FRA]]-VLOOKUP($U$1,A:C,3,))/VLOOKUP($U$1,A:C,3,))*100)+100</f>
        <v>90.388368462138942</v>
      </c>
      <c r="J3" s="76">
        <f>(((Table134567891011121314151617343[[#This Row],[DEU]]-VLOOKUP($U$1,A:D,4,))/VLOOKUP($U$1,A:D,4,))*100)+100</f>
        <v>93.979355945667422</v>
      </c>
      <c r="K3" s="76">
        <f>(((Table134567891011121314151617343[[#This Row],[ESP]]-VLOOKUP($U$1,A:E,5,))/VLOOKUP($U$1,A:E,5,))*100)+100</f>
        <v>83.219186823389151</v>
      </c>
      <c r="L3" s="76">
        <f>(((Table134567891011121314151617343[[#This Row],[EA19]]-VLOOKUP($U$1,A:F,6,))/VLOOKUP($U$1,A:F,6,))*100)+100</f>
        <v>89.171447684641961</v>
      </c>
      <c r="M3" s="76">
        <f>(((Table134567891011121314151617343[[#This Row],[GBR]]-VLOOKUP($U$1,A:G,7,))/VLOOKUP($U$1,A:G,7,))*100)+100</f>
        <v>84.309392265065654</v>
      </c>
      <c r="N3" s="76">
        <f>IF(VLOOKUP(A3,Database!$A:$AU,MATCH($N$1,Database!$A$1:$AU$1,0),FALSE)=0,#N/A,VLOOKUP(A3,Database!$A:$AU,MATCH($N$1,Database!$A$1:$AU$1,0),FALSE))</f>
        <v>61.817961265999998</v>
      </c>
      <c r="O3" s="76">
        <f>(((Table134567891011121314151617343[[#This Row],[USA]]-VLOOKUP($U$1,A:N,14,))/VLOOKUP($U$1,A:N,14,))*100)+100</f>
        <v>71.309645274615235</v>
      </c>
      <c r="P3" s="76">
        <f>IF(VLOOKUP(A3,Database!$A:$AS,MATCH($P$1,Database!$A$1:$AS$1,0),FALSE)=0,#N/A,VLOOKUP(A3,Database!$A:$AS,MATCH($P$1,Database!$A$1:$AS$1,0),FALSE))</f>
        <v>101.410202348</v>
      </c>
      <c r="Q3" s="76">
        <f>(((Table134567891011121314151617343[[#This Row],[JPN]]-VLOOKUP($U$1,A:Q,16,))/VLOOKUP($U$1,A:Q,16,))*100)+100</f>
        <v>101.81376240615793</v>
      </c>
      <c r="W3" s="80" t="s">
        <v>54</v>
      </c>
    </row>
    <row r="4" spans="1:23" s="80" customFormat="1" x14ac:dyDescent="0.35">
      <c r="A4" s="21">
        <v>32933</v>
      </c>
      <c r="B4" s="76">
        <f>IF(VLOOKUP(A4,Database!$A:$AS,MATCH($B$1,Database!$A$1:$AS$1,0),FALSE)=0,#N/A,VLOOKUP(A4,Database!$A:$AS,MATCH($B$1,Database!$A$1:$AS$1,0),FALSE))</f>
        <v>111.190734105</v>
      </c>
      <c r="C4" s="76">
        <f>IF(VLOOKUP(A4,Database!$A:$AS,MATCH($C$1,Database!$A$1:$AS$1,0),FALSE)=0,#N/A,VLOOKUP(A4,Database!$A:$AS,MATCH($C$1,Database!$A$1:$AS$1,0),FALSE))</f>
        <v>92.22</v>
      </c>
      <c r="D4" s="76">
        <f>IF(VLOOKUP(A4,Database!$A:$AS,MATCH($D$1,Database!$A$1:$AS$1,0),FALSE)=0,#N/A,VLOOKUP(A4,Database!$A:$AS,MATCH($D$1,Database!$A$1:$AS$1,0),FALSE))</f>
        <v>71.357371666999995</v>
      </c>
      <c r="E4" s="76">
        <f>IF(VLOOKUP(A4,Database!$A:$AS,MATCH($E$1,Database!$A$1:$AS$1,0),FALSE)=0,#N/A,VLOOKUP(A4,Database!$A:$AS,MATCH($E$1,Database!$A$1:$AS$1,0),FALSE))</f>
        <v>99.465309043999994</v>
      </c>
      <c r="F4" s="76">
        <f>IF(VLOOKUP(A4,Database!$A:$AS,MATCH($F$1,Database!$A$1:$AS$1,0),FALSE)=0,#N/A,VLOOKUP(A4,Database!$A:$AS,MATCH($F$1,Database!$A$1:$AS$1,0),FALSE))</f>
        <v>79.573191674</v>
      </c>
      <c r="G4" s="76">
        <f>IF(VLOOKUP(A4,Database!$A:$AS,MATCH($G$1,Database!$A$1:$AS$1,0),FALSE)=0,#N/A,VLOOKUP(A4,Database!$A:$AS,MATCH($G$1,Database!$A$1:$AS$1,0),FALSE))</f>
        <v>82.136540502000003</v>
      </c>
      <c r="H4" s="76">
        <f>(((Table134567891011121314151617343[[#This Row],[ITA]]-VLOOKUP($U$1,A:B,2,))/VLOOKUP($U$1,A:B,2,))*100)+100</f>
        <v>91.447368420679297</v>
      </c>
      <c r="I4" s="76">
        <f>(((Table134567891011121314151617343[[#This Row],[FRA]]-VLOOKUP($U$1,A:C,3,))/VLOOKUP($U$1,A:C,3,))*100)+100</f>
        <v>89.988290398126452</v>
      </c>
      <c r="J4" s="76">
        <f>(((Table134567891011121314151617343[[#This Row],[DEU]]-VLOOKUP($U$1,A:D,4,))/VLOOKUP($U$1,A:D,4,))*100)+100</f>
        <v>94.882214387362964</v>
      </c>
      <c r="K4" s="76">
        <f>(((Table134567891011121314151617343[[#This Row],[ESP]]-VLOOKUP($U$1,A:E,5,))/VLOOKUP($U$1,A:E,5,))*100)+100</f>
        <v>84.08662357146622</v>
      </c>
      <c r="L4" s="76">
        <f>(((Table134567891011121314151617343[[#This Row],[EA19]]-VLOOKUP($U$1,A:F,6,))/VLOOKUP($U$1,A:F,6,))*100)+100</f>
        <v>88.916003098807849</v>
      </c>
      <c r="M4" s="76">
        <f>(((Table134567891011121314151617343[[#This Row],[GBR]]-VLOOKUP($U$1,A:G,7,))/VLOOKUP($U$1,A:G,7,))*100)+100</f>
        <v>85.524861878225224</v>
      </c>
      <c r="N4" s="76">
        <f>IF(VLOOKUP(A4,Database!$A:$AU,MATCH($N$1,Database!$A$1:$AU$1,0),FALSE)=0,#N/A,VLOOKUP(A4,Database!$A:$AU,MATCH($N$1,Database!$A$1:$AU$1,0),FALSE))</f>
        <v>62.117419810999998</v>
      </c>
      <c r="O4" s="76">
        <f>(((Table134567891011121314151617343[[#This Row],[USA]]-VLOOKUP($U$1,A:N,14,))/VLOOKUP($U$1,A:N,14,))*100)+100</f>
        <v>71.6550834317637</v>
      </c>
      <c r="P4" s="76">
        <f>IF(VLOOKUP(A4,Database!$A:$AS,MATCH($P$1,Database!$A$1:$AS$1,0),FALSE)=0,#N/A,VLOOKUP(A4,Database!$A:$AS,MATCH($P$1,Database!$A$1:$AS$1,0),FALSE))</f>
        <v>103.23558599</v>
      </c>
      <c r="Q4" s="76">
        <f>(((Table134567891011121314151617343[[#This Row],[JPN]]-VLOOKUP($U$1,A:Q,16,))/VLOOKUP($U$1,A:Q,16,))*100)+100</f>
        <v>103.64641012920373</v>
      </c>
      <c r="W4" s="80" t="s">
        <v>86</v>
      </c>
    </row>
    <row r="5" spans="1:23" s="80" customFormat="1" x14ac:dyDescent="0.35">
      <c r="A5" s="21">
        <v>32964</v>
      </c>
      <c r="B5" s="76">
        <f>IF(VLOOKUP(A5,Database!$A:$AS,MATCH($B$1,Database!$A$1:$AS$1,0),FALSE)=0,#N/A,VLOOKUP(A5,Database!$A:$AS,MATCH($B$1,Database!$A$1:$AS$1,0),FALSE))</f>
        <v>112.090659112</v>
      </c>
      <c r="C5" s="76">
        <f>IF(VLOOKUP(A5,Database!$A:$AS,MATCH($C$1,Database!$A$1:$AS$1,0),FALSE)=0,#N/A,VLOOKUP(A5,Database!$A:$AS,MATCH($C$1,Database!$A$1:$AS$1,0),FALSE))</f>
        <v>92.67</v>
      </c>
      <c r="D5" s="76">
        <f>IF(VLOOKUP(A5,Database!$A:$AS,MATCH($D$1,Database!$A$1:$AS$1,0),FALSE)=0,#N/A,VLOOKUP(A5,Database!$A:$AS,MATCH($D$1,Database!$A$1:$AS$1,0),FALSE))</f>
        <v>70.122815063999994</v>
      </c>
      <c r="E5" s="76">
        <f>IF(VLOOKUP(A5,Database!$A:$AS,MATCH($E$1,Database!$A$1:$AS$1,0),FALSE)=0,#N/A,VLOOKUP(A5,Database!$A:$AS,MATCH($E$1,Database!$A$1:$AS$1,0),FALSE))</f>
        <v>100.81795106200001</v>
      </c>
      <c r="F5" s="76">
        <f>IF(VLOOKUP(A5,Database!$A:$AS,MATCH($F$1,Database!$A$1:$AS$1,0),FALSE)=0,#N/A,VLOOKUP(A5,Database!$A:$AS,MATCH($F$1,Database!$A$1:$AS$1,0),FALSE))</f>
        <v>79.897047134000005</v>
      </c>
      <c r="G5" s="76">
        <f>IF(VLOOKUP(A5,Database!$A:$AS,MATCH($G$1,Database!$A$1:$AS$1,0),FALSE)=0,#N/A,VLOOKUP(A5,Database!$A:$AS,MATCH($G$1,Database!$A$1:$AS$1,0),FALSE))</f>
        <v>82.667138308999995</v>
      </c>
      <c r="H5" s="76">
        <f>(((Table134567891011121314151617343[[#This Row],[ITA]]-VLOOKUP($U$1,A:B,2,))/VLOOKUP($U$1,A:B,2,))*100)+100</f>
        <v>92.187500000244157</v>
      </c>
      <c r="I5" s="76">
        <f>(((Table134567891011121314151617343[[#This Row],[FRA]]-VLOOKUP($U$1,A:C,3,))/VLOOKUP($U$1,A:C,3,))*100)+100</f>
        <v>90.427400468384079</v>
      </c>
      <c r="J5" s="76">
        <f>(((Table134567891011121314151617343[[#This Row],[DEU]]-VLOOKUP($U$1,A:D,4,))/VLOOKUP($U$1,A:D,4,))*100)+100</f>
        <v>93.240653585126296</v>
      </c>
      <c r="K5" s="76">
        <f>(((Table134567891011121314151617343[[#This Row],[ESP]]-VLOOKUP($U$1,A:E,5,))/VLOOKUP($U$1,A:E,5,))*100)+100</f>
        <v>85.230128792409147</v>
      </c>
      <c r="L5" s="76">
        <f>(((Table134567891011121314151617343[[#This Row],[EA19]]-VLOOKUP($U$1,A:F,6,))/VLOOKUP($U$1,A:F,6,))*100)+100</f>
        <v>89.277882928925749</v>
      </c>
      <c r="M5" s="76">
        <f>(((Table134567891011121314151617343[[#This Row],[GBR]]-VLOOKUP($U$1,A:G,7,))/VLOOKUP($U$1,A:G,7,))*100)+100</f>
        <v>86.077348066214341</v>
      </c>
      <c r="N5" s="76">
        <f>IF(VLOOKUP(A5,Database!$A:$AU,MATCH($N$1,Database!$A$1:$AU$1,0),FALSE)=0,#N/A,VLOOKUP(A5,Database!$A:$AU,MATCH($N$1,Database!$A$1:$AU$1,0),FALSE))</f>
        <v>61.984349158999997</v>
      </c>
      <c r="O5" s="76">
        <f>(((Table134567891011121314151617343[[#This Row],[USA]]-VLOOKUP($U$1,A:N,14,))/VLOOKUP($U$1,A:N,14,))*100)+100</f>
        <v>71.501580779844303</v>
      </c>
      <c r="P5" s="76">
        <f>IF(VLOOKUP(A5,Database!$A:$AS,MATCH($P$1,Database!$A$1:$AS$1,0),FALSE)=0,#N/A,VLOOKUP(A5,Database!$A:$AS,MATCH($P$1,Database!$A$1:$AS$1,0),FALSE))</f>
        <v>103.438406395</v>
      </c>
      <c r="Q5" s="76">
        <f>(((Table134567891011121314151617343[[#This Row],[JPN]]-VLOOKUP($U$1,A:Q,16,))/VLOOKUP($U$1,A:Q,16,))*100)+100</f>
        <v>103.85003765432126</v>
      </c>
      <c r="W5" s="80" t="s">
        <v>92</v>
      </c>
    </row>
    <row r="6" spans="1:23" s="80" customFormat="1" x14ac:dyDescent="0.35">
      <c r="A6" s="21">
        <v>32994</v>
      </c>
      <c r="B6" s="76">
        <f>IF(VLOOKUP(A6,Database!$A:$AS,MATCH($B$1,Database!$A$1:$AS$1,0),FALSE)=0,#N/A,VLOOKUP(A6,Database!$A:$AS,MATCH($B$1,Database!$A$1:$AS$1,0),FALSE))</f>
        <v>110.790767436</v>
      </c>
      <c r="C6" s="76">
        <f>IF(VLOOKUP(A6,Database!$A:$AS,MATCH($C$1,Database!$A$1:$AS$1,0),FALSE)=0,#N/A,VLOOKUP(A6,Database!$A:$AS,MATCH($C$1,Database!$A$1:$AS$1,0),FALSE))</f>
        <v>92.91</v>
      </c>
      <c r="D6" s="76">
        <f>IF(VLOOKUP(A6,Database!$A:$AS,MATCH($D$1,Database!$A$1:$AS$1,0),FALSE)=0,#N/A,VLOOKUP(A6,Database!$A:$AS,MATCH($D$1,Database!$A$1:$AS$1,0),FALSE))</f>
        <v>71.912922137999999</v>
      </c>
      <c r="E6" s="76">
        <f>IF(VLOOKUP(A6,Database!$A:$AS,MATCH($E$1,Database!$A$1:$AS$1,0),FALSE)=0,#N/A,VLOOKUP(A6,Database!$A:$AS,MATCH($E$1,Database!$A$1:$AS$1,0),FALSE))</f>
        <v>99.754476789999998</v>
      </c>
      <c r="F6" s="76">
        <f>IF(VLOOKUP(A6,Database!$A:$AS,MATCH($F$1,Database!$A$1:$AS$1,0),FALSE)=0,#N/A,VLOOKUP(A6,Database!$A:$AS,MATCH($F$1,Database!$A$1:$AS$1,0),FALSE))</f>
        <v>79.877996812999996</v>
      </c>
      <c r="G6" s="76">
        <f>IF(VLOOKUP(A6,Database!$A:$AS,MATCH($G$1,Database!$A$1:$AS$1,0),FALSE)=0,#N/A,VLOOKUP(A6,Database!$A:$AS,MATCH($G$1,Database!$A$1:$AS$1,0),FALSE))</f>
        <v>82.136540502000003</v>
      </c>
      <c r="H6" s="76">
        <f>(((Table134567891011121314151617343[[#This Row],[ITA]]-VLOOKUP($U$1,A:B,2,))/VLOOKUP($U$1,A:B,2,))*100)+100</f>
        <v>91.118421052623461</v>
      </c>
      <c r="I6" s="76">
        <f>(((Table134567891011121314151617343[[#This Row],[FRA]]-VLOOKUP($U$1,A:C,3,))/VLOOKUP($U$1,A:C,3,))*100)+100</f>
        <v>90.661592505854799</v>
      </c>
      <c r="J6" s="76">
        <f>(((Table134567891011121314151617343[[#This Row],[DEU]]-VLOOKUP($U$1,A:D,4,))/VLOOKUP($U$1,A:D,4,))*100)+100</f>
        <v>95.62091674790409</v>
      </c>
      <c r="K6" s="76">
        <f>(((Table134567891011121314151617343[[#This Row],[ESP]]-VLOOKUP($U$1,A:E,5,))/VLOOKUP($U$1,A:E,5,))*100)+100</f>
        <v>84.331082062980641</v>
      </c>
      <c r="L6" s="76">
        <f>(((Table134567891011121314151617343[[#This Row],[EA19]]-VLOOKUP($U$1,A:F,6,))/VLOOKUP($U$1,A:F,6,))*100)+100</f>
        <v>89.256595880292465</v>
      </c>
      <c r="M6" s="76">
        <f>(((Table134567891011121314151617343[[#This Row],[GBR]]-VLOOKUP($U$1,A:G,7,))/VLOOKUP($U$1,A:G,7,))*100)+100</f>
        <v>85.524861878225224</v>
      </c>
      <c r="N6" s="76">
        <f>IF(VLOOKUP(A6,Database!$A:$AU,MATCH($N$1,Database!$A$1:$AU$1,0),FALSE)=0,#N/A,VLOOKUP(A6,Database!$A:$AU,MATCH($N$1,Database!$A$1:$AU$1,0),FALSE))</f>
        <v>62.162239434</v>
      </c>
      <c r="O6" s="76">
        <f>(((Table134567891011121314151617343[[#This Row],[USA]]-VLOOKUP($U$1,A:N,14,))/VLOOKUP($U$1,A:N,14,))*100)+100</f>
        <v>71.706784771504104</v>
      </c>
      <c r="P6" s="76">
        <f>IF(VLOOKUP(A6,Database!$A:$AS,MATCH($P$1,Database!$A$1:$AS$1,0),FALSE)=0,#N/A,VLOOKUP(A6,Database!$A:$AS,MATCH($P$1,Database!$A$1:$AS$1,0),FALSE))</f>
        <v>104.148277811</v>
      </c>
      <c r="Q6" s="76">
        <f>(((Table134567891011121314151617343[[#This Row],[JPN]]-VLOOKUP($U$1,A:Q,16,))/VLOOKUP($U$1,A:Q,16,))*100)+100</f>
        <v>104.56273399072663</v>
      </c>
      <c r="W6" s="80" t="s">
        <v>525</v>
      </c>
    </row>
    <row r="7" spans="1:23" s="80" customFormat="1" x14ac:dyDescent="0.35">
      <c r="A7" s="21">
        <v>33025</v>
      </c>
      <c r="B7" s="76">
        <f>IF(VLOOKUP(A7,Database!$A:$AS,MATCH($B$1,Database!$A$1:$AS$1,0),FALSE)=0,#N/A,VLOOKUP(A7,Database!$A:$AS,MATCH($B$1,Database!$A$1:$AS$1,0),FALSE))</f>
        <v>109.69085909499999</v>
      </c>
      <c r="C7" s="76">
        <f>IF(VLOOKUP(A7,Database!$A:$AS,MATCH($C$1,Database!$A$1:$AS$1,0),FALSE)=0,#N/A,VLOOKUP(A7,Database!$A:$AS,MATCH($C$1,Database!$A$1:$AS$1,0),FALSE))</f>
        <v>91.55</v>
      </c>
      <c r="D7" s="76">
        <f>IF(VLOOKUP(A7,Database!$A:$AS,MATCH($D$1,Database!$A$1:$AS$1,0),FALSE)=0,#N/A,VLOOKUP(A7,Database!$A:$AS,MATCH($D$1,Database!$A$1:$AS$1,0),FALSE))</f>
        <v>71.912922137999999</v>
      </c>
      <c r="E7" s="76">
        <f>IF(VLOOKUP(A7,Database!$A:$AS,MATCH($E$1,Database!$A$1:$AS$1,0),FALSE)=0,#N/A,VLOOKUP(A7,Database!$A:$AS,MATCH($E$1,Database!$A$1:$AS$1,0),FALSE))</f>
        <v>102.36128209500001</v>
      </c>
      <c r="F7" s="76">
        <f>IF(VLOOKUP(A7,Database!$A:$AS,MATCH($F$1,Database!$A$1:$AS$1,0),FALSE)=0,#N/A,VLOOKUP(A7,Database!$A:$AS,MATCH($F$1,Database!$A$1:$AS$1,0),FALSE))</f>
        <v>79.363638140000006</v>
      </c>
      <c r="G7" s="76">
        <f>IF(VLOOKUP(A7,Database!$A:$AS,MATCH($G$1,Database!$A$1:$AS$1,0),FALSE)=0,#N/A,VLOOKUP(A7,Database!$A:$AS,MATCH($G$1,Database!$A$1:$AS$1,0),FALSE))</f>
        <v>83.409975239000005</v>
      </c>
      <c r="H7" s="76">
        <f>(((Table134567891011121314151617343[[#This Row],[ITA]]-VLOOKUP($U$1,A:B,2,))/VLOOKUP($U$1,A:B,2,))*100)+100</f>
        <v>90.213815789441895</v>
      </c>
      <c r="I7" s="76">
        <f>(((Table134567891011121314151617343[[#This Row],[FRA]]-VLOOKUP($U$1,A:C,3,))/VLOOKUP($U$1,A:C,3,))*100)+100</f>
        <v>89.334504293520681</v>
      </c>
      <c r="J7" s="76">
        <f>(((Table134567891011121314151617343[[#This Row],[DEU]]-VLOOKUP($U$1,A:D,4,))/VLOOKUP($U$1,A:D,4,))*100)+100</f>
        <v>95.62091674790409</v>
      </c>
      <c r="K7" s="76">
        <f>(((Table134567891011121314151617343[[#This Row],[ESP]]-VLOOKUP($U$1,A:E,5,))/VLOOKUP($U$1,A:E,5,))*100)+100</f>
        <v>86.534839920995964</v>
      </c>
      <c r="L7" s="76">
        <f>(((Table134567891011121314151617343[[#This Row],[EA19]]-VLOOKUP($U$1,A:F,6,))/VLOOKUP($U$1,A:F,6,))*100)+100</f>
        <v>88.681845560489606</v>
      </c>
      <c r="M7" s="76">
        <f>(((Table134567891011121314151617343[[#This Row],[GBR]]-VLOOKUP($U$1,A:G,7,))/VLOOKUP($U$1,A:G,7,))*100)+100</f>
        <v>86.850828729607372</v>
      </c>
      <c r="N7" s="76">
        <f>IF(VLOOKUP(A7,Database!$A:$AU,MATCH($N$1,Database!$A$1:$AU$1,0),FALSE)=0,#N/A,VLOOKUP(A7,Database!$A:$AU,MATCH($N$1,Database!$A$1:$AU$1,0),FALSE))</f>
        <v>62.363035312999997</v>
      </c>
      <c r="O7" s="76">
        <f>(((Table134567891011121314151617343[[#This Row],[USA]]-VLOOKUP($U$1,A:N,14,))/VLOOKUP($U$1,A:N,14,))*100)+100</f>
        <v>71.938411350751537</v>
      </c>
      <c r="P7" s="76">
        <f>IF(VLOOKUP(A7,Database!$A:$AS,MATCH($P$1,Database!$A$1:$AS$1,0),FALSE)=0,#N/A,VLOOKUP(A7,Database!$A:$AS,MATCH($P$1,Database!$A$1:$AS$1,0),FALSE))</f>
        <v>104.45250841799999</v>
      </c>
      <c r="Q7" s="76">
        <f>(((Table134567891011121314151617343[[#This Row],[JPN]]-VLOOKUP($U$1,A:Q,16,))/VLOOKUP($U$1,A:Q,16,))*100)+100</f>
        <v>104.86817527790092</v>
      </c>
      <c r="W7" s="80" t="s">
        <v>126</v>
      </c>
    </row>
    <row r="8" spans="1:23" s="80" customFormat="1" x14ac:dyDescent="0.35">
      <c r="A8" s="21">
        <v>33055</v>
      </c>
      <c r="B8" s="76">
        <f>IF(VLOOKUP(A8,Database!$A:$AS,MATCH($B$1,Database!$A$1:$AS$1,0),FALSE)=0,#N/A,VLOOKUP(A8,Database!$A:$AS,MATCH($B$1,Database!$A$1:$AS$1,0),FALSE))</f>
        <v>109.990834097</v>
      </c>
      <c r="C8" s="76">
        <f>IF(VLOOKUP(A8,Database!$A:$AS,MATCH($C$1,Database!$A$1:$AS$1,0),FALSE)=0,#N/A,VLOOKUP(A8,Database!$A:$AS,MATCH($C$1,Database!$A$1:$AS$1,0),FALSE))</f>
        <v>91.58</v>
      </c>
      <c r="D8" s="76">
        <f>IF(VLOOKUP(A8,Database!$A:$AS,MATCH($D$1,Database!$A$1:$AS$1,0),FALSE)=0,#N/A,VLOOKUP(A8,Database!$A:$AS,MATCH($D$1,Database!$A$1:$AS$1,0),FALSE))</f>
        <v>72.591928269999997</v>
      </c>
      <c r="E8" s="76">
        <f>IF(VLOOKUP(A8,Database!$A:$AS,MATCH($E$1,Database!$A$1:$AS$1,0),FALSE)=0,#N/A,VLOOKUP(A8,Database!$A:$AS,MATCH($E$1,Database!$A$1:$AS$1,0),FALSE))</f>
        <v>99.310733041999995</v>
      </c>
      <c r="F8" s="76">
        <f>IF(VLOOKUP(A8,Database!$A:$AS,MATCH($F$1,Database!$A$1:$AS$1,0),FALSE)=0,#N/A,VLOOKUP(A8,Database!$A:$AS,MATCH($F$1,Database!$A$1:$AS$1,0),FALSE))</f>
        <v>79.668443280000005</v>
      </c>
      <c r="G8" s="76">
        <f>IF(VLOOKUP(A8,Database!$A:$AS,MATCH($G$1,Database!$A$1:$AS$1,0),FALSE)=0,#N/A,VLOOKUP(A8,Database!$A:$AS,MATCH($G$1,Database!$A$1:$AS$1,0),FALSE))</f>
        <v>81.393703572999996</v>
      </c>
      <c r="H8" s="76">
        <f>(((Table134567891011121314151617343[[#This Row],[ITA]]-VLOOKUP($U$1,A:B,2,))/VLOOKUP($U$1,A:B,2,))*100)+100</f>
        <v>90.460526315689378</v>
      </c>
      <c r="I8" s="76">
        <f>(((Table134567891011121314151617343[[#This Row],[FRA]]-VLOOKUP($U$1,A:C,3,))/VLOOKUP($U$1,A:C,3,))*100)+100</f>
        <v>89.363778298204522</v>
      </c>
      <c r="J8" s="76">
        <f>(((Table134567891011121314151617343[[#This Row],[DEU]]-VLOOKUP($U$1,A:D,4,))/VLOOKUP($U$1,A:D,4,))*100)+100</f>
        <v>96.523775189599633</v>
      </c>
      <c r="K8" s="76">
        <f>(((Table134567891011121314151617343[[#This Row],[ESP]]-VLOOKUP($U$1,A:E,5,))/VLOOKUP($U$1,A:E,5,))*100)+100</f>
        <v>83.955947115340138</v>
      </c>
      <c r="L8" s="76">
        <f>(((Table134567891011121314151617343[[#This Row],[EA19]]-VLOOKUP($U$1,A:F,6,))/VLOOKUP($U$1,A:F,6,))*100)+100</f>
        <v>89.022438343091636</v>
      </c>
      <c r="M8" s="76">
        <f>(((Table134567891011121314151617343[[#This Row],[GBR]]-VLOOKUP($U$1,A:G,7,))/VLOOKUP($U$1,A:G,7,))*100)+100</f>
        <v>84.751381215873451</v>
      </c>
      <c r="N8" s="76">
        <f>IF(VLOOKUP(A8,Database!$A:$AU,MATCH($N$1,Database!$A$1:$AU$1,0),FALSE)=0,#N/A,VLOOKUP(A8,Database!$A:$AU,MATCH($N$1,Database!$A$1:$AU$1,0),FALSE))</f>
        <v>62.264868438999997</v>
      </c>
      <c r="O8" s="76">
        <f>(((Table134567891011121314151617343[[#This Row],[USA]]-VLOOKUP($U$1,A:N,14,))/VLOOKUP($U$1,A:N,14,))*100)+100</f>
        <v>71.825171689991194</v>
      </c>
      <c r="P8" s="76">
        <f>IF(VLOOKUP(A8,Database!$A:$AS,MATCH($P$1,Database!$A$1:$AS$1,0),FALSE)=0,#N/A,VLOOKUP(A8,Database!$A:$AS,MATCH($P$1,Database!$A$1:$AS$1,0),FALSE))</f>
        <v>105.365200239</v>
      </c>
      <c r="Q8" s="76">
        <f>(((Table134567891011121314151617343[[#This Row],[JPN]]-VLOOKUP($U$1,A:Q,16,))/VLOOKUP($U$1,A:Q,16,))*100)+100</f>
        <v>105.78449913942381</v>
      </c>
      <c r="W8" s="80" t="s">
        <v>132</v>
      </c>
    </row>
    <row r="9" spans="1:23" s="80" customFormat="1" x14ac:dyDescent="0.35">
      <c r="A9" s="21">
        <v>33086</v>
      </c>
      <c r="B9" s="76">
        <f>IF(VLOOKUP(A9,Database!$A:$AS,MATCH($B$1,Database!$A$1:$AS$1,0),FALSE)=0,#N/A,VLOOKUP(A9,Database!$A:$AS,MATCH($B$1,Database!$A$1:$AS$1,0),FALSE))</f>
        <v>111.190734105</v>
      </c>
      <c r="C9" s="76">
        <f>IF(VLOOKUP(A9,Database!$A:$AS,MATCH($C$1,Database!$A$1:$AS$1,0),FALSE)=0,#N/A,VLOOKUP(A9,Database!$A:$AS,MATCH($C$1,Database!$A$1:$AS$1,0),FALSE))</f>
        <v>91.01</v>
      </c>
      <c r="D9" s="76">
        <f>IF(VLOOKUP(A9,Database!$A:$AS,MATCH($D$1,Database!$A$1:$AS$1,0),FALSE)=0,#N/A,VLOOKUP(A9,Database!$A:$AS,MATCH($D$1,Database!$A$1:$AS$1,0),FALSE))</f>
        <v>73.024023080999996</v>
      </c>
      <c r="E9" s="76">
        <f>IF(VLOOKUP(A9,Database!$A:$AS,MATCH($E$1,Database!$A$1:$AS$1,0),FALSE)=0,#N/A,VLOOKUP(A9,Database!$A:$AS,MATCH($E$1,Database!$A$1:$AS$1,0),FALSE))</f>
        <v>98.018633249000004</v>
      </c>
      <c r="F9" s="76">
        <f>IF(VLOOKUP(A9,Database!$A:$AS,MATCH($F$1,Database!$A$1:$AS$1,0),FALSE)=0,#N/A,VLOOKUP(A9,Database!$A:$AS,MATCH($F$1,Database!$A$1:$AS$1,0),FALSE))</f>
        <v>80.201852273</v>
      </c>
      <c r="G9" s="76">
        <f>IF(VLOOKUP(A9,Database!$A:$AS,MATCH($G$1,Database!$A$1:$AS$1,0),FALSE)=0,#N/A,VLOOKUP(A9,Database!$A:$AS,MATCH($G$1,Database!$A$1:$AS$1,0),FALSE))</f>
        <v>81.499823133999996</v>
      </c>
      <c r="H9" s="76">
        <f>(((Table134567891011121314151617343[[#This Row],[ITA]]-VLOOKUP($U$1,A:B,2,))/VLOOKUP($U$1,A:B,2,))*100)+100</f>
        <v>91.447368420679297</v>
      </c>
      <c r="I9" s="76">
        <f>(((Table134567891011121314151617343[[#This Row],[FRA]]-VLOOKUP($U$1,A:C,3,))/VLOOKUP($U$1,A:C,3,))*100)+100</f>
        <v>88.807572209211557</v>
      </c>
      <c r="J9" s="76">
        <f>(((Table134567891011121314151617343[[#This Row],[DEU]]-VLOOKUP($U$1,A:D,4,))/VLOOKUP($U$1,A:D,4,))*100)+100</f>
        <v>97.09832147031598</v>
      </c>
      <c r="K9" s="76">
        <f>(((Table134567891011121314151617343[[#This Row],[ESP]]-VLOOKUP($U$1,A:E,5,))/VLOOKUP($U$1,A:E,5,))*100)+100</f>
        <v>82.863623470493295</v>
      </c>
      <c r="L9" s="76">
        <f>(((Table134567891011121314151617343[[#This Row],[EA19]]-VLOOKUP($U$1,A:F,6,))/VLOOKUP($U$1,A:F,6,))*100)+100</f>
        <v>89.618475710410365</v>
      </c>
      <c r="M9" s="76">
        <f>(((Table134567891011121314151617343[[#This Row],[GBR]]-VLOOKUP($U$1,A:G,7,))/VLOOKUP($U$1,A:G,7,))*100)+100</f>
        <v>84.861878453054771</v>
      </c>
      <c r="N9" s="76">
        <f>IF(VLOOKUP(A9,Database!$A:$AU,MATCH($N$1,Database!$A$1:$AU$1,0),FALSE)=0,#N/A,VLOOKUP(A9,Database!$A:$AU,MATCH($N$1,Database!$A$1:$AU$1,0),FALSE))</f>
        <v>62.493726162000002</v>
      </c>
      <c r="O9" s="76">
        <f>(((Table134567891011121314151617343[[#This Row],[USA]]-VLOOKUP($U$1,A:N,14,))/VLOOKUP($U$1,A:N,14,))*100)+100</f>
        <v>72.089168798780719</v>
      </c>
      <c r="P9" s="76">
        <f>IF(VLOOKUP(A9,Database!$A:$AS,MATCH($P$1,Database!$A$1:$AS$1,0),FALSE)=0,#N/A,VLOOKUP(A9,Database!$A:$AS,MATCH($P$1,Database!$A$1:$AS$1,0),FALSE))</f>
        <v>106.277892061</v>
      </c>
      <c r="Q9" s="76">
        <f>(((Table134567891011121314151617343[[#This Row],[JPN]]-VLOOKUP($U$1,A:Q,16,))/VLOOKUP($U$1,A:Q,16,))*100)+100</f>
        <v>106.7008230019507</v>
      </c>
      <c r="W9" s="80" t="s">
        <v>146</v>
      </c>
    </row>
    <row r="10" spans="1:23" s="80" customFormat="1" x14ac:dyDescent="0.35">
      <c r="A10" s="21">
        <v>33117</v>
      </c>
      <c r="B10" s="76">
        <f>IF(VLOOKUP(A10,Database!$A:$AS,MATCH($B$1,Database!$A$1:$AS$1,0),FALSE)=0,#N/A,VLOOKUP(A10,Database!$A:$AS,MATCH($B$1,Database!$A$1:$AS$1,0),FALSE))</f>
        <v>110.89075910299999</v>
      </c>
      <c r="C10" s="76">
        <f>IF(VLOOKUP(A10,Database!$A:$AS,MATCH($C$1,Database!$A$1:$AS$1,0),FALSE)=0,#N/A,VLOOKUP(A10,Database!$A:$AS,MATCH($C$1,Database!$A$1:$AS$1,0),FALSE))</f>
        <v>91.84</v>
      </c>
      <c r="D10" s="76">
        <f>IF(VLOOKUP(A10,Database!$A:$AS,MATCH($D$1,Database!$A$1:$AS$1,0),FALSE)=0,#N/A,VLOOKUP(A10,Database!$A:$AS,MATCH($D$1,Database!$A$1:$AS$1,0),FALSE))</f>
        <v>73.703029212999994</v>
      </c>
      <c r="E10" s="76">
        <f>IF(VLOOKUP(A10,Database!$A:$AS,MATCH($E$1,Database!$A$1:$AS$1,0),FALSE)=0,#N/A,VLOOKUP(A10,Database!$A:$AS,MATCH($E$1,Database!$A$1:$AS$1,0),FALSE))</f>
        <v>101.42624339299999</v>
      </c>
      <c r="F10" s="76">
        <f>IF(VLOOKUP(A10,Database!$A:$AS,MATCH($F$1,Database!$A$1:$AS$1,0),FALSE)=0,#N/A,VLOOKUP(A10,Database!$A:$AS,MATCH($F$1,Database!$A$1:$AS$1,0),FALSE))</f>
        <v>80.601909019000004</v>
      </c>
      <c r="G10" s="76">
        <f>IF(VLOOKUP(A10,Database!$A:$AS,MATCH($G$1,Database!$A$1:$AS$1,0),FALSE)=0,#N/A,VLOOKUP(A10,Database!$A:$AS,MATCH($G$1,Database!$A$1:$AS$1,0),FALSE))</f>
        <v>81.075344888999993</v>
      </c>
      <c r="H10" s="76">
        <f>(((Table134567891011121314151617343[[#This Row],[ITA]]-VLOOKUP($U$1,A:B,2,))/VLOOKUP($U$1,A:B,2,))*100)+100</f>
        <v>91.200657894431814</v>
      </c>
      <c r="I10" s="76">
        <f>(((Table134567891011121314151617343[[#This Row],[FRA]]-VLOOKUP($U$1,A:C,3,))/VLOOKUP($U$1,A:C,3,))*100)+100</f>
        <v>89.617486338797818</v>
      </c>
      <c r="J10" s="76">
        <f>(((Table134567891011121314151617343[[#This Row],[DEU]]-VLOOKUP($U$1,A:D,4,))/VLOOKUP($U$1,A:D,4,))*100)+100</f>
        <v>98.001179912011537</v>
      </c>
      <c r="K10" s="76">
        <f>(((Table134567891011121314151617343[[#This Row],[ESP]]-VLOOKUP($U$1,A:E,5,))/VLOOKUP($U$1,A:E,5,))*100)+100</f>
        <v>85.744370880930475</v>
      </c>
      <c r="L10" s="76">
        <f>(((Table134567891011121314151617343[[#This Row],[EA19]]-VLOOKUP($U$1,A:F,6,))/VLOOKUP($U$1,A:F,6,))*100)+100</f>
        <v>90.065503737296183</v>
      </c>
      <c r="M10" s="76">
        <f>(((Table134567891011121314151617343[[#This Row],[GBR]]-VLOOKUP($U$1,A:G,7,))/VLOOKUP($U$1,A:G,7,))*100)+100</f>
        <v>84.419889503288218</v>
      </c>
      <c r="N10" s="76">
        <f>IF(VLOOKUP(A10,Database!$A:$AU,MATCH($N$1,Database!$A$1:$AU$1,0),FALSE)=0,#N/A,VLOOKUP(A10,Database!$A:$AU,MATCH($N$1,Database!$A$1:$AU$1,0),FALSE))</f>
        <v>62.502352948000002</v>
      </c>
      <c r="O10" s="76">
        <f>(((Table134567891011121314151617343[[#This Row],[USA]]-VLOOKUP($U$1,A:N,14,))/VLOOKUP($U$1,A:N,14,))*100)+100</f>
        <v>72.099120163026996</v>
      </c>
      <c r="P10" s="76">
        <f>IF(VLOOKUP(A10,Database!$A:$AS,MATCH($P$1,Database!$A$1:$AS$1,0),FALSE)=0,#N/A,VLOOKUP(A10,Database!$A:$AS,MATCH($P$1,Database!$A$1:$AS$1,0),FALSE))</f>
        <v>105.365200239</v>
      </c>
      <c r="Q10" s="76">
        <f>(((Table134567891011121314151617343[[#This Row],[JPN]]-VLOOKUP($U$1,A:Q,16,))/VLOOKUP($U$1,A:Q,16,))*100)+100</f>
        <v>105.78449913942381</v>
      </c>
      <c r="W10" s="80" t="s">
        <v>527</v>
      </c>
    </row>
    <row r="11" spans="1:23" s="80" customFormat="1" x14ac:dyDescent="0.35">
      <c r="A11" s="21">
        <v>33147</v>
      </c>
      <c r="B11" s="76">
        <f>IF(VLOOKUP(A11,Database!$A:$AS,MATCH($B$1,Database!$A$1:$AS$1,0),FALSE)=0,#N/A,VLOOKUP(A11,Database!$A:$AS,MATCH($B$1,Database!$A$1:$AS$1,0),FALSE))</f>
        <v>110.290809099</v>
      </c>
      <c r="C11" s="76">
        <f>IF(VLOOKUP(A11,Database!$A:$AS,MATCH($C$1,Database!$A$1:$AS$1,0),FALSE)=0,#N/A,VLOOKUP(A11,Database!$A:$AS,MATCH($C$1,Database!$A$1:$AS$1,0),FALSE))</f>
        <v>91.52</v>
      </c>
      <c r="D11" s="76">
        <f>IF(VLOOKUP(A11,Database!$A:$AS,MATCH($D$1,Database!$A$1:$AS$1,0),FALSE)=0,#N/A,VLOOKUP(A11,Database!$A:$AS,MATCH($D$1,Database!$A$1:$AS$1,0),FALSE))</f>
        <v>73.826484872999998</v>
      </c>
      <c r="E11" s="76">
        <f>IF(VLOOKUP(A11,Database!$A:$AS,MATCH($E$1,Database!$A$1:$AS$1,0),FALSE)=0,#N/A,VLOOKUP(A11,Database!$A:$AS,MATCH($E$1,Database!$A$1:$AS$1,0),FALSE))</f>
        <v>97.370243083999995</v>
      </c>
      <c r="F11" s="76">
        <f>IF(VLOOKUP(A11,Database!$A:$AS,MATCH($F$1,Database!$A$1:$AS$1,0),FALSE)=0,#N/A,VLOOKUP(A11,Database!$A:$AS,MATCH($F$1,Database!$A$1:$AS$1,0),FALSE))</f>
        <v>80.763836749000006</v>
      </c>
      <c r="G11" s="76">
        <f>IF(VLOOKUP(A11,Database!$A:$AS,MATCH($G$1,Database!$A$1:$AS$1,0),FALSE)=0,#N/A,VLOOKUP(A11,Database!$A:$AS,MATCH($G$1,Database!$A$1:$AS$1,0),FALSE))</f>
        <v>80.969225327000004</v>
      </c>
      <c r="H11" s="76">
        <f>(((Table134567891011121314151617343[[#This Row],[ITA]]-VLOOKUP($U$1,A:B,2,))/VLOOKUP($U$1,A:B,2,))*100)+100</f>
        <v>90.707236841936862</v>
      </c>
      <c r="I11" s="76">
        <f>(((Table134567891011121314151617343[[#This Row],[FRA]]-VLOOKUP($U$1,A:C,3,))/VLOOKUP($U$1,A:C,3,))*100)+100</f>
        <v>89.305230288836839</v>
      </c>
      <c r="J11" s="76">
        <f>(((Table134567891011121314151617343[[#This Row],[DEU]]-VLOOKUP($U$1,A:D,4,))/VLOOKUP($U$1,A:D,4,))*100)+100</f>
        <v>98.165335991836301</v>
      </c>
      <c r="K11" s="76">
        <f>(((Table134567891011121314151617343[[#This Row],[ESP]]-VLOOKUP($U$1,A:E,5,))/VLOOKUP($U$1,A:E,5,))*100)+100</f>
        <v>82.315483216812694</v>
      </c>
      <c r="L11" s="76">
        <f>(((Table134567891011121314151617343[[#This Row],[EA19]]-VLOOKUP($U$1,A:F,6,))/VLOOKUP($U$1,A:F,6,))*100)+100</f>
        <v>90.24644365235514</v>
      </c>
      <c r="M11" s="76">
        <f>(((Table134567891011121314151617343[[#This Row],[GBR]]-VLOOKUP($U$1,A:G,7,))/VLOOKUP($U$1,A:G,7,))*100)+100</f>
        <v>84.309392265065654</v>
      </c>
      <c r="N11" s="76">
        <f>IF(VLOOKUP(A11,Database!$A:$AU,MATCH($N$1,Database!$A$1:$AU$1,0),FALSE)=0,#N/A,VLOOKUP(A11,Database!$A:$AU,MATCH($N$1,Database!$A$1:$AU$1,0),FALSE))</f>
        <v>62.119402979999997</v>
      </c>
      <c r="O11" s="76">
        <f>(((Table134567891011121314151617343[[#This Row],[USA]]-VLOOKUP($U$1,A:N,14,))/VLOOKUP($U$1,A:N,14,))*100)+100</f>
        <v>71.657371101479967</v>
      </c>
      <c r="P11" s="76">
        <f>IF(VLOOKUP(A11,Database!$A:$AS,MATCH($P$1,Database!$A$1:$AS$1,0),FALSE)=0,#N/A,VLOOKUP(A11,Database!$A:$AS,MATCH($P$1,Database!$A$1:$AS$1,0),FALSE))</f>
        <v>107.49481448900001</v>
      </c>
      <c r="Q11" s="76">
        <f>(((Table134567891011121314151617343[[#This Row],[JPN]]-VLOOKUP($U$1,A:Q,16,))/VLOOKUP($U$1,A:Q,16,))*100)+100</f>
        <v>107.9225881506479</v>
      </c>
      <c r="W11" s="80" t="s">
        <v>152</v>
      </c>
    </row>
    <row r="12" spans="1:23" s="80" customFormat="1" x14ac:dyDescent="0.35">
      <c r="A12" s="21">
        <v>33178</v>
      </c>
      <c r="B12" s="76">
        <f>IF(VLOOKUP(A12,Database!$A:$AS,MATCH($B$1,Database!$A$1:$AS$1,0),FALSE)=0,#N/A,VLOOKUP(A12,Database!$A:$AS,MATCH($B$1,Database!$A$1:$AS$1,0),FALSE))</f>
        <v>108.690942421</v>
      </c>
      <c r="C12" s="76">
        <f>IF(VLOOKUP(A12,Database!$A:$AS,MATCH($C$1,Database!$A$1:$AS$1,0),FALSE)=0,#N/A,VLOOKUP(A12,Database!$A:$AS,MATCH($C$1,Database!$A$1:$AS$1,0),FALSE))</f>
        <v>90.48</v>
      </c>
      <c r="D12" s="76">
        <f>IF(VLOOKUP(A12,Database!$A:$AS,MATCH($D$1,Database!$A$1:$AS$1,0),FALSE)=0,#N/A,VLOOKUP(A12,Database!$A:$AS,MATCH($D$1,Database!$A$1:$AS$1,0),FALSE))</f>
        <v>73.826484872999998</v>
      </c>
      <c r="E12" s="76">
        <f>IF(VLOOKUP(A12,Database!$A:$AS,MATCH($E$1,Database!$A$1:$AS$1,0),FALSE)=0,#N/A,VLOOKUP(A12,Database!$A:$AS,MATCH($E$1,Database!$A$1:$AS$1,0),FALSE))</f>
        <v>100.52658991</v>
      </c>
      <c r="F12" s="76">
        <f>IF(VLOOKUP(A12,Database!$A:$AS,MATCH($F$1,Database!$A$1:$AS$1,0),FALSE)=0,#N/A,VLOOKUP(A12,Database!$A:$AS,MATCH($F$1,Database!$A$1:$AS$1,0),FALSE))</f>
        <v>80.001823900999995</v>
      </c>
      <c r="G12" s="76">
        <f>IF(VLOOKUP(A12,Database!$A:$AS,MATCH($G$1,Database!$A$1:$AS$1,0),FALSE)=0,#N/A,VLOOKUP(A12,Database!$A:$AS,MATCH($G$1,Database!$A$1:$AS$1,0),FALSE))</f>
        <v>80.544747082000001</v>
      </c>
      <c r="H12" s="76">
        <f>(((Table134567891011121314151617343[[#This Row],[ITA]]-VLOOKUP($U$1,A:B,2,))/VLOOKUP($U$1,A:B,2,))*100)+100</f>
        <v>89.391447368068683</v>
      </c>
      <c r="I12" s="76">
        <f>(((Table134567891011121314151617343[[#This Row],[FRA]]-VLOOKUP($U$1,A:C,3,))/VLOOKUP($U$1,A:C,3,))*100)+100</f>
        <v>88.2903981264637</v>
      </c>
      <c r="J12" s="76">
        <f>(((Table134567891011121314151617343[[#This Row],[DEU]]-VLOOKUP($U$1,A:D,4,))/VLOOKUP($U$1,A:D,4,))*100)+100</f>
        <v>98.165335991836301</v>
      </c>
      <c r="K12" s="76">
        <f>(((Table134567891011121314151617343[[#This Row],[ESP]]-VLOOKUP($U$1,A:E,5,))/VLOOKUP($U$1,A:E,5,))*100)+100</f>
        <v>84.983816025203694</v>
      </c>
      <c r="L12" s="76">
        <f>(((Table134567891011121314151617343[[#This Row],[EA19]]-VLOOKUP($U$1,A:F,6,))/VLOOKUP($U$1,A:F,6,))*100)+100</f>
        <v>89.39496169808487</v>
      </c>
      <c r="M12" s="76">
        <f>(((Table134567891011121314151617343[[#This Row],[GBR]]-VLOOKUP($U$1,A:G,7,))/VLOOKUP($U$1,A:G,7,))*100)+100</f>
        <v>83.8674033152991</v>
      </c>
      <c r="N12" s="76">
        <f>IF(VLOOKUP(A12,Database!$A:$AU,MATCH($N$1,Database!$A$1:$AU$1,0),FALSE)=0,#N/A,VLOOKUP(A12,Database!$A:$AU,MATCH($N$1,Database!$A$1:$AU$1,0),FALSE))</f>
        <v>61.347454378999998</v>
      </c>
      <c r="O12" s="76">
        <f>(((Table134567891011121314151617343[[#This Row],[USA]]-VLOOKUP($U$1,A:N,14,))/VLOOKUP($U$1,A:N,14,))*100)+100</f>
        <v>70.766895586270422</v>
      </c>
      <c r="P12" s="76">
        <f>IF(VLOOKUP(A12,Database!$A:$AS,MATCH($P$1,Database!$A$1:$AS$1,0),FALSE)=0,#N/A,VLOOKUP(A12,Database!$A:$AS,MATCH($P$1,Database!$A$1:$AS$1,0),FALSE))</f>
        <v>106.784943072</v>
      </c>
      <c r="Q12" s="76">
        <f>(((Table134567891011121314151617343[[#This Row],[JPN]]-VLOOKUP($U$1,A:Q,16,))/VLOOKUP($U$1,A:Q,16,))*100)+100</f>
        <v>107.20989181323854</v>
      </c>
      <c r="W12" s="80" t="s">
        <v>158</v>
      </c>
    </row>
    <row r="13" spans="1:23" s="80" customFormat="1" x14ac:dyDescent="0.35">
      <c r="A13" s="21">
        <v>33208</v>
      </c>
      <c r="B13" s="76">
        <f>IF(VLOOKUP(A13,Database!$A:$AS,MATCH($B$1,Database!$A$1:$AS$1,0),FALSE)=0,#N/A,VLOOKUP(A13,Database!$A:$AS,MATCH($B$1,Database!$A$1:$AS$1,0),FALSE))</f>
        <v>110.490792434</v>
      </c>
      <c r="C13" s="76">
        <f>IF(VLOOKUP(A13,Database!$A:$AS,MATCH($C$1,Database!$A$1:$AS$1,0),FALSE)=0,#N/A,VLOOKUP(A13,Database!$A:$AS,MATCH($C$1,Database!$A$1:$AS$1,0),FALSE))</f>
        <v>91.6</v>
      </c>
      <c r="D13" s="76">
        <f>IF(VLOOKUP(A13,Database!$A:$AS,MATCH($D$1,Database!$A$1:$AS$1,0),FALSE)=0,#N/A,VLOOKUP(A13,Database!$A:$AS,MATCH($D$1,Database!$A$1:$AS$1,0),FALSE))</f>
        <v>74.135124024000007</v>
      </c>
      <c r="E13" s="76">
        <f>IF(VLOOKUP(A13,Database!$A:$AS,MATCH($E$1,Database!$A$1:$AS$1,0),FALSE)=0,#N/A,VLOOKUP(A13,Database!$A:$AS,MATCH($E$1,Database!$A$1:$AS$1,0),FALSE))</f>
        <v>100.036044804</v>
      </c>
      <c r="F13" s="76">
        <f>IF(VLOOKUP(A13,Database!$A:$AS,MATCH($F$1,Database!$A$1:$AS$1,0),FALSE)=0,#N/A,VLOOKUP(A13,Database!$A:$AS,MATCH($F$1,Database!$A$1:$AS$1,0),FALSE))</f>
        <v>80.840038034000003</v>
      </c>
      <c r="G13" s="76">
        <f>IF(VLOOKUP(A13,Database!$A:$AS,MATCH($G$1,Database!$A$1:$AS$1,0),FALSE)=0,#N/A,VLOOKUP(A13,Database!$A:$AS,MATCH($G$1,Database!$A$1:$AS$1,0),FALSE))</f>
        <v>80.120268835999994</v>
      </c>
      <c r="H13" s="76">
        <f>(((Table134567891011121314151617343[[#This Row],[ITA]]-VLOOKUP($U$1,A:B,2,))/VLOOKUP($U$1,A:B,2,))*100)+100</f>
        <v>90.871710526375992</v>
      </c>
      <c r="I13" s="76">
        <f>(((Table134567891011121314151617343[[#This Row],[FRA]]-VLOOKUP($U$1,A:C,3,))/VLOOKUP($U$1,A:C,3,))*100)+100</f>
        <v>89.383294301327084</v>
      </c>
      <c r="J13" s="76">
        <f>(((Table134567891011121314151617343[[#This Row],[DEU]]-VLOOKUP($U$1,A:D,4,))/VLOOKUP($U$1,A:D,4,))*100)+100</f>
        <v>98.575726192727899</v>
      </c>
      <c r="K13" s="76">
        <f>(((Table134567891011121314151617343[[#This Row],[ESP]]-VLOOKUP($U$1,A:E,5,))/VLOOKUP($U$1,A:E,5,))*100)+100</f>
        <v>84.569115844110399</v>
      </c>
      <c r="L13" s="76">
        <f>(((Table134567891011121314151617343[[#This Row],[EA19]]-VLOOKUP($U$1,A:F,6,))/VLOOKUP($U$1,A:F,6,))*100)+100</f>
        <v>90.331591848005644</v>
      </c>
      <c r="M13" s="76">
        <f>(((Table134567891011121314151617343[[#This Row],[GBR]]-VLOOKUP($U$1,A:G,7,))/VLOOKUP($U$1,A:G,7,))*100)+100</f>
        <v>83.425414364491303</v>
      </c>
      <c r="N13" s="76">
        <f>IF(VLOOKUP(A13,Database!$A:$AU,MATCH($N$1,Database!$A$1:$AU$1,0),FALSE)=0,#N/A,VLOOKUP(A13,Database!$A:$AU,MATCH($N$1,Database!$A$1:$AU$1,0),FALSE))</f>
        <v>60.917503302</v>
      </c>
      <c r="O13" s="76">
        <f>(((Table134567891011121314151617343[[#This Row],[USA]]-VLOOKUP($U$1,A:N,14,))/VLOOKUP($U$1,A:N,14,))*100)+100</f>
        <v>70.270928748179756</v>
      </c>
      <c r="P13" s="76">
        <f>IF(VLOOKUP(A13,Database!$A:$AS,MATCH($P$1,Database!$A$1:$AS$1,0),FALSE)=0,#N/A,VLOOKUP(A13,Database!$A:$AS,MATCH($P$1,Database!$A$1:$AS$1,0),FALSE))</f>
        <v>106.886353275</v>
      </c>
      <c r="Q13" s="76">
        <f>(((Table134567891011121314151617343[[#This Row],[JPN]]-VLOOKUP($U$1,A:Q,16,))/VLOOKUP($U$1,A:Q,16,))*100)+100</f>
        <v>107.31170557629929</v>
      </c>
      <c r="W13" s="80" t="s">
        <v>176</v>
      </c>
    </row>
    <row r="14" spans="1:23" s="80" customFormat="1" x14ac:dyDescent="0.35">
      <c r="A14" s="21">
        <v>33239</v>
      </c>
      <c r="B14" s="76">
        <f>IF(VLOOKUP(A14,Database!$A:$AS,MATCH($B$1,Database!$A$1:$AS$1,0),FALSE)=0,#N/A,VLOOKUP(A14,Database!$A:$AS,MATCH($B$1,Database!$A$1:$AS$1,0),FALSE))</f>
        <v>111.09074243800001</v>
      </c>
      <c r="C14" s="76">
        <f>IF(VLOOKUP(A14,Database!$A:$AS,MATCH($C$1,Database!$A$1:$AS$1,0),FALSE)=0,#N/A,VLOOKUP(A14,Database!$A:$AS,MATCH($C$1,Database!$A$1:$AS$1,0),FALSE))</f>
        <v>92.79</v>
      </c>
      <c r="D14" s="76">
        <f>IF(VLOOKUP(A14,Database!$A:$AS,MATCH($D$1,Database!$A$1:$AS$1,0),FALSE)=0,#N/A,VLOOKUP(A14,Database!$A:$AS,MATCH($D$1,Database!$A$1:$AS$1,0),FALSE))</f>
        <v>76.406367196999994</v>
      </c>
      <c r="E14" s="76">
        <f>IF(VLOOKUP(A14,Database!$A:$AS,MATCH($E$1,Database!$A$1:$AS$1,0),FALSE)=0,#N/A,VLOOKUP(A14,Database!$A:$AS,MATCH($E$1,Database!$A$1:$AS$1,0),FALSE))</f>
        <v>100.13899155</v>
      </c>
      <c r="F14" s="76">
        <f>IF(VLOOKUP(A14,Database!$A:$AS,MATCH($F$1,Database!$A$1:$AS$1,0),FALSE)=0,#N/A,VLOOKUP(A14,Database!$A:$AS,MATCH($F$1,Database!$A$1:$AS$1,0),FALSE))</f>
        <v>82.493125573</v>
      </c>
      <c r="G14" s="76">
        <f>IF(VLOOKUP(A14,Database!$A:$AS,MATCH($G$1,Database!$A$1:$AS$1,0),FALSE)=0,#N/A,VLOOKUP(A14,Database!$A:$AS,MATCH($G$1,Database!$A$1:$AS$1,0),FALSE))</f>
        <v>79.908029713000005</v>
      </c>
      <c r="H14" s="76">
        <f>(((Table134567891011121314151617343[[#This Row],[ITA]]-VLOOKUP($U$1,A:B,2,))/VLOOKUP($U$1,A:B,2,))*100)+100</f>
        <v>91.365131578870944</v>
      </c>
      <c r="I14" s="76">
        <f>(((Table134567891011121314151617343[[#This Row],[FRA]]-VLOOKUP($U$1,A:C,3,))/VLOOKUP($U$1,A:C,3,))*100)+100</f>
        <v>90.544496487119446</v>
      </c>
      <c r="J14" s="76">
        <f>(((Table134567891011121314151617343[[#This Row],[DEU]]-VLOOKUP($U$1,A:D,4,))/VLOOKUP($U$1,A:D,4,))*100)+100</f>
        <v>101.59574468040547</v>
      </c>
      <c r="K14" s="76">
        <f>(((Table134567891011121314151617343[[#This Row],[ESP]]-VLOOKUP($U$1,A:E,5,))/VLOOKUP($U$1,A:E,5,))*100)+100</f>
        <v>84.656145627278121</v>
      </c>
      <c r="L14" s="76">
        <f>(((Table134567891011121314151617343[[#This Row],[EA19]]-VLOOKUP($U$1,A:F,6,))/VLOOKUP($U$1,A:F,6,))*100)+100</f>
        <v>92.178770950014069</v>
      </c>
      <c r="M14" s="76">
        <f>(((Table134567891011121314151617343[[#This Row],[GBR]]-VLOOKUP($U$1,A:G,7,))/VLOOKUP($U$1,A:G,7,))*100)+100</f>
        <v>83.204419889087404</v>
      </c>
      <c r="N14" s="76">
        <f>IF(VLOOKUP(A14,Database!$A:$AU,MATCH($N$1,Database!$A$1:$AU$1,0),FALSE)=0,#N/A,VLOOKUP(A14,Database!$A:$AU,MATCH($N$1,Database!$A$1:$AU$1,0),FALSE))</f>
        <v>60.708873904999997</v>
      </c>
      <c r="O14" s="76">
        <f>(((Table134567891011121314151617343[[#This Row],[USA]]-VLOOKUP($U$1,A:N,14,))/VLOOKUP($U$1,A:N,14,))*100)+100</f>
        <v>70.030265873033969</v>
      </c>
      <c r="P14" s="76">
        <f>IF(VLOOKUP(A14,Database!$A:$AS,MATCH($P$1,Database!$A$1:$AS$1,0),FALSE)=0,#N/A,VLOOKUP(A14,Database!$A:$AS,MATCH($P$1,Database!$A$1:$AS$1,0),FALSE))</f>
        <v>107.596224691</v>
      </c>
      <c r="Q14" s="76">
        <f>(((Table134567891011121314151617343[[#This Row],[JPN]]-VLOOKUP($U$1,A:Q,16,))/VLOOKUP($U$1,A:Q,16,))*100)+100</f>
        <v>108.02440191270466</v>
      </c>
      <c r="W14" s="80" t="s">
        <v>190</v>
      </c>
    </row>
    <row r="15" spans="1:23" s="80" customFormat="1" x14ac:dyDescent="0.35">
      <c r="A15" s="21">
        <v>33270</v>
      </c>
      <c r="B15" s="76">
        <f>IF(VLOOKUP(A15,Database!$A:$AS,MATCH($B$1,Database!$A$1:$AS$1,0),FALSE)=0,#N/A,VLOOKUP(A15,Database!$A:$AS,MATCH($B$1,Database!$A$1:$AS$1,0),FALSE))</f>
        <v>108.990917424</v>
      </c>
      <c r="C15" s="76">
        <f>IF(VLOOKUP(A15,Database!$A:$AS,MATCH($C$1,Database!$A$1:$AS$1,0),FALSE)=0,#N/A,VLOOKUP(A15,Database!$A:$AS,MATCH($C$1,Database!$A$1:$AS$1,0),FALSE))</f>
        <v>92.36</v>
      </c>
      <c r="D15" s="76">
        <f>IF(VLOOKUP(A15,Database!$A:$AS,MATCH($D$1,Database!$A$1:$AS$1,0),FALSE)=0,#N/A,VLOOKUP(A15,Database!$A:$AS,MATCH($D$1,Database!$A$1:$AS$1,0),FALSE))</f>
        <v>75.506292191</v>
      </c>
      <c r="E15" s="76">
        <f>IF(VLOOKUP(A15,Database!$A:$AS,MATCH($E$1,Database!$A$1:$AS$1,0),FALSE)=0,#N/A,VLOOKUP(A15,Database!$A:$AS,MATCH($E$1,Database!$A$1:$AS$1,0),FALSE))</f>
        <v>98.548324843000003</v>
      </c>
      <c r="F15" s="76">
        <f>IF(VLOOKUP(A15,Database!$A:$AS,MATCH($F$1,Database!$A$1:$AS$1,0),FALSE)=0,#N/A,VLOOKUP(A15,Database!$A:$AS,MATCH($F$1,Database!$A$1:$AS$1,0),FALSE))</f>
        <v>81.493208898999995</v>
      </c>
      <c r="G15" s="76">
        <f>IF(VLOOKUP(A15,Database!$A:$AS,MATCH($G$1,Database!$A$1:$AS$1,0),FALSE)=0,#N/A,VLOOKUP(A15,Database!$A:$AS,MATCH($G$1,Database!$A$1:$AS$1,0),FALSE))</f>
        <v>79.908029713000005</v>
      </c>
      <c r="H15" s="76">
        <f>(((Table134567891011121314151617343[[#This Row],[ITA]]-VLOOKUP($U$1,A:B,2,))/VLOOKUP($U$1,A:B,2,))*100)+100</f>
        <v>89.63815789513859</v>
      </c>
      <c r="I15" s="76">
        <f>(((Table134567891011121314151617343[[#This Row],[FRA]]-VLOOKUP($U$1,A:C,3,))/VLOOKUP($U$1,A:C,3,))*100)+100</f>
        <v>90.12490241998438</v>
      </c>
      <c r="J15" s="76">
        <f>(((Table134567891011121314151617343[[#This Row],[DEU]]-VLOOKUP($U$1,A:D,4,))/VLOOKUP($U$1,A:D,4,))*100)+100</f>
        <v>100.39893617010136</v>
      </c>
      <c r="K15" s="76">
        <f>(((Table134567891011121314151617343[[#This Row],[ESP]]-VLOOKUP($U$1,A:E,5,))/VLOOKUP($U$1,A:E,5,))*100)+100</f>
        <v>83.311417561737159</v>
      </c>
      <c r="L15" s="76">
        <f>(((Table134567891011121314151617343[[#This Row],[EA19]]-VLOOKUP($U$1,A:F,6,))/VLOOKUP($U$1,A:F,6,))*100)+100</f>
        <v>91.0614525138229</v>
      </c>
      <c r="M15" s="76">
        <f>(((Table134567891011121314151617343[[#This Row],[GBR]]-VLOOKUP($U$1,A:G,7,))/VLOOKUP($U$1,A:G,7,))*100)+100</f>
        <v>83.204419889087404</v>
      </c>
      <c r="N15" s="76">
        <f>IF(VLOOKUP(A15,Database!$A:$AU,MATCH($N$1,Database!$A$1:$AU$1,0),FALSE)=0,#N/A,VLOOKUP(A15,Database!$A:$AU,MATCH($N$1,Database!$A$1:$AU$1,0),FALSE))</f>
        <v>60.267519606</v>
      </c>
      <c r="O15" s="76">
        <f>(((Table134567891011121314151617343[[#This Row],[USA]]-VLOOKUP($U$1,A:N,14,))/VLOOKUP($U$1,A:N,14,))*100)+100</f>
        <v>69.521144933786388</v>
      </c>
      <c r="P15" s="76">
        <f>IF(VLOOKUP(A15,Database!$A:$AS,MATCH($P$1,Database!$A$1:$AS$1,0),FALSE)=0,#N/A,VLOOKUP(A15,Database!$A:$AS,MATCH($P$1,Database!$A$1:$AS$1,0),FALSE))</f>
        <v>108.00186549999999</v>
      </c>
      <c r="Q15" s="76">
        <f>(((Table134567891011121314151617343[[#This Row],[JPN]]-VLOOKUP($U$1,A:Q,16,))/VLOOKUP($U$1,A:Q,16,))*100)+100</f>
        <v>108.43165696193573</v>
      </c>
      <c r="W15" s="80" t="s">
        <v>206</v>
      </c>
    </row>
    <row r="16" spans="1:23" s="80" customFormat="1" x14ac:dyDescent="0.35">
      <c r="A16" s="21">
        <v>33298</v>
      </c>
      <c r="B16" s="76">
        <f>IF(VLOOKUP(A16,Database!$A:$AS,MATCH($B$1,Database!$A$1:$AS$1,0),FALSE)=0,#N/A,VLOOKUP(A16,Database!$A:$AS,MATCH($B$1,Database!$A$1:$AS$1,0),FALSE))</f>
        <v>108.39096741900001</v>
      </c>
      <c r="C16" s="76">
        <f>IF(VLOOKUP(A16,Database!$A:$AS,MATCH($C$1,Database!$A$1:$AS$1,0),FALSE)=0,#N/A,VLOOKUP(A16,Database!$A:$AS,MATCH($C$1,Database!$A$1:$AS$1,0),FALSE))</f>
        <v>91.29</v>
      </c>
      <c r="D16" s="76">
        <f>IF(VLOOKUP(A16,Database!$A:$AS,MATCH($D$1,Database!$A$1:$AS$1,0),FALSE)=0,#N/A,VLOOKUP(A16,Database!$A:$AS,MATCH($D$1,Database!$A$1:$AS$1,0),FALSE))</f>
        <v>75.006250520999998</v>
      </c>
      <c r="E16" s="76">
        <f>IF(VLOOKUP(A16,Database!$A:$AS,MATCH($E$1,Database!$A$1:$AS$1,0),FALSE)=0,#N/A,VLOOKUP(A16,Database!$A:$AS,MATCH($E$1,Database!$A$1:$AS$1,0),FALSE))</f>
        <v>95.118081912999997</v>
      </c>
      <c r="F16" s="76">
        <f>IF(VLOOKUP(A16,Database!$A:$AS,MATCH($F$1,Database!$A$1:$AS$1,0),FALSE)=0,#N/A,VLOOKUP(A16,Database!$A:$AS,MATCH($F$1,Database!$A$1:$AS$1,0),FALSE))</f>
        <v>80.693275560000004</v>
      </c>
      <c r="G16" s="76">
        <f>IF(VLOOKUP(A16,Database!$A:$AS,MATCH($G$1,Database!$A$1:$AS$1,0),FALSE)=0,#N/A,VLOOKUP(A16,Database!$A:$AS,MATCH($G$1,Database!$A$1:$AS$1,0),FALSE))</f>
        <v>79.059073221999995</v>
      </c>
      <c r="H16" s="76">
        <f>(((Table134567891011121314151617343[[#This Row],[ITA]]-VLOOKUP($U$1,A:B,2,))/VLOOKUP($U$1,A:B,2,))*100)+100</f>
        <v>89.144736841821214</v>
      </c>
      <c r="I16" s="76">
        <f>(((Table134567891011121314151617343[[#This Row],[FRA]]-VLOOKUP($U$1,A:C,3,))/VLOOKUP($U$1,A:C,3,))*100)+100</f>
        <v>89.080796252927399</v>
      </c>
      <c r="J16" s="76">
        <f>(((Table134567891011121314151617343[[#This Row],[DEU]]-VLOOKUP($U$1,A:D,4,))/VLOOKUP($U$1,A:D,4,))*100)+100</f>
        <v>99.734042553265752</v>
      </c>
      <c r="K16" s="76">
        <f>(((Table134567891011121314151617343[[#This Row],[ESP]]-VLOOKUP($U$1,A:E,5,))/VLOOKUP($U$1,A:E,5,))*100)+100</f>
        <v>80.411536700903568</v>
      </c>
      <c r="L16" s="76">
        <f>(((Table134567891011121314151617343[[#This Row],[EA19]]-VLOOKUP($U$1,A:F,6,))/VLOOKUP($U$1,A:F,6,))*100)+100</f>
        <v>90.167597765093461</v>
      </c>
      <c r="M16" s="76">
        <f>(((Table134567891011121314151617343[[#This Row],[GBR]]-VLOOKUP($U$1,A:G,7,))/VLOOKUP($U$1,A:G,7,))*100)+100</f>
        <v>82.320441988513053</v>
      </c>
      <c r="N16" s="76">
        <f>IF(VLOOKUP(A16,Database!$A:$AU,MATCH($N$1,Database!$A$1:$AU$1,0),FALSE)=0,#N/A,VLOOKUP(A16,Database!$A:$AU,MATCH($N$1,Database!$A$1:$AU$1,0),FALSE))</f>
        <v>59.929091786000001</v>
      </c>
      <c r="O16" s="76">
        <f>(((Table134567891011121314151617343[[#This Row],[USA]]-VLOOKUP($U$1,A:N,14,))/VLOOKUP($U$1,A:N,14,))*100)+100</f>
        <v>69.130754061926069</v>
      </c>
      <c r="P16" s="76">
        <f>IF(VLOOKUP(A16,Database!$A:$AS,MATCH($P$1,Database!$A$1:$AS$1,0),FALSE)=0,#N/A,VLOOKUP(A16,Database!$A:$AS,MATCH($P$1,Database!$A$1:$AS$1,0),FALSE))</f>
        <v>106.987763477</v>
      </c>
      <c r="Q16" s="76">
        <f>(((Table134567891011121314151617343[[#This Row],[JPN]]-VLOOKUP($U$1,A:Q,16,))/VLOOKUP($U$1,A:Q,16,))*100)+100</f>
        <v>107.41351933835607</v>
      </c>
      <c r="W16" s="80" t="s">
        <v>214</v>
      </c>
    </row>
    <row r="17" spans="1:23" s="80" customFormat="1" x14ac:dyDescent="0.35">
      <c r="A17" s="21">
        <v>33329</v>
      </c>
      <c r="B17" s="76">
        <f>IF(VLOOKUP(A17,Database!$A:$AS,MATCH($B$1,Database!$A$1:$AS$1,0),FALSE)=0,#N/A,VLOOKUP(A17,Database!$A:$AS,MATCH($B$1,Database!$A$1:$AS$1,0),FALSE))</f>
        <v>107.391050746</v>
      </c>
      <c r="C17" s="76">
        <f>IF(VLOOKUP(A17,Database!$A:$AS,MATCH($C$1,Database!$A$1:$AS$1,0),FALSE)=0,#N/A,VLOOKUP(A17,Database!$A:$AS,MATCH($C$1,Database!$A$1:$AS$1,0),FALSE))</f>
        <v>91.27</v>
      </c>
      <c r="D17" s="76">
        <f>IF(VLOOKUP(A17,Database!$A:$AS,MATCH($D$1,Database!$A$1:$AS$1,0),FALSE)=0,#N/A,VLOOKUP(A17,Database!$A:$AS,MATCH($D$1,Database!$A$1:$AS$1,0),FALSE))</f>
        <v>74.406200517000002</v>
      </c>
      <c r="E17" s="76">
        <f>IF(VLOOKUP(A17,Database!$A:$AS,MATCH($E$1,Database!$A$1:$AS$1,0),FALSE)=0,#N/A,VLOOKUP(A17,Database!$A:$AS,MATCH($E$1,Database!$A$1:$AS$1,0),FALSE))</f>
        <v>102.213918871</v>
      </c>
      <c r="F17" s="76">
        <f>IF(VLOOKUP(A17,Database!$A:$AS,MATCH($F$1,Database!$A$1:$AS$1,0),FALSE)=0,#N/A,VLOOKUP(A17,Database!$A:$AS,MATCH($F$1,Database!$A$1:$AS$1,0),FALSE))</f>
        <v>80.193317223999998</v>
      </c>
      <c r="G17" s="76">
        <f>IF(VLOOKUP(A17,Database!$A:$AS,MATCH($G$1,Database!$A$1:$AS$1,0),FALSE)=0,#N/A,VLOOKUP(A17,Database!$A:$AS,MATCH($G$1,Database!$A$1:$AS$1,0),FALSE))</f>
        <v>77.997877609</v>
      </c>
      <c r="H17" s="76">
        <f>(((Table134567891011121314151617343[[#This Row],[ITA]]-VLOOKUP($U$1,A:B,2,))/VLOOKUP($U$1,A:B,2,))*100)+100</f>
        <v>88.322368421270426</v>
      </c>
      <c r="I17" s="76">
        <f>(((Table134567891011121314151617343[[#This Row],[FRA]]-VLOOKUP($U$1,A:C,3,))/VLOOKUP($U$1,A:C,3,))*100)+100</f>
        <v>89.061280249804838</v>
      </c>
      <c r="J17" s="76">
        <f>(((Table134567891011121314151617343[[#This Row],[DEU]]-VLOOKUP($U$1,A:D,4,))/VLOOKUP($U$1,A:D,4,))*100)+100</f>
        <v>98.936170213063008</v>
      </c>
      <c r="K17" s="76">
        <f>(((Table134567891011121314151617343[[#This Row],[ESP]]-VLOOKUP($U$1,A:E,5,))/VLOOKUP($U$1,A:E,5,))*100)+100</f>
        <v>86.410261049589806</v>
      </c>
      <c r="L17" s="76">
        <f>(((Table134567891011121314151617343[[#This Row],[EA19]]-VLOOKUP($U$1,A:F,6,))/VLOOKUP($U$1,A:F,6,))*100)+100</f>
        <v>89.608938548115276</v>
      </c>
      <c r="M17" s="76">
        <f>(((Table134567891011121314151617343[[#This Row],[GBR]]-VLOOKUP($U$1,A:G,7,))/VLOOKUP($U$1,A:G,7,))*100)+100</f>
        <v>81.215469613576062</v>
      </c>
      <c r="N17" s="76">
        <f>IF(VLOOKUP(A17,Database!$A:$AU,MATCH($N$1,Database!$A$1:$AU$1,0),FALSE)=0,#N/A,VLOOKUP(A17,Database!$A:$AU,MATCH($N$1,Database!$A$1:$AU$1,0),FALSE))</f>
        <v>60.088241111999999</v>
      </c>
      <c r="O17" s="76">
        <f>(((Table134567891011121314151617343[[#This Row],[USA]]-VLOOKUP($U$1,A:N,14,))/VLOOKUP($U$1,A:N,14,))*100)+100</f>
        <v>69.314339572517724</v>
      </c>
      <c r="P17" s="76">
        <f>IF(VLOOKUP(A17,Database!$A:$AS,MATCH($P$1,Database!$A$1:$AS$1,0),FALSE)=0,#N/A,VLOOKUP(A17,Database!$A:$AS,MATCH($P$1,Database!$A$1:$AS$1,0),FALSE))</f>
        <v>107.39340428600001</v>
      </c>
      <c r="Q17" s="76">
        <f>(((Table134567891011121314151617343[[#This Row],[JPN]]-VLOOKUP($U$1,A:Q,16,))/VLOOKUP($U$1,A:Q,16,))*100)+100</f>
        <v>107.82077438758714</v>
      </c>
      <c r="W17" s="80" t="s">
        <v>220</v>
      </c>
    </row>
    <row r="18" spans="1:23" s="80" customFormat="1" x14ac:dyDescent="0.35">
      <c r="A18" s="21">
        <v>33359</v>
      </c>
      <c r="B18" s="76">
        <f>IF(VLOOKUP(A18,Database!$A:$AS,MATCH($B$1,Database!$A$1:$AS$1,0),FALSE)=0,#N/A,VLOOKUP(A18,Database!$A:$AS,MATCH($B$1,Database!$A$1:$AS$1,0),FALSE))</f>
        <v>108.690942421</v>
      </c>
      <c r="C18" s="76">
        <f>IF(VLOOKUP(A18,Database!$A:$AS,MATCH($C$1,Database!$A$1:$AS$1,0),FALSE)=0,#N/A,VLOOKUP(A18,Database!$A:$AS,MATCH($C$1,Database!$A$1:$AS$1,0),FALSE))</f>
        <v>91.39</v>
      </c>
      <c r="D18" s="76">
        <f>IF(VLOOKUP(A18,Database!$A:$AS,MATCH($D$1,Database!$A$1:$AS$1,0),FALSE)=0,#N/A,VLOOKUP(A18,Database!$A:$AS,MATCH($D$1,Database!$A$1:$AS$1,0),FALSE))</f>
        <v>73.206100508000006</v>
      </c>
      <c r="E18" s="76">
        <f>IF(VLOOKUP(A18,Database!$A:$AS,MATCH($E$1,Database!$A$1:$AS$1,0),FALSE)=0,#N/A,VLOOKUP(A18,Database!$A:$AS,MATCH($E$1,Database!$A$1:$AS$1,0),FALSE))</f>
        <v>97.181692339999998</v>
      </c>
      <c r="F18" s="76">
        <f>IF(VLOOKUP(A18,Database!$A:$AS,MATCH($F$1,Database!$A$1:$AS$1,0),FALSE)=0,#N/A,VLOOKUP(A18,Database!$A:$AS,MATCH($F$1,Database!$A$1:$AS$1,0),FALSE))</f>
        <v>80.193317223999998</v>
      </c>
      <c r="G18" s="76">
        <f>IF(VLOOKUP(A18,Database!$A:$AS,MATCH($G$1,Database!$A$1:$AS$1,0),FALSE)=0,#N/A,VLOOKUP(A18,Database!$A:$AS,MATCH($G$1,Database!$A$1:$AS$1,0),FALSE))</f>
        <v>78.952953660999995</v>
      </c>
      <c r="H18" s="76">
        <f>(((Table134567891011121314151617343[[#This Row],[ITA]]-VLOOKUP($U$1,A:B,2,))/VLOOKUP($U$1,A:B,2,))*100)+100</f>
        <v>89.391447368068683</v>
      </c>
      <c r="I18" s="76">
        <f>(((Table134567891011121314151617343[[#This Row],[FRA]]-VLOOKUP($U$1,A:C,3,))/VLOOKUP($U$1,A:C,3,))*100)+100</f>
        <v>89.178376268540205</v>
      </c>
      <c r="J18" s="76">
        <f>(((Table134567891011121314151617343[[#This Row],[DEU]]-VLOOKUP($U$1,A:D,4,))/VLOOKUP($U$1,A:D,4,))*100)+100</f>
        <v>97.340425531327867</v>
      </c>
      <c r="K18" s="76">
        <f>(((Table134567891011121314151617343[[#This Row],[ESP]]-VLOOKUP($U$1,A:E,5,))/VLOOKUP($U$1,A:E,5,))*100)+100</f>
        <v>82.156084974478432</v>
      </c>
      <c r="L18" s="76">
        <f>(((Table134567891011121314151617343[[#This Row],[EA19]]-VLOOKUP($U$1,A:F,6,))/VLOOKUP($U$1,A:F,6,))*100)+100</f>
        <v>89.608938548115276</v>
      </c>
      <c r="M18" s="76">
        <f>(((Table134567891011121314151617343[[#This Row],[GBR]]-VLOOKUP($U$1,A:G,7,))/VLOOKUP($U$1,A:G,7,))*100)+100</f>
        <v>82.209944751331733</v>
      </c>
      <c r="N18" s="76">
        <f>IF(VLOOKUP(A18,Database!$A:$AU,MATCH($N$1,Database!$A$1:$AU$1,0),FALSE)=0,#N/A,VLOOKUP(A18,Database!$A:$AU,MATCH($N$1,Database!$A$1:$AU$1,0),FALSE))</f>
        <v>60.689042213999997</v>
      </c>
      <c r="O18" s="76">
        <f>(((Table134567891011121314151617343[[#This Row],[USA]]-VLOOKUP($U$1,A:N,14,))/VLOOKUP($U$1,A:N,14,))*100)+100</f>
        <v>70.007389174717744</v>
      </c>
      <c r="P18" s="76">
        <f>IF(VLOOKUP(A18,Database!$A:$AS,MATCH($P$1,Database!$A$1:$AS$1,0),FALSE)=0,#N/A,VLOOKUP(A18,Database!$A:$AS,MATCH($P$1,Database!$A$1:$AS$1,0),FALSE))</f>
        <v>108.508916512</v>
      </c>
      <c r="Q18" s="76">
        <f>(((Table134567891011121314151617343[[#This Row],[JPN]]-VLOOKUP($U$1,A:Q,16,))/VLOOKUP($U$1,A:Q,16,))*100)+100</f>
        <v>108.94072577422756</v>
      </c>
      <c r="W18" s="80" t="s">
        <v>222</v>
      </c>
    </row>
    <row r="19" spans="1:23" s="80" customFormat="1" x14ac:dyDescent="0.35">
      <c r="A19" s="21">
        <v>33390</v>
      </c>
      <c r="B19" s="76">
        <f>IF(VLOOKUP(A19,Database!$A:$AS,MATCH($B$1,Database!$A$1:$AS$1,0),FALSE)=0,#N/A,VLOOKUP(A19,Database!$A:$AS,MATCH($B$1,Database!$A$1:$AS$1,0),FALSE))</f>
        <v>109.090909091</v>
      </c>
      <c r="C19" s="76">
        <f>IF(VLOOKUP(A19,Database!$A:$AS,MATCH($C$1,Database!$A$1:$AS$1,0),FALSE)=0,#N/A,VLOOKUP(A19,Database!$A:$AS,MATCH($C$1,Database!$A$1:$AS$1,0),FALSE))</f>
        <v>91.75</v>
      </c>
      <c r="D19" s="76">
        <f>IF(VLOOKUP(A19,Database!$A:$AS,MATCH($D$1,Database!$A$1:$AS$1,0),FALSE)=0,#N/A,VLOOKUP(A19,Database!$A:$AS,MATCH($D$1,Database!$A$1:$AS$1,0),FALSE))</f>
        <v>76.406367196999994</v>
      </c>
      <c r="E19" s="76">
        <f>IF(VLOOKUP(A19,Database!$A:$AS,MATCH($E$1,Database!$A$1:$AS$1,0),FALSE)=0,#N/A,VLOOKUP(A19,Database!$A:$AS,MATCH($E$1,Database!$A$1:$AS$1,0),FALSE))</f>
        <v>100.227981895</v>
      </c>
      <c r="F19" s="76">
        <f>IF(VLOOKUP(A19,Database!$A:$AS,MATCH($F$1,Database!$A$1:$AS$1,0),FALSE)=0,#N/A,VLOOKUP(A19,Database!$A:$AS,MATCH($F$1,Database!$A$1:$AS$1,0),FALSE))</f>
        <v>81.693192233999994</v>
      </c>
      <c r="G19" s="76">
        <f>IF(VLOOKUP(A19,Database!$A:$AS,MATCH($G$1,Database!$A$1:$AS$1,0),FALSE)=0,#N/A,VLOOKUP(A19,Database!$A:$AS,MATCH($G$1,Database!$A$1:$AS$1,0),FALSE))</f>
        <v>79.165192783999998</v>
      </c>
      <c r="H19" s="76">
        <f>(((Table134567891011121314151617343[[#This Row],[ITA]]-VLOOKUP($U$1,A:B,2,))/VLOOKUP($U$1,A:B,2,))*100)+100</f>
        <v>89.720394736946943</v>
      </c>
      <c r="I19" s="76">
        <f>(((Table134567891011121314151617343[[#This Row],[FRA]]-VLOOKUP($U$1,A:C,3,))/VLOOKUP($U$1,A:C,3,))*100)+100</f>
        <v>89.529664324746292</v>
      </c>
      <c r="J19" s="76">
        <f>(((Table134567891011121314151617343[[#This Row],[DEU]]-VLOOKUP($U$1,A:D,4,))/VLOOKUP($U$1,A:D,4,))*100)+100</f>
        <v>101.59574468040547</v>
      </c>
      <c r="K19" s="76">
        <f>(((Table134567891011121314151617343[[#This Row],[ESP]]-VLOOKUP($U$1,A:E,5,))/VLOOKUP($U$1,A:E,5,))*100)+100</f>
        <v>84.731376858281479</v>
      </c>
      <c r="L19" s="76">
        <f>(((Table134567891011121314151617343[[#This Row],[EA19]]-VLOOKUP($U$1,A:F,6,))/VLOOKUP($U$1,A:F,6,))*100)+100</f>
        <v>91.284916201284616</v>
      </c>
      <c r="M19" s="76">
        <f>(((Table134567891011121314151617343[[#This Row],[GBR]]-VLOOKUP($U$1,A:G,7,))/VLOOKUP($U$1,A:G,7,))*100)+100</f>
        <v>82.430939226735632</v>
      </c>
      <c r="N19" s="76">
        <f>IF(VLOOKUP(A19,Database!$A:$AU,MATCH($N$1,Database!$A$1:$AU$1,0),FALSE)=0,#N/A,VLOOKUP(A19,Database!$A:$AU,MATCH($N$1,Database!$A$1:$AU$1,0),FALSE))</f>
        <v>61.173133808999999</v>
      </c>
      <c r="O19" s="76">
        <f>(((Table134567891011121314151617343[[#This Row],[USA]]-VLOOKUP($U$1,A:N,14,))/VLOOKUP($U$1,A:N,14,))*100)+100</f>
        <v>70.565809401022747</v>
      </c>
      <c r="P19" s="76">
        <f>IF(VLOOKUP(A19,Database!$A:$AS,MATCH($P$1,Database!$A$1:$AS$1,0),FALSE)=0,#N/A,VLOOKUP(A19,Database!$A:$AS,MATCH($P$1,Database!$A$1:$AS$1,0),FALSE))</f>
        <v>105.365200239</v>
      </c>
      <c r="Q19" s="76">
        <f>(((Table134567891011121314151617343[[#This Row],[JPN]]-VLOOKUP($U$1,A:Q,16,))/VLOOKUP($U$1,A:Q,16,))*100)+100</f>
        <v>105.78449913942381</v>
      </c>
      <c r="W19" s="80" t="s">
        <v>224</v>
      </c>
    </row>
    <row r="20" spans="1:23" s="80" customFormat="1" x14ac:dyDescent="0.35">
      <c r="A20" s="21">
        <v>33420</v>
      </c>
      <c r="B20" s="76">
        <f>IF(VLOOKUP(A20,Database!$A:$AS,MATCH($B$1,Database!$A$1:$AS$1,0),FALSE)=0,#N/A,VLOOKUP(A20,Database!$A:$AS,MATCH($B$1,Database!$A$1:$AS$1,0),FALSE))</f>
        <v>109.090909091</v>
      </c>
      <c r="C20" s="76">
        <f>IF(VLOOKUP(A20,Database!$A:$AS,MATCH($C$1,Database!$A$1:$AS$1,0),FALSE)=0,#N/A,VLOOKUP(A20,Database!$A:$AS,MATCH($C$1,Database!$A$1:$AS$1,0),FALSE))</f>
        <v>90.19</v>
      </c>
      <c r="D20" s="76">
        <f>IF(VLOOKUP(A20,Database!$A:$AS,MATCH($D$1,Database!$A$1:$AS$1,0),FALSE)=0,#N/A,VLOOKUP(A20,Database!$A:$AS,MATCH($D$1,Database!$A$1:$AS$1,0),FALSE))</f>
        <v>74.206183848999999</v>
      </c>
      <c r="E20" s="76">
        <f>IF(VLOOKUP(A20,Database!$A:$AS,MATCH($E$1,Database!$A$1:$AS$1,0),FALSE)=0,#N/A,VLOOKUP(A20,Database!$A:$AS,MATCH($E$1,Database!$A$1:$AS$1,0),FALSE))</f>
        <v>97.774417301</v>
      </c>
      <c r="F20" s="76">
        <f>IF(VLOOKUP(A20,Database!$A:$AS,MATCH($F$1,Database!$A$1:$AS$1,0),FALSE)=0,#N/A,VLOOKUP(A20,Database!$A:$AS,MATCH($F$1,Database!$A$1:$AS$1,0),FALSE))</f>
        <v>80.193317223999998</v>
      </c>
      <c r="G20" s="76">
        <f>IF(VLOOKUP(A20,Database!$A:$AS,MATCH($G$1,Database!$A$1:$AS$1,0),FALSE)=0,#N/A,VLOOKUP(A20,Database!$A:$AS,MATCH($G$1,Database!$A$1:$AS$1,0),FALSE))</f>
        <v>78.528475416000006</v>
      </c>
      <c r="H20" s="76">
        <f>(((Table134567891011121314151617343[[#This Row],[ITA]]-VLOOKUP($U$1,A:B,2,))/VLOOKUP($U$1,A:B,2,))*100)+100</f>
        <v>89.720394736946943</v>
      </c>
      <c r="I20" s="76">
        <f>(((Table134567891011121314151617343[[#This Row],[FRA]]-VLOOKUP($U$1,A:C,3,))/VLOOKUP($U$1,A:C,3,))*100)+100</f>
        <v>88.007416081186562</v>
      </c>
      <c r="J20" s="76">
        <f>(((Table134567891011121314151617343[[#This Row],[DEU]]-VLOOKUP($U$1,A:D,4,))/VLOOKUP($U$1,A:D,4,))*100)+100</f>
        <v>98.67021276632876</v>
      </c>
      <c r="K20" s="76">
        <f>(((Table134567891011121314151617343[[#This Row],[ESP]]-VLOOKUP($U$1,A:E,5,))/VLOOKUP($U$1,A:E,5,))*100)+100</f>
        <v>82.657166619486674</v>
      </c>
      <c r="L20" s="76">
        <f>(((Table134567891011121314151617343[[#This Row],[EA19]]-VLOOKUP($U$1,A:F,6,))/VLOOKUP($U$1,A:F,6,))*100)+100</f>
        <v>89.608938548115276</v>
      </c>
      <c r="M20" s="76">
        <f>(((Table134567891011121314151617343[[#This Row],[GBR]]-VLOOKUP($U$1,A:G,7,))/VLOOKUP($U$1,A:G,7,))*100)+100</f>
        <v>81.767955801565193</v>
      </c>
      <c r="N20" s="76">
        <f>IF(VLOOKUP(A20,Database!$A:$AU,MATCH($N$1,Database!$A$1:$AU$1,0),FALSE)=0,#N/A,VLOOKUP(A20,Database!$A:$AU,MATCH($N$1,Database!$A$1:$AU$1,0),FALSE))</f>
        <v>61.336348632000004</v>
      </c>
      <c r="O20" s="76">
        <f>(((Table134567891011121314151617343[[#This Row],[USA]]-VLOOKUP($U$1,A:N,14,))/VLOOKUP($U$1,A:N,14,))*100)+100</f>
        <v>70.754084635167203</v>
      </c>
      <c r="P20" s="76">
        <f>IF(VLOOKUP(A20,Database!$A:$AS,MATCH($P$1,Database!$A$1:$AS$1,0),FALSE)=0,#N/A,VLOOKUP(A20,Database!$A:$AS,MATCH($P$1,Database!$A$1:$AS$1,0),FALSE))</f>
        <v>107.697634893</v>
      </c>
      <c r="Q20" s="76">
        <f>(((Table134567891011121314151617343[[#This Row],[JPN]]-VLOOKUP($U$1,A:Q,16,))/VLOOKUP($U$1,A:Q,16,))*100)+100</f>
        <v>108.12621567476144</v>
      </c>
      <c r="W20" s="80" t="s">
        <v>230</v>
      </c>
    </row>
    <row r="21" spans="1:23" s="80" customFormat="1" x14ac:dyDescent="0.35">
      <c r="A21" s="21">
        <v>33451</v>
      </c>
      <c r="B21" s="76">
        <f>IF(VLOOKUP(A21,Database!$A:$AS,MATCH($B$1,Database!$A$1:$AS$1,0),FALSE)=0,#N/A,VLOOKUP(A21,Database!$A:$AS,MATCH($B$1,Database!$A$1:$AS$1,0),FALSE))</f>
        <v>109.69085909499999</v>
      </c>
      <c r="C21" s="76">
        <f>IF(VLOOKUP(A21,Database!$A:$AS,MATCH($C$1,Database!$A$1:$AS$1,0),FALSE)=0,#N/A,VLOOKUP(A21,Database!$A:$AS,MATCH($C$1,Database!$A$1:$AS$1,0),FALSE))</f>
        <v>91.09</v>
      </c>
      <c r="D21" s="76">
        <f>IF(VLOOKUP(A21,Database!$A:$AS,MATCH($D$1,Database!$A$1:$AS$1,0),FALSE)=0,#N/A,VLOOKUP(A21,Database!$A:$AS,MATCH($D$1,Database!$A$1:$AS$1,0),FALSE))</f>
        <v>73.006083840000002</v>
      </c>
      <c r="E21" s="76">
        <f>IF(VLOOKUP(A21,Database!$A:$AS,MATCH($E$1,Database!$A$1:$AS$1,0),FALSE)=0,#N/A,VLOOKUP(A21,Database!$A:$AS,MATCH($E$1,Database!$A$1:$AS$1,0),FALSE))</f>
        <v>97.547557131000005</v>
      </c>
      <c r="F21" s="76">
        <f>IF(VLOOKUP(A21,Database!$A:$AS,MATCH($F$1,Database!$A$1:$AS$1,0),FALSE)=0,#N/A,VLOOKUP(A21,Database!$A:$AS,MATCH($F$1,Database!$A$1:$AS$1,0),FALSE))</f>
        <v>80.093325555999996</v>
      </c>
      <c r="G21" s="76">
        <f>IF(VLOOKUP(A21,Database!$A:$AS,MATCH($G$1,Database!$A$1:$AS$1,0),FALSE)=0,#N/A,VLOOKUP(A21,Database!$A:$AS,MATCH($G$1,Database!$A$1:$AS$1,0),FALSE))</f>
        <v>77.679518924999996</v>
      </c>
      <c r="H21" s="76">
        <f>(((Table134567891011121314151617343[[#This Row],[ITA]]-VLOOKUP($U$1,A:B,2,))/VLOOKUP($U$1,A:B,2,))*100)+100</f>
        <v>90.213815789441895</v>
      </c>
      <c r="I21" s="76">
        <f>(((Table134567891011121314151617343[[#This Row],[FRA]]-VLOOKUP($U$1,A:C,3,))/VLOOKUP($U$1,A:C,3,))*100)+100</f>
        <v>88.885636221701802</v>
      </c>
      <c r="J21" s="76">
        <f>(((Table134567891011121314151617343[[#This Row],[DEU]]-VLOOKUP($U$1,A:D,4,))/VLOOKUP($U$1,A:D,4,))*100)+100</f>
        <v>97.074468084593605</v>
      </c>
      <c r="K21" s="76">
        <f>(((Table134567891011121314151617343[[#This Row],[ESP]]-VLOOKUP($U$1,A:E,5,))/VLOOKUP($U$1,A:E,5,))*100)+100</f>
        <v>82.465382107866532</v>
      </c>
      <c r="L21" s="76">
        <f>(((Table134567891011121314151617343[[#This Row],[EA19]]-VLOOKUP($U$1,A:F,6,))/VLOOKUP($U$1,A:F,6,))*100)+100</f>
        <v>89.497206703825725</v>
      </c>
      <c r="M21" s="76">
        <f>(((Table134567891011121314151617343[[#This Row],[GBR]]-VLOOKUP($U$1,A:G,7,))/VLOOKUP($U$1,A:G,7,))*100)+100</f>
        <v>80.883977900990843</v>
      </c>
      <c r="N21" s="76">
        <f>IF(VLOOKUP(A21,Database!$A:$AU,MATCH($N$1,Database!$A$1:$AU$1,0),FALSE)=0,#N/A,VLOOKUP(A21,Database!$A:$AU,MATCH($N$1,Database!$A$1:$AU$1,0),FALSE))</f>
        <v>61.347454378999998</v>
      </c>
      <c r="O21" s="76">
        <f>(((Table134567891011121314151617343[[#This Row],[USA]]-VLOOKUP($U$1,A:N,14,))/VLOOKUP($U$1,A:N,14,))*100)+100</f>
        <v>70.766895586270422</v>
      </c>
      <c r="P21" s="76">
        <f>IF(VLOOKUP(A21,Database!$A:$AS,MATCH($P$1,Database!$A$1:$AS$1,0),FALSE)=0,#N/A,VLOOKUP(A21,Database!$A:$AS,MATCH($P$1,Database!$A$1:$AS$1,0),FALSE))</f>
        <v>105.97366145300001</v>
      </c>
      <c r="Q21" s="76">
        <f>(((Table134567891011121314151617343[[#This Row],[JPN]]-VLOOKUP($U$1,A:Q,16,))/VLOOKUP($U$1,A:Q,16,))*100)+100</f>
        <v>106.39538171377242</v>
      </c>
      <c r="W21" s="80" t="s">
        <v>532</v>
      </c>
    </row>
    <row r="22" spans="1:23" s="80" customFormat="1" x14ac:dyDescent="0.35">
      <c r="A22" s="21">
        <v>33482</v>
      </c>
      <c r="B22" s="76">
        <f>IF(VLOOKUP(A22,Database!$A:$AS,MATCH($B$1,Database!$A$1:$AS$1,0),FALSE)=0,#N/A,VLOOKUP(A22,Database!$A:$AS,MATCH($B$1,Database!$A$1:$AS$1,0),FALSE))</f>
        <v>110.89075910299999</v>
      </c>
      <c r="C22" s="76">
        <f>IF(VLOOKUP(A22,Database!$A:$AS,MATCH($C$1,Database!$A$1:$AS$1,0),FALSE)=0,#N/A,VLOOKUP(A22,Database!$A:$AS,MATCH($C$1,Database!$A$1:$AS$1,0),FALSE))</f>
        <v>91.43</v>
      </c>
      <c r="D22" s="76">
        <f>IF(VLOOKUP(A22,Database!$A:$AS,MATCH($D$1,Database!$A$1:$AS$1,0),FALSE)=0,#N/A,VLOOKUP(A22,Database!$A:$AS,MATCH($D$1,Database!$A$1:$AS$1,0),FALSE))</f>
        <v>72.806067171999999</v>
      </c>
      <c r="E22" s="76">
        <f>IF(VLOOKUP(A22,Database!$A:$AS,MATCH($E$1,Database!$A$1:$AS$1,0),FALSE)=0,#N/A,VLOOKUP(A22,Database!$A:$AS,MATCH($E$1,Database!$A$1:$AS$1,0),FALSE))</f>
        <v>99.987508169999998</v>
      </c>
      <c r="F22" s="76">
        <f>IF(VLOOKUP(A22,Database!$A:$AS,MATCH($F$1,Database!$A$1:$AS$1,0),FALSE)=0,#N/A,VLOOKUP(A22,Database!$A:$AS,MATCH($F$1,Database!$A$1:$AS$1,0),FALSE))</f>
        <v>80.293308890999995</v>
      </c>
      <c r="G22" s="76">
        <f>IF(VLOOKUP(A22,Database!$A:$AS,MATCH($G$1,Database!$A$1:$AS$1,0),FALSE)=0,#N/A,VLOOKUP(A22,Database!$A:$AS,MATCH($G$1,Database!$A$1:$AS$1,0),FALSE))</f>
        <v>77.785638485999996</v>
      </c>
      <c r="H22" s="76">
        <f>(((Table134567891011121314151617343[[#This Row],[ITA]]-VLOOKUP($U$1,A:B,2,))/VLOOKUP($U$1,A:B,2,))*100)+100</f>
        <v>91.200657894431814</v>
      </c>
      <c r="I22" s="76">
        <f>(((Table134567891011121314151617343[[#This Row],[FRA]]-VLOOKUP($U$1,A:C,3,))/VLOOKUP($U$1,A:C,3,))*100)+100</f>
        <v>89.217408274785328</v>
      </c>
      <c r="J22" s="76">
        <f>(((Table134567891011121314151617343[[#This Row],[DEU]]-VLOOKUP($U$1,A:D,4,))/VLOOKUP($U$1,A:D,4,))*100)+100</f>
        <v>96.808510637859357</v>
      </c>
      <c r="K22" s="76">
        <f>(((Table134567891011121314151617343[[#This Row],[ESP]]-VLOOKUP($U$1,A:E,5,))/VLOOKUP($U$1,A:E,5,))*100)+100</f>
        <v>84.528083631856589</v>
      </c>
      <c r="L22" s="76">
        <f>(((Table134567891011121314151617343[[#This Row],[EA19]]-VLOOKUP($U$1,A:F,6,))/VLOOKUP($U$1,A:F,6,))*100)+100</f>
        <v>89.720670391287427</v>
      </c>
      <c r="M22" s="76">
        <f>(((Table134567891011121314151617343[[#This Row],[GBR]]-VLOOKUP($U$1,A:G,7,))/VLOOKUP($U$1,A:G,7,))*100)+100</f>
        <v>80.994475138172163</v>
      </c>
      <c r="N22" s="76">
        <f>IF(VLOOKUP(A22,Database!$A:$AU,MATCH($N$1,Database!$A$1:$AU$1,0),FALSE)=0,#N/A,VLOOKUP(A22,Database!$A:$AU,MATCH($N$1,Database!$A$1:$AU$1,0),FALSE))</f>
        <v>61.860500244999997</v>
      </c>
      <c r="O22" s="76">
        <f>(((Table134567891011121314151617343[[#This Row],[USA]]-VLOOKUP($U$1,A:N,14,))/VLOOKUP($U$1,A:N,14,))*100)+100</f>
        <v>71.358715794585663</v>
      </c>
      <c r="P22" s="76">
        <f>IF(VLOOKUP(A22,Database!$A:$AS,MATCH($P$1,Database!$A$1:$AS$1,0),FALSE)=0,#N/A,VLOOKUP(A22,Database!$A:$AS,MATCH($P$1,Database!$A$1:$AS$1,0),FALSE))</f>
        <v>106.07507165600001</v>
      </c>
      <c r="Q22" s="76">
        <f>(((Table134567891011121314151617343[[#This Row],[JPN]]-VLOOKUP($U$1,A:Q,16,))/VLOOKUP($U$1,A:Q,16,))*100)+100</f>
        <v>106.49719547683317</v>
      </c>
      <c r="W22" s="80" t="s">
        <v>264</v>
      </c>
    </row>
    <row r="23" spans="1:23" s="80" customFormat="1" x14ac:dyDescent="0.35">
      <c r="A23" s="21">
        <v>33512</v>
      </c>
      <c r="B23" s="76">
        <f>IF(VLOOKUP(A23,Database!$A:$AS,MATCH($B$1,Database!$A$1:$AS$1,0),FALSE)=0,#N/A,VLOOKUP(A23,Database!$A:$AS,MATCH($B$1,Database!$A$1:$AS$1,0),FALSE))</f>
        <v>110.190817432</v>
      </c>
      <c r="C23" s="76">
        <f>IF(VLOOKUP(A23,Database!$A:$AS,MATCH($C$1,Database!$A$1:$AS$1,0),FALSE)=0,#N/A,VLOOKUP(A23,Database!$A:$AS,MATCH($C$1,Database!$A$1:$AS$1,0),FALSE))</f>
        <v>91.04</v>
      </c>
      <c r="D23" s="76">
        <f>IF(VLOOKUP(A23,Database!$A:$AS,MATCH($D$1,Database!$A$1:$AS$1,0),FALSE)=0,#N/A,VLOOKUP(A23,Database!$A:$AS,MATCH($D$1,Database!$A$1:$AS$1,0),FALSE))</f>
        <v>73.906158847</v>
      </c>
      <c r="E23" s="76">
        <f>IF(VLOOKUP(A23,Database!$A:$AS,MATCH($E$1,Database!$A$1:$AS$1,0),FALSE)=0,#N/A,VLOOKUP(A23,Database!$A:$AS,MATCH($E$1,Database!$A$1:$AS$1,0),FALSE))</f>
        <v>100.58759828399999</v>
      </c>
      <c r="F23" s="76">
        <f>IF(VLOOKUP(A23,Database!$A:$AS,MATCH($F$1,Database!$A$1:$AS$1,0),FALSE)=0,#N/A,VLOOKUP(A23,Database!$A:$AS,MATCH($F$1,Database!$A$1:$AS$1,0),FALSE))</f>
        <v>80.593283893000006</v>
      </c>
      <c r="G23" s="76">
        <f>IF(VLOOKUP(A23,Database!$A:$AS,MATCH($G$1,Database!$A$1:$AS$1,0),FALSE)=0,#N/A,VLOOKUP(A23,Database!$A:$AS,MATCH($G$1,Database!$A$1:$AS$1,0),FALSE))</f>
        <v>78.740714538000006</v>
      </c>
      <c r="H23" s="76">
        <f>(((Table134567891011121314151617343[[#This Row],[ITA]]-VLOOKUP($U$1,A:B,2,))/VLOOKUP($U$1,A:B,2,))*100)+100</f>
        <v>90.625000000128509</v>
      </c>
      <c r="I23" s="76">
        <f>(((Table134567891011121314151617343[[#This Row],[FRA]]-VLOOKUP($U$1,A:C,3,))/VLOOKUP($U$1,A:C,3,))*100)+100</f>
        <v>88.836846213895399</v>
      </c>
      <c r="J23" s="76">
        <f>(((Table134567891011121314151617343[[#This Row],[DEU]]-VLOOKUP($U$1,A:D,4,))/VLOOKUP($U$1,A:D,4,))*100)+100</f>
        <v>98.271276596227395</v>
      </c>
      <c r="K23" s="76">
        <f>(((Table134567891011121314151617343[[#This Row],[ESP]]-VLOOKUP($U$1,A:E,5,))/VLOOKUP($U$1,A:E,5,))*100)+100</f>
        <v>85.035391677343625</v>
      </c>
      <c r="L23" s="76">
        <f>(((Table134567891011121314151617343[[#This Row],[EA19]]-VLOOKUP($U$1,A:F,6,))/VLOOKUP($U$1,A:F,6,))*100)+100</f>
        <v>90.05586592192131</v>
      </c>
      <c r="M23" s="76">
        <f>(((Table134567891011121314151617343[[#This Row],[GBR]]-VLOOKUP($U$1,A:G,7,))/VLOOKUP($U$1,A:G,7,))*100)+100</f>
        <v>81.988950275927849</v>
      </c>
      <c r="N23" s="76">
        <f>IF(VLOOKUP(A23,Database!$A:$AU,MATCH($N$1,Database!$A$1:$AU$1,0),FALSE)=0,#N/A,VLOOKUP(A23,Database!$A:$AU,MATCH($N$1,Database!$A$1:$AU$1,0),FALSE))</f>
        <v>61.798427048999997</v>
      </c>
      <c r="O23" s="76">
        <f>(((Table134567891011121314151617343[[#This Row],[USA]]-VLOOKUP($U$1,A:N,14,))/VLOOKUP($U$1,A:N,14,))*100)+100</f>
        <v>71.287111725199168</v>
      </c>
      <c r="P23" s="76">
        <f>IF(VLOOKUP(A23,Database!$A:$AS,MATCH($P$1,Database!$A$1:$AS$1,0),FALSE)=0,#N/A,VLOOKUP(A23,Database!$A:$AS,MATCH($P$1,Database!$A$1:$AS$1,0),FALSE))</f>
        <v>105.365200239</v>
      </c>
      <c r="Q23" s="76">
        <f>(((Table134567891011121314151617343[[#This Row],[JPN]]-VLOOKUP($U$1,A:Q,16,))/VLOOKUP($U$1,A:Q,16,))*100)+100</f>
        <v>105.78449913942381</v>
      </c>
      <c r="W23" s="80" t="s">
        <v>533</v>
      </c>
    </row>
    <row r="24" spans="1:23" s="80" customFormat="1" x14ac:dyDescent="0.35">
      <c r="A24" s="21">
        <v>33543</v>
      </c>
      <c r="B24" s="76">
        <f>IF(VLOOKUP(A24,Database!$A:$AS,MATCH($B$1,Database!$A$1:$AS$1,0),FALSE)=0,#N/A,VLOOKUP(A24,Database!$A:$AS,MATCH($B$1,Database!$A$1:$AS$1,0),FALSE))</f>
        <v>110.790767436</v>
      </c>
      <c r="C24" s="76">
        <f>IF(VLOOKUP(A24,Database!$A:$AS,MATCH($C$1,Database!$A$1:$AS$1,0),FALSE)=0,#N/A,VLOOKUP(A24,Database!$A:$AS,MATCH($C$1,Database!$A$1:$AS$1,0),FALSE))</f>
        <v>92.48</v>
      </c>
      <c r="D24" s="76">
        <f>IF(VLOOKUP(A24,Database!$A:$AS,MATCH($D$1,Database!$A$1:$AS$1,0),FALSE)=0,#N/A,VLOOKUP(A24,Database!$A:$AS,MATCH($D$1,Database!$A$1:$AS$1,0),FALSE))</f>
        <v>74.706225519</v>
      </c>
      <c r="E24" s="76">
        <f>IF(VLOOKUP(A24,Database!$A:$AS,MATCH($E$1,Database!$A$1:$AS$1,0),FALSE)=0,#N/A,VLOOKUP(A24,Database!$A:$AS,MATCH($E$1,Database!$A$1:$AS$1,0),FALSE))</f>
        <v>100.29391340399999</v>
      </c>
      <c r="F24" s="76">
        <f>IF(VLOOKUP(A24,Database!$A:$AS,MATCH($F$1,Database!$A$1:$AS$1,0),FALSE)=0,#N/A,VLOOKUP(A24,Database!$A:$AS,MATCH($F$1,Database!$A$1:$AS$1,0),FALSE))</f>
        <v>81.493208898999995</v>
      </c>
      <c r="G24" s="76">
        <f>IF(VLOOKUP(A24,Database!$A:$AS,MATCH($G$1,Database!$A$1:$AS$1,0),FALSE)=0,#N/A,VLOOKUP(A24,Database!$A:$AS,MATCH($G$1,Database!$A$1:$AS$1,0),FALSE))</f>
        <v>78.952953660999995</v>
      </c>
      <c r="H24" s="76">
        <f>(((Table134567891011121314151617343[[#This Row],[ITA]]-VLOOKUP($U$1,A:B,2,))/VLOOKUP($U$1,A:B,2,))*100)+100</f>
        <v>91.118421052623461</v>
      </c>
      <c r="I24" s="76">
        <f>(((Table134567891011121314151617343[[#This Row],[FRA]]-VLOOKUP($U$1,A:C,3,))/VLOOKUP($U$1,A:C,3,))*100)+100</f>
        <v>90.241998438719747</v>
      </c>
      <c r="J24" s="76">
        <f>(((Table134567891011121314151617343[[#This Row],[DEU]]-VLOOKUP($U$1,A:D,4,))/VLOOKUP($U$1,A:D,4,))*100)+100</f>
        <v>99.335106383164387</v>
      </c>
      <c r="K24" s="76">
        <f>(((Table134567891011121314151617343[[#This Row],[ESP]]-VLOOKUP($U$1,A:E,5,))/VLOOKUP($U$1,A:E,5,))*100)+100</f>
        <v>84.787114461995444</v>
      </c>
      <c r="L24" s="76">
        <f>(((Table134567891011121314151617343[[#This Row],[EA19]]-VLOOKUP($U$1,A:F,6,))/VLOOKUP($U$1,A:F,6,))*100)+100</f>
        <v>91.0614525138229</v>
      </c>
      <c r="M24" s="76">
        <f>(((Table134567891011121314151617343[[#This Row],[GBR]]-VLOOKUP($U$1,A:G,7,))/VLOOKUP($U$1,A:G,7,))*100)+100</f>
        <v>82.209944751331733</v>
      </c>
      <c r="N24" s="76">
        <f>IF(VLOOKUP(A24,Database!$A:$AU,MATCH($N$1,Database!$A$1:$AU$1,0),FALSE)=0,#N/A,VLOOKUP(A24,Database!$A:$AU,MATCH($N$1,Database!$A$1:$AU$1,0),FALSE))</f>
        <v>61.718901965999997</v>
      </c>
      <c r="O24" s="76">
        <f>(((Table134567891011121314151617343[[#This Row],[USA]]-VLOOKUP($U$1,A:N,14,))/VLOOKUP($U$1,A:N,14,))*100)+100</f>
        <v>71.195376162540242</v>
      </c>
      <c r="P24" s="76">
        <f>IF(VLOOKUP(A24,Database!$A:$AS,MATCH($P$1,Database!$A$1:$AS$1,0),FALSE)=0,#N/A,VLOOKUP(A24,Database!$A:$AS,MATCH($P$1,Database!$A$1:$AS$1,0),FALSE))</f>
        <v>106.07507165600001</v>
      </c>
      <c r="Q24" s="76">
        <f>(((Table134567891011121314151617343[[#This Row],[JPN]]-VLOOKUP($U$1,A:Q,16,))/VLOOKUP($U$1,A:Q,16,))*100)+100</f>
        <v>106.49719547683317</v>
      </c>
      <c r="W24" s="80" t="s">
        <v>276</v>
      </c>
    </row>
    <row r="25" spans="1:23" s="80" customFormat="1" x14ac:dyDescent="0.35">
      <c r="A25" s="21">
        <v>33573</v>
      </c>
      <c r="B25" s="76">
        <f>IF(VLOOKUP(A25,Database!$A:$AS,MATCH($B$1,Database!$A$1:$AS$1,0),FALSE)=0,#N/A,VLOOKUP(A25,Database!$A:$AS,MATCH($B$1,Database!$A$1:$AS$1,0),FALSE))</f>
        <v>109.290892426</v>
      </c>
      <c r="C25" s="76">
        <f>IF(VLOOKUP(A25,Database!$A:$AS,MATCH($C$1,Database!$A$1:$AS$1,0),FALSE)=0,#N/A,VLOOKUP(A25,Database!$A:$AS,MATCH($C$1,Database!$A$1:$AS$1,0),FALSE))</f>
        <v>91.63</v>
      </c>
      <c r="D25" s="76">
        <f>IF(VLOOKUP(A25,Database!$A:$AS,MATCH($D$1,Database!$A$1:$AS$1,0),FALSE)=0,#N/A,VLOOKUP(A25,Database!$A:$AS,MATCH($D$1,Database!$A$1:$AS$1,0),FALSE))</f>
        <v>74.806233852999995</v>
      </c>
      <c r="E25" s="76">
        <f>IF(VLOOKUP(A25,Database!$A:$AS,MATCH($E$1,Database!$A$1:$AS$1,0),FALSE)=0,#N/A,VLOOKUP(A25,Database!$A:$AS,MATCH($E$1,Database!$A$1:$AS$1,0),FALSE))</f>
        <v>101.301214219</v>
      </c>
      <c r="F25" s="76">
        <f>IF(VLOOKUP(A25,Database!$A:$AS,MATCH($F$1,Database!$A$1:$AS$1,0),FALSE)=0,#N/A,VLOOKUP(A25,Database!$A:$AS,MATCH($F$1,Database!$A$1:$AS$1,0),FALSE))</f>
        <v>80.893258895000002</v>
      </c>
      <c r="G25" s="76">
        <f>IF(VLOOKUP(A25,Database!$A:$AS,MATCH($G$1,Database!$A$1:$AS$1,0),FALSE)=0,#N/A,VLOOKUP(A25,Database!$A:$AS,MATCH($G$1,Database!$A$1:$AS$1,0),FALSE))</f>
        <v>78.634594977000006</v>
      </c>
      <c r="H25" s="76">
        <f>(((Table134567891011121314151617343[[#This Row],[ITA]]-VLOOKUP($U$1,A:B,2,))/VLOOKUP($U$1,A:B,2,))*100)+100</f>
        <v>89.884868421386074</v>
      </c>
      <c r="I25" s="76">
        <f>(((Table134567891011121314151617343[[#This Row],[FRA]]-VLOOKUP($U$1,A:C,3,))/VLOOKUP($U$1,A:C,3,))*100)+100</f>
        <v>89.412568306010925</v>
      </c>
      <c r="J25" s="76">
        <f>(((Table134567891011121314151617343[[#This Row],[DEU]]-VLOOKUP($U$1,A:D,4,))/VLOOKUP($U$1,A:D,4,))*100)+100</f>
        <v>99.468085106531504</v>
      </c>
      <c r="K25" s="76">
        <f>(((Table134567891011121314151617343[[#This Row],[ESP]]-VLOOKUP($U$1,A:E,5,))/VLOOKUP($U$1,A:E,5,))*100)+100</f>
        <v>85.638672912557013</v>
      </c>
      <c r="L25" s="76">
        <f>(((Table134567891011121314151617343[[#This Row],[EA19]]-VLOOKUP($U$1,A:F,6,))/VLOOKUP($U$1,A:F,6,))*100)+100</f>
        <v>90.391061452555178</v>
      </c>
      <c r="M25" s="76">
        <f>(((Table134567891011121314151617343[[#This Row],[GBR]]-VLOOKUP($U$1,A:G,7,))/VLOOKUP($U$1,A:G,7,))*100)+100</f>
        <v>81.878453038746514</v>
      </c>
      <c r="N25" s="76">
        <f>IF(VLOOKUP(A25,Database!$A:$AU,MATCH($N$1,Database!$A$1:$AU$1,0),FALSE)=0,#N/A,VLOOKUP(A25,Database!$A:$AU,MATCH($N$1,Database!$A$1:$AU$1,0),FALSE))</f>
        <v>61.448992640999997</v>
      </c>
      <c r="O25" s="76">
        <f>(((Table134567891011121314151617343[[#This Row],[USA]]-VLOOKUP($U$1,A:N,14,))/VLOOKUP($U$1,A:N,14,))*100)+100</f>
        <v>70.884024286355896</v>
      </c>
      <c r="P25" s="76">
        <f>IF(VLOOKUP(A25,Database!$A:$AS,MATCH($P$1,Database!$A$1:$AS$1,0),FALSE)=0,#N/A,VLOOKUP(A25,Database!$A:$AS,MATCH($P$1,Database!$A$1:$AS$1,0),FALSE))</f>
        <v>104.655328823</v>
      </c>
      <c r="Q25" s="76">
        <f>(((Table134567891011121314151617343[[#This Row],[JPN]]-VLOOKUP($U$1,A:Q,16,))/VLOOKUP($U$1,A:Q,16,))*100)+100</f>
        <v>105.07180280301846</v>
      </c>
      <c r="W25" s="80" t="s">
        <v>314</v>
      </c>
    </row>
    <row r="26" spans="1:23" s="80" customFormat="1" x14ac:dyDescent="0.35">
      <c r="A26" s="21">
        <v>33604</v>
      </c>
      <c r="B26" s="76">
        <f>IF(VLOOKUP(A26,Database!$A:$AS,MATCH($B$1,Database!$A$1:$AS$1,0),FALSE)=0,#N/A,VLOOKUP(A26,Database!$A:$AS,MATCH($B$1,Database!$A$1:$AS$1,0),FALSE))</f>
        <v>110.190817432</v>
      </c>
      <c r="C26" s="76">
        <f>IF(VLOOKUP(A26,Database!$A:$AS,MATCH($C$1,Database!$A$1:$AS$1,0),FALSE)=0,#N/A,VLOOKUP(A26,Database!$A:$AS,MATCH($C$1,Database!$A$1:$AS$1,0),FALSE))</f>
        <v>91.88</v>
      </c>
      <c r="D26" s="76">
        <f>IF(VLOOKUP(A26,Database!$A:$AS,MATCH($D$1,Database!$A$1:$AS$1,0),FALSE)=0,#N/A,VLOOKUP(A26,Database!$A:$AS,MATCH($D$1,Database!$A$1:$AS$1,0),FALSE))</f>
        <v>75.706308859000004</v>
      </c>
      <c r="E26" s="76">
        <f>IF(VLOOKUP(A26,Database!$A:$AS,MATCH($E$1,Database!$A$1:$AS$1,0),FALSE)=0,#N/A,VLOOKUP(A26,Database!$A:$AS,MATCH($E$1,Database!$A$1:$AS$1,0),FALSE))</f>
        <v>99.729083107999998</v>
      </c>
      <c r="F26" s="76">
        <f>IF(VLOOKUP(A26,Database!$A:$AS,MATCH($F$1,Database!$A$1:$AS$1,0),FALSE)=0,#N/A,VLOOKUP(A26,Database!$A:$AS,MATCH($F$1,Database!$A$1:$AS$1,0),FALSE))</f>
        <v>81.893175568999993</v>
      </c>
      <c r="G26" s="76">
        <f>IF(VLOOKUP(A26,Database!$A:$AS,MATCH($G$1,Database!$A$1:$AS$1,0),FALSE)=0,#N/A,VLOOKUP(A26,Database!$A:$AS,MATCH($G$1,Database!$A$1:$AS$1,0),FALSE))</f>
        <v>78.634594977000006</v>
      </c>
      <c r="H26" s="76">
        <f>(((Table134567891011121314151617343[[#This Row],[ITA]]-VLOOKUP($U$1,A:B,2,))/VLOOKUP($U$1,A:B,2,))*100)+100</f>
        <v>90.625000000128509</v>
      </c>
      <c r="I26" s="76">
        <f>(((Table134567891011121314151617343[[#This Row],[FRA]]-VLOOKUP($U$1,A:C,3,))/VLOOKUP($U$1,A:C,3,))*100)+100</f>
        <v>89.656518345042926</v>
      </c>
      <c r="J26" s="76">
        <f>(((Table134567891011121314151617343[[#This Row],[DEU]]-VLOOKUP($U$1,A:D,4,))/VLOOKUP($U$1,A:D,4,))*100)+100</f>
        <v>100.66489361683561</v>
      </c>
      <c r="K26" s="76">
        <f>(((Table134567891011121314151617343[[#This Row],[ESP]]-VLOOKUP($U$1,A:E,5,))/VLOOKUP($U$1,A:E,5,))*100)+100</f>
        <v>84.309614588542061</v>
      </c>
      <c r="L26" s="76">
        <f>(((Table134567891011121314151617343[[#This Row],[EA19]]-VLOOKUP($U$1,A:F,6,))/VLOOKUP($U$1,A:F,6,))*100)+100</f>
        <v>91.508379888746333</v>
      </c>
      <c r="M26" s="76">
        <f>(((Table134567891011121314151617343[[#This Row],[GBR]]-VLOOKUP($U$1,A:G,7,))/VLOOKUP($U$1,A:G,7,))*100)+100</f>
        <v>81.878453038746514</v>
      </c>
      <c r="N26" s="76">
        <f>IF(VLOOKUP(A26,Database!$A:$AU,MATCH($N$1,Database!$A$1:$AU$1,0),FALSE)=0,#N/A,VLOOKUP(A26,Database!$A:$AU,MATCH($N$1,Database!$A$1:$AU$1,0),FALSE))</f>
        <v>61.128314185999997</v>
      </c>
      <c r="O26" s="76">
        <f>(((Table134567891011121314151617343[[#This Row],[USA]]-VLOOKUP($U$1,A:N,14,))/VLOOKUP($U$1,A:N,14,))*100)+100</f>
        <v>70.514108061282343</v>
      </c>
      <c r="P26" s="76">
        <f>IF(VLOOKUP(A26,Database!$A:$AS,MATCH($P$1,Database!$A$1:$AS$1,0),FALSE)=0,#N/A,VLOOKUP(A26,Database!$A:$AS,MATCH($P$1,Database!$A$1:$AS$1,0),FALSE))</f>
        <v>103.94545740700001</v>
      </c>
      <c r="Q26" s="76">
        <f>(((Table134567891011121314151617343[[#This Row],[JPN]]-VLOOKUP($U$1,A:Q,16,))/VLOOKUP($U$1,A:Q,16,))*100)+100</f>
        <v>104.35910646661308</v>
      </c>
      <c r="W26" s="80" t="s">
        <v>318</v>
      </c>
    </row>
    <row r="27" spans="1:23" s="80" customFormat="1" x14ac:dyDescent="0.35">
      <c r="A27" s="21">
        <v>33635</v>
      </c>
      <c r="B27" s="76">
        <f>IF(VLOOKUP(A27,Database!$A:$AS,MATCH($B$1,Database!$A$1:$AS$1,0),FALSE)=0,#N/A,VLOOKUP(A27,Database!$A:$AS,MATCH($B$1,Database!$A$1:$AS$1,0),FALSE))</f>
        <v>110.190817432</v>
      </c>
      <c r="C27" s="76">
        <f>IF(VLOOKUP(A27,Database!$A:$AS,MATCH($C$1,Database!$A$1:$AS$1,0),FALSE)=0,#N/A,VLOOKUP(A27,Database!$A:$AS,MATCH($C$1,Database!$A$1:$AS$1,0),FALSE))</f>
        <v>91.16</v>
      </c>
      <c r="D27" s="76">
        <f>IF(VLOOKUP(A27,Database!$A:$AS,MATCH($D$1,Database!$A$1:$AS$1,0),FALSE)=0,#N/A,VLOOKUP(A27,Database!$A:$AS,MATCH($D$1,Database!$A$1:$AS$1,0),FALSE))</f>
        <v>77.006417201000005</v>
      </c>
      <c r="E27" s="76">
        <f>IF(VLOOKUP(A27,Database!$A:$AS,MATCH($E$1,Database!$A$1:$AS$1,0),FALSE)=0,#N/A,VLOOKUP(A27,Database!$A:$AS,MATCH($E$1,Database!$A$1:$AS$1,0),FALSE))</f>
        <v>100.04008336699999</v>
      </c>
      <c r="F27" s="76">
        <f>IF(VLOOKUP(A27,Database!$A:$AS,MATCH($F$1,Database!$A$1:$AS$1,0),FALSE)=0,#N/A,VLOOKUP(A27,Database!$A:$AS,MATCH($F$1,Database!$A$1:$AS$1,0),FALSE))</f>
        <v>82.193150571000004</v>
      </c>
      <c r="G27" s="76">
        <f>IF(VLOOKUP(A27,Database!$A:$AS,MATCH($G$1,Database!$A$1:$AS$1,0),FALSE)=0,#N/A,VLOOKUP(A27,Database!$A:$AS,MATCH($G$1,Database!$A$1:$AS$1,0),FALSE))</f>
        <v>79.059073221999995</v>
      </c>
      <c r="H27" s="76">
        <f>(((Table134567891011121314151617343[[#This Row],[ITA]]-VLOOKUP($U$1,A:B,2,))/VLOOKUP($U$1,A:B,2,))*100)+100</f>
        <v>90.625000000128509</v>
      </c>
      <c r="I27" s="76">
        <f>(((Table134567891011121314151617343[[#This Row],[FRA]]-VLOOKUP($U$1,A:C,3,))/VLOOKUP($U$1,A:C,3,))*100)+100</f>
        <v>88.953942232630752</v>
      </c>
      <c r="J27" s="76">
        <f>(((Table134567891011121314151617343[[#This Row],[DEU]]-VLOOKUP($U$1,A:D,4,))/VLOOKUP($U$1,A:D,4,))*100)+100</f>
        <v>102.39361702060822</v>
      </c>
      <c r="K27" s="76">
        <f>(((Table134567891011121314151617343[[#This Row],[ESP]]-VLOOKUP($U$1,A:E,5,))/VLOOKUP($U$1,A:E,5,))*100)+100</f>
        <v>84.572529990509921</v>
      </c>
      <c r="L27" s="76">
        <f>(((Table134567891011121314151617343[[#This Row],[EA19]]-VLOOKUP($U$1,A:F,6,))/VLOOKUP($U$1,A:F,6,))*100)+100</f>
        <v>91.843575419380215</v>
      </c>
      <c r="M27" s="76">
        <f>(((Table134567891011121314151617343[[#This Row],[GBR]]-VLOOKUP($U$1,A:G,7,))/VLOOKUP($U$1,A:G,7,))*100)+100</f>
        <v>82.320441988513053</v>
      </c>
      <c r="N27" s="76">
        <f>IF(VLOOKUP(A27,Database!$A:$AU,MATCH($N$1,Database!$A$1:$AU$1,0),FALSE)=0,#N/A,VLOOKUP(A27,Database!$A:$AU,MATCH($N$1,Database!$A$1:$AU$1,0),FALSE))</f>
        <v>61.556976202000001</v>
      </c>
      <c r="O27" s="76">
        <f>(((Table134567891011121314151617343[[#This Row],[USA]]-VLOOKUP($U$1,A:N,14,))/VLOOKUP($U$1,A:N,14,))*100)+100</f>
        <v>71.00858791273086</v>
      </c>
      <c r="P27" s="76">
        <f>IF(VLOOKUP(A27,Database!$A:$AS,MATCH($P$1,Database!$A$1:$AS$1,0),FALSE)=0,#N/A,VLOOKUP(A27,Database!$A:$AS,MATCH($P$1,Database!$A$1:$AS$1,0),FALSE))</f>
        <v>103.64122679899999</v>
      </c>
      <c r="Q27" s="76">
        <f>(((Table134567891011121314151617343[[#This Row],[JPN]]-VLOOKUP($U$1,A:Q,16,))/VLOOKUP($U$1,A:Q,16,))*100)+100</f>
        <v>104.0536651784348</v>
      </c>
      <c r="W27" s="80" t="s">
        <v>534</v>
      </c>
    </row>
    <row r="28" spans="1:23" s="80" customFormat="1" x14ac:dyDescent="0.35">
      <c r="A28" s="21">
        <v>33664</v>
      </c>
      <c r="B28" s="76">
        <f>IF(VLOOKUP(A28,Database!$A:$AS,MATCH($B$1,Database!$A$1:$AS$1,0),FALSE)=0,#N/A,VLOOKUP(A28,Database!$A:$AS,MATCH($B$1,Database!$A$1:$AS$1,0),FALSE))</f>
        <v>109.990834097</v>
      </c>
      <c r="C28" s="76">
        <f>IF(VLOOKUP(A28,Database!$A:$AS,MATCH($C$1,Database!$A$1:$AS$1,0),FALSE)=0,#N/A,VLOOKUP(A28,Database!$A:$AS,MATCH($C$1,Database!$A$1:$AS$1,0),FALSE))</f>
        <v>92.05</v>
      </c>
      <c r="D28" s="76">
        <f>IF(VLOOKUP(A28,Database!$A:$AS,MATCH($D$1,Database!$A$1:$AS$1,0),FALSE)=0,#N/A,VLOOKUP(A28,Database!$A:$AS,MATCH($D$1,Database!$A$1:$AS$1,0),FALSE))</f>
        <v>74.806233852999995</v>
      </c>
      <c r="E28" s="76">
        <f>IF(VLOOKUP(A28,Database!$A:$AS,MATCH($E$1,Database!$A$1:$AS$1,0),FALSE)=0,#N/A,VLOOKUP(A28,Database!$A:$AS,MATCH($E$1,Database!$A$1:$AS$1,0),FALSE))</f>
        <v>98.774082312000004</v>
      </c>
      <c r="F28" s="76">
        <f>IF(VLOOKUP(A28,Database!$A:$AS,MATCH($F$1,Database!$A$1:$AS$1,0),FALSE)=0,#N/A,VLOOKUP(A28,Database!$A:$AS,MATCH($F$1,Database!$A$1:$AS$1,0),FALSE))</f>
        <v>81.393217231999998</v>
      </c>
      <c r="G28" s="76">
        <f>IF(VLOOKUP(A28,Database!$A:$AS,MATCH($G$1,Database!$A$1:$AS$1,0),FALSE)=0,#N/A,VLOOKUP(A28,Database!$A:$AS,MATCH($G$1,Database!$A$1:$AS$1,0),FALSE))</f>
        <v>78.740714538000006</v>
      </c>
      <c r="H28" s="76">
        <f>(((Table134567891011121314151617343[[#This Row],[ITA]]-VLOOKUP($U$1,A:B,2,))/VLOOKUP($U$1,A:B,2,))*100)+100</f>
        <v>90.460526315689378</v>
      </c>
      <c r="I28" s="76">
        <f>(((Table134567891011121314151617343[[#This Row],[FRA]]-VLOOKUP($U$1,A:C,3,))/VLOOKUP($U$1,A:C,3,))*100)+100</f>
        <v>89.822404371584696</v>
      </c>
      <c r="J28" s="76">
        <f>(((Table134567891011121314151617343[[#This Row],[DEU]]-VLOOKUP($U$1,A:D,4,))/VLOOKUP($U$1,A:D,4,))*100)+100</f>
        <v>99.468085106531504</v>
      </c>
      <c r="K28" s="76">
        <f>(((Table134567891011121314151617343[[#This Row],[ESP]]-VLOOKUP($U$1,A:E,5,))/VLOOKUP($U$1,A:E,5,))*100)+100</f>
        <v>83.5022698648839</v>
      </c>
      <c r="L28" s="76">
        <f>(((Table134567891011121314151617343[[#This Row],[EA19]]-VLOOKUP($U$1,A:F,6,))/VLOOKUP($U$1,A:F,6,))*100)+100</f>
        <v>90.949720670650748</v>
      </c>
      <c r="M28" s="76">
        <f>(((Table134567891011121314151617343[[#This Row],[GBR]]-VLOOKUP($U$1,A:G,7,))/VLOOKUP($U$1,A:G,7,))*100)+100</f>
        <v>81.988950275927849</v>
      </c>
      <c r="N28" s="76">
        <f>IF(VLOOKUP(A28,Database!$A:$AU,MATCH($N$1,Database!$A$1:$AU$1,0),FALSE)=0,#N/A,VLOOKUP(A28,Database!$A:$AU,MATCH($N$1,Database!$A$1:$AU$1,0),FALSE))</f>
        <v>62.068733008000002</v>
      </c>
      <c r="O28" s="76">
        <f>(((Table134567891011121314151617343[[#This Row],[USA]]-VLOOKUP($U$1,A:N,14,))/VLOOKUP($U$1,A:N,14,))*100)+100</f>
        <v>71.598921135557504</v>
      </c>
      <c r="P28" s="76">
        <f>IF(VLOOKUP(A28,Database!$A:$AS,MATCH($P$1,Database!$A$1:$AS$1,0),FALSE)=0,#N/A,VLOOKUP(A28,Database!$A:$AS,MATCH($P$1,Database!$A$1:$AS$1,0),FALSE))</f>
        <v>102.120073764</v>
      </c>
      <c r="Q28" s="76">
        <f>(((Table134567891011121314151617343[[#This Row],[JPN]]-VLOOKUP($U$1,A:Q,16,))/VLOOKUP($U$1,A:Q,16,))*100)+100</f>
        <v>102.52645874256331</v>
      </c>
      <c r="W28" s="80" t="s">
        <v>346</v>
      </c>
    </row>
    <row r="29" spans="1:23" s="80" customFormat="1" x14ac:dyDescent="0.35">
      <c r="A29" s="21">
        <v>33695</v>
      </c>
      <c r="B29" s="76">
        <f>IF(VLOOKUP(A29,Database!$A:$AS,MATCH($B$1,Database!$A$1:$AS$1,0),FALSE)=0,#N/A,VLOOKUP(A29,Database!$A:$AS,MATCH($B$1,Database!$A$1:$AS$1,0),FALSE))</f>
        <v>110.290809099</v>
      </c>
      <c r="C29" s="76">
        <f>IF(VLOOKUP(A29,Database!$A:$AS,MATCH($C$1,Database!$A$1:$AS$1,0),FALSE)=0,#N/A,VLOOKUP(A29,Database!$A:$AS,MATCH($C$1,Database!$A$1:$AS$1,0),FALSE))</f>
        <v>91.37</v>
      </c>
      <c r="D29" s="76">
        <f>IF(VLOOKUP(A29,Database!$A:$AS,MATCH($D$1,Database!$A$1:$AS$1,0),FALSE)=0,#N/A,VLOOKUP(A29,Database!$A:$AS,MATCH($D$1,Database!$A$1:$AS$1,0),FALSE))</f>
        <v>74.706225519</v>
      </c>
      <c r="E29" s="76">
        <f>IF(VLOOKUP(A29,Database!$A:$AS,MATCH($E$1,Database!$A$1:$AS$1,0),FALSE)=0,#N/A,VLOOKUP(A29,Database!$A:$AS,MATCH($E$1,Database!$A$1:$AS$1,0),FALSE))</f>
        <v>98.725082271000005</v>
      </c>
      <c r="F29" s="76">
        <f>IF(VLOOKUP(A29,Database!$A:$AS,MATCH($F$1,Database!$A$1:$AS$1,0),FALSE)=0,#N/A,VLOOKUP(A29,Database!$A:$AS,MATCH($F$1,Database!$A$1:$AS$1,0),FALSE))</f>
        <v>81.293225565</v>
      </c>
      <c r="G29" s="76">
        <f>IF(VLOOKUP(A29,Database!$A:$AS,MATCH($G$1,Database!$A$1:$AS$1,0),FALSE)=0,#N/A,VLOOKUP(A29,Database!$A:$AS,MATCH($G$1,Database!$A$1:$AS$1,0),FALSE))</f>
        <v>79.271312344999998</v>
      </c>
      <c r="H29" s="76">
        <f>(((Table134567891011121314151617343[[#This Row],[ITA]]-VLOOKUP($U$1,A:B,2,))/VLOOKUP($U$1,A:B,2,))*100)+100</f>
        <v>90.707236841936862</v>
      </c>
      <c r="I29" s="76">
        <f>(((Table134567891011121314151617343[[#This Row],[FRA]]-VLOOKUP($U$1,A:C,3,))/VLOOKUP($U$1,A:C,3,))*100)+100</f>
        <v>89.158860265417644</v>
      </c>
      <c r="J29" s="76">
        <f>(((Table134567891011121314151617343[[#This Row],[DEU]]-VLOOKUP($U$1,A:D,4,))/VLOOKUP($U$1,A:D,4,))*100)+100</f>
        <v>99.335106383164387</v>
      </c>
      <c r="K29" s="76">
        <f>(((Table134567891011121314151617343[[#This Row],[ESP]]-VLOOKUP($U$1,A:E,5,))/VLOOKUP($U$1,A:E,5,))*100)+100</f>
        <v>83.460845894635838</v>
      </c>
      <c r="L29" s="76">
        <f>(((Table134567891011121314151617343[[#This Row],[EA19]]-VLOOKUP($U$1,A:F,6,))/VLOOKUP($U$1,A:F,6,))*100)+100</f>
        <v>90.837988827478597</v>
      </c>
      <c r="M29" s="76">
        <f>(((Table134567891011121314151617343[[#This Row],[GBR]]-VLOOKUP($U$1,A:G,7,))/VLOOKUP($U$1,A:G,7,))*100)+100</f>
        <v>82.541436463916966</v>
      </c>
      <c r="N29" s="76">
        <f>IF(VLOOKUP(A29,Database!$A:$AU,MATCH($N$1,Database!$A$1:$AU$1,0),FALSE)=0,#N/A,VLOOKUP(A29,Database!$A:$AU,MATCH($N$1,Database!$A$1:$AU$1,0),FALSE))</f>
        <v>62.541818014</v>
      </c>
      <c r="O29" s="76">
        <f>(((Table134567891011121314151617343[[#This Row],[USA]]-VLOOKUP($U$1,A:N,14,))/VLOOKUP($U$1,A:N,14,))*100)+100</f>
        <v>72.144644793725973</v>
      </c>
      <c r="P29" s="76">
        <f>IF(VLOOKUP(A29,Database!$A:$AS,MATCH($P$1,Database!$A$1:$AS$1,0),FALSE)=0,#N/A,VLOOKUP(A29,Database!$A:$AS,MATCH($P$1,Database!$A$1:$AS$1,0),FALSE))</f>
        <v>101.613022753</v>
      </c>
      <c r="Q29" s="76">
        <f>(((Table134567891011121314151617343[[#This Row],[JPN]]-VLOOKUP($U$1,A:Q,16,))/VLOOKUP($U$1,A:Q,16,))*100)+100</f>
        <v>102.01738993127546</v>
      </c>
      <c r="W29" s="80" t="s">
        <v>350</v>
      </c>
    </row>
    <row r="30" spans="1:23" s="80" customFormat="1" x14ac:dyDescent="0.35">
      <c r="A30" s="21">
        <v>33725</v>
      </c>
      <c r="B30" s="76">
        <f>IF(VLOOKUP(A30,Database!$A:$AS,MATCH($B$1,Database!$A$1:$AS$1,0),FALSE)=0,#N/A,VLOOKUP(A30,Database!$A:$AS,MATCH($B$1,Database!$A$1:$AS$1,0),FALSE))</f>
        <v>109.990834097</v>
      </c>
      <c r="C30" s="76">
        <f>IF(VLOOKUP(A30,Database!$A:$AS,MATCH($C$1,Database!$A$1:$AS$1,0),FALSE)=0,#N/A,VLOOKUP(A30,Database!$A:$AS,MATCH($C$1,Database!$A$1:$AS$1,0),FALSE))</f>
        <v>91.4</v>
      </c>
      <c r="D30" s="76">
        <f>IF(VLOOKUP(A30,Database!$A:$AS,MATCH($D$1,Database!$A$1:$AS$1,0),FALSE)=0,#N/A,VLOOKUP(A30,Database!$A:$AS,MATCH($D$1,Database!$A$1:$AS$1,0),FALSE))</f>
        <v>74.206183848999999</v>
      </c>
      <c r="E30" s="76">
        <f>IF(VLOOKUP(A30,Database!$A:$AS,MATCH($E$1,Database!$A$1:$AS$1,0),FALSE)=0,#N/A,VLOOKUP(A30,Database!$A:$AS,MATCH($E$1,Database!$A$1:$AS$1,0),FALSE))</f>
        <v>97.744081453000007</v>
      </c>
      <c r="F30" s="76">
        <f>IF(VLOOKUP(A30,Database!$A:$AS,MATCH($F$1,Database!$A$1:$AS$1,0),FALSE)=0,#N/A,VLOOKUP(A30,Database!$A:$AS,MATCH($F$1,Database!$A$1:$AS$1,0),FALSE))</f>
        <v>80.793267228000005</v>
      </c>
      <c r="G30" s="76">
        <f>IF(VLOOKUP(A30,Database!$A:$AS,MATCH($G$1,Database!$A$1:$AS$1,0),FALSE)=0,#N/A,VLOOKUP(A30,Database!$A:$AS,MATCH($G$1,Database!$A$1:$AS$1,0),FALSE))</f>
        <v>77.679518924999996</v>
      </c>
      <c r="H30" s="76">
        <f>(((Table134567891011121314151617343[[#This Row],[ITA]]-VLOOKUP($U$1,A:B,2,))/VLOOKUP($U$1,A:B,2,))*100)+100</f>
        <v>90.460526315689378</v>
      </c>
      <c r="I30" s="76">
        <f>(((Table134567891011121314151617343[[#This Row],[FRA]]-VLOOKUP($U$1,A:C,3,))/VLOOKUP($U$1,A:C,3,))*100)+100</f>
        <v>89.188134270101486</v>
      </c>
      <c r="J30" s="76">
        <f>(((Table134567891011121314151617343[[#This Row],[DEU]]-VLOOKUP($U$1,A:D,4,))/VLOOKUP($U$1,A:D,4,))*100)+100</f>
        <v>98.67021276632876</v>
      </c>
      <c r="K30" s="76">
        <f>(((Table134567891011121314151617343[[#This Row],[ESP]]-VLOOKUP($U$1,A:E,5,))/VLOOKUP($U$1,A:E,5,))*100)+100</f>
        <v>82.631521104924715</v>
      </c>
      <c r="L30" s="76">
        <f>(((Table134567891011121314151617343[[#This Row],[EA19]]-VLOOKUP($U$1,A:F,6,))/VLOOKUP($U$1,A:F,6,))*100)+100</f>
        <v>90.279329609383026</v>
      </c>
      <c r="M30" s="76">
        <f>(((Table134567891011121314151617343[[#This Row],[GBR]]-VLOOKUP($U$1,A:G,7,))/VLOOKUP($U$1,A:G,7,))*100)+100</f>
        <v>80.883977900990843</v>
      </c>
      <c r="N30" s="76">
        <f>IF(VLOOKUP(A30,Database!$A:$AU,MATCH($N$1,Database!$A$1:$AU$1,0),FALSE)=0,#N/A,VLOOKUP(A30,Database!$A:$AU,MATCH($N$1,Database!$A$1:$AU$1,0),FALSE))</f>
        <v>62.743605477999999</v>
      </c>
      <c r="O30" s="76">
        <f>(((Table134567891011121314151617343[[#This Row],[USA]]-VLOOKUP($U$1,A:N,14,))/VLOOKUP($U$1,A:N,14,))*100)+100</f>
        <v>72.377415208408337</v>
      </c>
      <c r="P30" s="76">
        <f>IF(VLOOKUP(A30,Database!$A:$AS,MATCH($P$1,Database!$A$1:$AS$1,0),FALSE)=0,#N/A,VLOOKUP(A30,Database!$A:$AS,MATCH($P$1,Database!$A$1:$AS$1,0),FALSE))</f>
        <v>99.280588098999999</v>
      </c>
      <c r="Q30" s="76">
        <f>(((Table134567891011121314151617343[[#This Row],[JPN]]-VLOOKUP($U$1,A:Q,16,))/VLOOKUP($U$1,A:Q,16,))*100)+100</f>
        <v>99.675673395937849</v>
      </c>
      <c r="W30" s="80" t="s">
        <v>536</v>
      </c>
    </row>
    <row r="31" spans="1:23" s="80" customFormat="1" x14ac:dyDescent="0.35">
      <c r="A31" s="21">
        <v>33756</v>
      </c>
      <c r="B31" s="76">
        <f>IF(VLOOKUP(A31,Database!$A:$AS,MATCH($B$1,Database!$A$1:$AS$1,0),FALSE)=0,#N/A,VLOOKUP(A31,Database!$A:$AS,MATCH($B$1,Database!$A$1:$AS$1,0),FALSE))</f>
        <v>109.79085076200001</v>
      </c>
      <c r="C31" s="76">
        <f>IF(VLOOKUP(A31,Database!$A:$AS,MATCH($C$1,Database!$A$1:$AS$1,0),FALSE)=0,#N/A,VLOOKUP(A31,Database!$A:$AS,MATCH($C$1,Database!$A$1:$AS$1,0),FALSE))</f>
        <v>90.25</v>
      </c>
      <c r="D31" s="76">
        <f>IF(VLOOKUP(A31,Database!$A:$AS,MATCH($D$1,Database!$A$1:$AS$1,0),FALSE)=0,#N/A,VLOOKUP(A31,Database!$A:$AS,MATCH($D$1,Database!$A$1:$AS$1,0),FALSE))</f>
        <v>73.006083840000002</v>
      </c>
      <c r="E31" s="76">
        <f>IF(VLOOKUP(A31,Database!$A:$AS,MATCH($E$1,Database!$A$1:$AS$1,0),FALSE)=0,#N/A,VLOOKUP(A31,Database!$A:$AS,MATCH($E$1,Database!$A$1:$AS$1,0),FALSE))</f>
        <v>96.595080495999994</v>
      </c>
      <c r="F31" s="76">
        <f>IF(VLOOKUP(A31,Database!$A:$AS,MATCH($F$1,Database!$A$1:$AS$1,0),FALSE)=0,#N/A,VLOOKUP(A31,Database!$A:$AS,MATCH($F$1,Database!$A$1:$AS$1,0),FALSE))</f>
        <v>79.993333888999999</v>
      </c>
      <c r="G31" s="76">
        <f>IF(VLOOKUP(A31,Database!$A:$AS,MATCH($G$1,Database!$A$1:$AS$1,0),FALSE)=0,#N/A,VLOOKUP(A31,Database!$A:$AS,MATCH($G$1,Database!$A$1:$AS$1,0),FALSE))</f>
        <v>78.422355854000003</v>
      </c>
      <c r="H31" s="76">
        <f>(((Table134567891011121314151617343[[#This Row],[ITA]]-VLOOKUP($U$1,A:B,2,))/VLOOKUP($U$1,A:B,2,))*100)+100</f>
        <v>90.296052631250248</v>
      </c>
      <c r="I31" s="76">
        <f>(((Table134567891011121314151617343[[#This Row],[FRA]]-VLOOKUP($U$1,A:C,3,))/VLOOKUP($U$1,A:C,3,))*100)+100</f>
        <v>88.065964090554246</v>
      </c>
      <c r="J31" s="76">
        <f>(((Table134567891011121314151617343[[#This Row],[DEU]]-VLOOKUP($U$1,A:D,4,))/VLOOKUP($U$1,A:D,4,))*100)+100</f>
        <v>97.074468084593605</v>
      </c>
      <c r="K31" s="76">
        <f>(((Table134567891011121314151617343[[#This Row],[ESP]]-VLOOKUP($U$1,A:E,5,))/VLOOKUP($U$1,A:E,5,))*100)+100</f>
        <v>81.660171275691539</v>
      </c>
      <c r="L31" s="76">
        <f>(((Table134567891011121314151617343[[#This Row],[EA19]]-VLOOKUP($U$1,A:F,6,))/VLOOKUP($U$1,A:F,6,))*100)+100</f>
        <v>89.385474860653574</v>
      </c>
      <c r="M31" s="76">
        <f>(((Table134567891011121314151617343[[#This Row],[GBR]]-VLOOKUP($U$1,A:G,7,))/VLOOKUP($U$1,A:G,7,))*100)+100</f>
        <v>81.657458563342615</v>
      </c>
      <c r="N31" s="76">
        <f>IF(VLOOKUP(A31,Database!$A:$AU,MATCH($N$1,Database!$A$1:$AU$1,0),FALSE)=0,#N/A,VLOOKUP(A31,Database!$A:$AU,MATCH($N$1,Database!$A$1:$AU$1,0),FALSE))</f>
        <v>62.777418511999997</v>
      </c>
      <c r="O31" s="76">
        <f>(((Table134567891011121314151617343[[#This Row],[USA]]-VLOOKUP($U$1,A:N,14,))/VLOOKUP($U$1,A:N,14,))*100)+100</f>
        <v>72.416419980012222</v>
      </c>
      <c r="P31" s="76">
        <f>IF(VLOOKUP(A31,Database!$A:$AS,MATCH($P$1,Database!$A$1:$AS$1,0),FALSE)=0,#N/A,VLOOKUP(A31,Database!$A:$AS,MATCH($P$1,Database!$A$1:$AS$1,0),FALSE))</f>
        <v>101.308792145</v>
      </c>
      <c r="Q31" s="76">
        <f>(((Table134567891011121314151617343[[#This Row],[JPN]]-VLOOKUP($U$1,A:Q,16,))/VLOOKUP($U$1,A:Q,16,))*100)+100</f>
        <v>101.71194864309719</v>
      </c>
      <c r="W31" s="80" t="s">
        <v>537</v>
      </c>
    </row>
    <row r="32" spans="1:23" s="80" customFormat="1" x14ac:dyDescent="0.35">
      <c r="A32" s="21">
        <v>33786</v>
      </c>
      <c r="B32" s="76">
        <f>IF(VLOOKUP(A32,Database!$A:$AS,MATCH($B$1,Database!$A$1:$AS$1,0),FALSE)=0,#N/A,VLOOKUP(A32,Database!$A:$AS,MATCH($B$1,Database!$A$1:$AS$1,0),FALSE))</f>
        <v>108.39096741900001</v>
      </c>
      <c r="C32" s="76">
        <f>IF(VLOOKUP(A32,Database!$A:$AS,MATCH($C$1,Database!$A$1:$AS$1,0),FALSE)=0,#N/A,VLOOKUP(A32,Database!$A:$AS,MATCH($C$1,Database!$A$1:$AS$1,0),FALSE))</f>
        <v>89.94</v>
      </c>
      <c r="D32" s="76">
        <f>IF(VLOOKUP(A32,Database!$A:$AS,MATCH($D$1,Database!$A$1:$AS$1,0),FALSE)=0,#N/A,VLOOKUP(A32,Database!$A:$AS,MATCH($D$1,Database!$A$1:$AS$1,0),FALSE))</f>
        <v>71.705975498000001</v>
      </c>
      <c r="E32" s="76">
        <f>IF(VLOOKUP(A32,Database!$A:$AS,MATCH($E$1,Database!$A$1:$AS$1,0),FALSE)=0,#N/A,VLOOKUP(A32,Database!$A:$AS,MATCH($E$1,Database!$A$1:$AS$1,0),FALSE))</f>
        <v>95.579079648999993</v>
      </c>
      <c r="F32" s="76">
        <f>IF(VLOOKUP(A32,Database!$A:$AS,MATCH($F$1,Database!$A$1:$AS$1,0),FALSE)=0,#N/A,VLOOKUP(A32,Database!$A:$AS,MATCH($F$1,Database!$A$1:$AS$1,0),FALSE))</f>
        <v>78.993417214999994</v>
      </c>
      <c r="G32" s="76">
        <f>IF(VLOOKUP(A32,Database!$A:$AS,MATCH($G$1,Database!$A$1:$AS$1,0),FALSE)=0,#N/A,VLOOKUP(A32,Database!$A:$AS,MATCH($G$1,Database!$A$1:$AS$1,0),FALSE))</f>
        <v>79.165192783999998</v>
      </c>
      <c r="H32" s="76">
        <f>(((Table134567891011121314151617343[[#This Row],[ITA]]-VLOOKUP($U$1,A:B,2,))/VLOOKUP($U$1,A:B,2,))*100)+100</f>
        <v>89.144736841821214</v>
      </c>
      <c r="I32" s="76">
        <f>(((Table134567891011121314151617343[[#This Row],[FRA]]-VLOOKUP($U$1,A:C,3,))/VLOOKUP($U$1,A:C,3,))*100)+100</f>
        <v>87.763466042154562</v>
      </c>
      <c r="J32" s="76">
        <f>(((Table134567891011121314151617343[[#This Row],[DEU]]-VLOOKUP($U$1,A:D,4,))/VLOOKUP($U$1,A:D,4,))*100)+100</f>
        <v>95.345744680820999</v>
      </c>
      <c r="K32" s="76">
        <f>(((Table134567891011121314151617343[[#This Row],[ESP]]-VLOOKUP($U$1,A:E,5,))/VLOOKUP($U$1,A:E,5,))*100)+100</f>
        <v>80.801257936044777</v>
      </c>
      <c r="L32" s="76">
        <f>(((Table134567891011121314151617343[[#This Row],[EA19]]-VLOOKUP($U$1,A:F,6,))/VLOOKUP($U$1,A:F,6,))*100)+100</f>
        <v>88.26815642446239</v>
      </c>
      <c r="M32" s="76">
        <f>(((Table134567891011121314151617343[[#This Row],[GBR]]-VLOOKUP($U$1,A:G,7,))/VLOOKUP($U$1,A:G,7,))*100)+100</f>
        <v>82.430939226735632</v>
      </c>
      <c r="N32" s="76">
        <f>IF(VLOOKUP(A32,Database!$A:$AU,MATCH($N$1,Database!$A$1:$AU$1,0),FALSE)=0,#N/A,VLOOKUP(A32,Database!$A:$AU,MATCH($N$1,Database!$A$1:$AU$1,0),FALSE))</f>
        <v>63.339349497000001</v>
      </c>
      <c r="O32" s="76">
        <f>(((Table134567891011121314151617343[[#This Row],[USA]]-VLOOKUP($U$1,A:N,14,))/VLOOKUP($U$1,A:N,14,))*100)+100</f>
        <v>73.064631250467116</v>
      </c>
      <c r="P32" s="76">
        <f>IF(VLOOKUP(A32,Database!$A:$AS,MATCH($P$1,Database!$A$1:$AS$1,0),FALSE)=0,#N/A,VLOOKUP(A32,Database!$A:$AS,MATCH($P$1,Database!$A$1:$AS$1,0),FALSE))</f>
        <v>101.105971741</v>
      </c>
      <c r="Q32" s="76">
        <f>(((Table134567891011121314151617343[[#This Row],[JPN]]-VLOOKUP($U$1,A:Q,16,))/VLOOKUP($U$1,A:Q,16,))*100)+100</f>
        <v>101.50832111898364</v>
      </c>
      <c r="W32" s="80" t="s">
        <v>390</v>
      </c>
    </row>
    <row r="33" spans="1:23" s="80" customFormat="1" x14ac:dyDescent="0.35">
      <c r="A33" s="21">
        <v>33817</v>
      </c>
      <c r="B33" s="76">
        <f>IF(VLOOKUP(A33,Database!$A:$AS,MATCH($B$1,Database!$A$1:$AS$1,0),FALSE)=0,#N/A,VLOOKUP(A33,Database!$A:$AS,MATCH($B$1,Database!$A$1:$AS$1,0),FALSE))</f>
        <v>106.49112574</v>
      </c>
      <c r="C33" s="76">
        <f>IF(VLOOKUP(A33,Database!$A:$AS,MATCH($C$1,Database!$A$1:$AS$1,0),FALSE)=0,#N/A,VLOOKUP(A33,Database!$A:$AS,MATCH($C$1,Database!$A$1:$AS$1,0),FALSE))</f>
        <v>90.23</v>
      </c>
      <c r="D33" s="76">
        <f>IF(VLOOKUP(A33,Database!$A:$AS,MATCH($D$1,Database!$A$1:$AS$1,0),FALSE)=0,#N/A,VLOOKUP(A33,Database!$A:$AS,MATCH($D$1,Database!$A$1:$AS$1,0),FALSE))</f>
        <v>71.905992166000004</v>
      </c>
      <c r="E33" s="76">
        <f>IF(VLOOKUP(A33,Database!$A:$AS,MATCH($E$1,Database!$A$1:$AS$1,0),FALSE)=0,#N/A,VLOOKUP(A33,Database!$A:$AS,MATCH($E$1,Database!$A$1:$AS$1,0),FALSE))</f>
        <v>95.156079297000005</v>
      </c>
      <c r="F33" s="76">
        <f>IF(VLOOKUP(A33,Database!$A:$AS,MATCH($F$1,Database!$A$1:$AS$1,0),FALSE)=0,#N/A,VLOOKUP(A33,Database!$A:$AS,MATCH($F$1,Database!$A$1:$AS$1,0),FALSE))</f>
        <v>78.893425547999996</v>
      </c>
      <c r="G33" s="76">
        <f>IF(VLOOKUP(A33,Database!$A:$AS,MATCH($G$1,Database!$A$1:$AS$1,0),FALSE)=0,#N/A,VLOOKUP(A33,Database!$A:$AS,MATCH($G$1,Database!$A$1:$AS$1,0),FALSE))</f>
        <v>79.059073221999995</v>
      </c>
      <c r="H33" s="76">
        <f>(((Table134567891011121314151617343[[#This Row],[ITA]]-VLOOKUP($U$1,A:B,2,))/VLOOKUP($U$1,A:B,2,))*100)+100</f>
        <v>87.58223684252799</v>
      </c>
      <c r="I33" s="76">
        <f>(((Table134567891011121314151617343[[#This Row],[FRA]]-VLOOKUP($U$1,A:C,3,))/VLOOKUP($U$1,A:C,3,))*100)+100</f>
        <v>88.046448087431699</v>
      </c>
      <c r="J33" s="76">
        <f>(((Table134567891011121314151617343[[#This Row],[DEU]]-VLOOKUP($U$1,A:D,4,))/VLOOKUP($U$1,A:D,4,))*100)+100</f>
        <v>95.611702127555262</v>
      </c>
      <c r="K33" s="76">
        <f>(((Table134567891011121314151617343[[#This Row],[ESP]]-VLOOKUP($U$1,A:E,5,))/VLOOKUP($U$1,A:E,5,))*100)+100</f>
        <v>80.443659174113748</v>
      </c>
      <c r="L33" s="76">
        <f>(((Table134567891011121314151617343[[#This Row],[EA19]]-VLOOKUP($U$1,A:F,6,))/VLOOKUP($U$1,A:F,6,))*100)+100</f>
        <v>88.156424581290253</v>
      </c>
      <c r="M33" s="76">
        <f>(((Table134567891011121314151617343[[#This Row],[GBR]]-VLOOKUP($U$1,A:G,7,))/VLOOKUP($U$1,A:G,7,))*100)+100</f>
        <v>82.320441988513053</v>
      </c>
      <c r="N33" s="76">
        <f>IF(VLOOKUP(A33,Database!$A:$AU,MATCH($N$1,Database!$A$1:$AU$1,0),FALSE)=0,#N/A,VLOOKUP(A33,Database!$A:$AU,MATCH($N$1,Database!$A$1:$AU$1,0),FALSE))</f>
        <v>62.987535286000004</v>
      </c>
      <c r="O33" s="76">
        <f>(((Table134567891011121314151617343[[#This Row],[USA]]-VLOOKUP($U$1,A:N,14,))/VLOOKUP($U$1,A:N,14,))*100)+100</f>
        <v>72.658798607733601</v>
      </c>
      <c r="P33" s="76">
        <f>IF(VLOOKUP(A33,Database!$A:$AS,MATCH($P$1,Database!$A$1:$AS$1,0),FALSE)=0,#N/A,VLOOKUP(A33,Database!$A:$AS,MATCH($P$1,Database!$A$1:$AS$1,0),FALSE))</f>
        <v>98.165075873000006</v>
      </c>
      <c r="Q33" s="76">
        <f>(((Table134567891011121314151617343[[#This Row],[JPN]]-VLOOKUP($U$1,A:Q,16,))/VLOOKUP($U$1,A:Q,16,))*100)+100</f>
        <v>98.555722009297426</v>
      </c>
      <c r="W33" s="80" t="s">
        <v>418</v>
      </c>
    </row>
    <row r="34" spans="1:23" s="80" customFormat="1" x14ac:dyDescent="0.35">
      <c r="A34" s="21">
        <v>33848</v>
      </c>
      <c r="B34" s="76">
        <f>IF(VLOOKUP(A34,Database!$A:$AS,MATCH($B$1,Database!$A$1:$AS$1,0),FALSE)=0,#N/A,VLOOKUP(A34,Database!$A:$AS,MATCH($B$1,Database!$A$1:$AS$1,0),FALSE))</f>
        <v>105.691192401</v>
      </c>
      <c r="C34" s="76">
        <f>IF(VLOOKUP(A34,Database!$A:$AS,MATCH($C$1,Database!$A$1:$AS$1,0),FALSE)=0,#N/A,VLOOKUP(A34,Database!$A:$AS,MATCH($C$1,Database!$A$1:$AS$1,0),FALSE))</f>
        <v>88.97</v>
      </c>
      <c r="D34" s="76">
        <f>IF(VLOOKUP(A34,Database!$A:$AS,MATCH($D$1,Database!$A$1:$AS$1,0),FALSE)=0,#N/A,VLOOKUP(A34,Database!$A:$AS,MATCH($D$1,Database!$A$1:$AS$1,0),FALSE))</f>
        <v>71.305942161999994</v>
      </c>
      <c r="E34" s="76">
        <f>IF(VLOOKUP(A34,Database!$A:$AS,MATCH($E$1,Database!$A$1:$AS$1,0),FALSE)=0,#N/A,VLOOKUP(A34,Database!$A:$AS,MATCH($E$1,Database!$A$1:$AS$1,0),FALSE))</f>
        <v>94.585078820999996</v>
      </c>
      <c r="F34" s="76">
        <f>IF(VLOOKUP(A34,Database!$A:$AS,MATCH($F$1,Database!$A$1:$AS$1,0),FALSE)=0,#N/A,VLOOKUP(A34,Database!$A:$AS,MATCH($F$1,Database!$A$1:$AS$1,0),FALSE))</f>
        <v>78.193483876000002</v>
      </c>
      <c r="G34" s="76">
        <f>IF(VLOOKUP(A34,Database!$A:$AS,MATCH($G$1,Database!$A$1:$AS$1,0),FALSE)=0,#N/A,VLOOKUP(A34,Database!$A:$AS,MATCH($G$1,Database!$A$1:$AS$1,0),FALSE))</f>
        <v>79.589671029000002</v>
      </c>
      <c r="H34" s="76">
        <f>(((Table134567891011121314151617343[[#This Row],[ITA]]-VLOOKUP($U$1,A:B,2,))/VLOOKUP($U$1,A:B,2,))*100)+100</f>
        <v>86.924342105593894</v>
      </c>
      <c r="I34" s="76">
        <f>(((Table134567891011121314151617343[[#This Row],[FRA]]-VLOOKUP($U$1,A:C,3,))/VLOOKUP($U$1,A:C,3,))*100)+100</f>
        <v>86.816939890710387</v>
      </c>
      <c r="J34" s="76">
        <f>(((Table134567891011121314151617343[[#This Row],[DEU]]-VLOOKUP($U$1,A:D,4,))/VLOOKUP($U$1,A:D,4,))*100)+100</f>
        <v>94.813829787352503</v>
      </c>
      <c r="K34" s="76">
        <f>(((Table134567891011121314151617343[[#This Row],[ESP]]-VLOOKUP($U$1,A:E,5,))/VLOOKUP($U$1,A:E,5,))*100)+100</f>
        <v>79.96094311415257</v>
      </c>
      <c r="L34" s="76">
        <f>(((Table134567891011121314151617343[[#This Row],[EA19]]-VLOOKUP($U$1,A:F,6,))/VLOOKUP($U$1,A:F,6,))*100)+100</f>
        <v>87.374301675732951</v>
      </c>
      <c r="M34" s="76">
        <f>(((Table134567891011121314151617343[[#This Row],[GBR]]-VLOOKUP($U$1,A:G,7,))/VLOOKUP($U$1,A:G,7,))*100)+100</f>
        <v>82.872928176502185</v>
      </c>
      <c r="N34" s="76">
        <f>IF(VLOOKUP(A34,Database!$A:$AU,MATCH($N$1,Database!$A$1:$AU$1,0),FALSE)=0,#N/A,VLOOKUP(A34,Database!$A:$AU,MATCH($N$1,Database!$A$1:$AU$1,0),FALSE))</f>
        <v>63.185455568999998</v>
      </c>
      <c r="O34" s="76">
        <f>(((Table134567891011121314151617343[[#This Row],[USA]]-VLOOKUP($U$1,A:N,14,))/VLOOKUP($U$1,A:N,14,))*100)+100</f>
        <v>72.887108064796593</v>
      </c>
      <c r="P34" s="76">
        <f>IF(VLOOKUP(A34,Database!$A:$AS,MATCH($P$1,Database!$A$1:$AS$1,0),FALSE)=0,#N/A,VLOOKUP(A34,Database!$A:$AS,MATCH($P$1,Database!$A$1:$AS$1,0),FALSE))</f>
        <v>101.91725336</v>
      </c>
      <c r="Q34" s="76">
        <f>(((Table134567891011121314151617343[[#This Row],[JPN]]-VLOOKUP($U$1,A:Q,16,))/VLOOKUP($U$1,A:Q,16,))*100)+100</f>
        <v>102.32283121844976</v>
      </c>
      <c r="W34" s="80" t="s">
        <v>431</v>
      </c>
    </row>
    <row r="35" spans="1:23" s="80" customFormat="1" x14ac:dyDescent="0.35">
      <c r="A35" s="21">
        <v>33878</v>
      </c>
      <c r="B35" s="76">
        <f>IF(VLOOKUP(A35,Database!$A:$AS,MATCH($B$1,Database!$A$1:$AS$1,0),FALSE)=0,#N/A,VLOOKUP(A35,Database!$A:$AS,MATCH($B$1,Database!$A$1:$AS$1,0),FALSE))</f>
        <v>106.391134072</v>
      </c>
      <c r="C35" s="76">
        <f>IF(VLOOKUP(A35,Database!$A:$AS,MATCH($C$1,Database!$A$1:$AS$1,0),FALSE)=0,#N/A,VLOOKUP(A35,Database!$A:$AS,MATCH($C$1,Database!$A$1:$AS$1,0),FALSE))</f>
        <v>89.88</v>
      </c>
      <c r="D35" s="76">
        <f>IF(VLOOKUP(A35,Database!$A:$AS,MATCH($D$1,Database!$A$1:$AS$1,0),FALSE)=0,#N/A,VLOOKUP(A35,Database!$A:$AS,MATCH($D$1,Database!$A$1:$AS$1,0),FALSE))</f>
        <v>71.205933827999999</v>
      </c>
      <c r="E35" s="76">
        <f>IF(VLOOKUP(A35,Database!$A:$AS,MATCH($E$1,Database!$A$1:$AS$1,0),FALSE)=0,#N/A,VLOOKUP(A35,Database!$A:$AS,MATCH($E$1,Database!$A$1:$AS$1,0),FALSE))</f>
        <v>93.884078236999997</v>
      </c>
      <c r="F35" s="76">
        <f>IF(VLOOKUP(A35,Database!$A:$AS,MATCH($F$1,Database!$A$1:$AS$1,0),FALSE)=0,#N/A,VLOOKUP(A35,Database!$A:$AS,MATCH($F$1,Database!$A$1:$AS$1,0),FALSE))</f>
        <v>78.393467211000001</v>
      </c>
      <c r="G35" s="76">
        <f>IF(VLOOKUP(A35,Database!$A:$AS,MATCH($G$1,Database!$A$1:$AS$1,0),FALSE)=0,#N/A,VLOOKUP(A35,Database!$A:$AS,MATCH($G$1,Database!$A$1:$AS$1,0),FALSE))</f>
        <v>80.438627519999997</v>
      </c>
      <c r="H35" s="76">
        <f>(((Table134567891011121314151617343[[#This Row],[ITA]]-VLOOKUP($U$1,A:B,2,))/VLOOKUP($U$1,A:B,2,))*100)+100</f>
        <v>87.499999999897199</v>
      </c>
      <c r="I35" s="76">
        <f>(((Table134567891011121314151617343[[#This Row],[FRA]]-VLOOKUP($U$1,A:C,3,))/VLOOKUP($U$1,A:C,3,))*100)+100</f>
        <v>87.704918032786878</v>
      </c>
      <c r="J35" s="76">
        <f>(((Table134567891011121314151617343[[#This Row],[DEU]]-VLOOKUP($U$1,A:D,4,))/VLOOKUP($U$1,A:D,4,))*100)+100</f>
        <v>94.680851063985386</v>
      </c>
      <c r="K35" s="76">
        <f>(((Table134567891011121314151617343[[#This Row],[ESP]]-VLOOKUP($U$1,A:E,5,))/VLOOKUP($U$1,A:E,5,))*100)+100</f>
        <v>79.368326725617436</v>
      </c>
      <c r="L35" s="76">
        <f>(((Table134567891011121314151617343[[#This Row],[EA19]]-VLOOKUP($U$1,A:F,6,))/VLOOKUP($U$1,A:F,6,))*100)+100</f>
        <v>87.597765363194668</v>
      </c>
      <c r="M35" s="76">
        <f>(((Table134567891011121314151617343[[#This Row],[GBR]]-VLOOKUP($U$1,A:G,7,))/VLOOKUP($U$1,A:G,7,))*100)+100</f>
        <v>83.756906077076522</v>
      </c>
      <c r="N35" s="76">
        <f>IF(VLOOKUP(A35,Database!$A:$AU,MATCH($N$1,Database!$A$1:$AU$1,0),FALSE)=0,#N/A,VLOOKUP(A35,Database!$A:$AU,MATCH($N$1,Database!$A$1:$AU$1,0),FALSE))</f>
        <v>63.615704121999997</v>
      </c>
      <c r="O35" s="76">
        <f>(((Table134567891011121314151617343[[#This Row],[USA]]-VLOOKUP($U$1,A:N,14,))/VLOOKUP($U$1,A:N,14,))*100)+100</f>
        <v>73.383418054094491</v>
      </c>
      <c r="P35" s="76">
        <f>IF(VLOOKUP(A35,Database!$A:$AS,MATCH($P$1,Database!$A$1:$AS$1,0),FALSE)=0,#N/A,VLOOKUP(A35,Database!$A:$AS,MATCH($P$1,Database!$A$1:$AS$1,0),FALSE))</f>
        <v>98.773537086999994</v>
      </c>
      <c r="Q35" s="76">
        <f>(((Table134567891011121314151617343[[#This Row],[JPN]]-VLOOKUP($U$1,A:Q,16,))/VLOOKUP($U$1,A:Q,16,))*100)+100</f>
        <v>99.16660458364602</v>
      </c>
      <c r="W35" s="80" t="s">
        <v>526</v>
      </c>
    </row>
    <row r="36" spans="1:23" s="80" customFormat="1" x14ac:dyDescent="0.35">
      <c r="A36" s="21">
        <v>33909</v>
      </c>
      <c r="B36" s="76">
        <f>IF(VLOOKUP(A36,Database!$A:$AS,MATCH($B$1,Database!$A$1:$AS$1,0),FALSE)=0,#N/A,VLOOKUP(A36,Database!$A:$AS,MATCH($B$1,Database!$A$1:$AS$1,0),FALSE))</f>
        <v>107.09107574399999</v>
      </c>
      <c r="C36" s="76">
        <f>IF(VLOOKUP(A36,Database!$A:$AS,MATCH($C$1,Database!$A$1:$AS$1,0),FALSE)=0,#N/A,VLOOKUP(A36,Database!$A:$AS,MATCH($C$1,Database!$A$1:$AS$1,0),FALSE))</f>
        <v>88.71</v>
      </c>
      <c r="D36" s="76">
        <f>IF(VLOOKUP(A36,Database!$A:$AS,MATCH($D$1,Database!$A$1:$AS$1,0),FALSE)=0,#N/A,VLOOKUP(A36,Database!$A:$AS,MATCH($D$1,Database!$A$1:$AS$1,0),FALSE))</f>
        <v>70.105842154000001</v>
      </c>
      <c r="E36" s="76">
        <f>IF(VLOOKUP(A36,Database!$A:$AS,MATCH($E$1,Database!$A$1:$AS$1,0),FALSE)=0,#N/A,VLOOKUP(A36,Database!$A:$AS,MATCH($E$1,Database!$A$1:$AS$1,0),FALSE))</f>
        <v>92.272076893000005</v>
      </c>
      <c r="F36" s="76">
        <f>IF(VLOOKUP(A36,Database!$A:$AS,MATCH($F$1,Database!$A$1:$AS$1,0),FALSE)=0,#N/A,VLOOKUP(A36,Database!$A:$AS,MATCH($F$1,Database!$A$1:$AS$1,0),FALSE))</f>
        <v>77.693525539999996</v>
      </c>
      <c r="G36" s="76">
        <f>IF(VLOOKUP(A36,Database!$A:$AS,MATCH($G$1,Database!$A$1:$AS$1,0),FALSE)=0,#N/A,VLOOKUP(A36,Database!$A:$AS,MATCH($G$1,Database!$A$1:$AS$1,0),FALSE))</f>
        <v>79.377431907000002</v>
      </c>
      <c r="H36" s="76">
        <f>(((Table134567891011121314151617343[[#This Row],[ITA]]-VLOOKUP($U$1,A:B,2,))/VLOOKUP($U$1,A:B,2,))*100)+100</f>
        <v>88.075657895022943</v>
      </c>
      <c r="I36" s="76">
        <f>(((Table134567891011121314151617343[[#This Row],[FRA]]-VLOOKUP($U$1,A:C,3,))/VLOOKUP($U$1,A:C,3,))*100)+100</f>
        <v>86.563231850117091</v>
      </c>
      <c r="J36" s="76">
        <f>(((Table134567891011121314151617343[[#This Row],[DEU]]-VLOOKUP($U$1,A:D,4,))/VLOOKUP($U$1,A:D,4,))*100)+100</f>
        <v>93.218085106947029</v>
      </c>
      <c r="K36" s="76">
        <f>(((Table134567891011121314151617343[[#This Row],[ESP]]-VLOOKUP($U$1,A:E,5,))/VLOOKUP($U$1,A:E,5,))*100)+100</f>
        <v>78.005562647242499</v>
      </c>
      <c r="L36" s="76">
        <f>(((Table134567891011121314151617343[[#This Row],[EA19]]-VLOOKUP($U$1,A:F,6,))/VLOOKUP($U$1,A:F,6,))*100)+100</f>
        <v>86.81564245875478</v>
      </c>
      <c r="M36" s="76">
        <f>(((Table134567891011121314151617343[[#This Row],[GBR]]-VLOOKUP($U$1,A:G,7,))/VLOOKUP($U$1,A:G,7,))*100)+100</f>
        <v>82.65193370213953</v>
      </c>
      <c r="N36" s="76">
        <f>IF(VLOOKUP(A36,Database!$A:$AU,MATCH($N$1,Database!$A$1:$AU$1,0),FALSE)=0,#N/A,VLOOKUP(A36,Database!$A:$AU,MATCH($N$1,Database!$A$1:$AU$1,0),FALSE))</f>
        <v>63.872326213000001</v>
      </c>
      <c r="O36" s="76">
        <f>(((Table134567891011121314151617343[[#This Row],[USA]]-VLOOKUP($U$1,A:N,14,))/VLOOKUP($U$1,A:N,14,))*100)+100</f>
        <v>73.679442541218833</v>
      </c>
      <c r="P36" s="76">
        <f>IF(VLOOKUP(A36,Database!$A:$AS,MATCH($P$1,Database!$A$1:$AS$1,0),FALSE)=0,#N/A,VLOOKUP(A36,Database!$A:$AS,MATCH($P$1,Database!$A$1:$AS$1,0),FALSE))</f>
        <v>97.556614659000005</v>
      </c>
      <c r="Q36" s="76">
        <f>(((Table134567891011121314151617343[[#This Row],[JPN]]-VLOOKUP($U$1,A:Q,16,))/VLOOKUP($U$1,A:Q,16,))*100)+100</f>
        <v>97.944839434948832</v>
      </c>
      <c r="W36" s="80" t="s">
        <v>576</v>
      </c>
    </row>
    <row r="37" spans="1:23" s="80" customFormat="1" x14ac:dyDescent="0.35">
      <c r="A37" s="21">
        <v>33939</v>
      </c>
      <c r="B37" s="76">
        <f>IF(VLOOKUP(A37,Database!$A:$AS,MATCH($B$1,Database!$A$1:$AS$1,0),FALSE)=0,#N/A,VLOOKUP(A37,Database!$A:$AS,MATCH($B$1,Database!$A$1:$AS$1,0),FALSE))</f>
        <v>105.291225731</v>
      </c>
      <c r="C37" s="76">
        <f>IF(VLOOKUP(A37,Database!$A:$AS,MATCH($C$1,Database!$A$1:$AS$1,0),FALSE)=0,#N/A,VLOOKUP(A37,Database!$A:$AS,MATCH($C$1,Database!$A$1:$AS$1,0),FALSE))</f>
        <v>87.55</v>
      </c>
      <c r="D37" s="76">
        <f>IF(VLOOKUP(A37,Database!$A:$AS,MATCH($D$1,Database!$A$1:$AS$1,0),FALSE)=0,#N/A,VLOOKUP(A37,Database!$A:$AS,MATCH($D$1,Database!$A$1:$AS$1,0),FALSE))</f>
        <v>68.905742145000005</v>
      </c>
      <c r="E37" s="76">
        <f>IF(VLOOKUP(A37,Database!$A:$AS,MATCH($E$1,Database!$A$1:$AS$1,0),FALSE)=0,#N/A,VLOOKUP(A37,Database!$A:$AS,MATCH($E$1,Database!$A$1:$AS$1,0),FALSE))</f>
        <v>90.765075637999999</v>
      </c>
      <c r="F37" s="76">
        <f>IF(VLOOKUP(A37,Database!$A:$AS,MATCH($F$1,Database!$A$1:$AS$1,0),FALSE)=0,#N/A,VLOOKUP(A37,Database!$A:$AS,MATCH($F$1,Database!$A$1:$AS$1,0),FALSE))</f>
        <v>76.293642195999993</v>
      </c>
      <c r="G37" s="76">
        <f>IF(VLOOKUP(A37,Database!$A:$AS,MATCH($G$1,Database!$A$1:$AS$1,0),FALSE)=0,#N/A,VLOOKUP(A37,Database!$A:$AS,MATCH($G$1,Database!$A$1:$AS$1,0),FALSE))</f>
        <v>79.271312344999998</v>
      </c>
      <c r="H37" s="76">
        <f>(((Table134567891011121314151617343[[#This Row],[ITA]]-VLOOKUP($U$1,A:B,2,))/VLOOKUP($U$1,A:B,2,))*100)+100</f>
        <v>86.595394736715633</v>
      </c>
      <c r="I37" s="76">
        <f>(((Table134567891011121314151617343[[#This Row],[FRA]]-VLOOKUP($U$1,A:C,3,))/VLOOKUP($U$1,A:C,3,))*100)+100</f>
        <v>85.431303669008585</v>
      </c>
      <c r="J37" s="76">
        <f>(((Table134567891011121314151617343[[#This Row],[DEU]]-VLOOKUP($U$1,A:D,4,))/VLOOKUP($U$1,A:D,4,))*100)+100</f>
        <v>91.622340425211874</v>
      </c>
      <c r="K37" s="76">
        <f>(((Table134567891011121314151617343[[#This Row],[ESP]]-VLOOKUP($U$1,A:E,5,))/VLOOKUP($U$1,A:E,5,))*100)+100</f>
        <v>76.731564220365286</v>
      </c>
      <c r="L37" s="76">
        <f>(((Table134567891011121314151617343[[#This Row],[EA19]]-VLOOKUP($U$1,A:F,6,))/VLOOKUP($U$1,A:F,6,))*100)+100</f>
        <v>85.251396647640178</v>
      </c>
      <c r="M37" s="76">
        <f>(((Table134567891011121314151617343[[#This Row],[GBR]]-VLOOKUP($U$1,A:G,7,))/VLOOKUP($U$1,A:G,7,))*100)+100</f>
        <v>82.541436463916966</v>
      </c>
      <c r="N37" s="76">
        <f>IF(VLOOKUP(A37,Database!$A:$AU,MATCH($N$1,Database!$A$1:$AU$1,0),FALSE)=0,#N/A,VLOOKUP(A37,Database!$A:$AU,MATCH($N$1,Database!$A$1:$AU$1,0),FALSE))</f>
        <v>63.973170365000001</v>
      </c>
      <c r="O37" s="76">
        <f>(((Table134567891011121314151617343[[#This Row],[USA]]-VLOOKUP($U$1,A:N,14,))/VLOOKUP($U$1,A:N,14,))*100)+100</f>
        <v>73.795770555923099</v>
      </c>
      <c r="P37" s="76">
        <f>IF(VLOOKUP(A37,Database!$A:$AS,MATCH($P$1,Database!$A$1:$AS$1,0),FALSE)=0,#N/A,VLOOKUP(A37,Database!$A:$AS,MATCH($P$1,Database!$A$1:$AS$1,0),FALSE))</f>
        <v>97.150973848999996</v>
      </c>
      <c r="Q37" s="76">
        <f>(((Table134567891011121314151617343[[#This Row],[JPN]]-VLOOKUP($U$1,A:Q,16,))/VLOOKUP($U$1,A:Q,16,))*100)+100</f>
        <v>97.537584384713767</v>
      </c>
      <c r="W37" s="80" t="s">
        <v>577</v>
      </c>
    </row>
    <row r="38" spans="1:23" s="80" customFormat="1" x14ac:dyDescent="0.35">
      <c r="A38" s="21">
        <v>33970</v>
      </c>
      <c r="B38" s="76">
        <f>IF(VLOOKUP(A38,Database!$A:$AS,MATCH($B$1,Database!$A$1:$AS$1,0),FALSE)=0,#N/A,VLOOKUP(A38,Database!$A:$AS,MATCH($B$1,Database!$A$1:$AS$1,0),FALSE))</f>
        <v>107.09107574399999</v>
      </c>
      <c r="C38" s="76">
        <f>IF(VLOOKUP(A38,Database!$A:$AS,MATCH($C$1,Database!$A$1:$AS$1,0),FALSE)=0,#N/A,VLOOKUP(A38,Database!$A:$AS,MATCH($C$1,Database!$A$1:$AS$1,0),FALSE))</f>
        <v>87.45</v>
      </c>
      <c r="D38" s="76">
        <f>IF(VLOOKUP(A38,Database!$A:$AS,MATCH($D$1,Database!$A$1:$AS$1,0),FALSE)=0,#N/A,VLOOKUP(A38,Database!$A:$AS,MATCH($D$1,Database!$A$1:$AS$1,0),FALSE))</f>
        <v>68.105675473000005</v>
      </c>
      <c r="E38" s="76">
        <f>IF(VLOOKUP(A38,Database!$A:$AS,MATCH($E$1,Database!$A$1:$AS$1,0),FALSE)=0,#N/A,VLOOKUP(A38,Database!$A:$AS,MATCH($E$1,Database!$A$1:$AS$1,0),FALSE))</f>
        <v>92.103076752999996</v>
      </c>
      <c r="F38" s="76">
        <f>IF(VLOOKUP(A38,Database!$A:$AS,MATCH($F$1,Database!$A$1:$AS$1,0),FALSE)=0,#N/A,VLOOKUP(A38,Database!$A:$AS,MATCH($F$1,Database!$A$1:$AS$1,0),FALSE))</f>
        <v>76.693608866000005</v>
      </c>
      <c r="G38" s="76">
        <f>IF(VLOOKUP(A38,Database!$A:$AS,MATCH($G$1,Database!$A$1:$AS$1,0),FALSE)=0,#N/A,VLOOKUP(A38,Database!$A:$AS,MATCH($G$1,Database!$A$1:$AS$1,0),FALSE))</f>
        <v>79.377431907000002</v>
      </c>
      <c r="H38" s="76">
        <f>(((Table134567891011121314151617343[[#This Row],[ITA]]-VLOOKUP($U$1,A:B,2,))/VLOOKUP($U$1,A:B,2,))*100)+100</f>
        <v>88.075657895022943</v>
      </c>
      <c r="I38" s="76">
        <f>(((Table134567891011121314151617343[[#This Row],[FRA]]-VLOOKUP($U$1,A:C,3,))/VLOOKUP($U$1,A:C,3,))*100)+100</f>
        <v>85.333723653395779</v>
      </c>
      <c r="J38" s="76">
        <f>(((Table134567891011121314151617343[[#This Row],[DEU]]-VLOOKUP($U$1,A:D,4,))/VLOOKUP($U$1,A:D,4,))*100)+100</f>
        <v>90.558510638274896</v>
      </c>
      <c r="K38" s="76">
        <f>(((Table134567891011121314151617343[[#This Row],[ESP]]-VLOOKUP($U$1,A:E,5,))/VLOOKUP($U$1,A:E,5,))*100)+100</f>
        <v>77.862692220434496</v>
      </c>
      <c r="L38" s="76">
        <f>(((Table134567891011121314151617343[[#This Row],[EA19]]-VLOOKUP($U$1,A:F,6,))/VLOOKUP($U$1,A:F,6,))*100)+100</f>
        <v>85.698324022563611</v>
      </c>
      <c r="M38" s="76">
        <f>(((Table134567891011121314151617343[[#This Row],[GBR]]-VLOOKUP($U$1,A:G,7,))/VLOOKUP($U$1,A:G,7,))*100)+100</f>
        <v>82.65193370213953</v>
      </c>
      <c r="N38" s="76">
        <f>IF(VLOOKUP(A38,Database!$A:$AU,MATCH($N$1,Database!$A$1:$AU$1,0),FALSE)=0,#N/A,VLOOKUP(A38,Database!$A:$AU,MATCH($N$1,Database!$A$1:$AU$1,0),FALSE))</f>
        <v>64.228701713000007</v>
      </c>
      <c r="O38" s="76">
        <f>(((Table134567891011121314151617343[[#This Row],[USA]]-VLOOKUP($U$1,A:N,14,))/VLOOKUP($U$1,A:N,14,))*100)+100</f>
        <v>74.090536824645824</v>
      </c>
      <c r="P38" s="76">
        <f>IF(VLOOKUP(A38,Database!$A:$AS,MATCH($P$1,Database!$A$1:$AS$1,0),FALSE)=0,#N/A,VLOOKUP(A38,Database!$A:$AS,MATCH($P$1,Database!$A$1:$AS$1,0),FALSE))</f>
        <v>99.179177895999999</v>
      </c>
      <c r="Q38" s="76">
        <f>(((Table134567891011121314151617343[[#This Row],[JPN]]-VLOOKUP($U$1,A:Q,16,))/VLOOKUP($U$1,A:Q,16,))*100)+100</f>
        <v>99.573859632877088</v>
      </c>
      <c r="W38" s="80" t="s">
        <v>90</v>
      </c>
    </row>
    <row r="39" spans="1:23" s="80" customFormat="1" x14ac:dyDescent="0.35">
      <c r="A39" s="21">
        <v>34001</v>
      </c>
      <c r="B39" s="76">
        <f>IF(VLOOKUP(A39,Database!$A:$AS,MATCH($B$1,Database!$A$1:$AS$1,0),FALSE)=0,#N/A,VLOOKUP(A39,Database!$A:$AS,MATCH($B$1,Database!$A$1:$AS$1,0),FALSE))</f>
        <v>106.791100742</v>
      </c>
      <c r="C39" s="76">
        <f>IF(VLOOKUP(A39,Database!$A:$AS,MATCH($C$1,Database!$A$1:$AS$1,0),FALSE)=0,#N/A,VLOOKUP(A39,Database!$A:$AS,MATCH($C$1,Database!$A$1:$AS$1,0),FALSE))</f>
        <v>87.58</v>
      </c>
      <c r="D39" s="76">
        <f>IF(VLOOKUP(A39,Database!$A:$AS,MATCH($D$1,Database!$A$1:$AS$1,0),FALSE)=0,#N/A,VLOOKUP(A39,Database!$A:$AS,MATCH($D$1,Database!$A$1:$AS$1,0),FALSE))</f>
        <v>67.105592133000002</v>
      </c>
      <c r="E39" s="76">
        <f>IF(VLOOKUP(A39,Database!$A:$AS,MATCH($E$1,Database!$A$1:$AS$1,0),FALSE)=0,#N/A,VLOOKUP(A39,Database!$A:$AS,MATCH($E$1,Database!$A$1:$AS$1,0),FALSE))</f>
        <v>90.723075602999998</v>
      </c>
      <c r="F39" s="76">
        <f>IF(VLOOKUP(A39,Database!$A:$AS,MATCH($F$1,Database!$A$1:$AS$1,0),FALSE)=0,#N/A,VLOOKUP(A39,Database!$A:$AS,MATCH($F$1,Database!$A$1:$AS$1,0),FALSE))</f>
        <v>76.093658861999998</v>
      </c>
      <c r="G39" s="76">
        <f>IF(VLOOKUP(A39,Database!$A:$AS,MATCH($G$1,Database!$A$1:$AS$1,0),FALSE)=0,#N/A,VLOOKUP(A39,Database!$A:$AS,MATCH($G$1,Database!$A$1:$AS$1,0),FALSE))</f>
        <v>80.544747082000001</v>
      </c>
      <c r="H39" s="76">
        <f>(((Table134567891011121314151617343[[#This Row],[ITA]]-VLOOKUP($U$1,A:B,2,))/VLOOKUP($U$1,A:B,2,))*100)+100</f>
        <v>87.828947368775459</v>
      </c>
      <c r="I39" s="76">
        <f>(((Table134567891011121314151617343[[#This Row],[FRA]]-VLOOKUP($U$1,A:C,3,))/VLOOKUP($U$1,A:C,3,))*100)+100</f>
        <v>85.460577673692427</v>
      </c>
      <c r="J39" s="76">
        <f>(((Table134567891011121314151617343[[#This Row],[DEU]]-VLOOKUP($U$1,A:D,4,))/VLOOKUP($U$1,A:D,4,))*100)+100</f>
        <v>89.228723404603656</v>
      </c>
      <c r="K39" s="76">
        <f>(((Table134567891011121314151617343[[#This Row],[ESP]]-VLOOKUP($U$1,A:E,5,))/VLOOKUP($U$1,A:E,5,))*100)+100</f>
        <v>76.696057960273421</v>
      </c>
      <c r="L39" s="76">
        <f>(((Table134567891011121314151617343[[#This Row],[EA19]]-VLOOKUP($U$1,A:F,6,))/VLOOKUP($U$1,A:F,6,))*100)+100</f>
        <v>85.027932961295875</v>
      </c>
      <c r="M39" s="76">
        <f>(((Table134567891011121314151617343[[#This Row],[GBR]]-VLOOKUP($U$1,A:G,7,))/VLOOKUP($U$1,A:G,7,))*100)+100</f>
        <v>83.8674033152991</v>
      </c>
      <c r="N39" s="76">
        <f>IF(VLOOKUP(A39,Database!$A:$AU,MATCH($N$1,Database!$A$1:$AU$1,0),FALSE)=0,#N/A,VLOOKUP(A39,Database!$A:$AU,MATCH($N$1,Database!$A$1:$AU$1,0),FALSE))</f>
        <v>64.532820705999995</v>
      </c>
      <c r="O39" s="76">
        <f>(((Table134567891011121314151617343[[#This Row],[USA]]-VLOOKUP($U$1,A:N,14,))/VLOOKUP($U$1,A:N,14,))*100)+100</f>
        <v>74.441351006608016</v>
      </c>
      <c r="P39" s="76">
        <f>IF(VLOOKUP(A39,Database!$A:$AS,MATCH($P$1,Database!$A$1:$AS$1,0),FALSE)=0,#N/A,VLOOKUP(A39,Database!$A:$AS,MATCH($P$1,Database!$A$1:$AS$1,0),FALSE))</f>
        <v>99.381998300999996</v>
      </c>
      <c r="Q39" s="76">
        <f>(((Table134567891011121314151617343[[#This Row],[JPN]]-VLOOKUP($U$1,A:Q,16,))/VLOOKUP($U$1,A:Q,16,))*100)+100</f>
        <v>99.777487157994614</v>
      </c>
      <c r="W39" s="80" t="s">
        <v>210</v>
      </c>
    </row>
    <row r="40" spans="1:23" s="80" customFormat="1" x14ac:dyDescent="0.35">
      <c r="A40" s="21">
        <v>34029</v>
      </c>
      <c r="B40" s="76">
        <f>IF(VLOOKUP(A40,Database!$A:$AS,MATCH($B$1,Database!$A$1:$AS$1,0),FALSE)=0,#N/A,VLOOKUP(A40,Database!$A:$AS,MATCH($B$1,Database!$A$1:$AS$1,0),FALSE))</f>
        <v>106.291142405</v>
      </c>
      <c r="C40" s="76">
        <f>IF(VLOOKUP(A40,Database!$A:$AS,MATCH($C$1,Database!$A$1:$AS$1,0),FALSE)=0,#N/A,VLOOKUP(A40,Database!$A:$AS,MATCH($C$1,Database!$A$1:$AS$1,0),FALSE))</f>
        <v>87.14</v>
      </c>
      <c r="D40" s="76">
        <f>IF(VLOOKUP(A40,Database!$A:$AS,MATCH($D$1,Database!$A$1:$AS$1,0),FALSE)=0,#N/A,VLOOKUP(A40,Database!$A:$AS,MATCH($D$1,Database!$A$1:$AS$1,0),FALSE))</f>
        <v>67.205600466999996</v>
      </c>
      <c r="E40" s="76">
        <f>IF(VLOOKUP(A40,Database!$A:$AS,MATCH($E$1,Database!$A$1:$AS$1,0),FALSE)=0,#N/A,VLOOKUP(A40,Database!$A:$AS,MATCH($E$1,Database!$A$1:$AS$1,0),FALSE))</f>
        <v>90.955075796000003</v>
      </c>
      <c r="F40" s="76">
        <f>IF(VLOOKUP(A40,Database!$A:$AS,MATCH($F$1,Database!$A$1:$AS$1,0),FALSE)=0,#N/A,VLOOKUP(A40,Database!$A:$AS,MATCH($F$1,Database!$A$1:$AS$1,0),FALSE))</f>
        <v>75.893675526999999</v>
      </c>
      <c r="G40" s="76">
        <f>IF(VLOOKUP(A40,Database!$A:$AS,MATCH($G$1,Database!$A$1:$AS$1,0),FALSE)=0,#N/A,VLOOKUP(A40,Database!$A:$AS,MATCH($G$1,Database!$A$1:$AS$1,0),FALSE))</f>
        <v>79.801910152000005</v>
      </c>
      <c r="H40" s="76">
        <f>(((Table134567891011121314151617343[[#This Row],[ITA]]-VLOOKUP($U$1,A:B,2,))/VLOOKUP($U$1,A:B,2,))*100)+100</f>
        <v>87.41776315808886</v>
      </c>
      <c r="I40" s="76">
        <f>(((Table134567891011121314151617343[[#This Row],[FRA]]-VLOOKUP($U$1,A:C,3,))/VLOOKUP($U$1,A:C,3,))*100)+100</f>
        <v>85.031225604996095</v>
      </c>
      <c r="J40" s="76">
        <f>(((Table134567891011121314151617343[[#This Row],[DEU]]-VLOOKUP($U$1,A:D,4,))/VLOOKUP($U$1,A:D,4,))*100)+100</f>
        <v>89.361702127970773</v>
      </c>
      <c r="K40" s="76">
        <f>(((Table134567891011121314151617343[[#This Row],[ESP]]-VLOOKUP($U$1,A:E,5,))/VLOOKUP($U$1,A:E,5,))*100)+100</f>
        <v>76.892187777641908</v>
      </c>
      <c r="L40" s="76">
        <f>(((Table134567891011121314151617343[[#This Row],[EA19]]-VLOOKUP($U$1,A:F,6,))/VLOOKUP($U$1,A:F,6,))*100)+100</f>
        <v>84.804469273834158</v>
      </c>
      <c r="M40" s="76">
        <f>(((Table134567891011121314151617343[[#This Row],[GBR]]-VLOOKUP($U$1,A:G,7,))/VLOOKUP($U$1,A:G,7,))*100)+100</f>
        <v>83.093922651906084</v>
      </c>
      <c r="N40" s="76">
        <f>IF(VLOOKUP(A40,Database!$A:$AU,MATCH($N$1,Database!$A$1:$AU$1,0),FALSE)=0,#N/A,VLOOKUP(A40,Database!$A:$AU,MATCH($N$1,Database!$A$1:$AU$1,0),FALSE))</f>
        <v>64.470450036000003</v>
      </c>
      <c r="O40" s="76">
        <f>(((Table134567891011121314151617343[[#This Row],[USA]]-VLOOKUP($U$1,A:N,14,))/VLOOKUP($U$1,A:N,14,))*100)+100</f>
        <v>74.369403788321392</v>
      </c>
      <c r="P40" s="76">
        <f>IF(VLOOKUP(A40,Database!$A:$AS,MATCH($P$1,Database!$A$1:$AS$1,0),FALSE)=0,#N/A,VLOOKUP(A40,Database!$A:$AS,MATCH($P$1,Database!$A$1:$AS$1,0),FALSE))</f>
        <v>96.035461623000003</v>
      </c>
      <c r="Q40" s="76">
        <f>(((Table134567891011121314151617343[[#This Row],[JPN]]-VLOOKUP($U$1,A:Q,16,))/VLOOKUP($U$1,A:Q,16,))*100)+100</f>
        <v>96.417632998073358</v>
      </c>
      <c r="W40" s="80" t="s">
        <v>483</v>
      </c>
    </row>
    <row r="41" spans="1:23" s="80" customFormat="1" x14ac:dyDescent="0.35">
      <c r="A41" s="21">
        <v>34060</v>
      </c>
      <c r="B41" s="76">
        <f>IF(VLOOKUP(A41,Database!$A:$AS,MATCH($B$1,Database!$A$1:$AS$1,0),FALSE)=0,#N/A,VLOOKUP(A41,Database!$A:$AS,MATCH($B$1,Database!$A$1:$AS$1,0),FALSE))</f>
        <v>106.09115907</v>
      </c>
      <c r="C41" s="76">
        <f>IF(VLOOKUP(A41,Database!$A:$AS,MATCH($C$1,Database!$A$1:$AS$1,0),FALSE)=0,#N/A,VLOOKUP(A41,Database!$A:$AS,MATCH($C$1,Database!$A$1:$AS$1,0),FALSE))</f>
        <v>86.57</v>
      </c>
      <c r="D41" s="76">
        <f>IF(VLOOKUP(A41,Database!$A:$AS,MATCH($D$1,Database!$A$1:$AS$1,0),FALSE)=0,#N/A,VLOOKUP(A41,Database!$A:$AS,MATCH($D$1,Database!$A$1:$AS$1,0),FALSE))</f>
        <v>66.705558796999995</v>
      </c>
      <c r="E41" s="76">
        <f>IF(VLOOKUP(A41,Database!$A:$AS,MATCH($E$1,Database!$A$1:$AS$1,0),FALSE)=0,#N/A,VLOOKUP(A41,Database!$A:$AS,MATCH($E$1,Database!$A$1:$AS$1,0),FALSE))</f>
        <v>90.471075393000007</v>
      </c>
      <c r="F41" s="76">
        <f>IF(VLOOKUP(A41,Database!$A:$AS,MATCH($F$1,Database!$A$1:$AS$1,0),FALSE)=0,#N/A,VLOOKUP(A41,Database!$A:$AS,MATCH($F$1,Database!$A$1:$AS$1,0),FALSE))</f>
        <v>75.493708858000005</v>
      </c>
      <c r="G41" s="76">
        <f>IF(VLOOKUP(A41,Database!$A:$AS,MATCH($G$1,Database!$A$1:$AS$1,0),FALSE)=0,#N/A,VLOOKUP(A41,Database!$A:$AS,MATCH($G$1,Database!$A$1:$AS$1,0),FALSE))</f>
        <v>79.908029713000005</v>
      </c>
      <c r="H41" s="76">
        <f>(((Table134567891011121314151617343[[#This Row],[ITA]]-VLOOKUP($U$1,A:B,2,))/VLOOKUP($U$1,A:B,2,))*100)+100</f>
        <v>87.253289473649716</v>
      </c>
      <c r="I41" s="76">
        <f>(((Table134567891011121314151617343[[#This Row],[FRA]]-VLOOKUP($U$1,A:C,3,))/VLOOKUP($U$1,A:C,3,))*100)+100</f>
        <v>84.475019516003115</v>
      </c>
      <c r="J41" s="76">
        <f>(((Table134567891011121314151617343[[#This Row],[DEU]]-VLOOKUP($U$1,A:D,4,))/VLOOKUP($U$1,A:D,4,))*100)+100</f>
        <v>88.696808511135146</v>
      </c>
      <c r="K41" s="76">
        <f>(((Table134567891011121314151617343[[#This Row],[ESP]]-VLOOKUP($U$1,A:E,5,))/VLOOKUP($U$1,A:E,5,))*100)+100</f>
        <v>76.483020399722278</v>
      </c>
      <c r="L41" s="76">
        <f>(((Table134567891011121314151617343[[#This Row],[EA19]]-VLOOKUP($U$1,A:F,6,))/VLOOKUP($U$1,A:F,6,))*100)+100</f>
        <v>84.357541900028153</v>
      </c>
      <c r="M41" s="76">
        <f>(((Table134567891011121314151617343[[#This Row],[GBR]]-VLOOKUP($U$1,A:G,7,))/VLOOKUP($U$1,A:G,7,))*100)+100</f>
        <v>83.204419889087404</v>
      </c>
      <c r="N41" s="76">
        <f>IF(VLOOKUP(A41,Database!$A:$AU,MATCH($N$1,Database!$A$1:$AU$1,0),FALSE)=0,#N/A,VLOOKUP(A41,Database!$A:$AU,MATCH($N$1,Database!$A$1:$AU$1,0),FALSE))</f>
        <v>64.655380561000001</v>
      </c>
      <c r="O41" s="76">
        <f>(((Table134567891011121314151617343[[#This Row],[USA]]-VLOOKUP($U$1,A:N,14,))/VLOOKUP($U$1,A:N,14,))*100)+100</f>
        <v>74.582729007531611</v>
      </c>
      <c r="P41" s="76">
        <f>IF(VLOOKUP(A41,Database!$A:$AS,MATCH($P$1,Database!$A$1:$AS$1,0),FALSE)=0,#N/A,VLOOKUP(A41,Database!$A:$AS,MATCH($P$1,Database!$A$1:$AS$1,0),FALSE))</f>
        <v>97.860845265999998</v>
      </c>
      <c r="Q41" s="76">
        <f>(((Table134567891011121314151617343[[#This Row],[JPN]]-VLOOKUP($U$1,A:Q,16,))/VLOOKUP($U$1,A:Q,16,))*100)+100</f>
        <v>98.250280722123122</v>
      </c>
      <c r="W41" s="80" t="s">
        <v>535</v>
      </c>
    </row>
    <row r="42" spans="1:23" s="80" customFormat="1" x14ac:dyDescent="0.35">
      <c r="A42" s="21">
        <v>34090</v>
      </c>
      <c r="B42" s="76">
        <f>IF(VLOOKUP(A42,Database!$A:$AS,MATCH($B$1,Database!$A$1:$AS$1,0),FALSE)=0,#N/A,VLOOKUP(A42,Database!$A:$AS,MATCH($B$1,Database!$A$1:$AS$1,0),FALSE))</f>
        <v>105.491209066</v>
      </c>
      <c r="C42" s="76">
        <f>IF(VLOOKUP(A42,Database!$A:$AS,MATCH($C$1,Database!$A$1:$AS$1,0),FALSE)=0,#N/A,VLOOKUP(A42,Database!$A:$AS,MATCH($C$1,Database!$A$1:$AS$1,0),FALSE))</f>
        <v>86.48</v>
      </c>
      <c r="D42" s="76">
        <f>IF(VLOOKUP(A42,Database!$A:$AS,MATCH($D$1,Database!$A$1:$AS$1,0),FALSE)=0,#N/A,VLOOKUP(A42,Database!$A:$AS,MATCH($D$1,Database!$A$1:$AS$1,0),FALSE))</f>
        <v>66.705558796999995</v>
      </c>
      <c r="E42" s="76">
        <f>IF(VLOOKUP(A42,Database!$A:$AS,MATCH($E$1,Database!$A$1:$AS$1,0),FALSE)=0,#N/A,VLOOKUP(A42,Database!$A:$AS,MATCH($E$1,Database!$A$1:$AS$1,0),FALSE))</f>
        <v>91.195075996</v>
      </c>
      <c r="F42" s="76">
        <f>IF(VLOOKUP(A42,Database!$A:$AS,MATCH($F$1,Database!$A$1:$AS$1,0),FALSE)=0,#N/A,VLOOKUP(A42,Database!$A:$AS,MATCH($F$1,Database!$A$1:$AS$1,0),FALSE))</f>
        <v>75.293725523000006</v>
      </c>
      <c r="G42" s="76">
        <f>IF(VLOOKUP(A42,Database!$A:$AS,MATCH($G$1,Database!$A$1:$AS$1,0),FALSE)=0,#N/A,VLOOKUP(A42,Database!$A:$AS,MATCH($G$1,Database!$A$1:$AS$1,0),FALSE))</f>
        <v>80.544747082000001</v>
      </c>
      <c r="H42" s="76">
        <f>(((Table134567891011121314151617343[[#This Row],[ITA]]-VLOOKUP($U$1,A:B,2,))/VLOOKUP($U$1,A:B,2,))*100)+100</f>
        <v>86.759868421154763</v>
      </c>
      <c r="I42" s="76">
        <f>(((Table134567891011121314151617343[[#This Row],[FRA]]-VLOOKUP($U$1,A:C,3,))/VLOOKUP($U$1,A:C,3,))*100)+100</f>
        <v>84.387197501951604</v>
      </c>
      <c r="J42" s="76">
        <f>(((Table134567891011121314151617343[[#This Row],[DEU]]-VLOOKUP($U$1,A:D,4,))/VLOOKUP($U$1,A:D,4,))*100)+100</f>
        <v>88.696808511135146</v>
      </c>
      <c r="K42" s="76">
        <f>(((Table134567891011121314151617343[[#This Row],[ESP]]-VLOOKUP($U$1,A:E,5,))/VLOOKUP($U$1,A:E,5,))*100)+100</f>
        <v>77.095080692452527</v>
      </c>
      <c r="L42" s="76">
        <f>(((Table134567891011121314151617343[[#This Row],[EA19]]-VLOOKUP($U$1,A:F,6,))/VLOOKUP($U$1,A:F,6,))*100)+100</f>
        <v>84.134078212566436</v>
      </c>
      <c r="M42" s="76">
        <f>(((Table134567891011121314151617343[[#This Row],[GBR]]-VLOOKUP($U$1,A:G,7,))/VLOOKUP($U$1,A:G,7,))*100)+100</f>
        <v>83.8674033152991</v>
      </c>
      <c r="N42" s="76">
        <f>IF(VLOOKUP(A42,Database!$A:$AU,MATCH($N$1,Database!$A$1:$AU$1,0),FALSE)=0,#N/A,VLOOKUP(A42,Database!$A:$AU,MATCH($N$1,Database!$A$1:$AU$1,0),FALSE))</f>
        <v>64.396775301000005</v>
      </c>
      <c r="O42" s="76">
        <f>(((Table134567891011121314151617343[[#This Row],[USA]]-VLOOKUP($U$1,A:N,14,))/VLOOKUP($U$1,A:N,14,))*100)+100</f>
        <v>74.284416850691002</v>
      </c>
      <c r="P42" s="76">
        <f>IF(VLOOKUP(A42,Database!$A:$AS,MATCH($P$1,Database!$A$1:$AS$1,0),FALSE)=0,#N/A,VLOOKUP(A42,Database!$A:$AS,MATCH($P$1,Database!$A$1:$AS$1,0),FALSE))</f>
        <v>99.179177895999999</v>
      </c>
      <c r="Q42" s="76">
        <f>(((Table134567891011121314151617343[[#This Row],[JPN]]-VLOOKUP($U$1,A:Q,16,))/VLOOKUP($U$1,A:Q,16,))*100)+100</f>
        <v>99.573859632877088</v>
      </c>
    </row>
    <row r="43" spans="1:23" s="80" customFormat="1" x14ac:dyDescent="0.35">
      <c r="A43" s="21">
        <v>34121</v>
      </c>
      <c r="B43" s="76">
        <f>IF(VLOOKUP(A43,Database!$A:$AS,MATCH($B$1,Database!$A$1:$AS$1,0),FALSE)=0,#N/A,VLOOKUP(A43,Database!$A:$AS,MATCH($B$1,Database!$A$1:$AS$1,0),FALSE))</f>
        <v>105.091242396</v>
      </c>
      <c r="C43" s="76">
        <f>IF(VLOOKUP(A43,Database!$A:$AS,MATCH($C$1,Database!$A$1:$AS$1,0),FALSE)=0,#N/A,VLOOKUP(A43,Database!$A:$AS,MATCH($C$1,Database!$A$1:$AS$1,0),FALSE))</f>
        <v>85.78</v>
      </c>
      <c r="D43" s="76">
        <f>IF(VLOOKUP(A43,Database!$A:$AS,MATCH($D$1,Database!$A$1:$AS$1,0),FALSE)=0,#N/A,VLOOKUP(A43,Database!$A:$AS,MATCH($D$1,Database!$A$1:$AS$1,0),FALSE))</f>
        <v>66.205517126000004</v>
      </c>
      <c r="E43" s="76">
        <f>IF(VLOOKUP(A43,Database!$A:$AS,MATCH($E$1,Database!$A$1:$AS$1,0),FALSE)=0,#N/A,VLOOKUP(A43,Database!$A:$AS,MATCH($E$1,Database!$A$1:$AS$1,0),FALSE))</f>
        <v>90.498075415000002</v>
      </c>
      <c r="F43" s="76">
        <f>IF(VLOOKUP(A43,Database!$A:$AS,MATCH($F$1,Database!$A$1:$AS$1,0),FALSE)=0,#N/A,VLOOKUP(A43,Database!$A:$AS,MATCH($F$1,Database!$A$1:$AS$1,0),FALSE))</f>
        <v>74.893758852999994</v>
      </c>
      <c r="G43" s="76">
        <f>IF(VLOOKUP(A43,Database!$A:$AS,MATCH($G$1,Database!$A$1:$AS$1,0),FALSE)=0,#N/A,VLOOKUP(A43,Database!$A:$AS,MATCH($G$1,Database!$A$1:$AS$1,0),FALSE))</f>
        <v>80.014149274999994</v>
      </c>
      <c r="H43" s="76">
        <f>(((Table134567891011121314151617343[[#This Row],[ITA]]-VLOOKUP($U$1,A:B,2,))/VLOOKUP($U$1,A:B,2,))*100)+100</f>
        <v>86.430921052276503</v>
      </c>
      <c r="I43" s="76">
        <f>(((Table134567891011121314151617343[[#This Row],[FRA]]-VLOOKUP($U$1,A:C,3,))/VLOOKUP($U$1,A:C,3,))*100)+100</f>
        <v>83.704137392661977</v>
      </c>
      <c r="J43" s="76">
        <f>(((Table134567891011121314151617343[[#This Row],[DEU]]-VLOOKUP($U$1,A:D,4,))/VLOOKUP($U$1,A:D,4,))*100)+100</f>
        <v>88.031914892969866</v>
      </c>
      <c r="K43" s="76">
        <f>(((Table134567891011121314151617343[[#This Row],[ESP]]-VLOOKUP($U$1,A:E,5,))/VLOOKUP($U$1,A:E,5,))*100)+100</f>
        <v>76.505845852215771</v>
      </c>
      <c r="L43" s="76">
        <f>(((Table134567891011121314151617343[[#This Row],[EA19]]-VLOOKUP($U$1,A:F,6,))/VLOOKUP($U$1,A:F,6,))*100)+100</f>
        <v>83.687150837642989</v>
      </c>
      <c r="M43" s="76">
        <f>(((Table134567891011121314151617343[[#This Row],[GBR]]-VLOOKUP($U$1,A:G,7,))/VLOOKUP($U$1,A:G,7,))*100)+100</f>
        <v>83.314917127309968</v>
      </c>
      <c r="N43" s="76">
        <f>IF(VLOOKUP(A43,Database!$A:$AU,MATCH($N$1,Database!$A$1:$AU$1,0),FALSE)=0,#N/A,VLOOKUP(A43,Database!$A:$AU,MATCH($N$1,Database!$A$1:$AU$1,0),FALSE))</f>
        <v>64.550570070000006</v>
      </c>
      <c r="O43" s="76">
        <f>(((Table134567891011121314151617343[[#This Row],[USA]]-VLOOKUP($U$1,A:N,14,))/VLOOKUP($U$1,A:N,14,))*100)+100</f>
        <v>74.461825652241259</v>
      </c>
      <c r="P43" s="76">
        <f>IF(VLOOKUP(A43,Database!$A:$AS,MATCH($P$1,Database!$A$1:$AS$1,0),FALSE)=0,#N/A,VLOOKUP(A43,Database!$A:$AS,MATCH($P$1,Database!$A$1:$AS$1,0),FALSE))</f>
        <v>97.353794253999993</v>
      </c>
      <c r="Q43" s="76">
        <f>(((Table134567891011121314151617343[[#This Row],[JPN]]-VLOOKUP($U$1,A:Q,16,))/VLOOKUP($U$1,A:Q,16,))*100)+100</f>
        <v>97.741211909831293</v>
      </c>
    </row>
    <row r="44" spans="1:23" s="80" customFormat="1" x14ac:dyDescent="0.35">
      <c r="A44" s="21">
        <v>34151</v>
      </c>
      <c r="B44" s="76">
        <f>IF(VLOOKUP(A44,Database!$A:$AS,MATCH($B$1,Database!$A$1:$AS$1,0),FALSE)=0,#N/A,VLOOKUP(A44,Database!$A:$AS,MATCH($B$1,Database!$A$1:$AS$1,0),FALSE))</f>
        <v>104.49129239200001</v>
      </c>
      <c r="C44" s="76">
        <f>IF(VLOOKUP(A44,Database!$A:$AS,MATCH($C$1,Database!$A$1:$AS$1,0),FALSE)=0,#N/A,VLOOKUP(A44,Database!$A:$AS,MATCH($C$1,Database!$A$1:$AS$1,0),FALSE))</f>
        <v>86.96</v>
      </c>
      <c r="D44" s="76">
        <f>IF(VLOOKUP(A44,Database!$A:$AS,MATCH($D$1,Database!$A$1:$AS$1,0),FALSE)=0,#N/A,VLOOKUP(A44,Database!$A:$AS,MATCH($D$1,Database!$A$1:$AS$1,0),FALSE))</f>
        <v>64.705392115999999</v>
      </c>
      <c r="E44" s="76">
        <f>IF(VLOOKUP(A44,Database!$A:$AS,MATCH($E$1,Database!$A$1:$AS$1,0),FALSE)=0,#N/A,VLOOKUP(A44,Database!$A:$AS,MATCH($E$1,Database!$A$1:$AS$1,0),FALSE))</f>
        <v>91.368076139999999</v>
      </c>
      <c r="F44" s="76">
        <f>IF(VLOOKUP(A44,Database!$A:$AS,MATCH($F$1,Database!$A$1:$AS$1,0),FALSE)=0,#N/A,VLOOKUP(A44,Database!$A:$AS,MATCH($F$1,Database!$A$1:$AS$1,0),FALSE))</f>
        <v>74.493792184</v>
      </c>
      <c r="G44" s="76">
        <f>IF(VLOOKUP(A44,Database!$A:$AS,MATCH($G$1,Database!$A$1:$AS$1,0),FALSE)=0,#N/A,VLOOKUP(A44,Database!$A:$AS,MATCH($G$1,Database!$A$1:$AS$1,0),FALSE))</f>
        <v>80.756986204</v>
      </c>
      <c r="H44" s="76">
        <f>(((Table134567891011121314151617343[[#This Row],[ITA]]-VLOOKUP($U$1,A:B,2,))/VLOOKUP($U$1,A:B,2,))*100)+100</f>
        <v>85.937499999781551</v>
      </c>
      <c r="I44" s="76">
        <f>(((Table134567891011121314151617343[[#This Row],[FRA]]-VLOOKUP($U$1,A:C,3,))/VLOOKUP($U$1,A:C,3,))*100)+100</f>
        <v>84.855581576893044</v>
      </c>
      <c r="J44" s="76">
        <f>(((Table134567891011121314151617343[[#This Row],[DEU]]-VLOOKUP($U$1,A:D,4,))/VLOOKUP($U$1,A:D,4,))*100)+100</f>
        <v>86.037234042463012</v>
      </c>
      <c r="K44" s="76">
        <f>(((Table134567891011121314151617343[[#This Row],[ESP]]-VLOOKUP($U$1,A:E,5,))/VLOOKUP($U$1,A:E,5,))*100)+100</f>
        <v>77.241332668404283</v>
      </c>
      <c r="L44" s="76">
        <f>(((Table134567891011121314151617343[[#This Row],[EA19]]-VLOOKUP($U$1,A:F,6,))/VLOOKUP($U$1,A:F,6,))*100)+100</f>
        <v>83.240223463836969</v>
      </c>
      <c r="M44" s="76">
        <f>(((Table134567891011121314151617343[[#This Row],[GBR]]-VLOOKUP($U$1,A:G,7,))/VLOOKUP($U$1,A:G,7,))*100)+100</f>
        <v>84.088397789661755</v>
      </c>
      <c r="N44" s="76">
        <f>IF(VLOOKUP(A44,Database!$A:$AU,MATCH($N$1,Database!$A$1:$AU$1,0),FALSE)=0,#N/A,VLOOKUP(A44,Database!$A:$AU,MATCH($N$1,Database!$A$1:$AU$1,0),FALSE))</f>
        <v>64.706248849999994</v>
      </c>
      <c r="O44" s="76">
        <f>(((Table134567891011121314151617343[[#This Row],[USA]]-VLOOKUP($U$1,A:N,14,))/VLOOKUP($U$1,A:N,14,))*100)+100</f>
        <v>74.641407740541055</v>
      </c>
      <c r="P44" s="76">
        <f>IF(VLOOKUP(A44,Database!$A:$AS,MATCH($P$1,Database!$A$1:$AS$1,0),FALSE)=0,#N/A,VLOOKUP(A44,Database!$A:$AS,MATCH($P$1,Database!$A$1:$AS$1,0),FALSE))</f>
        <v>97.252384051999996</v>
      </c>
      <c r="Q44" s="76">
        <f>(((Table134567891011121314151617343[[#This Row],[JPN]]-VLOOKUP($U$1,A:Q,16,))/VLOOKUP($U$1,A:Q,16,))*100)+100</f>
        <v>97.639398147774529</v>
      </c>
    </row>
    <row r="45" spans="1:23" s="80" customFormat="1" x14ac:dyDescent="0.35">
      <c r="A45" s="21">
        <v>34182</v>
      </c>
      <c r="B45" s="76">
        <f>IF(VLOOKUP(A45,Database!$A:$AS,MATCH($B$1,Database!$A$1:$AS$1,0),FALSE)=0,#N/A,VLOOKUP(A45,Database!$A:$AS,MATCH($B$1,Database!$A$1:$AS$1,0),FALSE))</f>
        <v>104.59128406000001</v>
      </c>
      <c r="C45" s="76">
        <f>IF(VLOOKUP(A45,Database!$A:$AS,MATCH($C$1,Database!$A$1:$AS$1,0),FALSE)=0,#N/A,VLOOKUP(A45,Database!$A:$AS,MATCH($C$1,Database!$A$1:$AS$1,0),FALSE))</f>
        <v>86.36</v>
      </c>
      <c r="D45" s="76">
        <f>IF(VLOOKUP(A45,Database!$A:$AS,MATCH($D$1,Database!$A$1:$AS$1,0),FALSE)=0,#N/A,VLOOKUP(A45,Database!$A:$AS,MATCH($D$1,Database!$A$1:$AS$1,0),FALSE))</f>
        <v>67.505625468999995</v>
      </c>
      <c r="E45" s="76">
        <f>IF(VLOOKUP(A45,Database!$A:$AS,MATCH($E$1,Database!$A$1:$AS$1,0),FALSE)=0,#N/A,VLOOKUP(A45,Database!$A:$AS,MATCH($E$1,Database!$A$1:$AS$1,0),FALSE))</f>
        <v>89.975074978999999</v>
      </c>
      <c r="F45" s="76">
        <f>IF(VLOOKUP(A45,Database!$A:$AS,MATCH($F$1,Database!$A$1:$AS$1,0),FALSE)=0,#N/A,VLOOKUP(A45,Database!$A:$AS,MATCH($F$1,Database!$A$1:$AS$1,0),FALSE))</f>
        <v>75.493708858000005</v>
      </c>
      <c r="G45" s="76">
        <f>IF(VLOOKUP(A45,Database!$A:$AS,MATCH($G$1,Database!$A$1:$AS$1,0),FALSE)=0,#N/A,VLOOKUP(A45,Database!$A:$AS,MATCH($G$1,Database!$A$1:$AS$1,0),FALSE))</f>
        <v>80.969225327000004</v>
      </c>
      <c r="H45" s="76">
        <f>(((Table134567891011121314151617343[[#This Row],[ITA]]-VLOOKUP($U$1,A:B,2,))/VLOOKUP($U$1,A:B,2,))*100)+100</f>
        <v>86.019736842412328</v>
      </c>
      <c r="I45" s="76">
        <f>(((Table134567891011121314151617343[[#This Row],[FRA]]-VLOOKUP($U$1,A:C,3,))/VLOOKUP($U$1,A:C,3,))*100)+100</f>
        <v>84.270101483216237</v>
      </c>
      <c r="J45" s="76">
        <f>(((Table134567891011121314151617343[[#This Row],[DEU]]-VLOOKUP($U$1,A:D,4,))/VLOOKUP($U$1,A:D,4,))*100)+100</f>
        <v>89.760638298072138</v>
      </c>
      <c r="K45" s="76">
        <f>(((Table134567891011121314151617343[[#This Row],[ESP]]-VLOOKUP($U$1,A:E,5,))/VLOOKUP($U$1,A:E,5,))*100)+100</f>
        <v>76.06370837521672</v>
      </c>
      <c r="L45" s="76">
        <f>(((Table134567891011121314151617343[[#This Row],[EA19]]-VLOOKUP($U$1,A:F,6,))/VLOOKUP($U$1,A:F,6,))*100)+100</f>
        <v>84.357541900028153</v>
      </c>
      <c r="M45" s="76">
        <f>(((Table134567891011121314151617343[[#This Row],[GBR]]-VLOOKUP($U$1,A:G,7,))/VLOOKUP($U$1,A:G,7,))*100)+100</f>
        <v>84.309392265065654</v>
      </c>
      <c r="N45" s="76">
        <f>IF(VLOOKUP(A45,Database!$A:$AU,MATCH($N$1,Database!$A$1:$AU$1,0),FALSE)=0,#N/A,VLOOKUP(A45,Database!$A:$AU,MATCH($N$1,Database!$A$1:$AU$1,0),FALSE))</f>
        <v>64.645960506999998</v>
      </c>
      <c r="O45" s="76">
        <f>(((Table134567891011121314151617343[[#This Row],[USA]]-VLOOKUP($U$1,A:N,14,))/VLOOKUP($U$1,A:N,14,))*100)+100</f>
        <v>74.571862574937413</v>
      </c>
      <c r="P45" s="76">
        <f>IF(VLOOKUP(A45,Database!$A:$AS,MATCH($P$1,Database!$A$1:$AS$1,0),FALSE)=0,#N/A,VLOOKUP(A45,Database!$A:$AS,MATCH($P$1,Database!$A$1:$AS$1,0),FALSE))</f>
        <v>96.339692229999997</v>
      </c>
      <c r="Q45" s="76">
        <f>(((Table134567891011121314151617343[[#This Row],[JPN]]-VLOOKUP($U$1,A:Q,16,))/VLOOKUP($U$1,A:Q,16,))*100)+100</f>
        <v>96.723074285247648</v>
      </c>
    </row>
    <row r="46" spans="1:23" s="80" customFormat="1" x14ac:dyDescent="0.35">
      <c r="A46" s="21">
        <v>34213</v>
      </c>
      <c r="B46" s="76">
        <f>IF(VLOOKUP(A46,Database!$A:$AS,MATCH($B$1,Database!$A$1:$AS$1,0),FALSE)=0,#N/A,VLOOKUP(A46,Database!$A:$AS,MATCH($B$1,Database!$A$1:$AS$1,0),FALSE))</f>
        <v>105.191234064</v>
      </c>
      <c r="C46" s="76">
        <f>IF(VLOOKUP(A46,Database!$A:$AS,MATCH($C$1,Database!$A$1:$AS$1,0),FALSE)=0,#N/A,VLOOKUP(A46,Database!$A:$AS,MATCH($C$1,Database!$A$1:$AS$1,0),FALSE))</f>
        <v>86.95</v>
      </c>
      <c r="D46" s="76">
        <f>IF(VLOOKUP(A46,Database!$A:$AS,MATCH($D$1,Database!$A$1:$AS$1,0),FALSE)=0,#N/A,VLOOKUP(A46,Database!$A:$AS,MATCH($D$1,Database!$A$1:$AS$1,0),FALSE))</f>
        <v>67.205600466999996</v>
      </c>
      <c r="E46" s="76">
        <f>IF(VLOOKUP(A46,Database!$A:$AS,MATCH($E$1,Database!$A$1:$AS$1,0),FALSE)=0,#N/A,VLOOKUP(A46,Database!$A:$AS,MATCH($E$1,Database!$A$1:$AS$1,0),FALSE))</f>
        <v>92.526077104999999</v>
      </c>
      <c r="F46" s="76">
        <f>IF(VLOOKUP(A46,Database!$A:$AS,MATCH($F$1,Database!$A$1:$AS$1,0),FALSE)=0,#N/A,VLOOKUP(A46,Database!$A:$AS,MATCH($F$1,Database!$A$1:$AS$1,0),FALSE))</f>
        <v>75.793683860000002</v>
      </c>
      <c r="G46" s="76">
        <f>IF(VLOOKUP(A46,Database!$A:$AS,MATCH($G$1,Database!$A$1:$AS$1,0),FALSE)=0,#N/A,VLOOKUP(A46,Database!$A:$AS,MATCH($G$1,Database!$A$1:$AS$1,0),FALSE))</f>
        <v>81.287584011000007</v>
      </c>
      <c r="H46" s="76">
        <f>(((Table134567891011121314151617343[[#This Row],[ITA]]-VLOOKUP($U$1,A:B,2,))/VLOOKUP($U$1,A:B,2,))*100)+100</f>
        <v>86.51315789490728</v>
      </c>
      <c r="I46" s="76">
        <f>(((Table134567891011121314151617343[[#This Row],[FRA]]-VLOOKUP($U$1,A:C,3,))/VLOOKUP($U$1,A:C,3,))*100)+100</f>
        <v>84.845823575331778</v>
      </c>
      <c r="J46" s="76">
        <f>(((Table134567891011121314151617343[[#This Row],[DEU]]-VLOOKUP($U$1,A:D,4,))/VLOOKUP($U$1,A:D,4,))*100)+100</f>
        <v>89.361702127970773</v>
      </c>
      <c r="K46" s="76">
        <f>(((Table134567891011121314151617343[[#This Row],[ESP]]-VLOOKUP($U$1,A:E,5,))/VLOOKUP($U$1,A:E,5,))*100)+100</f>
        <v>78.22029098236554</v>
      </c>
      <c r="L46" s="76">
        <f>(((Table134567891011121314151617343[[#This Row],[EA19]]-VLOOKUP($U$1,A:F,6,))/VLOOKUP($U$1,A:F,6,))*100)+100</f>
        <v>84.692737430662007</v>
      </c>
      <c r="M46" s="76">
        <f>(((Table134567891011121314151617343[[#This Row],[GBR]]-VLOOKUP($U$1,A:G,7,))/VLOOKUP($U$1,A:G,7,))*100)+100</f>
        <v>84.640883977650887</v>
      </c>
      <c r="N46" s="76">
        <f>IF(VLOOKUP(A46,Database!$A:$AU,MATCH($N$1,Database!$A$1:$AU$1,0),FALSE)=0,#N/A,VLOOKUP(A46,Database!$A:$AU,MATCH($N$1,Database!$A$1:$AU$1,0),FALSE))</f>
        <v>64.976753126000006</v>
      </c>
      <c r="O46" s="76">
        <f>(((Table134567891011121314151617343[[#This Row],[USA]]-VLOOKUP($U$1,A:N,14,))/VLOOKUP($U$1,A:N,14,))*100)+100</f>
        <v>74.953445917986372</v>
      </c>
      <c r="P46" s="76">
        <f>IF(VLOOKUP(A46,Database!$A:$AS,MATCH($P$1,Database!$A$1:$AS$1,0),FALSE)=0,#N/A,VLOOKUP(A46,Database!$A:$AS,MATCH($P$1,Database!$A$1:$AS$1,0),FALSE))</f>
        <v>96.643922837000005</v>
      </c>
      <c r="Q46" s="76">
        <f>(((Table134567891011121314151617343[[#This Row],[JPN]]-VLOOKUP($U$1,A:Q,16,))/VLOOKUP($U$1,A:Q,16,))*100)+100</f>
        <v>97.028515572421952</v>
      </c>
    </row>
    <row r="47" spans="1:23" s="80" customFormat="1" x14ac:dyDescent="0.35">
      <c r="A47" s="21">
        <v>34243</v>
      </c>
      <c r="B47" s="76">
        <f>IF(VLOOKUP(A47,Database!$A:$AS,MATCH($B$1,Database!$A$1:$AS$1,0),FALSE)=0,#N/A,VLOOKUP(A47,Database!$A:$AS,MATCH($B$1,Database!$A$1:$AS$1,0),FALSE))</f>
        <v>105.091242396</v>
      </c>
      <c r="C47" s="76">
        <f>IF(VLOOKUP(A47,Database!$A:$AS,MATCH($C$1,Database!$A$1:$AS$1,0),FALSE)=0,#N/A,VLOOKUP(A47,Database!$A:$AS,MATCH($C$1,Database!$A$1:$AS$1,0),FALSE))</f>
        <v>87.31</v>
      </c>
      <c r="D47" s="76">
        <f>IF(VLOOKUP(A47,Database!$A:$AS,MATCH($D$1,Database!$A$1:$AS$1,0),FALSE)=0,#N/A,VLOOKUP(A47,Database!$A:$AS,MATCH($D$1,Database!$A$1:$AS$1,0),FALSE))</f>
        <v>67.205600466999996</v>
      </c>
      <c r="E47" s="76">
        <f>IF(VLOOKUP(A47,Database!$A:$AS,MATCH($E$1,Database!$A$1:$AS$1,0),FALSE)=0,#N/A,VLOOKUP(A47,Database!$A:$AS,MATCH($E$1,Database!$A$1:$AS$1,0),FALSE))</f>
        <v>93.198077665</v>
      </c>
      <c r="F47" s="76">
        <f>IF(VLOOKUP(A47,Database!$A:$AS,MATCH($F$1,Database!$A$1:$AS$1,0),FALSE)=0,#N/A,VLOOKUP(A47,Database!$A:$AS,MATCH($F$1,Database!$A$1:$AS$1,0),FALSE))</f>
        <v>75.993667193999997</v>
      </c>
      <c r="G47" s="76">
        <f>IF(VLOOKUP(A47,Database!$A:$AS,MATCH($G$1,Database!$A$1:$AS$1,0),FALSE)=0,#N/A,VLOOKUP(A47,Database!$A:$AS,MATCH($G$1,Database!$A$1:$AS$1,0),FALSE))</f>
        <v>81.499823133999996</v>
      </c>
      <c r="H47" s="76">
        <f>(((Table134567891011121314151617343[[#This Row],[ITA]]-VLOOKUP($U$1,A:B,2,))/VLOOKUP($U$1,A:B,2,))*100)+100</f>
        <v>86.430921052276503</v>
      </c>
      <c r="I47" s="76">
        <f>(((Table134567891011121314151617343[[#This Row],[FRA]]-VLOOKUP($U$1,A:C,3,))/VLOOKUP($U$1,A:C,3,))*100)+100</f>
        <v>85.197111631537865</v>
      </c>
      <c r="J47" s="76">
        <f>(((Table134567891011121314151617343[[#This Row],[DEU]]-VLOOKUP($U$1,A:D,4,))/VLOOKUP($U$1,A:D,4,))*100)+100</f>
        <v>89.361702127970773</v>
      </c>
      <c r="K47" s="76">
        <f>(((Table134567891011121314151617343[[#This Row],[ESP]]-VLOOKUP($U$1,A:E,5,))/VLOOKUP($U$1,A:E,5,))*100)+100</f>
        <v>78.788391143835284</v>
      </c>
      <c r="L47" s="76">
        <f>(((Table134567891011121314151617343[[#This Row],[EA19]]-VLOOKUP($U$1,A:F,6,))/VLOOKUP($U$1,A:F,6,))*100)+100</f>
        <v>84.91620111700631</v>
      </c>
      <c r="M47" s="76">
        <f>(((Table134567891011121314151617343[[#This Row],[GBR]]-VLOOKUP($U$1,A:G,7,))/VLOOKUP($U$1,A:G,7,))*100)+100</f>
        <v>84.861878453054771</v>
      </c>
      <c r="N47" s="76">
        <f>IF(VLOOKUP(A47,Database!$A:$AU,MATCH($N$1,Database!$A$1:$AU$1,0),FALSE)=0,#N/A,VLOOKUP(A47,Database!$A:$AU,MATCH($N$1,Database!$A$1:$AU$1,0),FALSE))</f>
        <v>65.459654818999994</v>
      </c>
      <c r="O47" s="76">
        <f>(((Table134567891011121314151617343[[#This Row],[USA]]-VLOOKUP($U$1,A:N,14,))/VLOOKUP($U$1,A:N,14,))*100)+100</f>
        <v>75.510493541769449</v>
      </c>
      <c r="P47" s="76">
        <f>IF(VLOOKUP(A47,Database!$A:$AS,MATCH($P$1,Database!$A$1:$AS$1,0),FALSE)=0,#N/A,VLOOKUP(A47,Database!$A:$AS,MATCH($P$1,Database!$A$1:$AS$1,0),FALSE))</f>
        <v>95.832641218999996</v>
      </c>
      <c r="Q47" s="76">
        <f>(((Table134567891011121314151617343[[#This Row],[JPN]]-VLOOKUP($U$1,A:Q,16,))/VLOOKUP($U$1,A:Q,16,))*100)+100</f>
        <v>96.214005473959801</v>
      </c>
    </row>
    <row r="48" spans="1:23" s="80" customFormat="1" x14ac:dyDescent="0.35">
      <c r="A48" s="21">
        <v>34274</v>
      </c>
      <c r="B48" s="76">
        <f>IF(VLOOKUP(A48,Database!$A:$AS,MATCH($B$1,Database!$A$1:$AS$1,0),FALSE)=0,#N/A,VLOOKUP(A48,Database!$A:$AS,MATCH($B$1,Database!$A$1:$AS$1,0),FALSE))</f>
        <v>105.891175735</v>
      </c>
      <c r="C48" s="76">
        <f>IF(VLOOKUP(A48,Database!$A:$AS,MATCH($C$1,Database!$A$1:$AS$1,0),FALSE)=0,#N/A,VLOOKUP(A48,Database!$A:$AS,MATCH($C$1,Database!$A$1:$AS$1,0),FALSE))</f>
        <v>86.71</v>
      </c>
      <c r="D48" s="76">
        <f>IF(VLOOKUP(A48,Database!$A:$AS,MATCH($D$1,Database!$A$1:$AS$1,0),FALSE)=0,#N/A,VLOOKUP(A48,Database!$A:$AS,MATCH($D$1,Database!$A$1:$AS$1,0),FALSE))</f>
        <v>66.605550463</v>
      </c>
      <c r="E48" s="76">
        <f>IF(VLOOKUP(A48,Database!$A:$AS,MATCH($E$1,Database!$A$1:$AS$1,0),FALSE)=0,#N/A,VLOOKUP(A48,Database!$A:$AS,MATCH($E$1,Database!$A$1:$AS$1,0),FALSE))</f>
        <v>93.630078025000003</v>
      </c>
      <c r="F48" s="76">
        <f>IF(VLOOKUP(A48,Database!$A:$AS,MATCH($F$1,Database!$A$1:$AS$1,0),FALSE)=0,#N/A,VLOOKUP(A48,Database!$A:$AS,MATCH($F$1,Database!$A$1:$AS$1,0),FALSE))</f>
        <v>75.893675526999999</v>
      </c>
      <c r="G48" s="76">
        <f>IF(VLOOKUP(A48,Database!$A:$AS,MATCH($G$1,Database!$A$1:$AS$1,0),FALSE)=0,#N/A,VLOOKUP(A48,Database!$A:$AS,MATCH($G$1,Database!$A$1:$AS$1,0),FALSE))</f>
        <v>82.242660064000006</v>
      </c>
      <c r="H48" s="76">
        <f>(((Table134567891011121314151617343[[#This Row],[ITA]]-VLOOKUP($U$1,A:B,2,))/VLOOKUP($U$1,A:B,2,))*100)+100</f>
        <v>87.088815789210599</v>
      </c>
      <c r="I48" s="76">
        <f>(((Table134567891011121314151617343[[#This Row],[FRA]]-VLOOKUP($U$1,A:C,3,))/VLOOKUP($U$1,A:C,3,))*100)+100</f>
        <v>84.61163153786103</v>
      </c>
      <c r="J48" s="76">
        <f>(((Table134567891011121314151617343[[#This Row],[DEU]]-VLOOKUP($U$1,A:D,4,))/VLOOKUP($U$1,A:D,4,))*100)+100</f>
        <v>88.563829787768029</v>
      </c>
      <c r="K48" s="76">
        <f>(((Table134567891011121314151617343[[#This Row],[ESP]]-VLOOKUP($U$1,A:E,5,))/VLOOKUP($U$1,A:E,5,))*100)+100</f>
        <v>79.153598390494409</v>
      </c>
      <c r="L48" s="76">
        <f>(((Table134567891011121314151617343[[#This Row],[EA19]]-VLOOKUP($U$1,A:F,6,))/VLOOKUP($U$1,A:F,6,))*100)+100</f>
        <v>84.804469273834158</v>
      </c>
      <c r="M48" s="76">
        <f>(((Table134567891011121314151617343[[#This Row],[GBR]]-VLOOKUP($U$1,A:G,7,))/VLOOKUP($U$1,A:G,7,))*100)+100</f>
        <v>85.635359116447802</v>
      </c>
      <c r="N48" s="76">
        <f>IF(VLOOKUP(A48,Database!$A:$AU,MATCH($N$1,Database!$A$1:$AU$1,0),FALSE)=0,#N/A,VLOOKUP(A48,Database!$A:$AU,MATCH($N$1,Database!$A$1:$AU$1,0),FALSE))</f>
        <v>65.771012380000002</v>
      </c>
      <c r="O48" s="76">
        <f>(((Table134567891011121314151617343[[#This Row],[USA]]-VLOOKUP($U$1,A:N,14,))/VLOOKUP($U$1,A:N,14,))*100)+100</f>
        <v>75.869657719522621</v>
      </c>
      <c r="P48" s="76">
        <f>IF(VLOOKUP(A48,Database!$A:$AS,MATCH($P$1,Database!$A$1:$AS$1,0),FALSE)=0,#N/A,VLOOKUP(A48,Database!$A:$AS,MATCH($P$1,Database!$A$1:$AS$1,0),FALSE))</f>
        <v>95.629820813999999</v>
      </c>
      <c r="Q48" s="76">
        <f>(((Table134567891011121314151617343[[#This Row],[JPN]]-VLOOKUP($U$1,A:Q,16,))/VLOOKUP($U$1,A:Q,16,))*100)+100</f>
        <v>96.010377948842276</v>
      </c>
    </row>
    <row r="49" spans="1:17" s="80" customFormat="1" x14ac:dyDescent="0.35">
      <c r="A49" s="21">
        <v>34304</v>
      </c>
      <c r="B49" s="76">
        <f>IF(VLOOKUP(A49,Database!$A:$AS,MATCH($B$1,Database!$A$1:$AS$1,0),FALSE)=0,#N/A,VLOOKUP(A49,Database!$A:$AS,MATCH($B$1,Database!$A$1:$AS$1,0),FALSE))</f>
        <v>105.79118406800001</v>
      </c>
      <c r="C49" s="76">
        <f>IF(VLOOKUP(A49,Database!$A:$AS,MATCH($C$1,Database!$A$1:$AS$1,0),FALSE)=0,#N/A,VLOOKUP(A49,Database!$A:$AS,MATCH($C$1,Database!$A$1:$AS$1,0),FALSE))</f>
        <v>85.93</v>
      </c>
      <c r="D49" s="76">
        <f>IF(VLOOKUP(A49,Database!$A:$AS,MATCH($D$1,Database!$A$1:$AS$1,0),FALSE)=0,#N/A,VLOOKUP(A49,Database!$A:$AS,MATCH($D$1,Database!$A$1:$AS$1,0),FALSE))</f>
        <v>67.405617135</v>
      </c>
      <c r="E49" s="76">
        <f>IF(VLOOKUP(A49,Database!$A:$AS,MATCH($E$1,Database!$A$1:$AS$1,0),FALSE)=0,#N/A,VLOOKUP(A49,Database!$A:$AS,MATCH($E$1,Database!$A$1:$AS$1,0),FALSE))</f>
        <v>93.887078239000004</v>
      </c>
      <c r="F49" s="76">
        <f>IF(VLOOKUP(A49,Database!$A:$AS,MATCH($F$1,Database!$A$1:$AS$1,0),FALSE)=0,#N/A,VLOOKUP(A49,Database!$A:$AS,MATCH($F$1,Database!$A$1:$AS$1,0),FALSE))</f>
        <v>75.993667193999997</v>
      </c>
      <c r="G49" s="76">
        <f>IF(VLOOKUP(A49,Database!$A:$AS,MATCH($G$1,Database!$A$1:$AS$1,0),FALSE)=0,#N/A,VLOOKUP(A49,Database!$A:$AS,MATCH($G$1,Database!$A$1:$AS$1,0),FALSE))</f>
        <v>82.454899186000006</v>
      </c>
      <c r="H49" s="76">
        <f>(((Table134567891011121314151617343[[#This Row],[ITA]]-VLOOKUP($U$1,A:B,2,))/VLOOKUP($U$1,A:B,2,))*100)+100</f>
        <v>87.006578947402247</v>
      </c>
      <c r="I49" s="76">
        <f>(((Table134567891011121314151617343[[#This Row],[FRA]]-VLOOKUP($U$1,A:C,3,))/VLOOKUP($U$1,A:C,3,))*100)+100</f>
        <v>83.850507416081186</v>
      </c>
      <c r="J49" s="76">
        <f>(((Table134567891011121314151617343[[#This Row],[DEU]]-VLOOKUP($U$1,A:D,4,))/VLOOKUP($U$1,A:D,4,))*100)+100</f>
        <v>89.627659574705021</v>
      </c>
      <c r="K49" s="76">
        <f>(((Table134567891011121314151617343[[#This Row],[ESP]]-VLOOKUP($U$1,A:E,5,))/VLOOKUP($U$1,A:E,5,))*100)+100</f>
        <v>79.37086288662988</v>
      </c>
      <c r="L49" s="76">
        <f>(((Table134567891011121314151617343[[#This Row],[EA19]]-VLOOKUP($U$1,A:F,6,))/VLOOKUP($U$1,A:F,6,))*100)+100</f>
        <v>84.91620111700631</v>
      </c>
      <c r="M49" s="76">
        <f>(((Table134567891011121314151617343[[#This Row],[GBR]]-VLOOKUP($U$1,A:G,7,))/VLOOKUP($U$1,A:G,7,))*100)+100</f>
        <v>85.856353590810457</v>
      </c>
      <c r="N49" s="76">
        <f>IF(VLOOKUP(A49,Database!$A:$AU,MATCH($N$1,Database!$A$1:$AU$1,0),FALSE)=0,#N/A,VLOOKUP(A49,Database!$A:$AU,MATCH($N$1,Database!$A$1:$AU$1,0),FALSE))</f>
        <v>66.142459966000004</v>
      </c>
      <c r="O49" s="76">
        <f>(((Table134567891011121314151617343[[#This Row],[USA]]-VLOOKUP($U$1,A:N,14,))/VLOOKUP($U$1,A:N,14,))*100)+100</f>
        <v>76.298138294638918</v>
      </c>
      <c r="P49" s="76">
        <f>IF(VLOOKUP(A49,Database!$A:$AS,MATCH($P$1,Database!$A$1:$AS$1,0),FALSE)=0,#N/A,VLOOKUP(A49,Database!$A:$AS,MATCH($P$1,Database!$A$1:$AS$1,0),FALSE))</f>
        <v>94.919949398</v>
      </c>
      <c r="Q49" s="76">
        <f>(((Table134567891011121314151617343[[#This Row],[JPN]]-VLOOKUP($U$1,A:Q,16,))/VLOOKUP($U$1,A:Q,16,))*100)+100</f>
        <v>95.297681612436904</v>
      </c>
    </row>
    <row r="50" spans="1:17" s="80" customFormat="1" x14ac:dyDescent="0.35">
      <c r="A50" s="21">
        <v>34335</v>
      </c>
      <c r="B50" s="76">
        <f>IF(VLOOKUP(A50,Database!$A:$AS,MATCH($B$1,Database!$A$1:$AS$1,0),FALSE)=0,#N/A,VLOOKUP(A50,Database!$A:$AS,MATCH($B$1,Database!$A$1:$AS$1,0),FALSE))</f>
        <v>106.09115907</v>
      </c>
      <c r="C50" s="76">
        <f>IF(VLOOKUP(A50,Database!$A:$AS,MATCH($C$1,Database!$A$1:$AS$1,0),FALSE)=0,#N/A,VLOOKUP(A50,Database!$A:$AS,MATCH($C$1,Database!$A$1:$AS$1,0),FALSE))</f>
        <v>87.53</v>
      </c>
      <c r="D50" s="76">
        <f>IF(VLOOKUP(A50,Database!$A:$AS,MATCH($D$1,Database!$A$1:$AS$1,0),FALSE)=0,#N/A,VLOOKUP(A50,Database!$A:$AS,MATCH($D$1,Database!$A$1:$AS$1,0),FALSE))</f>
        <v>67.105592133000002</v>
      </c>
      <c r="E50" s="76">
        <f>IF(VLOOKUP(A50,Database!$A:$AS,MATCH($E$1,Database!$A$1:$AS$1,0),FALSE)=0,#N/A,VLOOKUP(A50,Database!$A:$AS,MATCH($E$1,Database!$A$1:$AS$1,0),FALSE))</f>
        <v>93.608078007000003</v>
      </c>
      <c r="F50" s="76">
        <f>IF(VLOOKUP(A50,Database!$A:$AS,MATCH($F$1,Database!$A$1:$AS$1,0),FALSE)=0,#N/A,VLOOKUP(A50,Database!$A:$AS,MATCH($F$1,Database!$A$1:$AS$1,0),FALSE))</f>
        <v>76.093658861999998</v>
      </c>
      <c r="G50" s="76">
        <f>IF(VLOOKUP(A50,Database!$A:$AS,MATCH($G$1,Database!$A$1:$AS$1,0),FALSE)=0,#N/A,VLOOKUP(A50,Database!$A:$AS,MATCH($G$1,Database!$A$1:$AS$1,0),FALSE))</f>
        <v>82.985496992999998</v>
      </c>
      <c r="H50" s="76">
        <f>(((Table134567891011121314151617343[[#This Row],[ITA]]-VLOOKUP($U$1,A:B,2,))/VLOOKUP($U$1,A:B,2,))*100)+100</f>
        <v>87.253289473649716</v>
      </c>
      <c r="I50" s="76">
        <f>(((Table134567891011121314151617343[[#This Row],[FRA]]-VLOOKUP($U$1,A:C,3,))/VLOOKUP($U$1,A:C,3,))*100)+100</f>
        <v>85.411787665886024</v>
      </c>
      <c r="J50" s="76">
        <f>(((Table134567891011121314151617343[[#This Row],[DEU]]-VLOOKUP($U$1,A:D,4,))/VLOOKUP($U$1,A:D,4,))*100)+100</f>
        <v>89.228723404603656</v>
      </c>
      <c r="K50" s="76">
        <f>(((Table134567891011121314151617343[[#This Row],[ESP]]-VLOOKUP($U$1,A:E,5,))/VLOOKUP($U$1,A:E,5,))*100)+100</f>
        <v>79.13499987358523</v>
      </c>
      <c r="L50" s="76">
        <f>(((Table134567891011121314151617343[[#This Row],[EA19]]-VLOOKUP($U$1,A:F,6,))/VLOOKUP($U$1,A:F,6,))*100)+100</f>
        <v>85.027932961295875</v>
      </c>
      <c r="M50" s="76">
        <f>(((Table134567891011121314151617343[[#This Row],[GBR]]-VLOOKUP($U$1,A:G,7,))/VLOOKUP($U$1,A:G,7,))*100)+100</f>
        <v>86.408839778799575</v>
      </c>
      <c r="N50" s="76">
        <f>IF(VLOOKUP(A50,Database!$A:$AU,MATCH($N$1,Database!$A$1:$AU$1,0),FALSE)=0,#N/A,VLOOKUP(A50,Database!$A:$AU,MATCH($N$1,Database!$A$1:$AU$1,0),FALSE))</f>
        <v>66.353270848999998</v>
      </c>
      <c r="O50" s="76">
        <f>(((Table134567891011121314151617343[[#This Row],[USA]]-VLOOKUP($U$1,A:N,14,))/VLOOKUP($U$1,A:N,14,))*100)+100</f>
        <v>76.541317606587953</v>
      </c>
      <c r="P50" s="76">
        <f>IF(VLOOKUP(A50,Database!$A:$AS,MATCH($P$1,Database!$A$1:$AS$1,0),FALSE)=0,#N/A,VLOOKUP(A50,Database!$A:$AS,MATCH($P$1,Database!$A$1:$AS$1,0),FALSE))</f>
        <v>94.514308588000006</v>
      </c>
      <c r="Q50" s="76">
        <f>(((Table134567891011121314151617343[[#This Row],[JPN]]-VLOOKUP($U$1,A:Q,16,))/VLOOKUP($U$1,A:Q,16,))*100)+100</f>
        <v>94.890426562201867</v>
      </c>
    </row>
    <row r="51" spans="1:17" s="80" customFormat="1" x14ac:dyDescent="0.35">
      <c r="A51" s="21">
        <v>34366</v>
      </c>
      <c r="B51" s="76">
        <f>IF(VLOOKUP(A51,Database!$A:$AS,MATCH($B$1,Database!$A$1:$AS$1,0),FALSE)=0,#N/A,VLOOKUP(A51,Database!$A:$AS,MATCH($B$1,Database!$A$1:$AS$1,0),FALSE))</f>
        <v>107.791017415</v>
      </c>
      <c r="C51" s="76">
        <f>IF(VLOOKUP(A51,Database!$A:$AS,MATCH($C$1,Database!$A$1:$AS$1,0),FALSE)=0,#N/A,VLOOKUP(A51,Database!$A:$AS,MATCH($C$1,Database!$A$1:$AS$1,0),FALSE))</f>
        <v>87.26</v>
      </c>
      <c r="D51" s="76">
        <f>IF(VLOOKUP(A51,Database!$A:$AS,MATCH($D$1,Database!$A$1:$AS$1,0),FALSE)=0,#N/A,VLOOKUP(A51,Database!$A:$AS,MATCH($D$1,Database!$A$1:$AS$1,0),FALSE))</f>
        <v>68.105675473000005</v>
      </c>
      <c r="E51" s="76">
        <f>IF(VLOOKUP(A51,Database!$A:$AS,MATCH($E$1,Database!$A$1:$AS$1,0),FALSE)=0,#N/A,VLOOKUP(A51,Database!$A:$AS,MATCH($E$1,Database!$A$1:$AS$1,0),FALSE))</f>
        <v>96.221080184000002</v>
      </c>
      <c r="F51" s="76">
        <f>IF(VLOOKUP(A51,Database!$A:$AS,MATCH($F$1,Database!$A$1:$AS$1,0),FALSE)=0,#N/A,VLOOKUP(A51,Database!$A:$AS,MATCH($F$1,Database!$A$1:$AS$1,0),FALSE))</f>
        <v>77.193567203000001</v>
      </c>
      <c r="G51" s="76">
        <f>IF(VLOOKUP(A51,Database!$A:$AS,MATCH($G$1,Database!$A$1:$AS$1,0),FALSE)=0,#N/A,VLOOKUP(A51,Database!$A:$AS,MATCH($G$1,Database!$A$1:$AS$1,0),FALSE))</f>
        <v>83.197736116000002</v>
      </c>
      <c r="H51" s="76">
        <f>(((Table134567891011121314151617343[[#This Row],[ITA]]-VLOOKUP($U$1,A:B,2,))/VLOOKUP($U$1,A:B,2,))*100)+100</f>
        <v>88.651315789326247</v>
      </c>
      <c r="I51" s="76">
        <f>(((Table134567891011121314151617343[[#This Row],[FRA]]-VLOOKUP($U$1,A:C,3,))/VLOOKUP($U$1,A:C,3,))*100)+100</f>
        <v>85.148321623731462</v>
      </c>
      <c r="J51" s="76">
        <f>(((Table134567891011121314151617343[[#This Row],[DEU]]-VLOOKUP($U$1,A:D,4,))/VLOOKUP($U$1,A:D,4,))*100)+100</f>
        <v>90.558510638274896</v>
      </c>
      <c r="K51" s="76">
        <f>(((Table134567891011121314151617343[[#This Row],[ESP]]-VLOOKUP($U$1,A:E,5,))/VLOOKUP($U$1,A:E,5,))*100)+100</f>
        <v>81.343996483163195</v>
      </c>
      <c r="L51" s="76">
        <f>(((Table134567891011121314151617343[[#This Row],[EA19]]-VLOOKUP($U$1,A:F,6,))/VLOOKUP($U$1,A:F,6,))*100)+100</f>
        <v>86.256983240659196</v>
      </c>
      <c r="M51" s="76">
        <f>(((Table134567891011121314151617343[[#This Row],[GBR]]-VLOOKUP($U$1,A:G,7,))/VLOOKUP($U$1,A:G,7,))*100)+100</f>
        <v>86.629834254203473</v>
      </c>
      <c r="N51" s="76">
        <f>IF(VLOOKUP(A51,Database!$A:$AU,MATCH($N$1,Database!$A$1:$AU$1,0),FALSE)=0,#N/A,VLOOKUP(A51,Database!$A:$AU,MATCH($N$1,Database!$A$1:$AU$1,0),FALSE))</f>
        <v>66.400668592000002</v>
      </c>
      <c r="O51" s="76">
        <f>(((Table134567891011121314151617343[[#This Row],[USA]]-VLOOKUP($U$1,A:N,14,))/VLOOKUP($U$1,A:N,14,))*100)+100</f>
        <v>76.595992917305566</v>
      </c>
      <c r="P51" s="76">
        <f>IF(VLOOKUP(A51,Database!$A:$AS,MATCH($P$1,Database!$A$1:$AS$1,0),FALSE)=0,#N/A,VLOOKUP(A51,Database!$A:$AS,MATCH($P$1,Database!$A$1:$AS$1,0),FALSE))</f>
        <v>95.325590207000005</v>
      </c>
      <c r="Q51" s="76">
        <f>(((Table134567891011121314151617343[[#This Row],[JPN]]-VLOOKUP($U$1,A:Q,16,))/VLOOKUP($U$1,A:Q,16,))*100)+100</f>
        <v>95.704936661667986</v>
      </c>
    </row>
    <row r="52" spans="1:17" s="80" customFormat="1" x14ac:dyDescent="0.35">
      <c r="A52" s="21">
        <v>34394</v>
      </c>
      <c r="B52" s="76">
        <f>IF(VLOOKUP(A52,Database!$A:$AS,MATCH($B$1,Database!$A$1:$AS$1,0),FALSE)=0,#N/A,VLOOKUP(A52,Database!$A:$AS,MATCH($B$1,Database!$A$1:$AS$1,0),FALSE))</f>
        <v>109.290892426</v>
      </c>
      <c r="C52" s="76">
        <f>IF(VLOOKUP(A52,Database!$A:$AS,MATCH($C$1,Database!$A$1:$AS$1,0),FALSE)=0,#N/A,VLOOKUP(A52,Database!$A:$AS,MATCH($C$1,Database!$A$1:$AS$1,0),FALSE))</f>
        <v>87.24</v>
      </c>
      <c r="D52" s="76">
        <f>IF(VLOOKUP(A52,Database!$A:$AS,MATCH($D$1,Database!$A$1:$AS$1,0),FALSE)=0,#N/A,VLOOKUP(A52,Database!$A:$AS,MATCH($D$1,Database!$A$1:$AS$1,0),FALSE))</f>
        <v>67.805650471000007</v>
      </c>
      <c r="E52" s="76">
        <f>IF(VLOOKUP(A52,Database!$A:$AS,MATCH($E$1,Database!$A$1:$AS$1,0),FALSE)=0,#N/A,VLOOKUP(A52,Database!$A:$AS,MATCH($E$1,Database!$A$1:$AS$1,0),FALSE))</f>
        <v>96.205080171000006</v>
      </c>
      <c r="F52" s="76">
        <f>IF(VLOOKUP(A52,Database!$A:$AS,MATCH($F$1,Database!$A$1:$AS$1,0),FALSE)=0,#N/A,VLOOKUP(A52,Database!$A:$AS,MATCH($F$1,Database!$A$1:$AS$1,0),FALSE))</f>
        <v>77.293558869999998</v>
      </c>
      <c r="G52" s="76">
        <f>IF(VLOOKUP(A52,Database!$A:$AS,MATCH($G$1,Database!$A$1:$AS$1,0),FALSE)=0,#N/A,VLOOKUP(A52,Database!$A:$AS,MATCH($G$1,Database!$A$1:$AS$1,0),FALSE))</f>
        <v>83.622214361999994</v>
      </c>
      <c r="H52" s="76">
        <f>(((Table134567891011121314151617343[[#This Row],[ITA]]-VLOOKUP($U$1,A:B,2,))/VLOOKUP($U$1,A:B,2,))*100)+100</f>
        <v>89.884868421386074</v>
      </c>
      <c r="I52" s="76">
        <f>(((Table134567891011121314151617343[[#This Row],[FRA]]-VLOOKUP($U$1,A:C,3,))/VLOOKUP($U$1,A:C,3,))*100)+100</f>
        <v>85.128805620608887</v>
      </c>
      <c r="J52" s="76">
        <f>(((Table134567891011121314151617343[[#This Row],[DEU]]-VLOOKUP($U$1,A:D,4,))/VLOOKUP($U$1,A:D,4,))*100)+100</f>
        <v>90.159574468173517</v>
      </c>
      <c r="K52" s="76">
        <f>(((Table134567891011121314151617343[[#This Row],[ESP]]-VLOOKUP($U$1,A:E,5,))/VLOOKUP($U$1,A:E,5,))*100)+100</f>
        <v>81.330470289124293</v>
      </c>
      <c r="L52" s="76">
        <f>(((Table134567891011121314151617343[[#This Row],[EA19]]-VLOOKUP($U$1,A:F,6,))/VLOOKUP($U$1,A:F,6,))*100)+100</f>
        <v>86.368715083831347</v>
      </c>
      <c r="M52" s="76">
        <f>(((Table134567891011121314151617343[[#This Row],[GBR]]-VLOOKUP($U$1,A:G,7,))/VLOOKUP($U$1,A:G,7,))*100)+100</f>
        <v>87.071823205011256</v>
      </c>
      <c r="N52" s="76">
        <f>IF(VLOOKUP(A52,Database!$A:$AU,MATCH($N$1,Database!$A$1:$AU$1,0),FALSE)=0,#N/A,VLOOKUP(A52,Database!$A:$AU,MATCH($N$1,Database!$A$1:$AU$1,0),FALSE))</f>
        <v>67.064336155999996</v>
      </c>
      <c r="O52" s="76">
        <f>(((Table134567891011121314151617343[[#This Row],[USA]]-VLOOKUP($U$1,A:N,14,))/VLOOKUP($U$1,A:N,14,))*100)+100</f>
        <v>77.361561654932899</v>
      </c>
      <c r="P52" s="76">
        <f>IF(VLOOKUP(A52,Database!$A:$AS,MATCH($P$1,Database!$A$1:$AS$1,0),FALSE)=0,#N/A,VLOOKUP(A52,Database!$A:$AS,MATCH($P$1,Database!$A$1:$AS$1,0),FALSE))</f>
        <v>96.339692229999997</v>
      </c>
      <c r="Q52" s="76">
        <f>(((Table134567891011121314151617343[[#This Row],[JPN]]-VLOOKUP($U$1,A:Q,16,))/VLOOKUP($U$1,A:Q,16,))*100)+100</f>
        <v>96.723074285247648</v>
      </c>
    </row>
    <row r="53" spans="1:17" s="80" customFormat="1" x14ac:dyDescent="0.35">
      <c r="A53" s="21">
        <v>34425</v>
      </c>
      <c r="B53" s="76">
        <f>IF(VLOOKUP(A53,Database!$A:$AS,MATCH($B$1,Database!$A$1:$AS$1,0),FALSE)=0,#N/A,VLOOKUP(A53,Database!$A:$AS,MATCH($B$1,Database!$A$1:$AS$1,0),FALSE))</f>
        <v>111.09074243800001</v>
      </c>
      <c r="C53" s="76">
        <f>IF(VLOOKUP(A53,Database!$A:$AS,MATCH($C$1,Database!$A$1:$AS$1,0),FALSE)=0,#N/A,VLOOKUP(A53,Database!$A:$AS,MATCH($C$1,Database!$A$1:$AS$1,0),FALSE))</f>
        <v>89.64</v>
      </c>
      <c r="D53" s="76">
        <f>IF(VLOOKUP(A53,Database!$A:$AS,MATCH($D$1,Database!$A$1:$AS$1,0),FALSE)=0,#N/A,VLOOKUP(A53,Database!$A:$AS,MATCH($D$1,Database!$A$1:$AS$1,0),FALSE))</f>
        <v>68.605717143000007</v>
      </c>
      <c r="E53" s="76">
        <f>IF(VLOOKUP(A53,Database!$A:$AS,MATCH($E$1,Database!$A$1:$AS$1,0),FALSE)=0,#N/A,VLOOKUP(A53,Database!$A:$AS,MATCH($E$1,Database!$A$1:$AS$1,0),FALSE))</f>
        <v>97.709081424000004</v>
      </c>
      <c r="F53" s="76">
        <f>IF(VLOOKUP(A53,Database!$A:$AS,MATCH($F$1,Database!$A$1:$AS$1,0),FALSE)=0,#N/A,VLOOKUP(A53,Database!$A:$AS,MATCH($F$1,Database!$A$1:$AS$1,0),FALSE))</f>
        <v>78.693442212999997</v>
      </c>
      <c r="G53" s="76">
        <f>IF(VLOOKUP(A53,Database!$A:$AS,MATCH($G$1,Database!$A$1:$AS$1,0),FALSE)=0,#N/A,VLOOKUP(A53,Database!$A:$AS,MATCH($G$1,Database!$A$1:$AS$1,0),FALSE))</f>
        <v>84.683409975000004</v>
      </c>
      <c r="H53" s="76">
        <f>(((Table134567891011121314151617343[[#This Row],[ITA]]-VLOOKUP($U$1,A:B,2,))/VLOOKUP($U$1,A:B,2,))*100)+100</f>
        <v>91.365131578870944</v>
      </c>
      <c r="I53" s="76">
        <f>(((Table134567891011121314151617343[[#This Row],[FRA]]-VLOOKUP($U$1,A:C,3,))/VLOOKUP($U$1,A:C,3,))*100)+100</f>
        <v>87.470725995316158</v>
      </c>
      <c r="J53" s="76">
        <f>(((Table134567891011121314151617343[[#This Row],[DEU]]-VLOOKUP($U$1,A:D,4,))/VLOOKUP($U$1,A:D,4,))*100)+100</f>
        <v>91.223404255110509</v>
      </c>
      <c r="K53" s="76">
        <f>(((Table134567891011121314151617343[[#This Row],[ESP]]-VLOOKUP($U$1,A:E,5,))/VLOOKUP($U$1,A:E,5,))*100)+100</f>
        <v>82.601932554989062</v>
      </c>
      <c r="L53" s="76">
        <f>(((Table134567891011121314151617343[[#This Row],[EA19]]-VLOOKUP($U$1,A:F,6,))/VLOOKUP($U$1,A:F,6,))*100)+100</f>
        <v>87.932960893828536</v>
      </c>
      <c r="M53" s="76">
        <f>(((Table134567891011121314151617343[[#This Row],[GBR]]-VLOOKUP($U$1,A:G,7,))/VLOOKUP($U$1,A:G,7,))*100)+100</f>
        <v>88.176795579948262</v>
      </c>
      <c r="N53" s="76">
        <f>IF(VLOOKUP(A53,Database!$A:$AU,MATCH($N$1,Database!$A$1:$AU$1,0),FALSE)=0,#N/A,VLOOKUP(A53,Database!$A:$AU,MATCH($N$1,Database!$A$1:$AU$1,0),FALSE))</f>
        <v>67.460870833000001</v>
      </c>
      <c r="O53" s="76">
        <f>(((Table134567891011121314151617343[[#This Row],[USA]]-VLOOKUP($U$1,A:N,14,))/VLOOKUP($U$1,A:N,14,))*100)+100</f>
        <v>77.818981255593641</v>
      </c>
      <c r="P53" s="76">
        <f>IF(VLOOKUP(A53,Database!$A:$AS,MATCH($P$1,Database!$A$1:$AS$1,0),FALSE)=0,#N/A,VLOOKUP(A53,Database!$A:$AS,MATCH($P$1,Database!$A$1:$AS$1,0),FALSE))</f>
        <v>97.252384051999996</v>
      </c>
      <c r="Q53" s="76">
        <f>(((Table134567891011121314151617343[[#This Row],[JPN]]-VLOOKUP($U$1,A:Q,16,))/VLOOKUP($U$1,A:Q,16,))*100)+100</f>
        <v>97.639398147774529</v>
      </c>
    </row>
    <row r="54" spans="1:17" s="80" customFormat="1" x14ac:dyDescent="0.35">
      <c r="A54" s="21">
        <v>34455</v>
      </c>
      <c r="B54" s="76">
        <f>IF(VLOOKUP(A54,Database!$A:$AS,MATCH($B$1,Database!$A$1:$AS$1,0),FALSE)=0,#N/A,VLOOKUP(A54,Database!$A:$AS,MATCH($B$1,Database!$A$1:$AS$1,0),FALSE))</f>
        <v>111.490709108</v>
      </c>
      <c r="C54" s="76">
        <f>IF(VLOOKUP(A54,Database!$A:$AS,MATCH($C$1,Database!$A$1:$AS$1,0),FALSE)=0,#N/A,VLOOKUP(A54,Database!$A:$AS,MATCH($C$1,Database!$A$1:$AS$1,0),FALSE))</f>
        <v>89.57</v>
      </c>
      <c r="D54" s="76">
        <f>IF(VLOOKUP(A54,Database!$A:$AS,MATCH($D$1,Database!$A$1:$AS$1,0),FALSE)=0,#N/A,VLOOKUP(A54,Database!$A:$AS,MATCH($D$1,Database!$A$1:$AS$1,0),FALSE))</f>
        <v>68.305692140999994</v>
      </c>
      <c r="E54" s="76">
        <f>IF(VLOOKUP(A54,Database!$A:$AS,MATCH($E$1,Database!$A$1:$AS$1,0),FALSE)=0,#N/A,VLOOKUP(A54,Database!$A:$AS,MATCH($E$1,Database!$A$1:$AS$1,0),FALSE))</f>
        <v>97.025080853999995</v>
      </c>
      <c r="F54" s="76">
        <f>IF(VLOOKUP(A54,Database!$A:$AS,MATCH($F$1,Database!$A$1:$AS$1,0),FALSE)=0,#N/A,VLOOKUP(A54,Database!$A:$AS,MATCH($F$1,Database!$A$1:$AS$1,0),FALSE))</f>
        <v>78.493458877999998</v>
      </c>
      <c r="G54" s="76">
        <f>IF(VLOOKUP(A54,Database!$A:$AS,MATCH($G$1,Database!$A$1:$AS$1,0),FALSE)=0,#N/A,VLOOKUP(A54,Database!$A:$AS,MATCH($G$1,Database!$A$1:$AS$1,0),FALSE))</f>
        <v>85.744605589000003</v>
      </c>
      <c r="H54" s="76">
        <f>(((Table134567891011121314151617343[[#This Row],[ITA]]-VLOOKUP($U$1,A:B,2,))/VLOOKUP($U$1,A:B,2,))*100)+100</f>
        <v>91.694078947749205</v>
      </c>
      <c r="I54" s="76">
        <f>(((Table134567891011121314151617343[[#This Row],[FRA]]-VLOOKUP($U$1,A:C,3,))/VLOOKUP($U$1,A:C,3,))*100)+100</f>
        <v>87.402419984387194</v>
      </c>
      <c r="J54" s="76">
        <f>(((Table134567891011121314151617343[[#This Row],[DEU]]-VLOOKUP($U$1,A:D,4,))/VLOOKUP($U$1,A:D,4,))*100)+100</f>
        <v>90.82446808500913</v>
      </c>
      <c r="K54" s="76">
        <f>(((Table134567891011121314151617343[[#This Row],[ESP]]-VLOOKUP($U$1,A:E,5,))/VLOOKUP($U$1,A:E,5,))*100)+100</f>
        <v>82.02368774777878</v>
      </c>
      <c r="L54" s="76">
        <f>(((Table134567891011121314151617343[[#This Row],[EA19]]-VLOOKUP($U$1,A:F,6,))/VLOOKUP($U$1,A:F,6,))*100)+100</f>
        <v>87.709497206366819</v>
      </c>
      <c r="M54" s="76">
        <f>(((Table134567891011121314151617343[[#This Row],[GBR]]-VLOOKUP($U$1,A:G,7,))/VLOOKUP($U$1,A:G,7,))*100)+100</f>
        <v>89.281767955926512</v>
      </c>
      <c r="N54" s="76">
        <f>IF(VLOOKUP(A54,Database!$A:$AU,MATCH($N$1,Database!$A$1:$AU$1,0),FALSE)=0,#N/A,VLOOKUP(A54,Database!$A:$AU,MATCH($N$1,Database!$A$1:$AU$1,0),FALSE))</f>
        <v>67.777880425000006</v>
      </c>
      <c r="O54" s="76">
        <f>(((Table134567891011121314151617343[[#This Row],[USA]]-VLOOKUP($U$1,A:N,14,))/VLOOKUP($U$1,A:N,14,))*100)+100</f>
        <v>78.184665291288354</v>
      </c>
      <c r="P54" s="76">
        <f>IF(VLOOKUP(A54,Database!$A:$AS,MATCH($P$1,Database!$A$1:$AS$1,0),FALSE)=0,#N/A,VLOOKUP(A54,Database!$A:$AS,MATCH($P$1,Database!$A$1:$AS$1,0),FALSE))</f>
        <v>97.150973848999996</v>
      </c>
      <c r="Q54" s="76">
        <f>(((Table134567891011121314151617343[[#This Row],[JPN]]-VLOOKUP($U$1,A:Q,16,))/VLOOKUP($U$1,A:Q,16,))*100)+100</f>
        <v>97.537584384713767</v>
      </c>
    </row>
    <row r="55" spans="1:17" s="80" customFormat="1" x14ac:dyDescent="0.35">
      <c r="A55" s="21">
        <v>34486</v>
      </c>
      <c r="B55" s="76">
        <f>IF(VLOOKUP(A55,Database!$A:$AS,MATCH($B$1,Database!$A$1:$AS$1,0),FALSE)=0,#N/A,VLOOKUP(A55,Database!$A:$AS,MATCH($B$1,Database!$A$1:$AS$1,0),FALSE))</f>
        <v>112.59061744900001</v>
      </c>
      <c r="C55" s="76">
        <f>IF(VLOOKUP(A55,Database!$A:$AS,MATCH($C$1,Database!$A$1:$AS$1,0),FALSE)=0,#N/A,VLOOKUP(A55,Database!$A:$AS,MATCH($C$1,Database!$A$1:$AS$1,0),FALSE))</f>
        <v>90.04</v>
      </c>
      <c r="D55" s="76">
        <f>IF(VLOOKUP(A55,Database!$A:$AS,MATCH($D$1,Database!$A$1:$AS$1,0),FALSE)=0,#N/A,VLOOKUP(A55,Database!$A:$AS,MATCH($D$1,Database!$A$1:$AS$1,0),FALSE))</f>
        <v>68.805733810999996</v>
      </c>
      <c r="E55" s="76">
        <f>IF(VLOOKUP(A55,Database!$A:$AS,MATCH($E$1,Database!$A$1:$AS$1,0),FALSE)=0,#N/A,VLOOKUP(A55,Database!$A:$AS,MATCH($E$1,Database!$A$1:$AS$1,0),FALSE))</f>
        <v>98.580082149999996</v>
      </c>
      <c r="F55" s="76">
        <f>IF(VLOOKUP(A55,Database!$A:$AS,MATCH($F$1,Database!$A$1:$AS$1,0),FALSE)=0,#N/A,VLOOKUP(A55,Database!$A:$AS,MATCH($F$1,Database!$A$1:$AS$1,0),FALSE))</f>
        <v>79.093408882999995</v>
      </c>
      <c r="G55" s="76">
        <f>IF(VLOOKUP(A55,Database!$A:$AS,MATCH($G$1,Database!$A$1:$AS$1,0),FALSE)=0,#N/A,VLOOKUP(A55,Database!$A:$AS,MATCH($G$1,Database!$A$1:$AS$1,0),FALSE))</f>
        <v>84.789529537000007</v>
      </c>
      <c r="H55" s="76">
        <f>(((Table134567891011121314151617343[[#This Row],[ITA]]-VLOOKUP($U$1,A:B,2,))/VLOOKUP($U$1,A:B,2,))*100)+100</f>
        <v>92.598684210930784</v>
      </c>
      <c r="I55" s="76">
        <f>(((Table134567891011121314151617343[[#This Row],[FRA]]-VLOOKUP($U$1,A:C,3,))/VLOOKUP($U$1,A:C,3,))*100)+100</f>
        <v>87.861046057767368</v>
      </c>
      <c r="J55" s="76">
        <f>(((Table134567891011121314151617343[[#This Row],[DEU]]-VLOOKUP($U$1,A:D,4,))/VLOOKUP($U$1,A:D,4,))*100)+100</f>
        <v>91.489361701844743</v>
      </c>
      <c r="K55" s="76">
        <f>(((Table134567891011121314151617343[[#This Row],[ESP]]-VLOOKUP($U$1,A:E,5,))/VLOOKUP($U$1,A:E,5,))*100)+100</f>
        <v>83.338264758463509</v>
      </c>
      <c r="L55" s="76">
        <f>(((Table134567891011121314151617343[[#This Row],[EA19]]-VLOOKUP($U$1,A:F,6,))/VLOOKUP($U$1,A:F,6,))*100)+100</f>
        <v>88.379888268751955</v>
      </c>
      <c r="M55" s="76">
        <f>(((Table134567891011121314151617343[[#This Row],[GBR]]-VLOOKUP($U$1,A:G,7,))/VLOOKUP($U$1,A:G,7,))*100)+100</f>
        <v>88.28729281817084</v>
      </c>
      <c r="N55" s="76">
        <f>IF(VLOOKUP(A55,Database!$A:$AU,MATCH($N$1,Database!$A$1:$AU$1,0),FALSE)=0,#N/A,VLOOKUP(A55,Database!$A:$AU,MATCH($N$1,Database!$A$1:$AU$1,0),FALSE))</f>
        <v>68.221217894000006</v>
      </c>
      <c r="O55" s="76">
        <f>(((Table134567891011121314151617343[[#This Row],[USA]]-VLOOKUP($U$1,A:N,14,))/VLOOKUP($U$1,A:N,14,))*100)+100</f>
        <v>78.696073901405754</v>
      </c>
      <c r="P55" s="76">
        <f>IF(VLOOKUP(A55,Database!$A:$AS,MATCH($P$1,Database!$A$1:$AS$1,0),FALSE)=0,#N/A,VLOOKUP(A55,Database!$A:$AS,MATCH($P$1,Database!$A$1:$AS$1,0),FALSE))</f>
        <v>98.367896277</v>
      </c>
      <c r="Q55" s="76">
        <f>(((Table134567891011121314151617343[[#This Row],[JPN]]-VLOOKUP($U$1,A:Q,16,))/VLOOKUP($U$1,A:Q,16,))*100)+100</f>
        <v>98.759349533410969</v>
      </c>
    </row>
    <row r="56" spans="1:17" s="80" customFormat="1" x14ac:dyDescent="0.35">
      <c r="A56" s="21">
        <v>34516</v>
      </c>
      <c r="B56" s="76">
        <f>IF(VLOOKUP(A56,Database!$A:$AS,MATCH($B$1,Database!$A$1:$AS$1,0),FALSE)=0,#N/A,VLOOKUP(A56,Database!$A:$AS,MATCH($B$1,Database!$A$1:$AS$1,0),FALSE))</f>
        <v>112.790600783</v>
      </c>
      <c r="C56" s="76">
        <f>IF(VLOOKUP(A56,Database!$A:$AS,MATCH($C$1,Database!$A$1:$AS$1,0),FALSE)=0,#N/A,VLOOKUP(A56,Database!$A:$AS,MATCH($C$1,Database!$A$1:$AS$1,0),FALSE))</f>
        <v>90.87</v>
      </c>
      <c r="D56" s="76">
        <f>IF(VLOOKUP(A56,Database!$A:$AS,MATCH($D$1,Database!$A$1:$AS$1,0),FALSE)=0,#N/A,VLOOKUP(A56,Database!$A:$AS,MATCH($D$1,Database!$A$1:$AS$1,0),FALSE))</f>
        <v>68.505708808999998</v>
      </c>
      <c r="E56" s="76">
        <f>IF(VLOOKUP(A56,Database!$A:$AS,MATCH($E$1,Database!$A$1:$AS$1,0),FALSE)=0,#N/A,VLOOKUP(A56,Database!$A:$AS,MATCH($E$1,Database!$A$1:$AS$1,0),FALSE))</f>
        <v>99.844083202999997</v>
      </c>
      <c r="F56" s="76">
        <f>IF(VLOOKUP(A56,Database!$A:$AS,MATCH($F$1,Database!$A$1:$AS$1,0),FALSE)=0,#N/A,VLOOKUP(A56,Database!$A:$AS,MATCH($F$1,Database!$A$1:$AS$1,0),FALSE))</f>
        <v>79.293392217000005</v>
      </c>
      <c r="G56" s="76">
        <f>IF(VLOOKUP(A56,Database!$A:$AS,MATCH($G$1,Database!$A$1:$AS$1,0),FALSE)=0,#N/A,VLOOKUP(A56,Database!$A:$AS,MATCH($G$1,Database!$A$1:$AS$1,0),FALSE))</f>
        <v>85.214007781999996</v>
      </c>
      <c r="H56" s="76">
        <f>(((Table134567891011121314151617343[[#This Row],[ITA]]-VLOOKUP($U$1,A:B,2,))/VLOOKUP($U$1,A:B,2,))*100)+100</f>
        <v>92.763157894547476</v>
      </c>
      <c r="I56" s="76">
        <f>(((Table134567891011121314151617343[[#This Row],[FRA]]-VLOOKUP($U$1,A:C,3,))/VLOOKUP($U$1,A:C,3,))*100)+100</f>
        <v>88.670960187353629</v>
      </c>
      <c r="J56" s="76">
        <f>(((Table134567891011121314151617343[[#This Row],[DEU]]-VLOOKUP($U$1,A:D,4,))/VLOOKUP($U$1,A:D,4,))*100)+100</f>
        <v>91.090425531743378</v>
      </c>
      <c r="K56" s="76">
        <f>(((Table134567891011121314151617343[[#This Row],[ESP]]-VLOOKUP($U$1,A:E,5,))/VLOOKUP($U$1,A:E,5,))*100)+100</f>
        <v>84.406834109517661</v>
      </c>
      <c r="L56" s="76">
        <f>(((Table134567891011121314151617343[[#This Row],[EA19]]-VLOOKUP($U$1,A:F,6,))/VLOOKUP($U$1,A:F,6,))*100)+100</f>
        <v>88.603351955096272</v>
      </c>
      <c r="M56" s="76">
        <f>(((Table134567891011121314151617343[[#This Row],[GBR]]-VLOOKUP($U$1,A:G,7,))/VLOOKUP($U$1,A:G,7,))*100)+100</f>
        <v>88.72928176793738</v>
      </c>
      <c r="N56" s="76">
        <f>IF(VLOOKUP(A56,Database!$A:$AU,MATCH($N$1,Database!$A$1:$AU$1,0),FALSE)=0,#N/A,VLOOKUP(A56,Database!$A:$AU,MATCH($N$1,Database!$A$1:$AU$1,0),FALSE))</f>
        <v>68.306593327000002</v>
      </c>
      <c r="O56" s="76">
        <f>(((Table134567891011121314151617343[[#This Row],[USA]]-VLOOKUP($U$1,A:N,14,))/VLOOKUP($U$1,A:N,14,))*100)+100</f>
        <v>78.79455809140029</v>
      </c>
      <c r="P56" s="76">
        <f>IF(VLOOKUP(A56,Database!$A:$AS,MATCH($P$1,Database!$A$1:$AS$1,0),FALSE)=0,#N/A,VLOOKUP(A56,Database!$A:$AS,MATCH($P$1,Database!$A$1:$AS$1,0),FALSE))</f>
        <v>99.381998300999996</v>
      </c>
      <c r="Q56" s="76">
        <f>(((Table134567891011121314151617343[[#This Row],[JPN]]-VLOOKUP($U$1,A:Q,16,))/VLOOKUP($U$1,A:Q,16,))*100)+100</f>
        <v>99.777487157994614</v>
      </c>
    </row>
    <row r="57" spans="1:17" s="80" customFormat="1" x14ac:dyDescent="0.35">
      <c r="A57" s="21">
        <v>34547</v>
      </c>
      <c r="B57" s="76">
        <f>IF(VLOOKUP(A57,Database!$A:$AS,MATCH($B$1,Database!$A$1:$AS$1,0),FALSE)=0,#N/A,VLOOKUP(A57,Database!$A:$AS,MATCH($B$1,Database!$A$1:$AS$1,0),FALSE))</f>
        <v>113.190567453</v>
      </c>
      <c r="C57" s="76">
        <f>IF(VLOOKUP(A57,Database!$A:$AS,MATCH($C$1,Database!$A$1:$AS$1,0),FALSE)=0,#N/A,VLOOKUP(A57,Database!$A:$AS,MATCH($C$1,Database!$A$1:$AS$1,0),FALSE))</f>
        <v>91.37</v>
      </c>
      <c r="D57" s="76">
        <f>IF(VLOOKUP(A57,Database!$A:$AS,MATCH($D$1,Database!$A$1:$AS$1,0),FALSE)=0,#N/A,VLOOKUP(A57,Database!$A:$AS,MATCH($D$1,Database!$A$1:$AS$1,0),FALSE))</f>
        <v>68.505708808999998</v>
      </c>
      <c r="E57" s="76">
        <f>IF(VLOOKUP(A57,Database!$A:$AS,MATCH($E$1,Database!$A$1:$AS$1,0),FALSE)=0,#N/A,VLOOKUP(A57,Database!$A:$AS,MATCH($E$1,Database!$A$1:$AS$1,0),FALSE))</f>
        <v>99.953083293999995</v>
      </c>
      <c r="F57" s="76">
        <f>IF(VLOOKUP(A57,Database!$A:$AS,MATCH($F$1,Database!$A$1:$AS$1,0),FALSE)=0,#N/A,VLOOKUP(A57,Database!$A:$AS,MATCH($F$1,Database!$A$1:$AS$1,0),FALSE))</f>
        <v>79.493375552000003</v>
      </c>
      <c r="G57" s="76">
        <f>IF(VLOOKUP(A57,Database!$A:$AS,MATCH($G$1,Database!$A$1:$AS$1,0),FALSE)=0,#N/A,VLOOKUP(A57,Database!$A:$AS,MATCH($G$1,Database!$A$1:$AS$1,0),FALSE))</f>
        <v>85.532366465999999</v>
      </c>
      <c r="H57" s="76">
        <f>(((Table134567891011121314151617343[[#This Row],[ITA]]-VLOOKUP($U$1,A:B,2,))/VLOOKUP($U$1,A:B,2,))*100)+100</f>
        <v>93.092105263425736</v>
      </c>
      <c r="I57" s="76">
        <f>(((Table134567891011121314151617343[[#This Row],[FRA]]-VLOOKUP($U$1,A:C,3,))/VLOOKUP($U$1,A:C,3,))*100)+100</f>
        <v>89.158860265417644</v>
      </c>
      <c r="J57" s="76">
        <f>(((Table134567891011121314151617343[[#This Row],[DEU]]-VLOOKUP($U$1,A:D,4,))/VLOOKUP($U$1,A:D,4,))*100)+100</f>
        <v>91.090425531743378</v>
      </c>
      <c r="K57" s="76">
        <f>(((Table134567891011121314151617343[[#This Row],[ESP]]-VLOOKUP($U$1,A:E,5,))/VLOOKUP($U$1,A:E,5,))*100)+100</f>
        <v>84.498981308468387</v>
      </c>
      <c r="L57" s="76">
        <f>(((Table134567891011121314151617343[[#This Row],[EA19]]-VLOOKUP($U$1,A:F,6,))/VLOOKUP($U$1,A:F,6,))*100)+100</f>
        <v>88.826815642557989</v>
      </c>
      <c r="M57" s="76">
        <f>(((Table134567891011121314151617343[[#This Row],[GBR]]-VLOOKUP($U$1,A:G,7,))/VLOOKUP($U$1,A:G,7,))*100)+100</f>
        <v>89.060773480522613</v>
      </c>
      <c r="N57" s="76">
        <f>IF(VLOOKUP(A57,Database!$A:$AU,MATCH($N$1,Database!$A$1:$AU$1,0),FALSE)=0,#N/A,VLOOKUP(A57,Database!$A:$AU,MATCH($N$1,Database!$A$1:$AU$1,0),FALSE))</f>
        <v>68.757665154999998</v>
      </c>
      <c r="O57" s="76">
        <f>(((Table134567891011121314151617343[[#This Row],[USA]]-VLOOKUP($U$1,A:N,14,))/VLOOKUP($U$1,A:N,14,))*100)+100</f>
        <v>79.314888613295778</v>
      </c>
      <c r="P57" s="76">
        <f>IF(VLOOKUP(A57,Database!$A:$AS,MATCH($P$1,Database!$A$1:$AS$1,0),FALSE)=0,#N/A,VLOOKUP(A57,Database!$A:$AS,MATCH($P$1,Database!$A$1:$AS$1,0),FALSE))</f>
        <v>100.19327991999999</v>
      </c>
      <c r="Q57" s="76">
        <f>(((Table134567891011121314151617343[[#This Row],[JPN]]-VLOOKUP($U$1,A:Q,16,))/VLOOKUP($U$1,A:Q,16,))*100)+100</f>
        <v>100.59199725746073</v>
      </c>
    </row>
    <row r="58" spans="1:17" s="80" customFormat="1" x14ac:dyDescent="0.35">
      <c r="A58" s="21">
        <v>34578</v>
      </c>
      <c r="B58" s="76">
        <f>IF(VLOOKUP(A58,Database!$A:$AS,MATCH($B$1,Database!$A$1:$AS$1,0),FALSE)=0,#N/A,VLOOKUP(A58,Database!$A:$AS,MATCH($B$1,Database!$A$1:$AS$1,0),FALSE))</f>
        <v>113.79051745700001</v>
      </c>
      <c r="C58" s="76">
        <f>IF(VLOOKUP(A58,Database!$A:$AS,MATCH($C$1,Database!$A$1:$AS$1,0),FALSE)=0,#N/A,VLOOKUP(A58,Database!$A:$AS,MATCH($C$1,Database!$A$1:$AS$1,0),FALSE))</f>
        <v>91.09</v>
      </c>
      <c r="D58" s="76">
        <f>IF(VLOOKUP(A58,Database!$A:$AS,MATCH($D$1,Database!$A$1:$AS$1,0),FALSE)=0,#N/A,VLOOKUP(A58,Database!$A:$AS,MATCH($D$1,Database!$A$1:$AS$1,0),FALSE))</f>
        <v>69.505792149000001</v>
      </c>
      <c r="E58" s="76">
        <f>IF(VLOOKUP(A58,Database!$A:$AS,MATCH($E$1,Database!$A$1:$AS$1,0),FALSE)=0,#N/A,VLOOKUP(A58,Database!$A:$AS,MATCH($E$1,Database!$A$1:$AS$1,0),FALSE))</f>
        <v>100.02008334999999</v>
      </c>
      <c r="F58" s="76">
        <f>IF(VLOOKUP(A58,Database!$A:$AS,MATCH($F$1,Database!$A$1:$AS$1,0),FALSE)=0,#N/A,VLOOKUP(A58,Database!$A:$AS,MATCH($F$1,Database!$A$1:$AS$1,0),FALSE))</f>
        <v>79.993333888999999</v>
      </c>
      <c r="G58" s="76">
        <f>IF(VLOOKUP(A58,Database!$A:$AS,MATCH($G$1,Database!$A$1:$AS$1,0),FALSE)=0,#N/A,VLOOKUP(A58,Database!$A:$AS,MATCH($G$1,Database!$A$1:$AS$1,0),FALSE))</f>
        <v>86.275203395999995</v>
      </c>
      <c r="H58" s="76">
        <f>(((Table134567891011121314151617343[[#This Row],[ITA]]-VLOOKUP($U$1,A:B,2,))/VLOOKUP($U$1,A:B,2,))*100)+100</f>
        <v>93.585526315920688</v>
      </c>
      <c r="I58" s="76">
        <f>(((Table134567891011121314151617343[[#This Row],[FRA]]-VLOOKUP($U$1,A:C,3,))/VLOOKUP($U$1,A:C,3,))*100)+100</f>
        <v>88.885636221701802</v>
      </c>
      <c r="J58" s="76">
        <f>(((Table134567891011121314151617343[[#This Row],[DEU]]-VLOOKUP($U$1,A:D,4,))/VLOOKUP($U$1,A:D,4,))*100)+100</f>
        <v>92.420212765414618</v>
      </c>
      <c r="K58" s="76">
        <f>(((Table134567891011121314151617343[[#This Row],[ESP]]-VLOOKUP($U$1,A:E,5,))/VLOOKUP($U$1,A:E,5,))*100)+100</f>
        <v>84.55562224732725</v>
      </c>
      <c r="L58" s="76">
        <f>(((Table134567891011121314151617343[[#This Row],[EA19]]-VLOOKUP($U$1,A:F,6,))/VLOOKUP($U$1,A:F,6,))*100)+100</f>
        <v>89.385474860653574</v>
      </c>
      <c r="M58" s="76">
        <f>(((Table134567891011121314151617343[[#This Row],[GBR]]-VLOOKUP($U$1,A:G,7,))/VLOOKUP($U$1,A:G,7,))*100)+100</f>
        <v>89.834254143915629</v>
      </c>
      <c r="N58" s="76">
        <f>IF(VLOOKUP(A58,Database!$A:$AU,MATCH($N$1,Database!$A$1:$AU$1,0),FALSE)=0,#N/A,VLOOKUP(A58,Database!$A:$AU,MATCH($N$1,Database!$A$1:$AU$1,0),FALSE))</f>
        <v>68.972045742999995</v>
      </c>
      <c r="O58" s="76">
        <f>(((Table134567891011121314151617343[[#This Row],[USA]]-VLOOKUP($U$1,A:N,14,))/VLOOKUP($U$1,A:N,14,))*100)+100</f>
        <v>79.562185731656925</v>
      </c>
      <c r="P58" s="76">
        <f>IF(VLOOKUP(A58,Database!$A:$AS,MATCH($P$1,Database!$A$1:$AS$1,0),FALSE)=0,#N/A,VLOOKUP(A58,Database!$A:$AS,MATCH($P$1,Database!$A$1:$AS$1,0),FALSE))</f>
        <v>99.179177895999999</v>
      </c>
      <c r="Q58" s="76">
        <f>(((Table134567891011121314151617343[[#This Row],[JPN]]-VLOOKUP($U$1,A:Q,16,))/VLOOKUP($U$1,A:Q,16,))*100)+100</f>
        <v>99.573859632877088</v>
      </c>
    </row>
    <row r="59" spans="1:17" s="80" customFormat="1" x14ac:dyDescent="0.35">
      <c r="A59" s="21">
        <v>34608</v>
      </c>
      <c r="B59" s="76">
        <f>IF(VLOOKUP(A59,Database!$A:$AS,MATCH($B$1,Database!$A$1:$AS$1,0),FALSE)=0,#N/A,VLOOKUP(A59,Database!$A:$AS,MATCH($B$1,Database!$A$1:$AS$1,0),FALSE))</f>
        <v>113.490542455</v>
      </c>
      <c r="C59" s="76">
        <f>IF(VLOOKUP(A59,Database!$A:$AS,MATCH($C$1,Database!$A$1:$AS$1,0),FALSE)=0,#N/A,VLOOKUP(A59,Database!$A:$AS,MATCH($C$1,Database!$A$1:$AS$1,0),FALSE))</f>
        <v>91.97</v>
      </c>
      <c r="D59" s="76">
        <f>IF(VLOOKUP(A59,Database!$A:$AS,MATCH($D$1,Database!$A$1:$AS$1,0),FALSE)=0,#N/A,VLOOKUP(A59,Database!$A:$AS,MATCH($D$1,Database!$A$1:$AS$1,0),FALSE))</f>
        <v>70.805900492000006</v>
      </c>
      <c r="E59" s="76">
        <f>IF(VLOOKUP(A59,Database!$A:$AS,MATCH($E$1,Database!$A$1:$AS$1,0),FALSE)=0,#N/A,VLOOKUP(A59,Database!$A:$AS,MATCH($E$1,Database!$A$1:$AS$1,0),FALSE))</f>
        <v>101.015084179</v>
      </c>
      <c r="F59" s="76">
        <f>IF(VLOOKUP(A59,Database!$A:$AS,MATCH($F$1,Database!$A$1:$AS$1,0),FALSE)=0,#N/A,VLOOKUP(A59,Database!$A:$AS,MATCH($F$1,Database!$A$1:$AS$1,0),FALSE))</f>
        <v>80.893258895000002</v>
      </c>
      <c r="G59" s="76">
        <f>IF(VLOOKUP(A59,Database!$A:$AS,MATCH($G$1,Database!$A$1:$AS$1,0),FALSE)=0,#N/A,VLOOKUP(A59,Database!$A:$AS,MATCH($G$1,Database!$A$1:$AS$1,0),FALSE))</f>
        <v>86.487442518999998</v>
      </c>
      <c r="H59" s="76">
        <f>(((Table134567891011121314151617343[[#This Row],[ITA]]-VLOOKUP($U$1,A:B,2,))/VLOOKUP($U$1,A:B,2,))*100)+100</f>
        <v>93.338815789673205</v>
      </c>
      <c r="I59" s="76">
        <f>(((Table134567891011121314151617343[[#This Row],[FRA]]-VLOOKUP($U$1,A:C,3,))/VLOOKUP($U$1,A:C,3,))*100)+100</f>
        <v>89.744340359094451</v>
      </c>
      <c r="J59" s="76">
        <f>(((Table134567891011121314151617343[[#This Row],[DEU]]-VLOOKUP($U$1,A:D,4,))/VLOOKUP($U$1,A:D,4,))*100)+100</f>
        <v>94.148936170516905</v>
      </c>
      <c r="K59" s="76">
        <f>(((Table134567891011121314151617343[[#This Row],[ESP]]-VLOOKUP($U$1,A:E,5,))/VLOOKUP($U$1,A:E,5,))*100)+100</f>
        <v>85.396782456505392</v>
      </c>
      <c r="L59" s="76">
        <f>(((Table134567891011121314151617343[[#This Row],[EA19]]-VLOOKUP($U$1,A:F,6,))/VLOOKUP($U$1,A:F,6,))*100)+100</f>
        <v>90.391061452555178</v>
      </c>
      <c r="M59" s="76">
        <f>(((Table134567891011121314151617343[[#This Row],[GBR]]-VLOOKUP($U$1,A:G,7,))/VLOOKUP($U$1,A:G,7,))*100)+100</f>
        <v>90.055248619319528</v>
      </c>
      <c r="N59" s="76">
        <f>IF(VLOOKUP(A59,Database!$A:$AU,MATCH($N$1,Database!$A$1:$AU$1,0),FALSE)=0,#N/A,VLOOKUP(A59,Database!$A:$AU,MATCH($N$1,Database!$A$1:$AU$1,0),FALSE))</f>
        <v>69.528919646999995</v>
      </c>
      <c r="O59" s="76">
        <f>(((Table134567891011121314151617343[[#This Row],[USA]]-VLOOKUP($U$1,A:N,14,))/VLOOKUP($U$1,A:N,14,))*100)+100</f>
        <v>80.204563444277653</v>
      </c>
      <c r="P59" s="76">
        <f>IF(VLOOKUP(A59,Database!$A:$AS,MATCH($P$1,Database!$A$1:$AS$1,0),FALSE)=0,#N/A,VLOOKUP(A59,Database!$A:$AS,MATCH($P$1,Database!$A$1:$AS$1,0),FALSE))</f>
        <v>100.19327991999999</v>
      </c>
      <c r="Q59" s="76">
        <f>(((Table134567891011121314151617343[[#This Row],[JPN]]-VLOOKUP($U$1,A:Q,16,))/VLOOKUP($U$1,A:Q,16,))*100)+100</f>
        <v>100.59199725746073</v>
      </c>
    </row>
    <row r="60" spans="1:17" s="80" customFormat="1" x14ac:dyDescent="0.35">
      <c r="A60" s="21">
        <v>34639</v>
      </c>
      <c r="B60" s="76">
        <f>IF(VLOOKUP(A60,Database!$A:$AS,MATCH($B$1,Database!$A$1:$AS$1,0),FALSE)=0,#N/A,VLOOKUP(A60,Database!$A:$AS,MATCH($B$1,Database!$A$1:$AS$1,0),FALSE))</f>
        <v>115.39038413500001</v>
      </c>
      <c r="C60" s="76">
        <f>IF(VLOOKUP(A60,Database!$A:$AS,MATCH($C$1,Database!$A$1:$AS$1,0),FALSE)=0,#N/A,VLOOKUP(A60,Database!$A:$AS,MATCH($C$1,Database!$A$1:$AS$1,0),FALSE))</f>
        <v>92.76</v>
      </c>
      <c r="D60" s="76">
        <f>IF(VLOOKUP(A60,Database!$A:$AS,MATCH($D$1,Database!$A$1:$AS$1,0),FALSE)=0,#N/A,VLOOKUP(A60,Database!$A:$AS,MATCH($D$1,Database!$A$1:$AS$1,0),FALSE))</f>
        <v>71.205933827999999</v>
      </c>
      <c r="E60" s="76">
        <f>IF(VLOOKUP(A60,Database!$A:$AS,MATCH($E$1,Database!$A$1:$AS$1,0),FALSE)=0,#N/A,VLOOKUP(A60,Database!$A:$AS,MATCH($E$1,Database!$A$1:$AS$1,0),FALSE))</f>
        <v>102.606085505</v>
      </c>
      <c r="F60" s="76">
        <f>IF(VLOOKUP(A60,Database!$A:$AS,MATCH($F$1,Database!$A$1:$AS$1,0),FALSE)=0,#N/A,VLOOKUP(A60,Database!$A:$AS,MATCH($F$1,Database!$A$1:$AS$1,0),FALSE))</f>
        <v>81.393217231999998</v>
      </c>
      <c r="G60" s="76">
        <f>IF(VLOOKUP(A60,Database!$A:$AS,MATCH($G$1,Database!$A$1:$AS$1,0),FALSE)=0,#N/A,VLOOKUP(A60,Database!$A:$AS,MATCH($G$1,Database!$A$1:$AS$1,0),FALSE))</f>
        <v>86.381322956999995</v>
      </c>
      <c r="H60" s="76">
        <f>(((Table134567891011121314151617343[[#This Row],[ITA]]-VLOOKUP($U$1,A:B,2,))/VLOOKUP($U$1,A:B,2,))*100)+100</f>
        <v>94.901315789788868</v>
      </c>
      <c r="I60" s="76">
        <f>(((Table134567891011121314151617343[[#This Row],[FRA]]-VLOOKUP($U$1,A:C,3,))/VLOOKUP($U$1,A:C,3,))*100)+100</f>
        <v>90.515222482435604</v>
      </c>
      <c r="J60" s="76">
        <f>(((Table134567891011121314151617343[[#This Row],[DEU]]-VLOOKUP($U$1,A:D,4,))/VLOOKUP($U$1,A:D,4,))*100)+100</f>
        <v>94.680851063985386</v>
      </c>
      <c r="K60" s="76">
        <f>(((Table134567891011121314151617343[[#This Row],[ESP]]-VLOOKUP($U$1,A:E,5,))/VLOOKUP($U$1,A:E,5,))*100)+100</f>
        <v>86.741793404411709</v>
      </c>
      <c r="L60" s="76">
        <f>(((Table134567891011121314151617343[[#This Row],[EA19]]-VLOOKUP($U$1,A:F,6,))/VLOOKUP($U$1,A:F,6,))*100)+100</f>
        <v>90.949720670650748</v>
      </c>
      <c r="M60" s="76">
        <f>(((Table134567891011121314151617343[[#This Row],[GBR]]-VLOOKUP($U$1,A:G,7,))/VLOOKUP($U$1,A:G,7,))*100)+100</f>
        <v>89.94475138109695</v>
      </c>
      <c r="N60" s="76">
        <f>IF(VLOOKUP(A60,Database!$A:$AU,MATCH($N$1,Database!$A$1:$AU$1,0),FALSE)=0,#N/A,VLOOKUP(A60,Database!$A:$AU,MATCH($N$1,Database!$A$1:$AU$1,0),FALSE))</f>
        <v>70.000120643000002</v>
      </c>
      <c r="O60" s="76">
        <f>(((Table134567891011121314151617343[[#This Row],[USA]]-VLOOKUP($U$1,A:N,14,))/VLOOKUP($U$1,A:N,14,))*100)+100</f>
        <v>80.74811381685015</v>
      </c>
      <c r="P60" s="76">
        <f>IF(VLOOKUP(A60,Database!$A:$AS,MATCH($P$1,Database!$A$1:$AS$1,0),FALSE)=0,#N/A,VLOOKUP(A60,Database!$A:$AS,MATCH($P$1,Database!$A$1:$AS$1,0),FALSE))</f>
        <v>100.801741134</v>
      </c>
      <c r="Q60" s="76">
        <f>(((Table134567891011121314151617343[[#This Row],[JPN]]-VLOOKUP($U$1,A:Q,16,))/VLOOKUP($U$1,A:Q,16,))*100)+100</f>
        <v>101.20287983180934</v>
      </c>
    </row>
    <row r="61" spans="1:17" s="80" customFormat="1" x14ac:dyDescent="0.35">
      <c r="A61" s="21">
        <v>34669</v>
      </c>
      <c r="B61" s="76">
        <f>IF(VLOOKUP(A61,Database!$A:$AS,MATCH($B$1,Database!$A$1:$AS$1,0),FALSE)=0,#N/A,VLOOKUP(A61,Database!$A:$AS,MATCH($B$1,Database!$A$1:$AS$1,0),FALSE))</f>
        <v>118.190150821</v>
      </c>
      <c r="C61" s="76">
        <f>IF(VLOOKUP(A61,Database!$A:$AS,MATCH($C$1,Database!$A$1:$AS$1,0),FALSE)=0,#N/A,VLOOKUP(A61,Database!$A:$AS,MATCH($C$1,Database!$A$1:$AS$1,0),FALSE))</f>
        <v>92.66</v>
      </c>
      <c r="D61" s="76">
        <f>IF(VLOOKUP(A61,Database!$A:$AS,MATCH($D$1,Database!$A$1:$AS$1,0),FALSE)=0,#N/A,VLOOKUP(A61,Database!$A:$AS,MATCH($D$1,Database!$A$1:$AS$1,0),FALSE))</f>
        <v>71.205933827999999</v>
      </c>
      <c r="E61" s="76">
        <f>IF(VLOOKUP(A61,Database!$A:$AS,MATCH($E$1,Database!$A$1:$AS$1,0),FALSE)=0,#N/A,VLOOKUP(A61,Database!$A:$AS,MATCH($E$1,Database!$A$1:$AS$1,0),FALSE))</f>
        <v>105.303087753</v>
      </c>
      <c r="F61" s="76">
        <f>IF(VLOOKUP(A61,Database!$A:$AS,MATCH($F$1,Database!$A$1:$AS$1,0),FALSE)=0,#N/A,VLOOKUP(A61,Database!$A:$AS,MATCH($F$1,Database!$A$1:$AS$1,0),FALSE))</f>
        <v>82.293142238000001</v>
      </c>
      <c r="G61" s="76">
        <f>IF(VLOOKUP(A61,Database!$A:$AS,MATCH($G$1,Database!$A$1:$AS$1,0),FALSE)=0,#N/A,VLOOKUP(A61,Database!$A:$AS,MATCH($G$1,Database!$A$1:$AS$1,0),FALSE))</f>
        <v>87.230279448000005</v>
      </c>
      <c r="H61" s="76">
        <f>(((Table134567891011121314151617343[[#This Row],[ITA]]-VLOOKUP($U$1,A:B,2,))/VLOOKUP($U$1,A:B,2,))*100)+100</f>
        <v>97.203947368646965</v>
      </c>
      <c r="I61" s="76">
        <f>(((Table134567891011121314151617343[[#This Row],[FRA]]-VLOOKUP($U$1,A:C,3,))/VLOOKUP($U$1,A:C,3,))*100)+100</f>
        <v>90.417642466822784</v>
      </c>
      <c r="J61" s="76">
        <f>(((Table134567891011121314151617343[[#This Row],[DEU]]-VLOOKUP($U$1,A:D,4,))/VLOOKUP($U$1,A:D,4,))*100)+100</f>
        <v>94.680851063985386</v>
      </c>
      <c r="K61" s="76">
        <f>(((Table134567891011121314151617343[[#This Row],[ESP]]-VLOOKUP($U$1,A:E,5,))/VLOOKUP($U$1,A:E,5,))*100)+100</f>
        <v>89.021802535018793</v>
      </c>
      <c r="L61" s="76">
        <f>(((Table134567891011121314151617343[[#This Row],[EA19]]-VLOOKUP($U$1,A:F,6,))/VLOOKUP($U$1,A:F,6,))*100)+100</f>
        <v>91.955307262552367</v>
      </c>
      <c r="M61" s="76">
        <f>(((Table134567891011121314151617343[[#This Row],[GBR]]-VLOOKUP($U$1,A:G,7,))/VLOOKUP($U$1,A:G,7,))*100)+100</f>
        <v>90.828729281671315</v>
      </c>
      <c r="N61" s="76">
        <f>IF(VLOOKUP(A61,Database!$A:$AU,MATCH($N$1,Database!$A$1:$AU$1,0),FALSE)=0,#N/A,VLOOKUP(A61,Database!$A:$AU,MATCH($N$1,Database!$A$1:$AU$1,0),FALSE))</f>
        <v>70.681537571000007</v>
      </c>
      <c r="O61" s="76">
        <f>(((Table134567891011121314151617343[[#This Row],[USA]]-VLOOKUP($U$1,A:N,14,))/VLOOKUP($U$1,A:N,14,))*100)+100</f>
        <v>81.534157200110727</v>
      </c>
      <c r="P61" s="76">
        <f>IF(VLOOKUP(A61,Database!$A:$AS,MATCH($P$1,Database!$A$1:$AS$1,0),FALSE)=0,#N/A,VLOOKUP(A61,Database!$A:$AS,MATCH($P$1,Database!$A$1:$AS$1,0),FALSE))</f>
        <v>101.51161255</v>
      </c>
      <c r="Q61" s="76">
        <f>(((Table134567891011121314151617343[[#This Row],[JPN]]-VLOOKUP($U$1,A:Q,16,))/VLOOKUP($U$1,A:Q,16,))*100)+100</f>
        <v>101.9155761682147</v>
      </c>
    </row>
    <row r="62" spans="1:17" s="80" customFormat="1" x14ac:dyDescent="0.35">
      <c r="A62" s="21">
        <v>34700</v>
      </c>
      <c r="B62" s="76">
        <f>IF(VLOOKUP(A62,Database!$A:$AS,MATCH($B$1,Database!$A$1:$AS$1,0),FALSE)=0,#N/A,VLOOKUP(A62,Database!$A:$AS,MATCH($B$1,Database!$A$1:$AS$1,0),FALSE))</f>
        <v>117.79018415100001</v>
      </c>
      <c r="C62" s="76">
        <f>IF(VLOOKUP(A62,Database!$A:$AS,MATCH($C$1,Database!$A$1:$AS$1,0),FALSE)=0,#N/A,VLOOKUP(A62,Database!$A:$AS,MATCH($C$1,Database!$A$1:$AS$1,0),FALSE))</f>
        <v>93.32</v>
      </c>
      <c r="D62" s="76">
        <f>IF(VLOOKUP(A62,Database!$A:$AS,MATCH($D$1,Database!$A$1:$AS$1,0),FALSE)=0,#N/A,VLOOKUP(A62,Database!$A:$AS,MATCH($D$1,Database!$A$1:$AS$1,0),FALSE))</f>
        <v>69.805817150999999</v>
      </c>
      <c r="E62" s="76">
        <f>IF(VLOOKUP(A62,Database!$A:$AS,MATCH($E$1,Database!$A$1:$AS$1,0),FALSE)=0,#N/A,VLOOKUP(A62,Database!$A:$AS,MATCH($E$1,Database!$A$1:$AS$1,0),FALSE))</f>
        <v>104.82308735300001</v>
      </c>
      <c r="F62" s="76">
        <f>IF(VLOOKUP(A62,Database!$A:$AS,MATCH($F$1,Database!$A$1:$AS$1,0),FALSE)=0,#N/A,VLOOKUP(A62,Database!$A:$AS,MATCH($F$1,Database!$A$1:$AS$1,0),FALSE))</f>
        <v>81.693192233999994</v>
      </c>
      <c r="G62" s="76">
        <f>IF(VLOOKUP(A62,Database!$A:$AS,MATCH($G$1,Database!$A$1:$AS$1,0),FALSE)=0,#N/A,VLOOKUP(A62,Database!$A:$AS,MATCH($G$1,Database!$A$1:$AS$1,0),FALSE))</f>
        <v>85.744605589000003</v>
      </c>
      <c r="H62" s="76">
        <f>(((Table134567891011121314151617343[[#This Row],[ITA]]-VLOOKUP($U$1,A:B,2,))/VLOOKUP($U$1,A:B,2,))*100)+100</f>
        <v>96.874999999768704</v>
      </c>
      <c r="I62" s="76">
        <f>(((Table134567891011121314151617343[[#This Row],[FRA]]-VLOOKUP($U$1,A:C,3,))/VLOOKUP($U$1,A:C,3,))*100)+100</f>
        <v>91.061670569867289</v>
      </c>
      <c r="J62" s="76">
        <f>(((Table134567891011121314151617343[[#This Row],[DEU]]-VLOOKUP($U$1,A:D,4,))/VLOOKUP($U$1,A:D,4,))*100)+100</f>
        <v>92.819148935515983</v>
      </c>
      <c r="K62" s="76">
        <f>(((Table134567891011121314151617343[[#This Row],[ESP]]-VLOOKUP($U$1,A:E,5,))/VLOOKUP($U$1,A:E,5,))*100)+100</f>
        <v>88.616016705397541</v>
      </c>
      <c r="L62" s="76">
        <f>(((Table134567891011121314151617343[[#This Row],[EA19]]-VLOOKUP($U$1,A:F,6,))/VLOOKUP($U$1,A:F,6,))*100)+100</f>
        <v>91.284916201284616</v>
      </c>
      <c r="M62" s="76">
        <f>(((Table134567891011121314151617343[[#This Row],[GBR]]-VLOOKUP($U$1,A:G,7,))/VLOOKUP($U$1,A:G,7,))*100)+100</f>
        <v>89.281767955926512</v>
      </c>
      <c r="N62" s="76">
        <f>IF(VLOOKUP(A62,Database!$A:$AU,MATCH($N$1,Database!$A$1:$AU$1,0),FALSE)=0,#N/A,VLOOKUP(A62,Database!$A:$AU,MATCH($N$1,Database!$A$1:$AU$1,0),FALSE))</f>
        <v>70.829184515999998</v>
      </c>
      <c r="O62" s="76">
        <f>(((Table134567891011121314151617343[[#This Row],[USA]]-VLOOKUP($U$1,A:N,14,))/VLOOKUP($U$1,A:N,14,))*100)+100</f>
        <v>81.704474225425201</v>
      </c>
      <c r="P62" s="76">
        <f>IF(VLOOKUP(A62,Database!$A:$AS,MATCH($P$1,Database!$A$1:$AS$1,0),FALSE)=0,#N/A,VLOOKUP(A62,Database!$A:$AS,MATCH($P$1,Database!$A$1:$AS$1,0),FALSE))</f>
        <v>99.483408503000007</v>
      </c>
      <c r="Q62" s="76">
        <f>(((Table134567891011121314151617343[[#This Row],[JPN]]-VLOOKUP($U$1,A:Q,16,))/VLOOKUP($U$1,A:Q,16,))*100)+100</f>
        <v>99.879300920051392</v>
      </c>
    </row>
    <row r="63" spans="1:17" s="80" customFormat="1" x14ac:dyDescent="0.35">
      <c r="A63" s="21">
        <v>34731</v>
      </c>
      <c r="B63" s="76">
        <f>IF(VLOOKUP(A63,Database!$A:$AS,MATCH($B$1,Database!$A$1:$AS$1,0),FALSE)=0,#N/A,VLOOKUP(A63,Database!$A:$AS,MATCH($B$1,Database!$A$1:$AS$1,0),FALSE))</f>
        <v>117.09024248</v>
      </c>
      <c r="C63" s="76">
        <f>IF(VLOOKUP(A63,Database!$A:$AS,MATCH($C$1,Database!$A$1:$AS$1,0),FALSE)=0,#N/A,VLOOKUP(A63,Database!$A:$AS,MATCH($C$1,Database!$A$1:$AS$1,0),FALSE))</f>
        <v>92.68</v>
      </c>
      <c r="D63" s="76">
        <f>IF(VLOOKUP(A63,Database!$A:$AS,MATCH($D$1,Database!$A$1:$AS$1,0),FALSE)=0,#N/A,VLOOKUP(A63,Database!$A:$AS,MATCH($D$1,Database!$A$1:$AS$1,0),FALSE))</f>
        <v>70.805900492000006</v>
      </c>
      <c r="E63" s="76">
        <f>IF(VLOOKUP(A63,Database!$A:$AS,MATCH($E$1,Database!$A$1:$AS$1,0),FALSE)=0,#N/A,VLOOKUP(A63,Database!$A:$AS,MATCH($E$1,Database!$A$1:$AS$1,0),FALSE))</f>
        <v>103.763086469</v>
      </c>
      <c r="F63" s="76">
        <f>IF(VLOOKUP(A63,Database!$A:$AS,MATCH($F$1,Database!$A$1:$AS$1,0),FALSE)=0,#N/A,VLOOKUP(A63,Database!$A:$AS,MATCH($F$1,Database!$A$1:$AS$1,0),FALSE))</f>
        <v>81.893175568999993</v>
      </c>
      <c r="G63" s="76">
        <f>IF(VLOOKUP(A63,Database!$A:$AS,MATCH($G$1,Database!$A$1:$AS$1,0),FALSE)=0,#N/A,VLOOKUP(A63,Database!$A:$AS,MATCH($G$1,Database!$A$1:$AS$1,0),FALSE))</f>
        <v>85.850725150000002</v>
      </c>
      <c r="H63" s="76">
        <f>(((Table134567891011121314151617343[[#This Row],[ITA]]-VLOOKUP($U$1,A:B,2,))/VLOOKUP($U$1,A:B,2,))*100)+100</f>
        <v>96.299342105465385</v>
      </c>
      <c r="I63" s="76">
        <f>(((Table134567891011121314151617343[[#This Row],[FRA]]-VLOOKUP($U$1,A:C,3,))/VLOOKUP($U$1,A:C,3,))*100)+100</f>
        <v>90.437158469945359</v>
      </c>
      <c r="J63" s="76">
        <f>(((Table134567891011121314151617343[[#This Row],[DEU]]-VLOOKUP($U$1,A:D,4,))/VLOOKUP($U$1,A:D,4,))*100)+100</f>
        <v>94.148936170516905</v>
      </c>
      <c r="K63" s="76">
        <f>(((Table134567891011121314151617343[[#This Row],[ESP]]-VLOOKUP($U$1,A:E,5,))/VLOOKUP($U$1,A:E,5,))*100)+100</f>
        <v>87.719906331087032</v>
      </c>
      <c r="L63" s="76">
        <f>(((Table134567891011121314151617343[[#This Row],[EA19]]-VLOOKUP($U$1,A:F,6,))/VLOOKUP($U$1,A:F,6,))*100)+100</f>
        <v>91.508379888746333</v>
      </c>
      <c r="M63" s="76">
        <f>(((Table134567891011121314151617343[[#This Row],[GBR]]-VLOOKUP($U$1,A:G,7,))/VLOOKUP($U$1,A:G,7,))*100)+100</f>
        <v>89.392265193107832</v>
      </c>
      <c r="N63" s="76">
        <f>IF(VLOOKUP(A63,Database!$A:$AU,MATCH($N$1,Database!$A$1:$AU$1,0),FALSE)=0,#N/A,VLOOKUP(A63,Database!$A:$AU,MATCH($N$1,Database!$A$1:$AU$1,0),FALSE))</f>
        <v>70.733992396000005</v>
      </c>
      <c r="O63" s="76">
        <f>(((Table134567891011121314151617343[[#This Row],[USA]]-VLOOKUP($U$1,A:N,14,))/VLOOKUP($U$1,A:N,14,))*100)+100</f>
        <v>81.594666069816029</v>
      </c>
      <c r="P63" s="76">
        <f>IF(VLOOKUP(A63,Database!$A:$AS,MATCH($P$1,Database!$A$1:$AS$1,0),FALSE)=0,#N/A,VLOOKUP(A63,Database!$A:$AS,MATCH($P$1,Database!$A$1:$AS$1,0),FALSE))</f>
        <v>100.90315133599999</v>
      </c>
      <c r="Q63" s="76">
        <f>(((Table134567891011121314151617343[[#This Row],[JPN]]-VLOOKUP($U$1,A:Q,16,))/VLOOKUP($U$1,A:Q,16,))*100)+100</f>
        <v>101.30469359386611</v>
      </c>
    </row>
    <row r="64" spans="1:17" s="80" customFormat="1" x14ac:dyDescent="0.35">
      <c r="A64" s="21">
        <v>34759</v>
      </c>
      <c r="B64" s="76">
        <f>IF(VLOOKUP(A64,Database!$A:$AS,MATCH($B$1,Database!$A$1:$AS$1,0),FALSE)=0,#N/A,VLOOKUP(A64,Database!$A:$AS,MATCH($B$1,Database!$A$1:$AS$1,0),FALSE))</f>
        <v>117.390217482</v>
      </c>
      <c r="C64" s="76">
        <f>IF(VLOOKUP(A64,Database!$A:$AS,MATCH($C$1,Database!$A$1:$AS$1,0),FALSE)=0,#N/A,VLOOKUP(A64,Database!$A:$AS,MATCH($C$1,Database!$A$1:$AS$1,0),FALSE))</f>
        <v>93.47</v>
      </c>
      <c r="D64" s="76">
        <f>IF(VLOOKUP(A64,Database!$A:$AS,MATCH($D$1,Database!$A$1:$AS$1,0),FALSE)=0,#N/A,VLOOKUP(A64,Database!$A:$AS,MATCH($D$1,Database!$A$1:$AS$1,0),FALSE))</f>
        <v>70.005833819000003</v>
      </c>
      <c r="E64" s="76">
        <f>IF(VLOOKUP(A64,Database!$A:$AS,MATCH($E$1,Database!$A$1:$AS$1,0),FALSE)=0,#N/A,VLOOKUP(A64,Database!$A:$AS,MATCH($E$1,Database!$A$1:$AS$1,0),FALSE))</f>
        <v>103.604086337</v>
      </c>
      <c r="F64" s="76">
        <f>IF(VLOOKUP(A64,Database!$A:$AS,MATCH($F$1,Database!$A$1:$AS$1,0),FALSE)=0,#N/A,VLOOKUP(A64,Database!$A:$AS,MATCH($F$1,Database!$A$1:$AS$1,0),FALSE))</f>
        <v>81.793183901000006</v>
      </c>
      <c r="G64" s="76">
        <f>IF(VLOOKUP(A64,Database!$A:$AS,MATCH($G$1,Database!$A$1:$AS$1,0),FALSE)=0,#N/A,VLOOKUP(A64,Database!$A:$AS,MATCH($G$1,Database!$A$1:$AS$1,0),FALSE))</f>
        <v>86.062964273000006</v>
      </c>
      <c r="H64" s="76">
        <f>(((Table134567891011121314151617343[[#This Row],[ITA]]-VLOOKUP($U$1,A:B,2,))/VLOOKUP($U$1,A:B,2,))*100)+100</f>
        <v>96.546052631712868</v>
      </c>
      <c r="I64" s="76">
        <f>(((Table134567891011121314151617343[[#This Row],[FRA]]-VLOOKUP($U$1,A:C,3,))/VLOOKUP($U$1,A:C,3,))*100)+100</f>
        <v>91.208040593286483</v>
      </c>
      <c r="J64" s="76">
        <f>(((Table134567891011121314151617343[[#This Row],[DEU]]-VLOOKUP($U$1,A:D,4,))/VLOOKUP($U$1,A:D,4,))*100)+100</f>
        <v>93.085106382250231</v>
      </c>
      <c r="K64" s="76">
        <f>(((Table134567891011121314151617343[[#This Row],[ESP]]-VLOOKUP($U$1,A:E,5,))/VLOOKUP($U$1,A:E,5,))*100)+100</f>
        <v>87.585489775447684</v>
      </c>
      <c r="L64" s="76">
        <f>(((Table134567891011121314151617343[[#This Row],[EA19]]-VLOOKUP($U$1,A:F,6,))/VLOOKUP($U$1,A:F,6,))*100)+100</f>
        <v>91.396648044456782</v>
      </c>
      <c r="M64" s="76">
        <f>(((Table134567891011121314151617343[[#This Row],[GBR]]-VLOOKUP($U$1,A:G,7,))/VLOOKUP($U$1,A:G,7,))*100)+100</f>
        <v>89.613259668511745</v>
      </c>
      <c r="N64" s="76">
        <f>IF(VLOOKUP(A64,Database!$A:$AU,MATCH($N$1,Database!$A$1:$AU$1,0),FALSE)=0,#N/A,VLOOKUP(A64,Database!$A:$AU,MATCH($N$1,Database!$A$1:$AU$1,0),FALSE))</f>
        <v>70.843859968000004</v>
      </c>
      <c r="O64" s="76">
        <f>(((Table134567891011121314151617343[[#This Row],[USA]]-VLOOKUP($U$1,A:N,14,))/VLOOKUP($U$1,A:N,14,))*100)+100</f>
        <v>81.721402982940546</v>
      </c>
      <c r="P64" s="76">
        <f>IF(VLOOKUP(A64,Database!$A:$AS,MATCH($P$1,Database!$A$1:$AS$1,0),FALSE)=0,#N/A,VLOOKUP(A64,Database!$A:$AS,MATCH($P$1,Database!$A$1:$AS$1,0),FALSE))</f>
        <v>101.91725336</v>
      </c>
      <c r="Q64" s="76">
        <f>(((Table134567891011121314151617343[[#This Row],[JPN]]-VLOOKUP($U$1,A:Q,16,))/VLOOKUP($U$1,A:Q,16,))*100)+100</f>
        <v>102.32283121844976</v>
      </c>
    </row>
    <row r="65" spans="1:17" s="80" customFormat="1" x14ac:dyDescent="0.35">
      <c r="A65" s="21">
        <v>34790</v>
      </c>
      <c r="B65" s="76">
        <f>IF(VLOOKUP(A65,Database!$A:$AS,MATCH($B$1,Database!$A$1:$AS$1,0),FALSE)=0,#N/A,VLOOKUP(A65,Database!$A:$AS,MATCH($B$1,Database!$A$1:$AS$1,0),FALSE))</f>
        <v>117.49020914899999</v>
      </c>
      <c r="C65" s="76">
        <f>IF(VLOOKUP(A65,Database!$A:$AS,MATCH($C$1,Database!$A$1:$AS$1,0),FALSE)=0,#N/A,VLOOKUP(A65,Database!$A:$AS,MATCH($C$1,Database!$A$1:$AS$1,0),FALSE))</f>
        <v>93.48</v>
      </c>
      <c r="D65" s="76">
        <f>IF(VLOOKUP(A65,Database!$A:$AS,MATCH($D$1,Database!$A$1:$AS$1,0),FALSE)=0,#N/A,VLOOKUP(A65,Database!$A:$AS,MATCH($D$1,Database!$A$1:$AS$1,0),FALSE))</f>
        <v>70.405867155999999</v>
      </c>
      <c r="E65" s="76">
        <f>IF(VLOOKUP(A65,Database!$A:$AS,MATCH($E$1,Database!$A$1:$AS$1,0),FALSE)=0,#N/A,VLOOKUP(A65,Database!$A:$AS,MATCH($E$1,Database!$A$1:$AS$1,0),FALSE))</f>
        <v>104.062086718</v>
      </c>
      <c r="F65" s="76">
        <f>IF(VLOOKUP(A65,Database!$A:$AS,MATCH($F$1,Database!$A$1:$AS$1,0),FALSE)=0,#N/A,VLOOKUP(A65,Database!$A:$AS,MATCH($F$1,Database!$A$1:$AS$1,0),FALSE))</f>
        <v>82.093158903000003</v>
      </c>
      <c r="G65" s="76">
        <f>IF(VLOOKUP(A65,Database!$A:$AS,MATCH($G$1,Database!$A$1:$AS$1,0),FALSE)=0,#N/A,VLOOKUP(A65,Database!$A:$AS,MATCH($G$1,Database!$A$1:$AS$1,0),FALSE))</f>
        <v>86.805801203000001</v>
      </c>
      <c r="H65" s="76">
        <f>(((Table134567891011121314151617343[[#This Row],[ITA]]-VLOOKUP($U$1,A:B,2,))/VLOOKUP($U$1,A:B,2,))*100)+100</f>
        <v>96.628289473521207</v>
      </c>
      <c r="I65" s="76">
        <f>(((Table134567891011121314151617343[[#This Row],[FRA]]-VLOOKUP($U$1,A:C,3,))/VLOOKUP($U$1,A:C,3,))*100)+100</f>
        <v>91.217798594847778</v>
      </c>
      <c r="J65" s="76">
        <f>(((Table134567891011121314151617343[[#This Row],[DEU]]-VLOOKUP($U$1,A:D,4,))/VLOOKUP($U$1,A:D,4,))*100)+100</f>
        <v>93.617021277048394</v>
      </c>
      <c r="K65" s="76">
        <f>(((Table134567891011121314151617343[[#This Row],[ESP]]-VLOOKUP($U$1,A:E,5,))/VLOOKUP($U$1,A:E,5,))*100)+100</f>
        <v>87.972677087314366</v>
      </c>
      <c r="L65" s="76">
        <f>(((Table134567891011121314151617343[[#This Row],[EA19]]-VLOOKUP($U$1,A:F,6,))/VLOOKUP($U$1,A:F,6,))*100)+100</f>
        <v>91.73184357509065</v>
      </c>
      <c r="M65" s="76">
        <f>(((Table134567891011121314151617343[[#This Row],[GBR]]-VLOOKUP($U$1,A:G,7,))/VLOOKUP($U$1,A:G,7,))*100)+100</f>
        <v>90.386740331904761</v>
      </c>
      <c r="N65" s="76">
        <f>IF(VLOOKUP(A65,Database!$A:$AU,MATCH($N$1,Database!$A$1:$AU$1,0),FALSE)=0,#N/A,VLOOKUP(A65,Database!$A:$AU,MATCH($N$1,Database!$A$1:$AU$1,0),FALSE))</f>
        <v>70.728637839000001</v>
      </c>
      <c r="O65" s="76">
        <f>(((Table134567891011121314151617343[[#This Row],[USA]]-VLOOKUP($U$1,A:N,14,))/VLOOKUP($U$1,A:N,14,))*100)+100</f>
        <v>81.588489360774631</v>
      </c>
      <c r="P65" s="76">
        <f>IF(VLOOKUP(A65,Database!$A:$AS,MATCH($P$1,Database!$A$1:$AS$1,0),FALSE)=0,#N/A,VLOOKUP(A65,Database!$A:$AS,MATCH($P$1,Database!$A$1:$AS$1,0),FALSE))</f>
        <v>103.13417578799999</v>
      </c>
      <c r="Q65" s="76">
        <f>(((Table134567891011121314151617343[[#This Row],[JPN]]-VLOOKUP($U$1,A:Q,16,))/VLOOKUP($U$1,A:Q,16,))*100)+100</f>
        <v>103.54459636714695</v>
      </c>
    </row>
    <row r="66" spans="1:17" s="80" customFormat="1" x14ac:dyDescent="0.35">
      <c r="A66" s="21">
        <v>34820</v>
      </c>
      <c r="B66" s="76">
        <f>IF(VLOOKUP(A66,Database!$A:$AS,MATCH($B$1,Database!$A$1:$AS$1,0),FALSE)=0,#N/A,VLOOKUP(A66,Database!$A:$AS,MATCH($B$1,Database!$A$1:$AS$1,0),FALSE))</f>
        <v>118.190150821</v>
      </c>
      <c r="C66" s="76">
        <f>IF(VLOOKUP(A66,Database!$A:$AS,MATCH($C$1,Database!$A$1:$AS$1,0),FALSE)=0,#N/A,VLOOKUP(A66,Database!$A:$AS,MATCH($C$1,Database!$A$1:$AS$1,0),FALSE))</f>
        <v>93.03</v>
      </c>
      <c r="D66" s="76">
        <f>IF(VLOOKUP(A66,Database!$A:$AS,MATCH($D$1,Database!$A$1:$AS$1,0),FALSE)=0,#N/A,VLOOKUP(A66,Database!$A:$AS,MATCH($D$1,Database!$A$1:$AS$1,0),FALSE))</f>
        <v>70.805900492000006</v>
      </c>
      <c r="E66" s="76">
        <f>IF(VLOOKUP(A66,Database!$A:$AS,MATCH($E$1,Database!$A$1:$AS$1,0),FALSE)=0,#N/A,VLOOKUP(A66,Database!$A:$AS,MATCH($E$1,Database!$A$1:$AS$1,0),FALSE))</f>
        <v>104.896087413</v>
      </c>
      <c r="F66" s="76">
        <f>IF(VLOOKUP(A66,Database!$A:$AS,MATCH($F$1,Database!$A$1:$AS$1,0),FALSE)=0,#N/A,VLOOKUP(A66,Database!$A:$AS,MATCH($F$1,Database!$A$1:$AS$1,0),FALSE))</f>
        <v>82.393133906000003</v>
      </c>
      <c r="G66" s="76">
        <f>IF(VLOOKUP(A66,Database!$A:$AS,MATCH($G$1,Database!$A$1:$AS$1,0),FALSE)=0,#N/A,VLOOKUP(A66,Database!$A:$AS,MATCH($G$1,Database!$A$1:$AS$1,0),FALSE))</f>
        <v>86.699681640999998</v>
      </c>
      <c r="H66" s="76">
        <f>(((Table134567891011121314151617343[[#This Row],[ITA]]-VLOOKUP($U$1,A:B,2,))/VLOOKUP($U$1,A:B,2,))*100)+100</f>
        <v>97.203947368646965</v>
      </c>
      <c r="I66" s="76">
        <f>(((Table134567891011121314151617343[[#This Row],[FRA]]-VLOOKUP($U$1,A:C,3,))/VLOOKUP($U$1,A:C,3,))*100)+100</f>
        <v>90.778688524590166</v>
      </c>
      <c r="J66" s="76">
        <f>(((Table134567891011121314151617343[[#This Row],[DEU]]-VLOOKUP($U$1,A:D,4,))/VLOOKUP($U$1,A:D,4,))*100)+100</f>
        <v>94.148936170516905</v>
      </c>
      <c r="K66" s="76">
        <f>(((Table134567891011121314151617343[[#This Row],[ESP]]-VLOOKUP($U$1,A:E,5,))/VLOOKUP($U$1,A:E,5,))*100)+100</f>
        <v>88.677729966281291</v>
      </c>
      <c r="L66" s="76">
        <f>(((Table134567891011121314151617343[[#This Row],[EA19]]-VLOOKUP($U$1,A:F,6,))/VLOOKUP($U$1,A:F,6,))*100)+100</f>
        <v>92.067039106841918</v>
      </c>
      <c r="M66" s="76">
        <f>(((Table134567891011121314151617343[[#This Row],[GBR]]-VLOOKUP($U$1,A:G,7,))/VLOOKUP($U$1,A:G,7,))*100)+100</f>
        <v>90.276243093682183</v>
      </c>
      <c r="N66" s="76">
        <f>IF(VLOOKUP(A66,Database!$A:$AU,MATCH($N$1,Database!$A$1:$AU$1,0),FALSE)=0,#N/A,VLOOKUP(A66,Database!$A:$AU,MATCH($N$1,Database!$A$1:$AU$1,0),FALSE))</f>
        <v>71.056951495000007</v>
      </c>
      <c r="O66" s="76">
        <f>(((Table134567891011121314151617343[[#This Row],[USA]]-VLOOKUP($U$1,A:N,14,))/VLOOKUP($U$1,A:N,14,))*100)+100</f>
        <v>81.967213114659558</v>
      </c>
      <c r="P66" s="76">
        <f>IF(VLOOKUP(A66,Database!$A:$AS,MATCH($P$1,Database!$A$1:$AS$1,0),FALSE)=0,#N/A,VLOOKUP(A66,Database!$A:$AS,MATCH($P$1,Database!$A$1:$AS$1,0),FALSE))</f>
        <v>101.410202348</v>
      </c>
      <c r="Q66" s="76">
        <f>(((Table134567891011121314151617343[[#This Row],[JPN]]-VLOOKUP($U$1,A:Q,16,))/VLOOKUP($U$1,A:Q,16,))*100)+100</f>
        <v>101.81376240615793</v>
      </c>
    </row>
    <row r="67" spans="1:17" s="80" customFormat="1" x14ac:dyDescent="0.35">
      <c r="A67" s="21">
        <v>34851</v>
      </c>
      <c r="B67" s="76">
        <f>IF(VLOOKUP(A67,Database!$A:$AS,MATCH($B$1,Database!$A$1:$AS$1,0),FALSE)=0,#N/A,VLOOKUP(A67,Database!$A:$AS,MATCH($B$1,Database!$A$1:$AS$1,0),FALSE))</f>
        <v>117.990167486</v>
      </c>
      <c r="C67" s="76">
        <f>IF(VLOOKUP(A67,Database!$A:$AS,MATCH($C$1,Database!$A$1:$AS$1,0),FALSE)=0,#N/A,VLOOKUP(A67,Database!$A:$AS,MATCH($C$1,Database!$A$1:$AS$1,0),FALSE))</f>
        <v>93.66</v>
      </c>
      <c r="D67" s="76">
        <f>IF(VLOOKUP(A67,Database!$A:$AS,MATCH($D$1,Database!$A$1:$AS$1,0),FALSE)=0,#N/A,VLOOKUP(A67,Database!$A:$AS,MATCH($D$1,Database!$A$1:$AS$1,0),FALSE))</f>
        <v>70.005833819000003</v>
      </c>
      <c r="E67" s="76">
        <f>IF(VLOOKUP(A67,Database!$A:$AS,MATCH($E$1,Database!$A$1:$AS$1,0),FALSE)=0,#N/A,VLOOKUP(A67,Database!$A:$AS,MATCH($E$1,Database!$A$1:$AS$1,0),FALSE))</f>
        <v>104.171086809</v>
      </c>
      <c r="F67" s="76">
        <f>IF(VLOOKUP(A67,Database!$A:$AS,MATCH($F$1,Database!$A$1:$AS$1,0),FALSE)=0,#N/A,VLOOKUP(A67,Database!$A:$AS,MATCH($F$1,Database!$A$1:$AS$1,0),FALSE))</f>
        <v>82.093158903000003</v>
      </c>
      <c r="G67" s="76">
        <f>IF(VLOOKUP(A67,Database!$A:$AS,MATCH($G$1,Database!$A$1:$AS$1,0),FALSE)=0,#N/A,VLOOKUP(A67,Database!$A:$AS,MATCH($G$1,Database!$A$1:$AS$1,0),FALSE))</f>
        <v>86.169083834000006</v>
      </c>
      <c r="H67" s="76">
        <f>(((Table134567891011121314151617343[[#This Row],[ITA]]-VLOOKUP($U$1,A:B,2,))/VLOOKUP($U$1,A:B,2,))*100)+100</f>
        <v>97.039473684207834</v>
      </c>
      <c r="I67" s="76">
        <f>(((Table134567891011121314151617343[[#This Row],[FRA]]-VLOOKUP($U$1,A:C,3,))/VLOOKUP($U$1,A:C,3,))*100)+100</f>
        <v>91.393442622950815</v>
      </c>
      <c r="J67" s="76">
        <f>(((Table134567891011121314151617343[[#This Row],[DEU]]-VLOOKUP($U$1,A:D,4,))/VLOOKUP($U$1,A:D,4,))*100)+100</f>
        <v>93.085106382250231</v>
      </c>
      <c r="K67" s="76">
        <f>(((Table134567891011121314151617343[[#This Row],[ESP]]-VLOOKUP($U$1,A:E,5,))/VLOOKUP($U$1,A:E,5,))*100)+100</f>
        <v>88.064824286265093</v>
      </c>
      <c r="L67" s="76">
        <f>(((Table134567891011121314151617343[[#This Row],[EA19]]-VLOOKUP($U$1,A:F,6,))/VLOOKUP($U$1,A:F,6,))*100)+100</f>
        <v>91.73184357509065</v>
      </c>
      <c r="M67" s="76">
        <f>(((Table134567891011121314151617343[[#This Row],[GBR]]-VLOOKUP($U$1,A:G,7,))/VLOOKUP($U$1,A:G,7,))*100)+100</f>
        <v>89.723756905693065</v>
      </c>
      <c r="N67" s="76">
        <f>IF(VLOOKUP(A67,Database!$A:$AU,MATCH($N$1,Database!$A$1:$AU$1,0),FALSE)=0,#N/A,VLOOKUP(A67,Database!$A:$AU,MATCH($N$1,Database!$A$1:$AU$1,0),FALSE))</f>
        <v>71.291659566999996</v>
      </c>
      <c r="O67" s="76">
        <f>(((Table134567891011121314151617343[[#This Row],[USA]]-VLOOKUP($U$1,A:N,14,))/VLOOKUP($U$1,A:N,14,))*100)+100</f>
        <v>82.237958849631141</v>
      </c>
      <c r="P67" s="76">
        <f>IF(VLOOKUP(A67,Database!$A:$AS,MATCH($P$1,Database!$A$1:$AS$1,0),FALSE)=0,#N/A,VLOOKUP(A67,Database!$A:$AS,MATCH($P$1,Database!$A$1:$AS$1,0),FALSE))</f>
        <v>101.308792145</v>
      </c>
      <c r="Q67" s="76">
        <f>(((Table134567891011121314151617343[[#This Row],[JPN]]-VLOOKUP($U$1,A:Q,16,))/VLOOKUP($U$1,A:Q,16,))*100)+100</f>
        <v>101.71194864309719</v>
      </c>
    </row>
    <row r="68" spans="1:17" s="80" customFormat="1" x14ac:dyDescent="0.35">
      <c r="A68" s="21">
        <v>34881</v>
      </c>
      <c r="B68" s="76">
        <f>IF(VLOOKUP(A68,Database!$A:$AS,MATCH($B$1,Database!$A$1:$AS$1,0),FALSE)=0,#N/A,VLOOKUP(A68,Database!$A:$AS,MATCH($B$1,Database!$A$1:$AS$1,0),FALSE))</f>
        <v>117.89017581900001</v>
      </c>
      <c r="C68" s="76">
        <f>IF(VLOOKUP(A68,Database!$A:$AS,MATCH($C$1,Database!$A$1:$AS$1,0),FALSE)=0,#N/A,VLOOKUP(A68,Database!$A:$AS,MATCH($C$1,Database!$A$1:$AS$1,0),FALSE))</f>
        <v>94.09</v>
      </c>
      <c r="D68" s="76">
        <f>IF(VLOOKUP(A68,Database!$A:$AS,MATCH($D$1,Database!$A$1:$AS$1,0),FALSE)=0,#N/A,VLOOKUP(A68,Database!$A:$AS,MATCH($D$1,Database!$A$1:$AS$1,0),FALSE))</f>
        <v>69.805817150999999</v>
      </c>
      <c r="E68" s="76">
        <f>IF(VLOOKUP(A68,Database!$A:$AS,MATCH($E$1,Database!$A$1:$AS$1,0),FALSE)=0,#N/A,VLOOKUP(A68,Database!$A:$AS,MATCH($E$1,Database!$A$1:$AS$1,0),FALSE))</f>
        <v>103.70208641799999</v>
      </c>
      <c r="F68" s="76">
        <f>IF(VLOOKUP(A68,Database!$A:$AS,MATCH($F$1,Database!$A$1:$AS$1,0),FALSE)=0,#N/A,VLOOKUP(A68,Database!$A:$AS,MATCH($F$1,Database!$A$1:$AS$1,0),FALSE))</f>
        <v>81.993167236000005</v>
      </c>
      <c r="G68" s="76">
        <f>IF(VLOOKUP(A68,Database!$A:$AS,MATCH($G$1,Database!$A$1:$AS$1,0),FALSE)=0,#N/A,VLOOKUP(A68,Database!$A:$AS,MATCH($G$1,Database!$A$1:$AS$1,0),FALSE))</f>
        <v>86.699681640999998</v>
      </c>
      <c r="H68" s="76">
        <f>(((Table134567891011121314151617343[[#This Row],[ITA]]-VLOOKUP($U$1,A:B,2,))/VLOOKUP($U$1,A:B,2,))*100)+100</f>
        <v>96.957236842399482</v>
      </c>
      <c r="I68" s="76">
        <f>(((Table134567891011121314151617343[[#This Row],[FRA]]-VLOOKUP($U$1,A:C,3,))/VLOOKUP($U$1,A:C,3,))*100)+100</f>
        <v>91.813036690085866</v>
      </c>
      <c r="J68" s="76">
        <f>(((Table134567891011121314151617343[[#This Row],[DEU]]-VLOOKUP($U$1,A:D,4,))/VLOOKUP($U$1,A:D,4,))*100)+100</f>
        <v>92.819148935515983</v>
      </c>
      <c r="K68" s="76">
        <f>(((Table134567891011121314151617343[[#This Row],[ESP]]-VLOOKUP($U$1,A:E,5,))/VLOOKUP($U$1,A:E,5,))*100)+100</f>
        <v>87.668337715098431</v>
      </c>
      <c r="L68" s="76">
        <f>(((Table134567891011121314151617343[[#This Row],[EA19]]-VLOOKUP($U$1,A:F,6,))/VLOOKUP($U$1,A:F,6,))*100)+100</f>
        <v>91.620111731918499</v>
      </c>
      <c r="M68" s="76">
        <f>(((Table134567891011121314151617343[[#This Row],[GBR]]-VLOOKUP($U$1,A:G,7,))/VLOOKUP($U$1,A:G,7,))*100)+100</f>
        <v>90.276243093682183</v>
      </c>
      <c r="N68" s="76">
        <f>IF(VLOOKUP(A68,Database!$A:$AU,MATCH($N$1,Database!$A$1:$AU$1,0),FALSE)=0,#N/A,VLOOKUP(A68,Database!$A:$AU,MATCH($N$1,Database!$A$1:$AU$1,0),FALSE))</f>
        <v>70.989920377000004</v>
      </c>
      <c r="O68" s="76">
        <f>(((Table134567891011121314151617343[[#This Row],[USA]]-VLOOKUP($U$1,A:N,14,))/VLOOKUP($U$1,A:N,14,))*100)+100</f>
        <v>81.889889871559177</v>
      </c>
      <c r="P68" s="76">
        <f>IF(VLOOKUP(A68,Database!$A:$AS,MATCH($P$1,Database!$A$1:$AS$1,0),FALSE)=0,#N/A,VLOOKUP(A68,Database!$A:$AS,MATCH($P$1,Database!$A$1:$AS$1,0),FALSE))</f>
        <v>99.889049313000001</v>
      </c>
      <c r="Q68" s="76">
        <f>(((Table134567891011121314151617343[[#This Row],[JPN]]-VLOOKUP($U$1,A:Q,16,))/VLOOKUP($U$1,A:Q,16,))*100)+100</f>
        <v>100.28655597028644</v>
      </c>
    </row>
    <row r="69" spans="1:17" s="80" customFormat="1" x14ac:dyDescent="0.35">
      <c r="A69" s="21">
        <v>34912</v>
      </c>
      <c r="B69" s="76">
        <f>IF(VLOOKUP(A69,Database!$A:$AS,MATCH($B$1,Database!$A$1:$AS$1,0),FALSE)=0,#N/A,VLOOKUP(A69,Database!$A:$AS,MATCH($B$1,Database!$A$1:$AS$1,0),FALSE))</f>
        <v>119.990000833</v>
      </c>
      <c r="C69" s="76">
        <f>IF(VLOOKUP(A69,Database!$A:$AS,MATCH($C$1,Database!$A$1:$AS$1,0),FALSE)=0,#N/A,VLOOKUP(A69,Database!$A:$AS,MATCH($C$1,Database!$A$1:$AS$1,0),FALSE))</f>
        <v>93.5</v>
      </c>
      <c r="D69" s="76">
        <f>IF(VLOOKUP(A69,Database!$A:$AS,MATCH($D$1,Database!$A$1:$AS$1,0),FALSE)=0,#N/A,VLOOKUP(A69,Database!$A:$AS,MATCH($D$1,Database!$A$1:$AS$1,0),FALSE))</f>
        <v>69.005750479</v>
      </c>
      <c r="E69" s="76">
        <f>IF(VLOOKUP(A69,Database!$A:$AS,MATCH($E$1,Database!$A$1:$AS$1,0),FALSE)=0,#N/A,VLOOKUP(A69,Database!$A:$AS,MATCH($E$1,Database!$A$1:$AS$1,0),FALSE))</f>
        <v>103.22308601899999</v>
      </c>
      <c r="F69" s="76">
        <f>IF(VLOOKUP(A69,Database!$A:$AS,MATCH($F$1,Database!$A$1:$AS$1,0),FALSE)=0,#N/A,VLOOKUP(A69,Database!$A:$AS,MATCH($F$1,Database!$A$1:$AS$1,0),FALSE))</f>
        <v>81.993167236000005</v>
      </c>
      <c r="G69" s="76">
        <f>IF(VLOOKUP(A69,Database!$A:$AS,MATCH($G$1,Database!$A$1:$AS$1,0),FALSE)=0,#N/A,VLOOKUP(A69,Database!$A:$AS,MATCH($G$1,Database!$A$1:$AS$1,0),FALSE))</f>
        <v>86.805801203000001</v>
      </c>
      <c r="H69" s="76">
        <f>(((Table134567891011121314151617343[[#This Row],[ITA]]-VLOOKUP($U$1,A:B,2,))/VLOOKUP($U$1,A:B,2,))*100)+100</f>
        <v>98.684210526131821</v>
      </c>
      <c r="I69" s="76">
        <f>(((Table134567891011121314151617343[[#This Row],[FRA]]-VLOOKUP($U$1,A:C,3,))/VLOOKUP($U$1,A:C,3,))*100)+100</f>
        <v>91.237314597970339</v>
      </c>
      <c r="J69" s="76">
        <f>(((Table134567891011121314151617343[[#This Row],[DEU]]-VLOOKUP($U$1,A:D,4,))/VLOOKUP($U$1,A:D,4,))*100)+100</f>
        <v>91.755319148578991</v>
      </c>
      <c r="K69" s="76">
        <f>(((Table134567891011121314151617343[[#This Row],[ESP]]-VLOOKUP($U$1,A:E,5,))/VLOOKUP($U$1,A:E,5,))*100)+100</f>
        <v>87.263397272763129</v>
      </c>
      <c r="L69" s="76">
        <f>(((Table134567891011121314151617343[[#This Row],[EA19]]-VLOOKUP($U$1,A:F,6,))/VLOOKUP($U$1,A:F,6,))*100)+100</f>
        <v>91.620111731918499</v>
      </c>
      <c r="M69" s="76">
        <f>(((Table134567891011121314151617343[[#This Row],[GBR]]-VLOOKUP($U$1,A:G,7,))/VLOOKUP($U$1,A:G,7,))*100)+100</f>
        <v>90.386740331904761</v>
      </c>
      <c r="N69" s="76">
        <f>IF(VLOOKUP(A69,Database!$A:$AU,MATCH($N$1,Database!$A$1:$AU$1,0),FALSE)=0,#N/A,VLOOKUP(A69,Database!$A:$AU,MATCH($N$1,Database!$A$1:$AU$1,0),FALSE))</f>
        <v>71.923497265999998</v>
      </c>
      <c r="O69" s="76">
        <f>(((Table134567891011121314151617343[[#This Row],[USA]]-VLOOKUP($U$1,A:N,14,))/VLOOKUP($U$1,A:N,14,))*100)+100</f>
        <v>82.966810485370871</v>
      </c>
      <c r="P69" s="76">
        <f>IF(VLOOKUP(A69,Database!$A:$AS,MATCH($P$1,Database!$A$1:$AS$1,0),FALSE)=0,#N/A,VLOOKUP(A69,Database!$A:$AS,MATCH($P$1,Database!$A$1:$AS$1,0),FALSE))</f>
        <v>101.410202348</v>
      </c>
      <c r="Q69" s="76">
        <f>(((Table134567891011121314151617343[[#This Row],[JPN]]-VLOOKUP($U$1,A:Q,16,))/VLOOKUP($U$1,A:Q,16,))*100)+100</f>
        <v>101.81376240615793</v>
      </c>
    </row>
    <row r="70" spans="1:17" s="80" customFormat="1" x14ac:dyDescent="0.35">
      <c r="A70" s="21">
        <v>34943</v>
      </c>
      <c r="B70" s="76">
        <f>IF(VLOOKUP(A70,Database!$A:$AS,MATCH($B$1,Database!$A$1:$AS$1,0),FALSE)=0,#N/A,VLOOKUP(A70,Database!$A:$AS,MATCH($B$1,Database!$A$1:$AS$1,0),FALSE))</f>
        <v>119.190067494</v>
      </c>
      <c r="C70" s="76">
        <f>IF(VLOOKUP(A70,Database!$A:$AS,MATCH($C$1,Database!$A$1:$AS$1,0),FALSE)=0,#N/A,VLOOKUP(A70,Database!$A:$AS,MATCH($C$1,Database!$A$1:$AS$1,0),FALSE))</f>
        <v>93.63</v>
      </c>
      <c r="D70" s="76">
        <f>IF(VLOOKUP(A70,Database!$A:$AS,MATCH($D$1,Database!$A$1:$AS$1,0),FALSE)=0,#N/A,VLOOKUP(A70,Database!$A:$AS,MATCH($D$1,Database!$A$1:$AS$1,0),FALSE))</f>
        <v>70.405867155999999</v>
      </c>
      <c r="E70" s="76">
        <f>IF(VLOOKUP(A70,Database!$A:$AS,MATCH($E$1,Database!$A$1:$AS$1,0),FALSE)=0,#N/A,VLOOKUP(A70,Database!$A:$AS,MATCH($E$1,Database!$A$1:$AS$1,0),FALSE))</f>
        <v>103.746086455</v>
      </c>
      <c r="F70" s="76">
        <f>IF(VLOOKUP(A70,Database!$A:$AS,MATCH($F$1,Database!$A$1:$AS$1,0),FALSE)=0,#N/A,VLOOKUP(A70,Database!$A:$AS,MATCH($F$1,Database!$A$1:$AS$1,0),FALSE))</f>
        <v>82.493125573</v>
      </c>
      <c r="G70" s="76">
        <f>IF(VLOOKUP(A70,Database!$A:$AS,MATCH($G$1,Database!$A$1:$AS$1,0),FALSE)=0,#N/A,VLOOKUP(A70,Database!$A:$AS,MATCH($G$1,Database!$A$1:$AS$1,0),FALSE))</f>
        <v>87.124159887000005</v>
      </c>
      <c r="H70" s="76">
        <f>(((Table134567891011121314151617343[[#This Row],[ITA]]-VLOOKUP($U$1,A:B,2,))/VLOOKUP($U$1,A:B,2,))*100)+100</f>
        <v>98.026315789197739</v>
      </c>
      <c r="I70" s="76">
        <f>(((Table134567891011121314151617343[[#This Row],[FRA]]-VLOOKUP($U$1,A:C,3,))/VLOOKUP($U$1,A:C,3,))*100)+100</f>
        <v>91.364168618266973</v>
      </c>
      <c r="J70" s="76">
        <f>(((Table134567891011121314151617343[[#This Row],[DEU]]-VLOOKUP($U$1,A:D,4,))/VLOOKUP($U$1,A:D,4,))*100)+100</f>
        <v>93.617021277048394</v>
      </c>
      <c r="K70" s="76">
        <f>(((Table134567891011121314151617343[[#This Row],[ESP]]-VLOOKUP($U$1,A:E,5,))/VLOOKUP($U$1,A:E,5,))*100)+100</f>
        <v>87.70553474976218</v>
      </c>
      <c r="L70" s="76">
        <f>(((Table134567891011121314151617343[[#This Row],[EA19]]-VLOOKUP($U$1,A:F,6,))/VLOOKUP($U$1,A:F,6,))*100)+100</f>
        <v>92.178770950014069</v>
      </c>
      <c r="M70" s="76">
        <f>(((Table134567891011121314151617343[[#This Row],[GBR]]-VLOOKUP($U$1,A:G,7,))/VLOOKUP($U$1,A:G,7,))*100)+100</f>
        <v>90.71823204448998</v>
      </c>
      <c r="N70" s="76">
        <f>IF(VLOOKUP(A70,Database!$A:$AU,MATCH($N$1,Database!$A$1:$AU$1,0),FALSE)=0,#N/A,VLOOKUP(A70,Database!$A:$AU,MATCH($N$1,Database!$A$1:$AU$1,0),FALSE))</f>
        <v>72.211850064000004</v>
      </c>
      <c r="O70" s="76">
        <f>(((Table134567891011121314151617343[[#This Row],[USA]]-VLOOKUP($U$1,A:N,14,))/VLOOKUP($U$1,A:N,14,))*100)+100</f>
        <v>83.299437691416117</v>
      </c>
      <c r="P70" s="76">
        <f>IF(VLOOKUP(A70,Database!$A:$AS,MATCH($P$1,Database!$A$1:$AS$1,0),FALSE)=0,#N/A,VLOOKUP(A70,Database!$A:$AS,MATCH($P$1,Database!$A$1:$AS$1,0),FALSE))</f>
        <v>99.787639110000001</v>
      </c>
      <c r="Q70" s="76">
        <f>(((Table134567891011121314151617343[[#This Row],[JPN]]-VLOOKUP($U$1,A:Q,16,))/VLOOKUP($U$1,A:Q,16,))*100)+100</f>
        <v>100.1847422072257</v>
      </c>
    </row>
    <row r="71" spans="1:17" s="80" customFormat="1" x14ac:dyDescent="0.35">
      <c r="A71" s="21">
        <v>34973</v>
      </c>
      <c r="B71" s="76">
        <f>IF(VLOOKUP(A71,Database!$A:$AS,MATCH($B$1,Database!$A$1:$AS$1,0),FALSE)=0,#N/A,VLOOKUP(A71,Database!$A:$AS,MATCH($B$1,Database!$A$1:$AS$1,0),FALSE))</f>
        <v>119.990000833</v>
      </c>
      <c r="C71" s="76">
        <f>IF(VLOOKUP(A71,Database!$A:$AS,MATCH($C$1,Database!$A$1:$AS$1,0),FALSE)=0,#N/A,VLOOKUP(A71,Database!$A:$AS,MATCH($C$1,Database!$A$1:$AS$1,0),FALSE))</f>
        <v>91.83</v>
      </c>
      <c r="D71" s="76">
        <f>IF(VLOOKUP(A71,Database!$A:$AS,MATCH($D$1,Database!$A$1:$AS$1,0),FALSE)=0,#N/A,VLOOKUP(A71,Database!$A:$AS,MATCH($D$1,Database!$A$1:$AS$1,0),FALSE))</f>
        <v>68.605717143000007</v>
      </c>
      <c r="E71" s="76">
        <f>IF(VLOOKUP(A71,Database!$A:$AS,MATCH($E$1,Database!$A$1:$AS$1,0),FALSE)=0,#N/A,VLOOKUP(A71,Database!$A:$AS,MATCH($E$1,Database!$A$1:$AS$1,0),FALSE))</f>
        <v>103.00108583399999</v>
      </c>
      <c r="F71" s="76">
        <f>IF(VLOOKUP(A71,Database!$A:$AS,MATCH($F$1,Database!$A$1:$AS$1,0),FALSE)=0,#N/A,VLOOKUP(A71,Database!$A:$AS,MATCH($F$1,Database!$A$1:$AS$1,0),FALSE))</f>
        <v>81.393217231999998</v>
      </c>
      <c r="G71" s="76">
        <f>IF(VLOOKUP(A71,Database!$A:$AS,MATCH($G$1,Database!$A$1:$AS$1,0),FALSE)=0,#N/A,VLOOKUP(A71,Database!$A:$AS,MATCH($G$1,Database!$A$1:$AS$1,0),FALSE))</f>
        <v>86.805801203000001</v>
      </c>
      <c r="H71" s="76">
        <f>(((Table134567891011121314151617343[[#This Row],[ITA]]-VLOOKUP($U$1,A:B,2,))/VLOOKUP($U$1,A:B,2,))*100)+100</f>
        <v>98.684210526131821</v>
      </c>
      <c r="I71" s="76">
        <f>(((Table134567891011121314151617343[[#This Row],[FRA]]-VLOOKUP($U$1,A:C,3,))/VLOOKUP($U$1,A:C,3,))*100)+100</f>
        <v>89.607728337236523</v>
      </c>
      <c r="J71" s="76">
        <f>(((Table134567891011121314151617343[[#This Row],[DEU]]-VLOOKUP($U$1,A:D,4,))/VLOOKUP($U$1,A:D,4,))*100)+100</f>
        <v>91.223404255110509</v>
      </c>
      <c r="K71" s="76">
        <f>(((Table134567891011121314151617343[[#This Row],[ESP]]-VLOOKUP($U$1,A:E,5,))/VLOOKUP($U$1,A:E,5,))*100)+100</f>
        <v>87.075721326563297</v>
      </c>
      <c r="L71" s="76">
        <f>(((Table134567891011121314151617343[[#This Row],[EA19]]-VLOOKUP($U$1,A:F,6,))/VLOOKUP($U$1,A:F,6,))*100)+100</f>
        <v>90.949720670650748</v>
      </c>
      <c r="M71" s="76">
        <f>(((Table134567891011121314151617343[[#This Row],[GBR]]-VLOOKUP($U$1,A:G,7,))/VLOOKUP($U$1,A:G,7,))*100)+100</f>
        <v>90.386740331904761</v>
      </c>
      <c r="N71" s="76">
        <f>IF(VLOOKUP(A71,Database!$A:$AU,MATCH($N$1,Database!$A$1:$AU$1,0),FALSE)=0,#N/A,VLOOKUP(A71,Database!$A:$AU,MATCH($N$1,Database!$A$1:$AU$1,0),FALSE))</f>
        <v>72.101090064999994</v>
      </c>
      <c r="O71" s="76">
        <f>(((Table134567891011121314151617343[[#This Row],[USA]]-VLOOKUP($U$1,A:N,14,))/VLOOKUP($U$1,A:N,14,))*100)+100</f>
        <v>83.171671325823411</v>
      </c>
      <c r="P71" s="76">
        <f>IF(VLOOKUP(A71,Database!$A:$AS,MATCH($P$1,Database!$A$1:$AS$1,0),FALSE)=0,#N/A,VLOOKUP(A71,Database!$A:$AS,MATCH($P$1,Database!$A$1:$AS$1,0),FALSE))</f>
        <v>101.308792145</v>
      </c>
      <c r="Q71" s="76">
        <f>(((Table134567891011121314151617343[[#This Row],[JPN]]-VLOOKUP($U$1,A:Q,16,))/VLOOKUP($U$1,A:Q,16,))*100)+100</f>
        <v>101.71194864309719</v>
      </c>
    </row>
    <row r="72" spans="1:17" s="80" customFormat="1" x14ac:dyDescent="0.35">
      <c r="A72" s="21">
        <v>35004</v>
      </c>
      <c r="B72" s="76">
        <f>IF(VLOOKUP(A72,Database!$A:$AS,MATCH($B$1,Database!$A$1:$AS$1,0),FALSE)=0,#N/A,VLOOKUP(A72,Database!$A:$AS,MATCH($B$1,Database!$A$1:$AS$1,0),FALSE))</f>
        <v>119.990000833</v>
      </c>
      <c r="C72" s="76">
        <f>IF(VLOOKUP(A72,Database!$A:$AS,MATCH($C$1,Database!$A$1:$AS$1,0),FALSE)=0,#N/A,VLOOKUP(A72,Database!$A:$AS,MATCH($C$1,Database!$A$1:$AS$1,0),FALSE))</f>
        <v>91.84</v>
      </c>
      <c r="D72" s="76">
        <f>IF(VLOOKUP(A72,Database!$A:$AS,MATCH($D$1,Database!$A$1:$AS$1,0),FALSE)=0,#N/A,VLOOKUP(A72,Database!$A:$AS,MATCH($D$1,Database!$A$1:$AS$1,0),FALSE))</f>
        <v>69.005750479</v>
      </c>
      <c r="E72" s="76">
        <f>IF(VLOOKUP(A72,Database!$A:$AS,MATCH($E$1,Database!$A$1:$AS$1,0),FALSE)=0,#N/A,VLOOKUP(A72,Database!$A:$AS,MATCH($E$1,Database!$A$1:$AS$1,0),FALSE))</f>
        <v>103.530086275</v>
      </c>
      <c r="F72" s="76">
        <f>IF(VLOOKUP(A72,Database!$A:$AS,MATCH($F$1,Database!$A$1:$AS$1,0),FALSE)=0,#N/A,VLOOKUP(A72,Database!$A:$AS,MATCH($F$1,Database!$A$1:$AS$1,0),FALSE))</f>
        <v>81.793183901000006</v>
      </c>
      <c r="G72" s="76">
        <f>IF(VLOOKUP(A72,Database!$A:$AS,MATCH($G$1,Database!$A$1:$AS$1,0),FALSE)=0,#N/A,VLOOKUP(A72,Database!$A:$AS,MATCH($G$1,Database!$A$1:$AS$1,0),FALSE))</f>
        <v>87.230279448000005</v>
      </c>
      <c r="H72" s="76">
        <f>(((Table134567891011121314151617343[[#This Row],[ITA]]-VLOOKUP($U$1,A:B,2,))/VLOOKUP($U$1,A:B,2,))*100)+100</f>
        <v>98.684210526131821</v>
      </c>
      <c r="I72" s="76">
        <f>(((Table134567891011121314151617343[[#This Row],[FRA]]-VLOOKUP($U$1,A:C,3,))/VLOOKUP($U$1,A:C,3,))*100)+100</f>
        <v>89.617486338797818</v>
      </c>
      <c r="J72" s="76">
        <f>(((Table134567891011121314151617343[[#This Row],[DEU]]-VLOOKUP($U$1,A:D,4,))/VLOOKUP($U$1,A:D,4,))*100)+100</f>
        <v>91.755319148578991</v>
      </c>
      <c r="K72" s="76">
        <f>(((Table134567891011121314151617343[[#This Row],[ESP]]-VLOOKUP($U$1,A:E,5,))/VLOOKUP($U$1,A:E,5,))*100)+100</f>
        <v>87.522931126432624</v>
      </c>
      <c r="L72" s="76">
        <f>(((Table134567891011121314151617343[[#This Row],[EA19]]-VLOOKUP($U$1,A:F,6,))/VLOOKUP($U$1,A:F,6,))*100)+100</f>
        <v>91.396648044456782</v>
      </c>
      <c r="M72" s="76">
        <f>(((Table134567891011121314151617343[[#This Row],[GBR]]-VLOOKUP($U$1,A:G,7,))/VLOOKUP($U$1,A:G,7,))*100)+100</f>
        <v>90.828729281671315</v>
      </c>
      <c r="N72" s="76">
        <f>IF(VLOOKUP(A72,Database!$A:$AU,MATCH($N$1,Database!$A$1:$AU$1,0),FALSE)=0,#N/A,VLOOKUP(A72,Database!$A:$AU,MATCH($N$1,Database!$A$1:$AU$1,0),FALSE))</f>
        <v>72.275014002000006</v>
      </c>
      <c r="O72" s="76">
        <f>(((Table134567891011121314151617343[[#This Row],[USA]]-VLOOKUP($U$1,A:N,14,))/VLOOKUP($U$1,A:N,14,))*100)+100</f>
        <v>83.372299978050691</v>
      </c>
      <c r="P72" s="76">
        <f>IF(VLOOKUP(A72,Database!$A:$AS,MATCH($P$1,Database!$A$1:$AS$1,0),FALSE)=0,#N/A,VLOOKUP(A72,Database!$A:$AS,MATCH($P$1,Database!$A$1:$AS$1,0),FALSE))</f>
        <v>102.120073764</v>
      </c>
      <c r="Q72" s="76">
        <f>(((Table134567891011121314151617343[[#This Row],[JPN]]-VLOOKUP($U$1,A:Q,16,))/VLOOKUP($U$1,A:Q,16,))*100)+100</f>
        <v>102.52645874256331</v>
      </c>
    </row>
    <row r="73" spans="1:17" s="80" customFormat="1" x14ac:dyDescent="0.35">
      <c r="A73" s="21">
        <v>35034</v>
      </c>
      <c r="B73" s="76">
        <f>IF(VLOOKUP(A73,Database!$A:$AS,MATCH($B$1,Database!$A$1:$AS$1,0),FALSE)=0,#N/A,VLOOKUP(A73,Database!$A:$AS,MATCH($B$1,Database!$A$1:$AS$1,0),FALSE))</f>
        <v>121.98983418</v>
      </c>
      <c r="C73" s="76">
        <f>IF(VLOOKUP(A73,Database!$A:$AS,MATCH($C$1,Database!$A$1:$AS$1,0),FALSE)=0,#N/A,VLOOKUP(A73,Database!$A:$AS,MATCH($C$1,Database!$A$1:$AS$1,0),FALSE))</f>
        <v>93.77</v>
      </c>
      <c r="D73" s="76">
        <f>IF(VLOOKUP(A73,Database!$A:$AS,MATCH($D$1,Database!$A$1:$AS$1,0),FALSE)=0,#N/A,VLOOKUP(A73,Database!$A:$AS,MATCH($D$1,Database!$A$1:$AS$1,0),FALSE))</f>
        <v>69.005750479</v>
      </c>
      <c r="E73" s="76">
        <f>IF(VLOOKUP(A73,Database!$A:$AS,MATCH($E$1,Database!$A$1:$AS$1,0),FALSE)=0,#N/A,VLOOKUP(A73,Database!$A:$AS,MATCH($E$1,Database!$A$1:$AS$1,0),FALSE))</f>
        <v>104.41208700999999</v>
      </c>
      <c r="F73" s="76">
        <f>IF(VLOOKUP(A73,Database!$A:$AS,MATCH($F$1,Database!$A$1:$AS$1,0),FALSE)=0,#N/A,VLOOKUP(A73,Database!$A:$AS,MATCH($F$1,Database!$A$1:$AS$1,0),FALSE))</f>
        <v>82.693108907999999</v>
      </c>
      <c r="G73" s="76">
        <f>IF(VLOOKUP(A73,Database!$A:$AS,MATCH($G$1,Database!$A$1:$AS$1,0),FALSE)=0,#N/A,VLOOKUP(A73,Database!$A:$AS,MATCH($G$1,Database!$A$1:$AS$1,0),FALSE))</f>
        <v>87.760877254999997</v>
      </c>
      <c r="H73" s="76">
        <f>(((Table134567891011121314151617343[[#This Row],[ITA]]-VLOOKUP($U$1,A:B,2,))/VLOOKUP($U$1,A:B,2,))*100)+100</f>
        <v>100.32894736805584</v>
      </c>
      <c r="I73" s="76">
        <f>(((Table134567891011121314151617343[[#This Row],[FRA]]-VLOOKUP($U$1,A:C,3,))/VLOOKUP($U$1,A:C,3,))*100)+100</f>
        <v>91.500780640124901</v>
      </c>
      <c r="J73" s="76">
        <f>(((Table134567891011121314151617343[[#This Row],[DEU]]-VLOOKUP($U$1,A:D,4,))/VLOOKUP($U$1,A:D,4,))*100)+100</f>
        <v>91.755319148578991</v>
      </c>
      <c r="K73" s="76">
        <f>(((Table134567891011121314151617343[[#This Row],[ESP]]-VLOOKUP($U$1,A:E,5,))/VLOOKUP($U$1,A:E,5,))*100)+100</f>
        <v>88.268562588361647</v>
      </c>
      <c r="L73" s="76">
        <f>(((Table134567891011121314151617343[[#This Row],[EA19]]-VLOOKUP($U$1,A:F,6,))/VLOOKUP($U$1,A:F,6,))*100)+100</f>
        <v>92.402234637475786</v>
      </c>
      <c r="M73" s="76">
        <f>(((Table134567891011121314151617343[[#This Row],[GBR]]-VLOOKUP($U$1,A:G,7,))/VLOOKUP($U$1,A:G,7,))*100)+100</f>
        <v>91.381215469660418</v>
      </c>
      <c r="N73" s="76">
        <f>IF(VLOOKUP(A73,Database!$A:$AU,MATCH($N$1,Database!$A$1:$AU$1,0),FALSE)=0,#N/A,VLOOKUP(A73,Database!$A:$AU,MATCH($N$1,Database!$A$1:$AU$1,0),FALSE))</f>
        <v>72.527372279000005</v>
      </c>
      <c r="O73" s="76">
        <f>(((Table134567891011121314151617343[[#This Row],[USA]]-VLOOKUP($U$1,A:N,14,))/VLOOKUP($U$1,A:N,14,))*100)+100</f>
        <v>83.663405974535252</v>
      </c>
      <c r="P73" s="76">
        <f>IF(VLOOKUP(A73,Database!$A:$AS,MATCH($P$1,Database!$A$1:$AS$1,0),FALSE)=0,#N/A,VLOOKUP(A73,Database!$A:$AS,MATCH($P$1,Database!$A$1:$AS$1,0),FALSE))</f>
        <v>103.438406395</v>
      </c>
      <c r="Q73" s="76">
        <f>(((Table134567891011121314151617343[[#This Row],[JPN]]-VLOOKUP($U$1,A:Q,16,))/VLOOKUP($U$1,A:Q,16,))*100)+100</f>
        <v>103.85003765432126</v>
      </c>
    </row>
    <row r="74" spans="1:17" s="80" customFormat="1" x14ac:dyDescent="0.35">
      <c r="A74" s="21">
        <v>35065</v>
      </c>
      <c r="B74" s="76">
        <f>IF(VLOOKUP(A74,Database!$A:$AS,MATCH($B$1,Database!$A$1:$AS$1,0),FALSE)=0,#N/A,VLOOKUP(A74,Database!$A:$AS,MATCH($B$1,Database!$A$1:$AS$1,0),FALSE))</f>
        <v>120.189984168</v>
      </c>
      <c r="C74" s="76">
        <f>IF(VLOOKUP(A74,Database!$A:$AS,MATCH($C$1,Database!$A$1:$AS$1,0),FALSE)=0,#N/A,VLOOKUP(A74,Database!$A:$AS,MATCH($C$1,Database!$A$1:$AS$1,0),FALSE))</f>
        <v>92.93</v>
      </c>
      <c r="D74" s="76">
        <f>IF(VLOOKUP(A74,Database!$A:$AS,MATCH($D$1,Database!$A$1:$AS$1,0),FALSE)=0,#N/A,VLOOKUP(A74,Database!$A:$AS,MATCH($D$1,Database!$A$1:$AS$1,0),FALSE))</f>
        <v>69.305775480999998</v>
      </c>
      <c r="E74" s="76">
        <f>IF(VLOOKUP(A74,Database!$A:$AS,MATCH($E$1,Database!$A$1:$AS$1,0),FALSE)=0,#N/A,VLOOKUP(A74,Database!$A:$AS,MATCH($E$1,Database!$A$1:$AS$1,0),FALSE))</f>
        <v>101.05408421200001</v>
      </c>
      <c r="F74" s="76">
        <f>IF(VLOOKUP(A74,Database!$A:$AS,MATCH($F$1,Database!$A$1:$AS$1,0),FALSE)=0,#N/A,VLOOKUP(A74,Database!$A:$AS,MATCH($F$1,Database!$A$1:$AS$1,0),FALSE))</f>
        <v>81.893175568999993</v>
      </c>
      <c r="G74" s="76">
        <f>IF(VLOOKUP(A74,Database!$A:$AS,MATCH($G$1,Database!$A$1:$AS$1,0),FALSE)=0,#N/A,VLOOKUP(A74,Database!$A:$AS,MATCH($G$1,Database!$A$1:$AS$1,0),FALSE))</f>
        <v>87.336399009999994</v>
      </c>
      <c r="H74" s="76">
        <f>(((Table134567891011121314151617343[[#This Row],[ITA]]-VLOOKUP($U$1,A:B,2,))/VLOOKUP($U$1,A:B,2,))*100)+100</f>
        <v>98.848684210570951</v>
      </c>
      <c r="I74" s="76">
        <f>(((Table134567891011121314151617343[[#This Row],[FRA]]-VLOOKUP($U$1,A:C,3,))/VLOOKUP($U$1,A:C,3,))*100)+100</f>
        <v>90.68110850897736</v>
      </c>
      <c r="J74" s="76">
        <f>(((Table134567891011121314151617343[[#This Row],[DEU]]-VLOOKUP($U$1,A:D,4,))/VLOOKUP($U$1,A:D,4,))*100)+100</f>
        <v>92.154255318680356</v>
      </c>
      <c r="K74" s="76">
        <f>(((Table134567891011121314151617343[[#This Row],[ESP]]-VLOOKUP($U$1,A:E,5,))/VLOOKUP($U$1,A:E,5,))*100)+100</f>
        <v>85.429752555584827</v>
      </c>
      <c r="L74" s="76">
        <f>(((Table134567891011121314151617343[[#This Row],[EA19]]-VLOOKUP($U$1,A:F,6,))/VLOOKUP($U$1,A:F,6,))*100)+100</f>
        <v>91.508379888746333</v>
      </c>
      <c r="M74" s="76">
        <f>(((Table134567891011121314151617343[[#This Row],[GBR]]-VLOOKUP($U$1,A:G,7,))/VLOOKUP($U$1,A:G,7,))*100)+100</f>
        <v>90.939226519893879</v>
      </c>
      <c r="N74" s="76">
        <f>IF(VLOOKUP(A74,Database!$A:$AU,MATCH($N$1,Database!$A$1:$AU$1,0),FALSE)=0,#N/A,VLOOKUP(A74,Database!$A:$AU,MATCH($N$1,Database!$A$1:$AU$1,0),FALSE))</f>
        <v>72.134903100000002</v>
      </c>
      <c r="O74" s="76">
        <f>(((Table134567891011121314151617343[[#This Row],[USA]]-VLOOKUP($U$1,A:N,14,))/VLOOKUP($U$1,A:N,14,))*100)+100</f>
        <v>83.210676098580848</v>
      </c>
      <c r="P74" s="76">
        <f>IF(VLOOKUP(A74,Database!$A:$AS,MATCH($P$1,Database!$A$1:$AS$1,0),FALSE)=0,#N/A,VLOOKUP(A74,Database!$A:$AS,MATCH($P$1,Database!$A$1:$AS$1,0),FALSE))</f>
        <v>101.91725336</v>
      </c>
      <c r="Q74" s="76">
        <f>(((Table134567891011121314151617343[[#This Row],[JPN]]-VLOOKUP($U$1,A:Q,16,))/VLOOKUP($U$1,A:Q,16,))*100)+100</f>
        <v>102.32283121844976</v>
      </c>
    </row>
    <row r="75" spans="1:17" s="80" customFormat="1" x14ac:dyDescent="0.35">
      <c r="A75" s="21">
        <v>35096</v>
      </c>
      <c r="B75" s="76">
        <f>IF(VLOOKUP(A75,Database!$A:$AS,MATCH($B$1,Database!$A$1:$AS$1,0),FALSE)=0,#N/A,VLOOKUP(A75,Database!$A:$AS,MATCH($B$1,Database!$A$1:$AS$1,0),FALSE))</f>
        <v>118.89009249199999</v>
      </c>
      <c r="C75" s="76">
        <f>IF(VLOOKUP(A75,Database!$A:$AS,MATCH($C$1,Database!$A$1:$AS$1,0),FALSE)=0,#N/A,VLOOKUP(A75,Database!$A:$AS,MATCH($C$1,Database!$A$1:$AS$1,0),FALSE))</f>
        <v>93.19</v>
      </c>
      <c r="D75" s="76">
        <f>IF(VLOOKUP(A75,Database!$A:$AS,MATCH($D$1,Database!$A$1:$AS$1,0),FALSE)=0,#N/A,VLOOKUP(A75,Database!$A:$AS,MATCH($D$1,Database!$A$1:$AS$1,0),FALSE))</f>
        <v>68.705725477000001</v>
      </c>
      <c r="E75" s="76">
        <f>IF(VLOOKUP(A75,Database!$A:$AS,MATCH($E$1,Database!$A$1:$AS$1,0),FALSE)=0,#N/A,VLOOKUP(A75,Database!$A:$AS,MATCH($E$1,Database!$A$1:$AS$1,0),FALSE))</f>
        <v>101.141084284</v>
      </c>
      <c r="F75" s="76">
        <f>IF(VLOOKUP(A75,Database!$A:$AS,MATCH($F$1,Database!$A$1:$AS$1,0),FALSE)=0,#N/A,VLOOKUP(A75,Database!$A:$AS,MATCH($F$1,Database!$A$1:$AS$1,0),FALSE))</f>
        <v>81.593200566999997</v>
      </c>
      <c r="G75" s="76">
        <f>IF(VLOOKUP(A75,Database!$A:$AS,MATCH($G$1,Database!$A$1:$AS$1,0),FALSE)=0,#N/A,VLOOKUP(A75,Database!$A:$AS,MATCH($G$1,Database!$A$1:$AS$1,0),FALSE))</f>
        <v>87.973116378</v>
      </c>
      <c r="H75" s="76">
        <f>(((Table134567891011121314151617343[[#This Row],[ITA]]-VLOOKUP($U$1,A:B,2,))/VLOOKUP($U$1,A:B,2,))*100)+100</f>
        <v>97.779605262950255</v>
      </c>
      <c r="I75" s="76">
        <f>(((Table134567891011121314151617343[[#This Row],[FRA]]-VLOOKUP($U$1,A:C,3,))/VLOOKUP($U$1,A:C,3,))*100)+100</f>
        <v>90.934816549570641</v>
      </c>
      <c r="J75" s="76">
        <f>(((Table134567891011121314151617343[[#This Row],[DEU]]-VLOOKUP($U$1,A:D,4,))/VLOOKUP($U$1,A:D,4,))*100)+100</f>
        <v>91.356382978477626</v>
      </c>
      <c r="K75" s="76">
        <f>(((Table134567891011121314151617343[[#This Row],[ESP]]-VLOOKUP($U$1,A:E,5,))/VLOOKUP($U$1,A:E,5,))*100)+100</f>
        <v>85.50330123678097</v>
      </c>
      <c r="L75" s="76">
        <f>(((Table134567891011121314151617343[[#This Row],[EA19]]-VLOOKUP($U$1,A:F,6,))/VLOOKUP($U$1,A:F,6,))*100)+100</f>
        <v>91.173184358112465</v>
      </c>
      <c r="M75" s="76">
        <f>(((Table134567891011121314151617343[[#This Row],[GBR]]-VLOOKUP($U$1,A:G,7,))/VLOOKUP($U$1,A:G,7,))*100)+100</f>
        <v>91.602209945064331</v>
      </c>
      <c r="N75" s="76">
        <f>IF(VLOOKUP(A75,Database!$A:$AU,MATCH($N$1,Database!$A$1:$AU$1,0),FALSE)=0,#N/A,VLOOKUP(A75,Database!$A:$AU,MATCH($N$1,Database!$A$1:$AU$1,0),FALSE))</f>
        <v>73.166151069999998</v>
      </c>
      <c r="O75" s="76">
        <f>(((Table134567891011121314151617343[[#This Row],[USA]]-VLOOKUP($U$1,A:N,14,))/VLOOKUP($U$1,A:N,14,))*100)+100</f>
        <v>84.400264454858672</v>
      </c>
      <c r="P75" s="76">
        <f>IF(VLOOKUP(A75,Database!$A:$AS,MATCH($P$1,Database!$A$1:$AS$1,0),FALSE)=0,#N/A,VLOOKUP(A75,Database!$A:$AS,MATCH($P$1,Database!$A$1:$AS$1,0),FALSE))</f>
        <v>101.815843157</v>
      </c>
      <c r="Q75" s="76">
        <f>(((Table134567891011121314151617343[[#This Row],[JPN]]-VLOOKUP($U$1,A:Q,16,))/VLOOKUP($U$1,A:Q,16,))*100)+100</f>
        <v>102.22101745538902</v>
      </c>
    </row>
    <row r="76" spans="1:17" s="80" customFormat="1" x14ac:dyDescent="0.35">
      <c r="A76" s="21">
        <v>35125</v>
      </c>
      <c r="B76" s="76">
        <f>IF(VLOOKUP(A76,Database!$A:$AS,MATCH($B$1,Database!$A$1:$AS$1,0),FALSE)=0,#N/A,VLOOKUP(A76,Database!$A:$AS,MATCH($B$1,Database!$A$1:$AS$1,0),FALSE))</f>
        <v>117.69019248399999</v>
      </c>
      <c r="C76" s="76">
        <f>IF(VLOOKUP(A76,Database!$A:$AS,MATCH($C$1,Database!$A$1:$AS$1,0),FALSE)=0,#N/A,VLOOKUP(A76,Database!$A:$AS,MATCH($C$1,Database!$A$1:$AS$1,0),FALSE))</f>
        <v>93.85</v>
      </c>
      <c r="D76" s="76">
        <f>IF(VLOOKUP(A76,Database!$A:$AS,MATCH($D$1,Database!$A$1:$AS$1,0),FALSE)=0,#N/A,VLOOKUP(A76,Database!$A:$AS,MATCH($D$1,Database!$A$1:$AS$1,0),FALSE))</f>
        <v>68.805733810999996</v>
      </c>
      <c r="E76" s="76">
        <f>IF(VLOOKUP(A76,Database!$A:$AS,MATCH($E$1,Database!$A$1:$AS$1,0),FALSE)=0,#N/A,VLOOKUP(A76,Database!$A:$AS,MATCH($E$1,Database!$A$1:$AS$1,0),FALSE))</f>
        <v>101.408084507</v>
      </c>
      <c r="F76" s="76">
        <f>IF(VLOOKUP(A76,Database!$A:$AS,MATCH($F$1,Database!$A$1:$AS$1,0),FALSE)=0,#N/A,VLOOKUP(A76,Database!$A:$AS,MATCH($F$1,Database!$A$1:$AS$1,0),FALSE))</f>
        <v>81.693192233999994</v>
      </c>
      <c r="G76" s="76">
        <f>IF(VLOOKUP(A76,Database!$A:$AS,MATCH($G$1,Database!$A$1:$AS$1,0),FALSE)=0,#N/A,VLOOKUP(A76,Database!$A:$AS,MATCH($G$1,Database!$A$1:$AS$1,0),FALSE))</f>
        <v>88.079235939</v>
      </c>
      <c r="H76" s="76">
        <f>(((Table134567891011121314151617343[[#This Row],[ITA]]-VLOOKUP($U$1,A:B,2,))/VLOOKUP($U$1,A:B,2,))*100)+100</f>
        <v>96.792763157960337</v>
      </c>
      <c r="I76" s="76">
        <f>(((Table134567891011121314151617343[[#This Row],[FRA]]-VLOOKUP($U$1,A:C,3,))/VLOOKUP($U$1,A:C,3,))*100)+100</f>
        <v>91.578844652615132</v>
      </c>
      <c r="J76" s="76">
        <f>(((Table134567891011121314151617343[[#This Row],[DEU]]-VLOOKUP($U$1,A:D,4,))/VLOOKUP($U$1,A:D,4,))*100)+100</f>
        <v>91.489361701844743</v>
      </c>
      <c r="K76" s="76">
        <f>(((Table134567891011121314151617343[[#This Row],[ESP]]-VLOOKUP($U$1,A:E,5,))/VLOOKUP($U$1,A:E,5,))*100)+100</f>
        <v>85.729019604930485</v>
      </c>
      <c r="L76" s="76">
        <f>(((Table134567891011121314151617343[[#This Row],[EA19]]-VLOOKUP($U$1,A:F,6,))/VLOOKUP($U$1,A:F,6,))*100)+100</f>
        <v>91.284916201284616</v>
      </c>
      <c r="M76" s="76">
        <f>(((Table134567891011121314151617343[[#This Row],[GBR]]-VLOOKUP($U$1,A:G,7,))/VLOOKUP($U$1,A:G,7,))*100)+100</f>
        <v>91.712707182245651</v>
      </c>
      <c r="N76" s="76">
        <f>IF(VLOOKUP(A76,Database!$A:$AU,MATCH($N$1,Database!$A$1:$AU$1,0),FALSE)=0,#N/A,VLOOKUP(A76,Database!$A:$AU,MATCH($N$1,Database!$A$1:$AU$1,0),FALSE))</f>
        <v>73.054895279999997</v>
      </c>
      <c r="O76" s="76">
        <f>(((Table134567891011121314151617343[[#This Row],[USA]]-VLOOKUP($U$1,A:N,14,))/VLOOKUP($U$1,A:N,14,))*100)+100</f>
        <v>84.271926173278842</v>
      </c>
      <c r="P76" s="76">
        <f>IF(VLOOKUP(A76,Database!$A:$AS,MATCH($P$1,Database!$A$1:$AS$1,0),FALSE)=0,#N/A,VLOOKUP(A76,Database!$A:$AS,MATCH($P$1,Database!$A$1:$AS$1,0),FALSE))</f>
        <v>101.71443295500001</v>
      </c>
      <c r="Q76" s="76">
        <f>(((Table134567891011121314151617343[[#This Row],[JPN]]-VLOOKUP($U$1,A:Q,16,))/VLOOKUP($U$1,A:Q,16,))*100)+100</f>
        <v>102.11920369333224</v>
      </c>
    </row>
    <row r="77" spans="1:17" s="80" customFormat="1" x14ac:dyDescent="0.35">
      <c r="A77" s="21">
        <v>35156</v>
      </c>
      <c r="B77" s="76">
        <f>IF(VLOOKUP(A77,Database!$A:$AS,MATCH($B$1,Database!$A$1:$AS$1,0),FALSE)=0,#N/A,VLOOKUP(A77,Database!$A:$AS,MATCH($B$1,Database!$A$1:$AS$1,0),FALSE))</f>
        <v>116.39030080800001</v>
      </c>
      <c r="C77" s="76">
        <f>IF(VLOOKUP(A77,Database!$A:$AS,MATCH($C$1,Database!$A$1:$AS$1,0),FALSE)=0,#N/A,VLOOKUP(A77,Database!$A:$AS,MATCH($C$1,Database!$A$1:$AS$1,0),FALSE))</f>
        <v>92.9</v>
      </c>
      <c r="D77" s="76">
        <f>IF(VLOOKUP(A77,Database!$A:$AS,MATCH($D$1,Database!$A$1:$AS$1,0),FALSE)=0,#N/A,VLOOKUP(A77,Database!$A:$AS,MATCH($D$1,Database!$A$1:$AS$1,0),FALSE))</f>
        <v>68.805733810999996</v>
      </c>
      <c r="E77" s="76">
        <f>IF(VLOOKUP(A77,Database!$A:$AS,MATCH($E$1,Database!$A$1:$AS$1,0),FALSE)=0,#N/A,VLOOKUP(A77,Database!$A:$AS,MATCH($E$1,Database!$A$1:$AS$1,0),FALSE))</f>
        <v>100.697083914</v>
      </c>
      <c r="F77" s="76">
        <f>IF(VLOOKUP(A77,Database!$A:$AS,MATCH($F$1,Database!$A$1:$AS$1,0),FALSE)=0,#N/A,VLOOKUP(A77,Database!$A:$AS,MATCH($F$1,Database!$A$1:$AS$1,0),FALSE))</f>
        <v>80.993250562</v>
      </c>
      <c r="G77" s="76">
        <f>IF(VLOOKUP(A77,Database!$A:$AS,MATCH($G$1,Database!$A$1:$AS$1,0),FALSE)=0,#N/A,VLOOKUP(A77,Database!$A:$AS,MATCH($G$1,Database!$A$1:$AS$1,0),FALSE))</f>
        <v>87.018040325000001</v>
      </c>
      <c r="H77" s="76">
        <f>(((Table134567891011121314151617343[[#This Row],[ITA]]-VLOOKUP($U$1,A:B,2,))/VLOOKUP($U$1,A:B,2,))*100)+100</f>
        <v>95.723684210339655</v>
      </c>
      <c r="I77" s="76">
        <f>(((Table134567891011121314151617343[[#This Row],[FRA]]-VLOOKUP($U$1,A:C,3,))/VLOOKUP($U$1,A:C,3,))*100)+100</f>
        <v>90.651834504293518</v>
      </c>
      <c r="J77" s="76">
        <f>(((Table134567891011121314151617343[[#This Row],[DEU]]-VLOOKUP($U$1,A:D,4,))/VLOOKUP($U$1,A:D,4,))*100)+100</f>
        <v>91.489361701844743</v>
      </c>
      <c r="K77" s="76">
        <f>(((Table134567891011121314151617343[[#This Row],[ESP]]-VLOOKUP($U$1,A:E,5,))/VLOOKUP($U$1,A:E,5,))*100)+100</f>
        <v>85.127949344381321</v>
      </c>
      <c r="L77" s="76">
        <f>(((Table134567891011121314151617343[[#This Row],[EA19]]-VLOOKUP($U$1,A:F,6,))/VLOOKUP($U$1,A:F,6,))*100)+100</f>
        <v>90.502793295727329</v>
      </c>
      <c r="M77" s="76">
        <f>(((Table134567891011121314151617343[[#This Row],[GBR]]-VLOOKUP($U$1,A:G,7,))/VLOOKUP($U$1,A:G,7,))*100)+100</f>
        <v>90.607734806267402</v>
      </c>
      <c r="N77" s="76">
        <f>IF(VLOOKUP(A77,Database!$A:$AU,MATCH($N$1,Database!$A$1:$AU$1,0),FALSE)=0,#N/A,VLOOKUP(A77,Database!$A:$AU,MATCH($N$1,Database!$A$1:$AU$1,0),FALSE))</f>
        <v>73.789064507999996</v>
      </c>
      <c r="O77" s="76">
        <f>(((Table134567891011121314151617343[[#This Row],[USA]]-VLOOKUP($U$1,A:N,14,))/VLOOKUP($U$1,A:N,14,))*100)+100</f>
        <v>85.118821576298416</v>
      </c>
      <c r="P77" s="76">
        <f>IF(VLOOKUP(A77,Database!$A:$AS,MATCH($P$1,Database!$A$1:$AS$1,0),FALSE)=0,#N/A,VLOOKUP(A77,Database!$A:$AS,MATCH($P$1,Database!$A$1:$AS$1,0),FALSE))</f>
        <v>102.018663562</v>
      </c>
      <c r="Q77" s="76">
        <f>(((Table134567891011121314151617343[[#This Row],[JPN]]-VLOOKUP($U$1,A:Q,16,))/VLOOKUP($U$1,A:Q,16,))*100)+100</f>
        <v>102.42464498050653</v>
      </c>
    </row>
    <row r="78" spans="1:17" s="80" customFormat="1" x14ac:dyDescent="0.35">
      <c r="A78" s="21">
        <v>35186</v>
      </c>
      <c r="B78" s="76">
        <f>IF(VLOOKUP(A78,Database!$A:$AS,MATCH($B$1,Database!$A$1:$AS$1,0),FALSE)=0,#N/A,VLOOKUP(A78,Database!$A:$AS,MATCH($B$1,Database!$A$1:$AS$1,0),FALSE))</f>
        <v>116.29030914099999</v>
      </c>
      <c r="C78" s="76">
        <f>IF(VLOOKUP(A78,Database!$A:$AS,MATCH($C$1,Database!$A$1:$AS$1,0),FALSE)=0,#N/A,VLOOKUP(A78,Database!$A:$AS,MATCH($C$1,Database!$A$1:$AS$1,0),FALSE))</f>
        <v>94.75</v>
      </c>
      <c r="D78" s="76">
        <f>IF(VLOOKUP(A78,Database!$A:$AS,MATCH($D$1,Database!$A$1:$AS$1,0),FALSE)=0,#N/A,VLOOKUP(A78,Database!$A:$AS,MATCH($D$1,Database!$A$1:$AS$1,0),FALSE))</f>
        <v>69.405783815000007</v>
      </c>
      <c r="E78" s="76">
        <f>IF(VLOOKUP(A78,Database!$A:$AS,MATCH($E$1,Database!$A$1:$AS$1,0),FALSE)=0,#N/A,VLOOKUP(A78,Database!$A:$AS,MATCH($E$1,Database!$A$1:$AS$1,0),FALSE))</f>
        <v>101.97008497500001</v>
      </c>
      <c r="F78" s="76">
        <f>IF(VLOOKUP(A78,Database!$A:$AS,MATCH($F$1,Database!$A$1:$AS$1,0),FALSE)=0,#N/A,VLOOKUP(A78,Database!$A:$AS,MATCH($F$1,Database!$A$1:$AS$1,0),FALSE))</f>
        <v>81.893175568999993</v>
      </c>
      <c r="G78" s="76">
        <f>IF(VLOOKUP(A78,Database!$A:$AS,MATCH($G$1,Database!$A$1:$AS$1,0),FALSE)=0,#N/A,VLOOKUP(A78,Database!$A:$AS,MATCH($G$1,Database!$A$1:$AS$1,0),FALSE))</f>
        <v>87.654757693999997</v>
      </c>
      <c r="H78" s="76">
        <f>(((Table134567891011121314151617343[[#This Row],[ITA]]-VLOOKUP($U$1,A:B,2,))/VLOOKUP($U$1,A:B,2,))*100)+100</f>
        <v>95.641447368531303</v>
      </c>
      <c r="I78" s="76">
        <f>(((Table134567891011121314151617343[[#This Row],[FRA]]-VLOOKUP($U$1,A:C,3,))/VLOOKUP($U$1,A:C,3,))*100)+100</f>
        <v>92.457064793130357</v>
      </c>
      <c r="J78" s="76">
        <f>(((Table134567891011121314151617343[[#This Row],[DEU]]-VLOOKUP($U$1,A:D,4,))/VLOOKUP($U$1,A:D,4,))*100)+100</f>
        <v>92.287234042047501</v>
      </c>
      <c r="K78" s="76">
        <f>(((Table134567891011121314151617343[[#This Row],[ESP]]-VLOOKUP($U$1,A:E,5,))/VLOOKUP($U$1,A:E,5,))*100)+100</f>
        <v>86.204127180163567</v>
      </c>
      <c r="L78" s="76">
        <f>(((Table134567891011121314151617343[[#This Row],[EA19]]-VLOOKUP($U$1,A:F,6,))/VLOOKUP($U$1,A:F,6,))*100)+100</f>
        <v>91.508379888746333</v>
      </c>
      <c r="M78" s="76">
        <f>(((Table134567891011121314151617343[[#This Row],[GBR]]-VLOOKUP($U$1,A:G,7,))/VLOOKUP($U$1,A:G,7,))*100)+100</f>
        <v>91.270718232479098</v>
      </c>
      <c r="N78" s="76">
        <f>IF(VLOOKUP(A78,Database!$A:$AU,MATCH($N$1,Database!$A$1:$AU$1,0),FALSE)=0,#N/A,VLOOKUP(A78,Database!$A:$AU,MATCH($N$1,Database!$A$1:$AU$1,0),FALSE))</f>
        <v>74.340881330000002</v>
      </c>
      <c r="O78" s="76">
        <f>(((Table134567891011121314151617343[[#This Row],[USA]]-VLOOKUP($U$1,A:N,14,))/VLOOKUP($U$1,A:N,14,))*100)+100</f>
        <v>85.755365729931469</v>
      </c>
      <c r="P78" s="76">
        <f>IF(VLOOKUP(A78,Database!$A:$AS,MATCH($P$1,Database!$A$1:$AS$1,0),FALSE)=0,#N/A,VLOOKUP(A78,Database!$A:$AS,MATCH($P$1,Database!$A$1:$AS$1,0),FALSE))</f>
        <v>102.627124776</v>
      </c>
      <c r="Q78" s="76">
        <f>(((Table134567891011121314151617343[[#This Row],[JPN]]-VLOOKUP($U$1,A:Q,16,))/VLOOKUP($U$1,A:Q,16,))*100)+100</f>
        <v>103.03552755485514</v>
      </c>
    </row>
    <row r="79" spans="1:17" s="80" customFormat="1" x14ac:dyDescent="0.35">
      <c r="A79" s="21">
        <v>35217</v>
      </c>
      <c r="B79" s="76">
        <f>IF(VLOOKUP(A79,Database!$A:$AS,MATCH($B$1,Database!$A$1:$AS$1,0),FALSE)=0,#N/A,VLOOKUP(A79,Database!$A:$AS,MATCH($B$1,Database!$A$1:$AS$1,0),FALSE))</f>
        <v>116.49029247599999</v>
      </c>
      <c r="C79" s="76">
        <f>IF(VLOOKUP(A79,Database!$A:$AS,MATCH($C$1,Database!$A$1:$AS$1,0),FALSE)=0,#N/A,VLOOKUP(A79,Database!$A:$AS,MATCH($C$1,Database!$A$1:$AS$1,0),FALSE))</f>
        <v>94.02</v>
      </c>
      <c r="D79" s="76">
        <f>IF(VLOOKUP(A79,Database!$A:$AS,MATCH($D$1,Database!$A$1:$AS$1,0),FALSE)=0,#N/A,VLOOKUP(A79,Database!$A:$AS,MATCH($D$1,Database!$A$1:$AS$1,0),FALSE))</f>
        <v>69.805817150999999</v>
      </c>
      <c r="E79" s="76">
        <f>IF(VLOOKUP(A79,Database!$A:$AS,MATCH($E$1,Database!$A$1:$AS$1,0),FALSE)=0,#N/A,VLOOKUP(A79,Database!$A:$AS,MATCH($E$1,Database!$A$1:$AS$1,0),FALSE))</f>
        <v>103.27408606199999</v>
      </c>
      <c r="F79" s="76">
        <f>IF(VLOOKUP(A79,Database!$A:$AS,MATCH($F$1,Database!$A$1:$AS$1,0),FALSE)=0,#N/A,VLOOKUP(A79,Database!$A:$AS,MATCH($F$1,Database!$A$1:$AS$1,0),FALSE))</f>
        <v>81.893175568999993</v>
      </c>
      <c r="G79" s="76">
        <f>IF(VLOOKUP(A79,Database!$A:$AS,MATCH($G$1,Database!$A$1:$AS$1,0),FALSE)=0,#N/A,VLOOKUP(A79,Database!$A:$AS,MATCH($G$1,Database!$A$1:$AS$1,0),FALSE))</f>
        <v>87.124159887000005</v>
      </c>
      <c r="H79" s="76">
        <f>(((Table134567891011121314151617343[[#This Row],[ITA]]-VLOOKUP($U$1,A:B,2,))/VLOOKUP($U$1,A:B,2,))*100)+100</f>
        <v>95.805921052970433</v>
      </c>
      <c r="I79" s="76">
        <f>(((Table134567891011121314151617343[[#This Row],[FRA]]-VLOOKUP($U$1,A:C,3,))/VLOOKUP($U$1,A:C,3,))*100)+100</f>
        <v>91.744730679156902</v>
      </c>
      <c r="J79" s="76">
        <f>(((Table134567891011121314151617343[[#This Row],[DEU]]-VLOOKUP($U$1,A:D,4,))/VLOOKUP($U$1,A:D,4,))*100)+100</f>
        <v>92.819148935515983</v>
      </c>
      <c r="K79" s="76">
        <f>(((Table134567891011121314151617343[[#This Row],[ESP]]-VLOOKUP($U$1,A:E,5,))/VLOOKUP($U$1,A:E,5,))*100)+100</f>
        <v>87.306512017583074</v>
      </c>
      <c r="L79" s="76">
        <f>(((Table134567891011121314151617343[[#This Row],[EA19]]-VLOOKUP($U$1,A:F,6,))/VLOOKUP($U$1,A:F,6,))*100)+100</f>
        <v>91.508379888746333</v>
      </c>
      <c r="M79" s="76">
        <f>(((Table134567891011121314151617343[[#This Row],[GBR]]-VLOOKUP($U$1,A:G,7,))/VLOOKUP($U$1,A:G,7,))*100)+100</f>
        <v>90.71823204448998</v>
      </c>
      <c r="N79" s="76">
        <f>IF(VLOOKUP(A79,Database!$A:$AU,MATCH($N$1,Database!$A$1:$AU$1,0),FALSE)=0,#N/A,VLOOKUP(A79,Database!$A:$AU,MATCH($N$1,Database!$A$1:$AU$1,0),FALSE))</f>
        <v>74.896069539999999</v>
      </c>
      <c r="O79" s="76">
        <f>(((Table134567891011121314151617343[[#This Row],[USA]]-VLOOKUP($U$1,A:N,14,))/VLOOKUP($U$1,A:N,14,))*100)+100</f>
        <v>86.395798922889625</v>
      </c>
      <c r="P79" s="76">
        <f>IF(VLOOKUP(A79,Database!$A:$AS,MATCH($P$1,Database!$A$1:$AS$1,0),FALSE)=0,#N/A,VLOOKUP(A79,Database!$A:$AS,MATCH($P$1,Database!$A$1:$AS$1,0),FALSE))</f>
        <v>102.829945181</v>
      </c>
      <c r="Q79" s="76">
        <f>(((Table134567891011121314151617343[[#This Row],[JPN]]-VLOOKUP($U$1,A:Q,16,))/VLOOKUP($U$1,A:Q,16,))*100)+100</f>
        <v>103.23915507997265</v>
      </c>
    </row>
    <row r="80" spans="1:17" s="80" customFormat="1" x14ac:dyDescent="0.35">
      <c r="A80" s="21">
        <v>35247</v>
      </c>
      <c r="B80" s="76">
        <f>IF(VLOOKUP(A80,Database!$A:$AS,MATCH($B$1,Database!$A$1:$AS$1,0),FALSE)=0,#N/A,VLOOKUP(A80,Database!$A:$AS,MATCH($B$1,Database!$A$1:$AS$1,0),FALSE))</f>
        <v>116.39030080800001</v>
      </c>
      <c r="C80" s="76">
        <f>IF(VLOOKUP(A80,Database!$A:$AS,MATCH($C$1,Database!$A$1:$AS$1,0),FALSE)=0,#N/A,VLOOKUP(A80,Database!$A:$AS,MATCH($C$1,Database!$A$1:$AS$1,0),FALSE))</f>
        <v>92.34</v>
      </c>
      <c r="D80" s="76">
        <f>IF(VLOOKUP(A80,Database!$A:$AS,MATCH($D$1,Database!$A$1:$AS$1,0),FALSE)=0,#N/A,VLOOKUP(A80,Database!$A:$AS,MATCH($D$1,Database!$A$1:$AS$1,0),FALSE))</f>
        <v>69.005750479</v>
      </c>
      <c r="E80" s="76">
        <f>IF(VLOOKUP(A80,Database!$A:$AS,MATCH($E$1,Database!$A$1:$AS$1,0),FALSE)=0,#N/A,VLOOKUP(A80,Database!$A:$AS,MATCH($E$1,Database!$A$1:$AS$1,0),FALSE))</f>
        <v>102.091085076</v>
      </c>
      <c r="F80" s="76">
        <f>IF(VLOOKUP(A80,Database!$A:$AS,MATCH($F$1,Database!$A$1:$AS$1,0),FALSE)=0,#N/A,VLOOKUP(A80,Database!$A:$AS,MATCH($F$1,Database!$A$1:$AS$1,0),FALSE))</f>
        <v>81.193233896999999</v>
      </c>
      <c r="G80" s="76">
        <f>IF(VLOOKUP(A80,Database!$A:$AS,MATCH($G$1,Database!$A$1:$AS$1,0),FALSE)=0,#N/A,VLOOKUP(A80,Database!$A:$AS,MATCH($G$1,Database!$A$1:$AS$1,0),FALSE))</f>
        <v>87.018040325000001</v>
      </c>
      <c r="H80" s="76">
        <f>(((Table134567891011121314151617343[[#This Row],[ITA]]-VLOOKUP($U$1,A:B,2,))/VLOOKUP($U$1,A:B,2,))*100)+100</f>
        <v>95.723684210339655</v>
      </c>
      <c r="I80" s="76">
        <f>(((Table134567891011121314151617343[[#This Row],[FRA]]-VLOOKUP($U$1,A:C,3,))/VLOOKUP($U$1,A:C,3,))*100)+100</f>
        <v>90.105386416861819</v>
      </c>
      <c r="J80" s="76">
        <f>(((Table134567891011121314151617343[[#This Row],[DEU]]-VLOOKUP($U$1,A:D,4,))/VLOOKUP($U$1,A:D,4,))*100)+100</f>
        <v>91.755319148578991</v>
      </c>
      <c r="K80" s="76">
        <f>(((Table134567891011121314151617343[[#This Row],[ESP]]-VLOOKUP($U$1,A:E,5,))/VLOOKUP($U$1,A:E,5,))*100)+100</f>
        <v>86.306419024854819</v>
      </c>
      <c r="L80" s="76">
        <f>(((Table134567891011121314151617343[[#This Row],[EA19]]-VLOOKUP($U$1,A:F,6,))/VLOOKUP($U$1,A:F,6,))*100)+100</f>
        <v>90.726256983189046</v>
      </c>
      <c r="M80" s="76">
        <f>(((Table134567891011121314151617343[[#This Row],[GBR]]-VLOOKUP($U$1,A:G,7,))/VLOOKUP($U$1,A:G,7,))*100)+100</f>
        <v>90.607734806267402</v>
      </c>
      <c r="N80" s="76">
        <f>IF(VLOOKUP(A80,Database!$A:$AU,MATCH($N$1,Database!$A$1:$AU$1,0),FALSE)=0,#N/A,VLOOKUP(A80,Database!$A:$AU,MATCH($N$1,Database!$A$1:$AU$1,0),FALSE))</f>
        <v>74.896664490999996</v>
      </c>
      <c r="O80" s="76">
        <f>(((Table134567891011121314151617343[[#This Row],[USA]]-VLOOKUP($U$1,A:N,14,))/VLOOKUP($U$1,A:N,14,))*100)+100</f>
        <v>86.396485224150567</v>
      </c>
      <c r="P80" s="76">
        <f>IF(VLOOKUP(A80,Database!$A:$AS,MATCH($P$1,Database!$A$1:$AS$1,0),FALSE)=0,#N/A,VLOOKUP(A80,Database!$A:$AS,MATCH($P$1,Database!$A$1:$AS$1,0),FALSE))</f>
        <v>103.438406395</v>
      </c>
      <c r="Q80" s="76">
        <f>(((Table134567891011121314151617343[[#This Row],[JPN]]-VLOOKUP($U$1,A:Q,16,))/VLOOKUP($U$1,A:Q,16,))*100)+100</f>
        <v>103.85003765432126</v>
      </c>
    </row>
    <row r="81" spans="1:17" s="80" customFormat="1" x14ac:dyDescent="0.35">
      <c r="A81" s="21">
        <v>35278</v>
      </c>
      <c r="B81" s="76">
        <f>IF(VLOOKUP(A81,Database!$A:$AS,MATCH($B$1,Database!$A$1:$AS$1,0),FALSE)=0,#N/A,VLOOKUP(A81,Database!$A:$AS,MATCH($B$1,Database!$A$1:$AS$1,0),FALSE))</f>
        <v>116.990250812</v>
      </c>
      <c r="C81" s="76">
        <f>IF(VLOOKUP(A81,Database!$A:$AS,MATCH($C$1,Database!$A$1:$AS$1,0),FALSE)=0,#N/A,VLOOKUP(A81,Database!$A:$AS,MATCH($C$1,Database!$A$1:$AS$1,0),FALSE))</f>
        <v>94.35</v>
      </c>
      <c r="D81" s="76">
        <f>IF(VLOOKUP(A81,Database!$A:$AS,MATCH($D$1,Database!$A$1:$AS$1,0),FALSE)=0,#N/A,VLOOKUP(A81,Database!$A:$AS,MATCH($D$1,Database!$A$1:$AS$1,0),FALSE))</f>
        <v>69.905825484999994</v>
      </c>
      <c r="E81" s="76">
        <f>IF(VLOOKUP(A81,Database!$A:$AS,MATCH($E$1,Database!$A$1:$AS$1,0),FALSE)=0,#N/A,VLOOKUP(A81,Database!$A:$AS,MATCH($E$1,Database!$A$1:$AS$1,0),FALSE))</f>
        <v>102.774085645</v>
      </c>
      <c r="F81" s="76">
        <f>IF(VLOOKUP(A81,Database!$A:$AS,MATCH($F$1,Database!$A$1:$AS$1,0),FALSE)=0,#N/A,VLOOKUP(A81,Database!$A:$AS,MATCH($F$1,Database!$A$1:$AS$1,0),FALSE))</f>
        <v>82.193150571000004</v>
      </c>
      <c r="G81" s="76">
        <f>IF(VLOOKUP(A81,Database!$A:$AS,MATCH($G$1,Database!$A$1:$AS$1,0),FALSE)=0,#N/A,VLOOKUP(A81,Database!$A:$AS,MATCH($G$1,Database!$A$1:$AS$1,0),FALSE))</f>
        <v>87.654757693999997</v>
      </c>
      <c r="H81" s="76">
        <f>(((Table134567891011121314151617343[[#This Row],[ITA]]-VLOOKUP($U$1,A:B,2,))/VLOOKUP($U$1,A:B,2,))*100)+100</f>
        <v>96.217105262834608</v>
      </c>
      <c r="I81" s="76">
        <f>(((Table134567891011121314151617343[[#This Row],[FRA]]-VLOOKUP($U$1,A:C,3,))/VLOOKUP($U$1,A:C,3,))*100)+100</f>
        <v>92.066744730679147</v>
      </c>
      <c r="J81" s="76">
        <f>(((Table134567891011121314151617343[[#This Row],[DEU]]-VLOOKUP($U$1,A:D,4,))/VLOOKUP($U$1,A:D,4,))*100)+100</f>
        <v>92.9521276588831</v>
      </c>
      <c r="K81" s="76">
        <f>(((Table134567891011121314151617343[[#This Row],[ESP]]-VLOOKUP($U$1,A:E,5,))/VLOOKUP($U$1,A:E,5,))*100)+100</f>
        <v>86.883818444779152</v>
      </c>
      <c r="L81" s="76">
        <f>(((Table134567891011121314151617343[[#This Row],[EA19]]-VLOOKUP($U$1,A:F,6,))/VLOOKUP($U$1,A:F,6,))*100)+100</f>
        <v>91.843575419380215</v>
      </c>
      <c r="M81" s="76">
        <f>(((Table134567891011121314151617343[[#This Row],[GBR]]-VLOOKUP($U$1,A:G,7,))/VLOOKUP($U$1,A:G,7,))*100)+100</f>
        <v>91.270718232479098</v>
      </c>
      <c r="N81" s="76">
        <f>IF(VLOOKUP(A81,Database!$A:$AU,MATCH($N$1,Database!$A$1:$AU$1,0),FALSE)=0,#N/A,VLOOKUP(A81,Database!$A:$AU,MATCH($N$1,Database!$A$1:$AU$1,0),FALSE))</f>
        <v>75.274061584999998</v>
      </c>
      <c r="O81" s="76">
        <f>(((Table134567891011121314151617343[[#This Row],[USA]]-VLOOKUP($U$1,A:N,14,))/VLOOKUP($U$1,A:N,14,))*100)+100</f>
        <v>86.831828809569203</v>
      </c>
      <c r="P81" s="76">
        <f>IF(VLOOKUP(A81,Database!$A:$AS,MATCH($P$1,Database!$A$1:$AS$1,0),FALSE)=0,#N/A,VLOOKUP(A81,Database!$A:$AS,MATCH($P$1,Database!$A$1:$AS$1,0),FALSE))</f>
        <v>103.539816597</v>
      </c>
      <c r="Q81" s="76">
        <f>(((Table134567891011121314151617343[[#This Row],[JPN]]-VLOOKUP($U$1,A:Q,16,))/VLOOKUP($U$1,A:Q,16,))*100)+100</f>
        <v>103.95185141637802</v>
      </c>
    </row>
    <row r="82" spans="1:17" s="80" customFormat="1" x14ac:dyDescent="0.35">
      <c r="A82" s="21">
        <v>35309</v>
      </c>
      <c r="B82" s="76">
        <f>IF(VLOOKUP(A82,Database!$A:$AS,MATCH($B$1,Database!$A$1:$AS$1,0),FALSE)=0,#N/A,VLOOKUP(A82,Database!$A:$AS,MATCH($B$1,Database!$A$1:$AS$1,0),FALSE))</f>
        <v>115.39038413500001</v>
      </c>
      <c r="C82" s="76">
        <f>IF(VLOOKUP(A82,Database!$A:$AS,MATCH($C$1,Database!$A$1:$AS$1,0),FALSE)=0,#N/A,VLOOKUP(A82,Database!$A:$AS,MATCH($C$1,Database!$A$1:$AS$1,0),FALSE))</f>
        <v>94.49</v>
      </c>
      <c r="D82" s="76">
        <f>IF(VLOOKUP(A82,Database!$A:$AS,MATCH($D$1,Database!$A$1:$AS$1,0),FALSE)=0,#N/A,VLOOKUP(A82,Database!$A:$AS,MATCH($D$1,Database!$A$1:$AS$1,0),FALSE))</f>
        <v>70.505875489999994</v>
      </c>
      <c r="E82" s="76">
        <f>IF(VLOOKUP(A82,Database!$A:$AS,MATCH($E$1,Database!$A$1:$AS$1,0),FALSE)=0,#N/A,VLOOKUP(A82,Database!$A:$AS,MATCH($E$1,Database!$A$1:$AS$1,0),FALSE))</f>
        <v>103.171085976</v>
      </c>
      <c r="F82" s="76">
        <f>IF(VLOOKUP(A82,Database!$A:$AS,MATCH($F$1,Database!$A$1:$AS$1,0),FALSE)=0,#N/A,VLOOKUP(A82,Database!$A:$AS,MATCH($F$1,Database!$A$1:$AS$1,0),FALSE))</f>
        <v>82.193150571000004</v>
      </c>
      <c r="G82" s="76">
        <f>IF(VLOOKUP(A82,Database!$A:$AS,MATCH($G$1,Database!$A$1:$AS$1,0),FALSE)=0,#N/A,VLOOKUP(A82,Database!$A:$AS,MATCH($G$1,Database!$A$1:$AS$1,0),FALSE))</f>
        <v>88.185355501000004</v>
      </c>
      <c r="H82" s="76">
        <f>(((Table134567891011121314151617343[[#This Row],[ITA]]-VLOOKUP($U$1,A:B,2,))/VLOOKUP($U$1,A:B,2,))*100)+100</f>
        <v>94.901315789788868</v>
      </c>
      <c r="I82" s="76">
        <f>(((Table134567891011121314151617343[[#This Row],[FRA]]-VLOOKUP($U$1,A:C,3,))/VLOOKUP($U$1,A:C,3,))*100)+100</f>
        <v>92.203356752537076</v>
      </c>
      <c r="J82" s="76">
        <f>(((Table134567891011121314151617343[[#This Row],[DEU]]-VLOOKUP($U$1,A:D,4,))/VLOOKUP($U$1,A:D,4,))*100)+100</f>
        <v>93.750000000415511</v>
      </c>
      <c r="K82" s="76">
        <f>(((Table134567891011121314151617343[[#This Row],[ESP]]-VLOOKUP($U$1,A:E,5,))/VLOOKUP($U$1,A:E,5,))*100)+100</f>
        <v>87.219437141502624</v>
      </c>
      <c r="L82" s="76">
        <f>(((Table134567891011121314151617343[[#This Row],[EA19]]-VLOOKUP($U$1,A:F,6,))/VLOOKUP($U$1,A:F,6,))*100)+100</f>
        <v>91.843575419380215</v>
      </c>
      <c r="M82" s="76">
        <f>(((Table134567891011121314151617343[[#This Row],[GBR]]-VLOOKUP($U$1,A:G,7,))/VLOOKUP($U$1,A:G,7,))*100)+100</f>
        <v>91.82320442046823</v>
      </c>
      <c r="N82" s="76">
        <f>IF(VLOOKUP(A82,Database!$A:$AU,MATCH($N$1,Database!$A$1:$AU$1,0),FALSE)=0,#N/A,VLOOKUP(A82,Database!$A:$AU,MATCH($N$1,Database!$A$1:$AU$1,0),FALSE))</f>
        <v>75.760235507999994</v>
      </c>
      <c r="O82" s="76">
        <f>(((Table134567891011121314151617343[[#This Row],[USA]]-VLOOKUP($U$1,A:N,14,))/VLOOKUP($U$1,A:N,14,))*100)+100</f>
        <v>87.392651089710711</v>
      </c>
      <c r="P82" s="76">
        <f>IF(VLOOKUP(A82,Database!$A:$AS,MATCH($P$1,Database!$A$1:$AS$1,0),FALSE)=0,#N/A,VLOOKUP(A82,Database!$A:$AS,MATCH($P$1,Database!$A$1:$AS$1,0),FALSE))</f>
        <v>104.655328823</v>
      </c>
      <c r="Q82" s="76">
        <f>(((Table134567891011121314151617343[[#This Row],[JPN]]-VLOOKUP($U$1,A:Q,16,))/VLOOKUP($U$1,A:Q,16,))*100)+100</f>
        <v>105.07180280301846</v>
      </c>
    </row>
    <row r="83" spans="1:17" s="80" customFormat="1" x14ac:dyDescent="0.35">
      <c r="A83" s="21">
        <v>35339</v>
      </c>
      <c r="B83" s="76">
        <f>IF(VLOOKUP(A83,Database!$A:$AS,MATCH($B$1,Database!$A$1:$AS$1,0),FALSE)=0,#N/A,VLOOKUP(A83,Database!$A:$AS,MATCH($B$1,Database!$A$1:$AS$1,0),FALSE))</f>
        <v>115.890342471</v>
      </c>
      <c r="C83" s="76">
        <f>IF(VLOOKUP(A83,Database!$A:$AS,MATCH($C$1,Database!$A$1:$AS$1,0),FALSE)=0,#N/A,VLOOKUP(A83,Database!$A:$AS,MATCH($C$1,Database!$A$1:$AS$1,0),FALSE))</f>
        <v>93.53</v>
      </c>
      <c r="D83" s="76">
        <f>IF(VLOOKUP(A83,Database!$A:$AS,MATCH($D$1,Database!$A$1:$AS$1,0),FALSE)=0,#N/A,VLOOKUP(A83,Database!$A:$AS,MATCH($D$1,Database!$A$1:$AS$1,0),FALSE))</f>
        <v>69.505792149000001</v>
      </c>
      <c r="E83" s="76">
        <f>IF(VLOOKUP(A83,Database!$A:$AS,MATCH($E$1,Database!$A$1:$AS$1,0),FALSE)=0,#N/A,VLOOKUP(A83,Database!$A:$AS,MATCH($E$1,Database!$A$1:$AS$1,0),FALSE))</f>
        <v>103.27408606199999</v>
      </c>
      <c r="F83" s="76">
        <f>IF(VLOOKUP(A83,Database!$A:$AS,MATCH($F$1,Database!$A$1:$AS$1,0),FALSE)=0,#N/A,VLOOKUP(A83,Database!$A:$AS,MATCH($F$1,Database!$A$1:$AS$1,0),FALSE))</f>
        <v>81.793183901000006</v>
      </c>
      <c r="G83" s="76">
        <f>IF(VLOOKUP(A83,Database!$A:$AS,MATCH($G$1,Database!$A$1:$AS$1,0),FALSE)=0,#N/A,VLOOKUP(A83,Database!$A:$AS,MATCH($G$1,Database!$A$1:$AS$1,0),FALSE))</f>
        <v>88.079235939</v>
      </c>
      <c r="H83" s="76">
        <f>(((Table134567891011121314151617343[[#This Row],[ITA]]-VLOOKUP($U$1,A:B,2,))/VLOOKUP($U$1,A:B,2,))*100)+100</f>
        <v>95.312499999653042</v>
      </c>
      <c r="I83" s="76">
        <f>(((Table134567891011121314151617343[[#This Row],[FRA]]-VLOOKUP($U$1,A:C,3,))/VLOOKUP($U$1,A:C,3,))*100)+100</f>
        <v>91.266588602654167</v>
      </c>
      <c r="J83" s="76">
        <f>(((Table134567891011121314151617343[[#This Row],[DEU]]-VLOOKUP($U$1,A:D,4,))/VLOOKUP($U$1,A:D,4,))*100)+100</f>
        <v>92.420212765414618</v>
      </c>
      <c r="K83" s="76">
        <f>(((Table134567891011121314151617343[[#This Row],[ESP]]-VLOOKUP($U$1,A:E,5,))/VLOOKUP($U$1,A:E,5,))*100)+100</f>
        <v>87.306512017583074</v>
      </c>
      <c r="L83" s="76">
        <f>(((Table134567891011121314151617343[[#This Row],[EA19]]-VLOOKUP($U$1,A:F,6,))/VLOOKUP($U$1,A:F,6,))*100)+100</f>
        <v>91.396648044456782</v>
      </c>
      <c r="M83" s="76">
        <f>(((Table134567891011121314151617343[[#This Row],[GBR]]-VLOOKUP($U$1,A:G,7,))/VLOOKUP($U$1,A:G,7,))*100)+100</f>
        <v>91.712707182245651</v>
      </c>
      <c r="N83" s="76">
        <f>IF(VLOOKUP(A83,Database!$A:$AU,MATCH($N$1,Database!$A$1:$AU$1,0),FALSE)=0,#N/A,VLOOKUP(A83,Database!$A:$AU,MATCH($N$1,Database!$A$1:$AU$1,0),FALSE))</f>
        <v>75.750220503999998</v>
      </c>
      <c r="O83" s="76">
        <f>(((Table134567891011121314151617343[[#This Row],[USA]]-VLOOKUP($U$1,A:N,14,))/VLOOKUP($U$1,A:N,14,))*100)+100</f>
        <v>87.381098357009122</v>
      </c>
      <c r="P83" s="76">
        <f>IF(VLOOKUP(A83,Database!$A:$AS,MATCH($P$1,Database!$A$1:$AS$1,0),FALSE)=0,#N/A,VLOOKUP(A83,Database!$A:$AS,MATCH($P$1,Database!$A$1:$AS$1,0),FALSE))</f>
        <v>105.26379003700001</v>
      </c>
      <c r="Q83" s="76">
        <f>(((Table134567891011121314151617343[[#This Row],[JPN]]-VLOOKUP($U$1,A:Q,16,))/VLOOKUP($U$1,A:Q,16,))*100)+100</f>
        <v>105.68268537736705</v>
      </c>
    </row>
    <row r="84" spans="1:17" s="80" customFormat="1" x14ac:dyDescent="0.35">
      <c r="A84" s="21">
        <v>35370</v>
      </c>
      <c r="B84" s="76">
        <f>IF(VLOOKUP(A84,Database!$A:$AS,MATCH($B$1,Database!$A$1:$AS$1,0),FALSE)=0,#N/A,VLOOKUP(A84,Database!$A:$AS,MATCH($B$1,Database!$A$1:$AS$1,0),FALSE))</f>
        <v>115.39038413500001</v>
      </c>
      <c r="C84" s="76">
        <f>IF(VLOOKUP(A84,Database!$A:$AS,MATCH($C$1,Database!$A$1:$AS$1,0),FALSE)=0,#N/A,VLOOKUP(A84,Database!$A:$AS,MATCH($C$1,Database!$A$1:$AS$1,0),FALSE))</f>
        <v>94.67</v>
      </c>
      <c r="D84" s="76">
        <f>IF(VLOOKUP(A84,Database!$A:$AS,MATCH($D$1,Database!$A$1:$AS$1,0),FALSE)=0,#N/A,VLOOKUP(A84,Database!$A:$AS,MATCH($D$1,Database!$A$1:$AS$1,0),FALSE))</f>
        <v>70.505875489999994</v>
      </c>
      <c r="E84" s="76">
        <f>IF(VLOOKUP(A84,Database!$A:$AS,MATCH($E$1,Database!$A$1:$AS$1,0),FALSE)=0,#N/A,VLOOKUP(A84,Database!$A:$AS,MATCH($E$1,Database!$A$1:$AS$1,0),FALSE))</f>
        <v>104.713087261</v>
      </c>
      <c r="F84" s="76">
        <f>IF(VLOOKUP(A84,Database!$A:$AS,MATCH($F$1,Database!$A$1:$AS$1,0),FALSE)=0,#N/A,VLOOKUP(A84,Database!$A:$AS,MATCH($F$1,Database!$A$1:$AS$1,0),FALSE))</f>
        <v>82.493125573</v>
      </c>
      <c r="G84" s="76">
        <f>IF(VLOOKUP(A84,Database!$A:$AS,MATCH($G$1,Database!$A$1:$AS$1,0),FALSE)=0,#N/A,VLOOKUP(A84,Database!$A:$AS,MATCH($G$1,Database!$A$1:$AS$1,0),FALSE))</f>
        <v>88.609833746000007</v>
      </c>
      <c r="H84" s="76">
        <f>(((Table134567891011121314151617343[[#This Row],[ITA]]-VLOOKUP($U$1,A:B,2,))/VLOOKUP($U$1,A:B,2,))*100)+100</f>
        <v>94.901315789788868</v>
      </c>
      <c r="I84" s="76">
        <f>(((Table134567891011121314151617343[[#This Row],[FRA]]-VLOOKUP($U$1,A:C,3,))/VLOOKUP($U$1,A:C,3,))*100)+100</f>
        <v>92.379000780640126</v>
      </c>
      <c r="J84" s="76">
        <f>(((Table134567891011121314151617343[[#This Row],[DEU]]-VLOOKUP($U$1,A:D,4,))/VLOOKUP($U$1,A:D,4,))*100)+100</f>
        <v>93.750000000415511</v>
      </c>
      <c r="K84" s="76">
        <f>(((Table134567891011121314151617343[[#This Row],[ESP]]-VLOOKUP($U$1,A:E,5,))/VLOOKUP($U$1,A:E,5,))*100)+100</f>
        <v>88.52302411916088</v>
      </c>
      <c r="L84" s="76">
        <f>(((Table134567891011121314151617343[[#This Row],[EA19]]-VLOOKUP($U$1,A:F,6,))/VLOOKUP($U$1,A:F,6,))*100)+100</f>
        <v>92.178770950014069</v>
      </c>
      <c r="M84" s="76">
        <f>(((Table134567891011121314151617343[[#This Row],[GBR]]-VLOOKUP($U$1,A:G,7,))/VLOOKUP($U$1,A:G,7,))*100)+100</f>
        <v>92.265193370234783</v>
      </c>
      <c r="N84" s="76">
        <f>IF(VLOOKUP(A84,Database!$A:$AU,MATCH($N$1,Database!$A$1:$AU$1,0),FALSE)=0,#N/A,VLOOKUP(A84,Database!$A:$AU,MATCH($N$1,Database!$A$1:$AU$1,0),FALSE))</f>
        <v>76.418647673999999</v>
      </c>
      <c r="O84" s="76">
        <f>(((Table134567891011121314151617343[[#This Row],[USA]]-VLOOKUP($U$1,A:N,14,))/VLOOKUP($U$1,A:N,14,))*100)+100</f>
        <v>88.152157502416927</v>
      </c>
      <c r="P84" s="76">
        <f>IF(VLOOKUP(A84,Database!$A:$AS,MATCH($P$1,Database!$A$1:$AS$1,0),FALSE)=0,#N/A,VLOOKUP(A84,Database!$A:$AS,MATCH($P$1,Database!$A$1:$AS$1,0),FALSE))</f>
        <v>105.770841049</v>
      </c>
      <c r="Q84" s="76">
        <f>(((Table134567891011121314151617343[[#This Row],[JPN]]-VLOOKUP($U$1,A:Q,16,))/VLOOKUP($U$1,A:Q,16,))*100)+100</f>
        <v>106.19175418965887</v>
      </c>
    </row>
    <row r="85" spans="1:17" s="80" customFormat="1" x14ac:dyDescent="0.35">
      <c r="A85" s="21">
        <v>35400</v>
      </c>
      <c r="B85" s="76">
        <f>IF(VLOOKUP(A85,Database!$A:$AS,MATCH($B$1,Database!$A$1:$AS$1,0),FALSE)=0,#N/A,VLOOKUP(A85,Database!$A:$AS,MATCH($B$1,Database!$A$1:$AS$1,0),FALSE))</f>
        <v>115.09040913299999</v>
      </c>
      <c r="C85" s="76">
        <f>IF(VLOOKUP(A85,Database!$A:$AS,MATCH($C$1,Database!$A$1:$AS$1,0),FALSE)=0,#N/A,VLOOKUP(A85,Database!$A:$AS,MATCH($C$1,Database!$A$1:$AS$1,0),FALSE))</f>
        <v>94.83</v>
      </c>
      <c r="D85" s="76">
        <f>IF(VLOOKUP(A85,Database!$A:$AS,MATCH($D$1,Database!$A$1:$AS$1,0),FALSE)=0,#N/A,VLOOKUP(A85,Database!$A:$AS,MATCH($D$1,Database!$A$1:$AS$1,0),FALSE))</f>
        <v>70.505875489999994</v>
      </c>
      <c r="E85" s="76">
        <f>IF(VLOOKUP(A85,Database!$A:$AS,MATCH($E$1,Database!$A$1:$AS$1,0),FALSE)=0,#N/A,VLOOKUP(A85,Database!$A:$AS,MATCH($E$1,Database!$A$1:$AS$1,0),FALSE))</f>
        <v>103.177085981</v>
      </c>
      <c r="F85" s="76">
        <f>IF(VLOOKUP(A85,Database!$A:$AS,MATCH($F$1,Database!$A$1:$AS$1,0),FALSE)=0,#N/A,VLOOKUP(A85,Database!$A:$AS,MATCH($F$1,Database!$A$1:$AS$1,0),FALSE))</f>
        <v>82.393133906000003</v>
      </c>
      <c r="G85" s="76">
        <f>IF(VLOOKUP(A85,Database!$A:$AS,MATCH($G$1,Database!$A$1:$AS$1,0),FALSE)=0,#N/A,VLOOKUP(A85,Database!$A:$AS,MATCH($G$1,Database!$A$1:$AS$1,0),FALSE))</f>
        <v>89.034311991999999</v>
      </c>
      <c r="H85" s="76">
        <f>(((Table134567891011121314151617343[[#This Row],[ITA]]-VLOOKUP($U$1,A:B,2,))/VLOOKUP($U$1,A:B,2,))*100)+100</f>
        <v>94.654605263541384</v>
      </c>
      <c r="I85" s="76">
        <f>(((Table134567891011121314151617343[[#This Row],[FRA]]-VLOOKUP($U$1,A:C,3,))/VLOOKUP($U$1,A:C,3,))*100)+100</f>
        <v>92.535128805620602</v>
      </c>
      <c r="J85" s="76">
        <f>(((Table134567891011121314151617343[[#This Row],[DEU]]-VLOOKUP($U$1,A:D,4,))/VLOOKUP($U$1,A:D,4,))*100)+100</f>
        <v>93.750000000415511</v>
      </c>
      <c r="K85" s="76">
        <f>(((Table134567891011121314151617343[[#This Row],[ESP]]-VLOOKUP($U$1,A:E,5,))/VLOOKUP($U$1,A:E,5,))*100)+100</f>
        <v>87.224509464372886</v>
      </c>
      <c r="L85" s="76">
        <f>(((Table134567891011121314151617343[[#This Row],[EA19]]-VLOOKUP($U$1,A:F,6,))/VLOOKUP($U$1,A:F,6,))*100)+100</f>
        <v>92.067039106841918</v>
      </c>
      <c r="M85" s="76">
        <f>(((Table134567891011121314151617343[[#This Row],[GBR]]-VLOOKUP($U$1,A:G,7,))/VLOOKUP($U$1,A:G,7,))*100)+100</f>
        <v>92.707182321042566</v>
      </c>
      <c r="N85" s="76">
        <f>IF(VLOOKUP(A85,Database!$A:$AU,MATCH($N$1,Database!$A$1:$AU$1,0),FALSE)=0,#N/A,VLOOKUP(A85,Database!$A:$AU,MATCH($N$1,Database!$A$1:$AU$1,0),FALSE))</f>
        <v>76.901648526000002</v>
      </c>
      <c r="O85" s="76">
        <f>(((Table134567891011121314151617343[[#This Row],[USA]]-VLOOKUP($U$1,A:N,14,))/VLOOKUP($U$1,A:N,14,))*100)+100</f>
        <v>88.709319510320299</v>
      </c>
      <c r="P85" s="76">
        <f>IF(VLOOKUP(A85,Database!$A:$AS,MATCH($P$1,Database!$A$1:$AS$1,0),FALSE)=0,#N/A,VLOOKUP(A85,Database!$A:$AS,MATCH($P$1,Database!$A$1:$AS$1,0),FALSE))</f>
        <v>106.784943072</v>
      </c>
      <c r="Q85" s="76">
        <f>(((Table134567891011121314151617343[[#This Row],[JPN]]-VLOOKUP($U$1,A:Q,16,))/VLOOKUP($U$1,A:Q,16,))*100)+100</f>
        <v>107.20989181323854</v>
      </c>
    </row>
    <row r="86" spans="1:17" s="80" customFormat="1" x14ac:dyDescent="0.35">
      <c r="A86" s="21">
        <v>35431</v>
      </c>
      <c r="B86" s="76">
        <f>IF(VLOOKUP(A86,Database!$A:$AS,MATCH($B$1,Database!$A$1:$AS$1,0),FALSE)=0,#N/A,VLOOKUP(A86,Database!$A:$AS,MATCH($B$1,Database!$A$1:$AS$1,0),FALSE))</f>
        <v>115.990334139</v>
      </c>
      <c r="C86" s="76">
        <f>IF(VLOOKUP(A86,Database!$A:$AS,MATCH($C$1,Database!$A$1:$AS$1,0),FALSE)=0,#N/A,VLOOKUP(A86,Database!$A:$AS,MATCH($C$1,Database!$A$1:$AS$1,0),FALSE))</f>
        <v>93.98</v>
      </c>
      <c r="D86" s="76">
        <f>IF(VLOOKUP(A86,Database!$A:$AS,MATCH($D$1,Database!$A$1:$AS$1,0),FALSE)=0,#N/A,VLOOKUP(A86,Database!$A:$AS,MATCH($D$1,Database!$A$1:$AS$1,0),FALSE))</f>
        <v>69.605800482999996</v>
      </c>
      <c r="E86" s="76">
        <f>IF(VLOOKUP(A86,Database!$A:$AS,MATCH($E$1,Database!$A$1:$AS$1,0),FALSE)=0,#N/A,VLOOKUP(A86,Database!$A:$AS,MATCH($E$1,Database!$A$1:$AS$1,0),FALSE))</f>
        <v>105.94808829</v>
      </c>
      <c r="F86" s="76">
        <f>IF(VLOOKUP(A86,Database!$A:$AS,MATCH($F$1,Database!$A$1:$AS$1,0),FALSE)=0,#N/A,VLOOKUP(A86,Database!$A:$AS,MATCH($F$1,Database!$A$1:$AS$1,0),FALSE))</f>
        <v>82.593117239999998</v>
      </c>
      <c r="G86" s="76">
        <f>IF(VLOOKUP(A86,Database!$A:$AS,MATCH($G$1,Database!$A$1:$AS$1,0),FALSE)=0,#N/A,VLOOKUP(A86,Database!$A:$AS,MATCH($G$1,Database!$A$1:$AS$1,0),FALSE))</f>
        <v>89.034311991999999</v>
      </c>
      <c r="H86" s="76">
        <f>(((Table134567891011121314151617343[[#This Row],[ITA]]-VLOOKUP($U$1,A:B,2,))/VLOOKUP($U$1,A:B,2,))*100)+100</f>
        <v>95.39473684228382</v>
      </c>
      <c r="I86" s="76">
        <f>(((Table134567891011121314151617343[[#This Row],[FRA]]-VLOOKUP($U$1,A:C,3,))/VLOOKUP($U$1,A:C,3,))*100)+100</f>
        <v>91.705698672911794</v>
      </c>
      <c r="J86" s="76">
        <f>(((Table134567891011121314151617343[[#This Row],[DEU]]-VLOOKUP($U$1,A:D,4,))/VLOOKUP($U$1,A:D,4,))*100)+100</f>
        <v>92.553191488781735</v>
      </c>
      <c r="K86" s="76">
        <f>(((Table134567891011121314151617343[[#This Row],[ESP]]-VLOOKUP($U$1,A:E,5,))/VLOOKUP($U$1,A:E,5,))*100)+100</f>
        <v>89.56707724314964</v>
      </c>
      <c r="L86" s="76">
        <f>(((Table134567891011121314151617343[[#This Row],[EA19]]-VLOOKUP($U$1,A:F,6,))/VLOOKUP($U$1,A:F,6,))*100)+100</f>
        <v>92.290502793186221</v>
      </c>
      <c r="M86" s="76">
        <f>(((Table134567891011121314151617343[[#This Row],[GBR]]-VLOOKUP($U$1,A:G,7,))/VLOOKUP($U$1,A:G,7,))*100)+100</f>
        <v>92.707182321042566</v>
      </c>
      <c r="N86" s="76">
        <f>IF(VLOOKUP(A86,Database!$A:$AU,MATCH($N$1,Database!$A$1:$AU$1,0),FALSE)=0,#N/A,VLOOKUP(A86,Database!$A:$AU,MATCH($N$1,Database!$A$1:$AU$1,0),FALSE))</f>
        <v>77.040668685</v>
      </c>
      <c r="O86" s="76">
        <f>(((Table134567891011121314151617343[[#This Row],[USA]]-VLOOKUP($U$1,A:N,14,))/VLOOKUP($U$1,A:N,14,))*100)+100</f>
        <v>88.869685171388497</v>
      </c>
      <c r="P86" s="76">
        <f>IF(VLOOKUP(A86,Database!$A:$AS,MATCH($P$1,Database!$A$1:$AS$1,0),FALSE)=0,#N/A,VLOOKUP(A86,Database!$A:$AS,MATCH($P$1,Database!$A$1:$AS$1,0),FALSE))</f>
        <v>108.40750631</v>
      </c>
      <c r="Q86" s="76">
        <f>(((Table134567891011121314151617343[[#This Row],[JPN]]-VLOOKUP($U$1,A:Q,16,))/VLOOKUP($U$1,A:Q,16,))*100)+100</f>
        <v>108.83891201217079</v>
      </c>
    </row>
    <row r="87" spans="1:17" s="80" customFormat="1" x14ac:dyDescent="0.35">
      <c r="A87" s="21">
        <v>35462</v>
      </c>
      <c r="B87" s="76">
        <f>IF(VLOOKUP(A87,Database!$A:$AS,MATCH($B$1,Database!$A$1:$AS$1,0),FALSE)=0,#N/A,VLOOKUP(A87,Database!$A:$AS,MATCH($B$1,Database!$A$1:$AS$1,0),FALSE))</f>
        <v>117.990167486</v>
      </c>
      <c r="C87" s="76">
        <f>IF(VLOOKUP(A87,Database!$A:$AS,MATCH($C$1,Database!$A$1:$AS$1,0),FALSE)=0,#N/A,VLOOKUP(A87,Database!$A:$AS,MATCH($C$1,Database!$A$1:$AS$1,0),FALSE))</f>
        <v>94.8</v>
      </c>
      <c r="D87" s="76">
        <f>IF(VLOOKUP(A87,Database!$A:$AS,MATCH($D$1,Database!$A$1:$AS$1,0),FALSE)=0,#N/A,VLOOKUP(A87,Database!$A:$AS,MATCH($D$1,Database!$A$1:$AS$1,0),FALSE))</f>
        <v>70.605883824000003</v>
      </c>
      <c r="E87" s="76">
        <f>IF(VLOOKUP(A87,Database!$A:$AS,MATCH($E$1,Database!$A$1:$AS$1,0),FALSE)=0,#N/A,VLOOKUP(A87,Database!$A:$AS,MATCH($E$1,Database!$A$1:$AS$1,0),FALSE))</f>
        <v>105.09608758</v>
      </c>
      <c r="F87" s="76">
        <f>IF(VLOOKUP(A87,Database!$A:$AS,MATCH($F$1,Database!$A$1:$AS$1,0),FALSE)=0,#N/A,VLOOKUP(A87,Database!$A:$AS,MATCH($F$1,Database!$A$1:$AS$1,0),FALSE))</f>
        <v>83.093075576999993</v>
      </c>
      <c r="G87" s="76">
        <f>IF(VLOOKUP(A87,Database!$A:$AS,MATCH($G$1,Database!$A$1:$AS$1,0),FALSE)=0,#N/A,VLOOKUP(A87,Database!$A:$AS,MATCH($G$1,Database!$A$1:$AS$1,0),FALSE))</f>
        <v>89.564909798000002</v>
      </c>
      <c r="H87" s="76">
        <f>(((Table134567891011121314151617343[[#This Row],[ITA]]-VLOOKUP($U$1,A:B,2,))/VLOOKUP($U$1,A:B,2,))*100)+100</f>
        <v>97.039473684207834</v>
      </c>
      <c r="I87" s="76">
        <f>(((Table134567891011121314151617343[[#This Row],[FRA]]-VLOOKUP($U$1,A:C,3,))/VLOOKUP($U$1,A:C,3,))*100)+100</f>
        <v>92.50585480093676</v>
      </c>
      <c r="J87" s="76">
        <f>(((Table134567891011121314151617343[[#This Row],[DEU]]-VLOOKUP($U$1,A:D,4,))/VLOOKUP($U$1,A:D,4,))*100)+100</f>
        <v>93.882978723782642</v>
      </c>
      <c r="K87" s="76">
        <f>(((Table134567891011121314151617343[[#This Row],[ESP]]-VLOOKUP($U$1,A:E,5,))/VLOOKUP($U$1,A:E,5,))*100)+100</f>
        <v>88.846807395571929</v>
      </c>
      <c r="L87" s="76">
        <f>(((Table134567891011121314151617343[[#This Row],[EA19]]-VLOOKUP($U$1,A:F,6,))/VLOOKUP($U$1,A:F,6,))*100)+100</f>
        <v>92.849162011281805</v>
      </c>
      <c r="M87" s="76">
        <f>(((Table134567891011121314151617343[[#This Row],[GBR]]-VLOOKUP($U$1,A:G,7,))/VLOOKUP($U$1,A:G,7,))*100)+100</f>
        <v>93.25966850799044</v>
      </c>
      <c r="N87" s="76">
        <f>IF(VLOOKUP(A87,Database!$A:$AU,MATCH($N$1,Database!$A$1:$AU$1,0),FALSE)=0,#N/A,VLOOKUP(A87,Database!$A:$AU,MATCH($N$1,Database!$A$1:$AU$1,0),FALSE))</f>
        <v>77.950447542999996</v>
      </c>
      <c r="O87" s="76">
        <f>(((Table134567891011121314151617343[[#This Row],[USA]]-VLOOKUP($U$1,A:N,14,))/VLOOKUP($U$1,A:N,14,))*100)+100</f>
        <v>89.919153745144357</v>
      </c>
      <c r="P87" s="76">
        <f>IF(VLOOKUP(A87,Database!$A:$AS,MATCH($P$1,Database!$A$1:$AS$1,0),FALSE)=0,#N/A,VLOOKUP(A87,Database!$A:$AS,MATCH($P$1,Database!$A$1:$AS$1,0),FALSE))</f>
        <v>108.40750631</v>
      </c>
      <c r="Q87" s="76">
        <f>(((Table134567891011121314151617343[[#This Row],[JPN]]-VLOOKUP($U$1,A:Q,16,))/VLOOKUP($U$1,A:Q,16,))*100)+100</f>
        <v>108.83891201217079</v>
      </c>
    </row>
    <row r="88" spans="1:17" s="80" customFormat="1" x14ac:dyDescent="0.35">
      <c r="A88" s="21">
        <v>35490</v>
      </c>
      <c r="B88" s="76">
        <f>IF(VLOOKUP(A88,Database!$A:$AS,MATCH($B$1,Database!$A$1:$AS$1,0),FALSE)=0,#N/A,VLOOKUP(A88,Database!$A:$AS,MATCH($B$1,Database!$A$1:$AS$1,0),FALSE))</f>
        <v>118.59011749</v>
      </c>
      <c r="C88" s="76">
        <f>IF(VLOOKUP(A88,Database!$A:$AS,MATCH($C$1,Database!$A$1:$AS$1,0),FALSE)=0,#N/A,VLOOKUP(A88,Database!$A:$AS,MATCH($C$1,Database!$A$1:$AS$1,0),FALSE))</f>
        <v>95.13</v>
      </c>
      <c r="D88" s="76">
        <f>IF(VLOOKUP(A88,Database!$A:$AS,MATCH($D$1,Database!$A$1:$AS$1,0),FALSE)=0,#N/A,VLOOKUP(A88,Database!$A:$AS,MATCH($D$1,Database!$A$1:$AS$1,0),FALSE))</f>
        <v>71.405950496000003</v>
      </c>
      <c r="E88" s="76">
        <f>IF(VLOOKUP(A88,Database!$A:$AS,MATCH($E$1,Database!$A$1:$AS$1,0),FALSE)=0,#N/A,VLOOKUP(A88,Database!$A:$AS,MATCH($E$1,Database!$A$1:$AS$1,0),FALSE))</f>
        <v>109.306091088</v>
      </c>
      <c r="F88" s="76">
        <f>IF(VLOOKUP(A88,Database!$A:$AS,MATCH($F$1,Database!$A$1:$AS$1,0),FALSE)=0,#N/A,VLOOKUP(A88,Database!$A:$AS,MATCH($F$1,Database!$A$1:$AS$1,0),FALSE))</f>
        <v>83.993000582999997</v>
      </c>
      <c r="G88" s="76">
        <f>IF(VLOOKUP(A88,Database!$A:$AS,MATCH($G$1,Database!$A$1:$AS$1,0),FALSE)=0,#N/A,VLOOKUP(A88,Database!$A:$AS,MATCH($G$1,Database!$A$1:$AS$1,0),FALSE))</f>
        <v>88.822072868999996</v>
      </c>
      <c r="H88" s="76">
        <f>(((Table134567891011121314151617343[[#This Row],[ITA]]-VLOOKUP($U$1,A:B,2,))/VLOOKUP($U$1,A:B,2,))*100)+100</f>
        <v>97.532894736702787</v>
      </c>
      <c r="I88" s="76">
        <f>(((Table134567891011121314151617343[[#This Row],[FRA]]-VLOOKUP($U$1,A:C,3,))/VLOOKUP($U$1,A:C,3,))*100)+100</f>
        <v>92.827868852459005</v>
      </c>
      <c r="J88" s="76">
        <f>(((Table134567891011121314151617343[[#This Row],[DEU]]-VLOOKUP($U$1,A:D,4,))/VLOOKUP($U$1,A:D,4,))*100)+100</f>
        <v>94.946808510719634</v>
      </c>
      <c r="K88" s="76">
        <f>(((Table134567891011121314151617343[[#This Row],[ESP]]-VLOOKUP($U$1,A:E,5,))/VLOOKUP($U$1,A:E,5,))*100)+100</f>
        <v>92.405887275926489</v>
      </c>
      <c r="L88" s="76">
        <f>(((Table134567891011121314151617343[[#This Row],[EA19]]-VLOOKUP($U$1,A:F,6,))/VLOOKUP($U$1,A:F,6,))*100)+100</f>
        <v>93.85474860318341</v>
      </c>
      <c r="M88" s="76">
        <f>(((Table134567891011121314151617343[[#This Row],[GBR]]-VLOOKUP($U$1,A:G,7,))/VLOOKUP($U$1,A:G,7,))*100)+100</f>
        <v>92.486187845638668</v>
      </c>
      <c r="N88" s="76">
        <f>IF(VLOOKUP(A88,Database!$A:$AU,MATCH($N$1,Database!$A$1:$AU$1,0),FALSE)=0,#N/A,VLOOKUP(A88,Database!$A:$AU,MATCH($N$1,Database!$A$1:$AU$1,0),FALSE))</f>
        <v>78.436423149000007</v>
      </c>
      <c r="O88" s="76">
        <f>(((Table134567891011121314151617343[[#This Row],[USA]]-VLOOKUP($U$1,A:N,14,))/VLOOKUP($U$1,A:N,14,))*100)+100</f>
        <v>90.479747258198898</v>
      </c>
      <c r="P88" s="76">
        <f>IF(VLOOKUP(A88,Database!$A:$AS,MATCH($P$1,Database!$A$1:$AS$1,0),FALSE)=0,#N/A,VLOOKUP(A88,Database!$A:$AS,MATCH($P$1,Database!$A$1:$AS$1,0),FALSE))</f>
        <v>108.81314711900001</v>
      </c>
      <c r="Q88" s="76">
        <f>(((Table134567891011121314151617343[[#This Row],[JPN]]-VLOOKUP($U$1,A:Q,16,))/VLOOKUP($U$1,A:Q,16,))*100)+100</f>
        <v>109.24616706140186</v>
      </c>
    </row>
    <row r="89" spans="1:17" s="80" customFormat="1" x14ac:dyDescent="0.35">
      <c r="A89" s="21">
        <v>35521</v>
      </c>
      <c r="B89" s="76">
        <f>IF(VLOOKUP(A89,Database!$A:$AS,MATCH($B$1,Database!$A$1:$AS$1,0),FALSE)=0,#N/A,VLOOKUP(A89,Database!$A:$AS,MATCH($B$1,Database!$A$1:$AS$1,0),FALSE))</f>
        <v>120.689942505</v>
      </c>
      <c r="C89" s="76">
        <f>IF(VLOOKUP(A89,Database!$A:$AS,MATCH($C$1,Database!$A$1:$AS$1,0),FALSE)=0,#N/A,VLOOKUP(A89,Database!$A:$AS,MATCH($C$1,Database!$A$1:$AS$1,0),FALSE))</f>
        <v>98.47</v>
      </c>
      <c r="D89" s="76">
        <f>IF(VLOOKUP(A89,Database!$A:$AS,MATCH($D$1,Database!$A$1:$AS$1,0),FALSE)=0,#N/A,VLOOKUP(A89,Database!$A:$AS,MATCH($D$1,Database!$A$1:$AS$1,0),FALSE))</f>
        <v>71.105925494000005</v>
      </c>
      <c r="E89" s="76">
        <f>IF(VLOOKUP(A89,Database!$A:$AS,MATCH($E$1,Database!$A$1:$AS$1,0),FALSE)=0,#N/A,VLOOKUP(A89,Database!$A:$AS,MATCH($E$1,Database!$A$1:$AS$1,0),FALSE))</f>
        <v>108.69809058200001</v>
      </c>
      <c r="F89" s="76">
        <f>IF(VLOOKUP(A89,Database!$A:$AS,MATCH($F$1,Database!$A$1:$AS$1,0),FALSE)=0,#N/A,VLOOKUP(A89,Database!$A:$AS,MATCH($F$1,Database!$A$1:$AS$1,0),FALSE))</f>
        <v>84.992917257000002</v>
      </c>
      <c r="G89" s="76">
        <f>IF(VLOOKUP(A89,Database!$A:$AS,MATCH($G$1,Database!$A$1:$AS$1,0),FALSE)=0,#N/A,VLOOKUP(A89,Database!$A:$AS,MATCH($G$1,Database!$A$1:$AS$1,0),FALSE))</f>
        <v>88.928192429999996</v>
      </c>
      <c r="H89" s="76">
        <f>(((Table134567891011121314151617343[[#This Row],[ITA]]-VLOOKUP($U$1,A:B,2,))/VLOOKUP($U$1,A:B,2,))*100)+100</f>
        <v>99.259868421257579</v>
      </c>
      <c r="I89" s="76">
        <f>(((Table134567891011121314151617343[[#This Row],[FRA]]-VLOOKUP($U$1,A:C,3,))/VLOOKUP($U$1,A:C,3,))*100)+100</f>
        <v>96.08704137392661</v>
      </c>
      <c r="J89" s="76">
        <f>(((Table134567891011121314151617343[[#This Row],[DEU]]-VLOOKUP($U$1,A:D,4,))/VLOOKUP($U$1,A:D,4,))*100)+100</f>
        <v>94.54787234061827</v>
      </c>
      <c r="K89" s="76">
        <f>(((Table134567891011121314151617343[[#This Row],[ESP]]-VLOOKUP($U$1,A:E,5,))/VLOOKUP($U$1,A:E,5,))*100)+100</f>
        <v>91.891891892303164</v>
      </c>
      <c r="L89" s="76">
        <f>(((Table134567891011121314151617343[[#This Row],[EA19]]-VLOOKUP($U$1,A:F,6,))/VLOOKUP($U$1,A:F,6,))*100)+100</f>
        <v>94.972067039374579</v>
      </c>
      <c r="M89" s="76">
        <f>(((Table134567891011121314151617343[[#This Row],[GBR]]-VLOOKUP($U$1,A:G,7,))/VLOOKUP($U$1,A:G,7,))*100)+100</f>
        <v>92.596685082819988</v>
      </c>
      <c r="N89" s="76">
        <f>IF(VLOOKUP(A89,Database!$A:$AU,MATCH($N$1,Database!$A$1:$AU$1,0),FALSE)=0,#N/A,VLOOKUP(A89,Database!$A:$AU,MATCH($N$1,Database!$A$1:$AU$1,0),FALSE))</f>
        <v>78.502066049000007</v>
      </c>
      <c r="O89" s="76">
        <f>(((Table134567891011121314151617343[[#This Row],[USA]]-VLOOKUP($U$1,A:N,14,))/VLOOKUP($U$1,A:N,14,))*100)+100</f>
        <v>90.555469132843967</v>
      </c>
      <c r="P89" s="76">
        <f>IF(VLOOKUP(A89,Database!$A:$AS,MATCH($P$1,Database!$A$1:$AS$1,0),FALSE)=0,#N/A,VLOOKUP(A89,Database!$A:$AS,MATCH($P$1,Database!$A$1:$AS$1,0),FALSE))</f>
        <v>106.07507165600001</v>
      </c>
      <c r="Q89" s="76">
        <f>(((Table134567891011121314151617343[[#This Row],[JPN]]-VLOOKUP($U$1,A:Q,16,))/VLOOKUP($U$1,A:Q,16,))*100)+100</f>
        <v>106.49719547683317</v>
      </c>
    </row>
    <row r="90" spans="1:17" s="80" customFormat="1" x14ac:dyDescent="0.35">
      <c r="A90" s="21">
        <v>35551</v>
      </c>
      <c r="B90" s="76">
        <f>IF(VLOOKUP(A90,Database!$A:$AS,MATCH($B$1,Database!$A$1:$AS$1,0),FALSE)=0,#N/A,VLOOKUP(A90,Database!$A:$AS,MATCH($B$1,Database!$A$1:$AS$1,0),FALSE))</f>
        <v>120.38996750299999</v>
      </c>
      <c r="C90" s="76">
        <f>IF(VLOOKUP(A90,Database!$A:$AS,MATCH($C$1,Database!$A$1:$AS$1,0),FALSE)=0,#N/A,VLOOKUP(A90,Database!$A:$AS,MATCH($C$1,Database!$A$1:$AS$1,0),FALSE))</f>
        <v>96.64</v>
      </c>
      <c r="D90" s="76">
        <f>IF(VLOOKUP(A90,Database!$A:$AS,MATCH($D$1,Database!$A$1:$AS$1,0),FALSE)=0,#N/A,VLOOKUP(A90,Database!$A:$AS,MATCH($D$1,Database!$A$1:$AS$1,0),FALSE))</f>
        <v>70.205850487999996</v>
      </c>
      <c r="E90" s="76">
        <f>IF(VLOOKUP(A90,Database!$A:$AS,MATCH($E$1,Database!$A$1:$AS$1,0),FALSE)=0,#N/A,VLOOKUP(A90,Database!$A:$AS,MATCH($E$1,Database!$A$1:$AS$1,0),FALSE))</f>
        <v>108.03409002799999</v>
      </c>
      <c r="F90" s="76">
        <f>IF(VLOOKUP(A90,Database!$A:$AS,MATCH($F$1,Database!$A$1:$AS$1,0),FALSE)=0,#N/A,VLOOKUP(A90,Database!$A:$AS,MATCH($F$1,Database!$A$1:$AS$1,0),FALSE))</f>
        <v>84.192983917999996</v>
      </c>
      <c r="G90" s="76">
        <f>IF(VLOOKUP(A90,Database!$A:$AS,MATCH($G$1,Database!$A$1:$AS$1,0),FALSE)=0,#N/A,VLOOKUP(A90,Database!$A:$AS,MATCH($G$1,Database!$A$1:$AS$1,0),FALSE))</f>
        <v>88.928192429999996</v>
      </c>
      <c r="H90" s="76">
        <f>(((Table134567891011121314151617343[[#This Row],[ITA]]-VLOOKUP($U$1,A:B,2,))/VLOOKUP($U$1,A:B,2,))*100)+100</f>
        <v>99.013157895010082</v>
      </c>
      <c r="I90" s="76">
        <f>(((Table134567891011121314151617343[[#This Row],[FRA]]-VLOOKUP($U$1,A:C,3,))/VLOOKUP($U$1,A:C,3,))*100)+100</f>
        <v>94.301327088212332</v>
      </c>
      <c r="J90" s="76">
        <f>(((Table134567891011121314151617343[[#This Row],[DEU]]-VLOOKUP($U$1,A:D,4,))/VLOOKUP($U$1,A:D,4,))*100)+100</f>
        <v>93.351063830314146</v>
      </c>
      <c r="K90" s="76">
        <f>(((Table134567891011121314151617343[[#This Row],[ESP]]-VLOOKUP($U$1,A:E,5,))/VLOOKUP($U$1,A:E,5,))*100)+100</f>
        <v>91.330554827430177</v>
      </c>
      <c r="L90" s="76">
        <f>(((Table134567891011121314151617343[[#This Row],[EA19]]-VLOOKUP($U$1,A:F,6,))/VLOOKUP($U$1,A:F,6,))*100)+100</f>
        <v>94.078212290645126</v>
      </c>
      <c r="M90" s="76">
        <f>(((Table134567891011121314151617343[[#This Row],[GBR]]-VLOOKUP($U$1,A:G,7,))/VLOOKUP($U$1,A:G,7,))*100)+100</f>
        <v>92.596685082819988</v>
      </c>
      <c r="N90" s="76">
        <f>IF(VLOOKUP(A90,Database!$A:$AU,MATCH($N$1,Database!$A$1:$AU$1,0),FALSE)=0,#N/A,VLOOKUP(A90,Database!$A:$AU,MATCH($N$1,Database!$A$1:$AU$1,0),FALSE))</f>
        <v>78.938462426000001</v>
      </c>
      <c r="O90" s="76">
        <f>(((Table134567891011121314151617343[[#This Row],[USA]]-VLOOKUP($U$1,A:N,14,))/VLOOKUP($U$1,A:N,14,))*100)+100</f>
        <v>91.058870898377634</v>
      </c>
      <c r="P90" s="76">
        <f>IF(VLOOKUP(A90,Database!$A:$AS,MATCH($P$1,Database!$A$1:$AS$1,0),FALSE)=0,#N/A,VLOOKUP(A90,Database!$A:$AS,MATCH($P$1,Database!$A$1:$AS$1,0),FALSE))</f>
        <v>109.218787929</v>
      </c>
      <c r="Q90" s="76">
        <f>(((Table134567891011121314151617343[[#This Row],[JPN]]-VLOOKUP($U$1,A:Q,16,))/VLOOKUP($U$1,A:Q,16,))*100)+100</f>
        <v>109.65342211163691</v>
      </c>
    </row>
    <row r="91" spans="1:17" s="80" customFormat="1" x14ac:dyDescent="0.35">
      <c r="A91" s="21">
        <v>35582</v>
      </c>
      <c r="B91" s="76">
        <f>IF(VLOOKUP(A91,Database!$A:$AS,MATCH($B$1,Database!$A$1:$AS$1,0),FALSE)=0,#N/A,VLOOKUP(A91,Database!$A:$AS,MATCH($B$1,Database!$A$1:$AS$1,0),FALSE))</f>
        <v>121.389884176</v>
      </c>
      <c r="C91" s="76">
        <f>IF(VLOOKUP(A91,Database!$A:$AS,MATCH($C$1,Database!$A$1:$AS$1,0),FALSE)=0,#N/A,VLOOKUP(A91,Database!$A:$AS,MATCH($C$1,Database!$A$1:$AS$1,0),FALSE))</f>
        <v>97.35</v>
      </c>
      <c r="D91" s="76">
        <f>IF(VLOOKUP(A91,Database!$A:$AS,MATCH($D$1,Database!$A$1:$AS$1,0),FALSE)=0,#N/A,VLOOKUP(A91,Database!$A:$AS,MATCH($D$1,Database!$A$1:$AS$1,0),FALSE))</f>
        <v>73.006083840000002</v>
      </c>
      <c r="E91" s="76">
        <f>IF(VLOOKUP(A91,Database!$A:$AS,MATCH($E$1,Database!$A$1:$AS$1,0),FALSE)=0,#N/A,VLOOKUP(A91,Database!$A:$AS,MATCH($E$1,Database!$A$1:$AS$1,0),FALSE))</f>
        <v>109.08809090699999</v>
      </c>
      <c r="F91" s="76">
        <f>IF(VLOOKUP(A91,Database!$A:$AS,MATCH($F$1,Database!$A$1:$AS$1,0),FALSE)=0,#N/A,VLOOKUP(A91,Database!$A:$AS,MATCH($F$1,Database!$A$1:$AS$1,0),FALSE))</f>
        <v>85.592867260999995</v>
      </c>
      <c r="G91" s="76">
        <f>IF(VLOOKUP(A91,Database!$A:$AS,MATCH($G$1,Database!$A$1:$AS$1,0),FALSE)=0,#N/A,VLOOKUP(A91,Database!$A:$AS,MATCH($G$1,Database!$A$1:$AS$1,0),FALSE))</f>
        <v>89.140431552999999</v>
      </c>
      <c r="H91" s="76">
        <f>(((Table134567891011121314151617343[[#This Row],[ITA]]-VLOOKUP($U$1,A:B,2,))/VLOOKUP($U$1,A:B,2,))*100)+100</f>
        <v>99.83552631556087</v>
      </c>
      <c r="I91" s="76">
        <f>(((Table134567891011121314151617343[[#This Row],[FRA]]-VLOOKUP($U$1,A:C,3,))/VLOOKUP($U$1,A:C,3,))*100)+100</f>
        <v>94.994145199063226</v>
      </c>
      <c r="J91" s="76">
        <f>(((Table134567891011121314151617343[[#This Row],[DEU]]-VLOOKUP($U$1,A:D,4,))/VLOOKUP($U$1,A:D,4,))*100)+100</f>
        <v>97.074468084593605</v>
      </c>
      <c r="K91" s="76">
        <f>(((Table134567891011121314151617343[[#This Row],[ESP]]-VLOOKUP($U$1,A:E,5,))/VLOOKUP($U$1,A:E,5,))*100)+100</f>
        <v>92.221592878870425</v>
      </c>
      <c r="L91" s="76">
        <f>(((Table134567891011121314151617343[[#This Row],[EA19]]-VLOOKUP($U$1,A:F,6,))/VLOOKUP($U$1,A:F,6,))*100)+100</f>
        <v>95.642458100642301</v>
      </c>
      <c r="M91" s="76">
        <f>(((Table134567891011121314151617343[[#This Row],[GBR]]-VLOOKUP($U$1,A:G,7,))/VLOOKUP($U$1,A:G,7,))*100)+100</f>
        <v>92.817679558223901</v>
      </c>
      <c r="N91" s="76">
        <f>IF(VLOOKUP(A91,Database!$A:$AU,MATCH($N$1,Database!$A$1:$AU$1,0),FALSE)=0,#N/A,VLOOKUP(A91,Database!$A:$AU,MATCH($N$1,Database!$A$1:$AU$1,0),FALSE))</f>
        <v>79.307133574999995</v>
      </c>
      <c r="O91" s="76">
        <f>(((Table134567891011121314151617343[[#This Row],[USA]]-VLOOKUP($U$1,A:N,14,))/VLOOKUP($U$1,A:N,14,))*100)+100</f>
        <v>91.484148735429727</v>
      </c>
      <c r="P91" s="76">
        <f>IF(VLOOKUP(A91,Database!$A:$AS,MATCH($P$1,Database!$A$1:$AS$1,0),FALSE)=0,#N/A,VLOOKUP(A91,Database!$A:$AS,MATCH($P$1,Database!$A$1:$AS$1,0),FALSE))</f>
        <v>108.610326715</v>
      </c>
      <c r="Q91" s="76">
        <f>(((Table134567891011121314151617343[[#This Row],[JPN]]-VLOOKUP($U$1,A:Q,16,))/VLOOKUP($U$1,A:Q,16,))*100)+100</f>
        <v>109.04253953728831</v>
      </c>
    </row>
    <row r="92" spans="1:17" s="80" customFormat="1" x14ac:dyDescent="0.35">
      <c r="A92" s="21">
        <v>35612</v>
      </c>
      <c r="B92" s="76">
        <f>IF(VLOOKUP(A92,Database!$A:$AS,MATCH($B$1,Database!$A$1:$AS$1,0),FALSE)=0,#N/A,VLOOKUP(A92,Database!$A:$AS,MATCH($B$1,Database!$A$1:$AS$1,0),FALSE))</f>
        <v>122.189817515</v>
      </c>
      <c r="C92" s="76">
        <f>IF(VLOOKUP(A92,Database!$A:$AS,MATCH($C$1,Database!$A$1:$AS$1,0),FALSE)=0,#N/A,VLOOKUP(A92,Database!$A:$AS,MATCH($C$1,Database!$A$1:$AS$1,0),FALSE))</f>
        <v>97.56</v>
      </c>
      <c r="D92" s="76">
        <f>IF(VLOOKUP(A92,Database!$A:$AS,MATCH($D$1,Database!$A$1:$AS$1,0),FALSE)=0,#N/A,VLOOKUP(A92,Database!$A:$AS,MATCH($D$1,Database!$A$1:$AS$1,0),FALSE))</f>
        <v>73.806150513000006</v>
      </c>
      <c r="E92" s="76">
        <f>IF(VLOOKUP(A92,Database!$A:$AS,MATCH($E$1,Database!$A$1:$AS$1,0),FALSE)=0,#N/A,VLOOKUP(A92,Database!$A:$AS,MATCH($E$1,Database!$A$1:$AS$1,0),FALSE))</f>
        <v>110.20409183699999</v>
      </c>
      <c r="F92" s="76">
        <f>IF(VLOOKUP(A92,Database!$A:$AS,MATCH($F$1,Database!$A$1:$AS$1,0),FALSE)=0,#N/A,VLOOKUP(A92,Database!$A:$AS,MATCH($F$1,Database!$A$1:$AS$1,0),FALSE))</f>
        <v>86.292808933000003</v>
      </c>
      <c r="G92" s="76">
        <f>IF(VLOOKUP(A92,Database!$A:$AS,MATCH($G$1,Database!$A$1:$AS$1,0),FALSE)=0,#N/A,VLOOKUP(A92,Database!$A:$AS,MATCH($G$1,Database!$A$1:$AS$1,0),FALSE))</f>
        <v>90.732224973000001</v>
      </c>
      <c r="H92" s="76">
        <f>(((Table134567891011121314151617343[[#This Row],[ITA]]-VLOOKUP($U$1,A:B,2,))/VLOOKUP($U$1,A:B,2,))*100)+100</f>
        <v>100.49342105249497</v>
      </c>
      <c r="I92" s="76">
        <f>(((Table134567891011121314151617343[[#This Row],[FRA]]-VLOOKUP($U$1,A:C,3,))/VLOOKUP($U$1,A:C,3,))*100)+100</f>
        <v>95.199063231850118</v>
      </c>
      <c r="J92" s="76">
        <f>(((Table134567891011121314151617343[[#This Row],[DEU]]-VLOOKUP($U$1,A:D,4,))/VLOOKUP($U$1,A:D,4,))*100)+100</f>
        <v>98.138297872860278</v>
      </c>
      <c r="K92" s="76">
        <f>(((Table134567891011121314151617343[[#This Row],[ESP]]-VLOOKUP($U$1,A:E,5,))/VLOOKUP($U$1,A:E,5,))*100)+100</f>
        <v>93.165044932739818</v>
      </c>
      <c r="L92" s="76">
        <f>(((Table134567891011121314151617343[[#This Row],[EA19]]-VLOOKUP($U$1,A:F,6,))/VLOOKUP($U$1,A:F,6,))*100)+100</f>
        <v>96.424581006199617</v>
      </c>
      <c r="M92" s="76">
        <f>(((Table134567891011121314151617343[[#This Row],[GBR]]-VLOOKUP($U$1,A:G,7,))/VLOOKUP($U$1,A:G,7,))*100)+100</f>
        <v>94.47513812115001</v>
      </c>
      <c r="N92" s="76">
        <f>IF(VLOOKUP(A92,Database!$A:$AU,MATCH($N$1,Database!$A$1:$AU$1,0),FALSE)=0,#N/A,VLOOKUP(A92,Database!$A:$AU,MATCH($N$1,Database!$A$1:$AU$1,0),FALSE))</f>
        <v>79.970503664000006</v>
      </c>
      <c r="O92" s="76">
        <f>(((Table134567891011121314151617343[[#This Row],[USA]]-VLOOKUP($U$1,A:N,14,))/VLOOKUP($U$1,A:N,14,))*100)+100</f>
        <v>92.249374323003394</v>
      </c>
      <c r="P92" s="76">
        <f>IF(VLOOKUP(A92,Database!$A:$AS,MATCH($P$1,Database!$A$1:$AS$1,0),FALSE)=0,#N/A,VLOOKUP(A92,Database!$A:$AS,MATCH($P$1,Database!$A$1:$AS$1,0),FALSE))</f>
        <v>108.91455732199999</v>
      </c>
      <c r="Q92" s="76">
        <f>(((Table134567891011121314151617343[[#This Row],[JPN]]-VLOOKUP($U$1,A:Q,16,))/VLOOKUP($U$1,A:Q,16,))*100)+100</f>
        <v>109.34798082446261</v>
      </c>
    </row>
    <row r="93" spans="1:17" s="80" customFormat="1" x14ac:dyDescent="0.35">
      <c r="A93" s="21">
        <v>35643</v>
      </c>
      <c r="B93" s="76">
        <f>IF(VLOOKUP(A93,Database!$A:$AS,MATCH($B$1,Database!$A$1:$AS$1,0),FALSE)=0,#N/A,VLOOKUP(A93,Database!$A:$AS,MATCH($B$1,Database!$A$1:$AS$1,0),FALSE))</f>
        <v>122.889759187</v>
      </c>
      <c r="C93" s="76">
        <f>IF(VLOOKUP(A93,Database!$A:$AS,MATCH($C$1,Database!$A$1:$AS$1,0),FALSE)=0,#N/A,VLOOKUP(A93,Database!$A:$AS,MATCH($C$1,Database!$A$1:$AS$1,0),FALSE))</f>
        <v>101.28</v>
      </c>
      <c r="D93" s="76">
        <f>IF(VLOOKUP(A93,Database!$A:$AS,MATCH($D$1,Database!$A$1:$AS$1,0),FALSE)=0,#N/A,VLOOKUP(A93,Database!$A:$AS,MATCH($D$1,Database!$A$1:$AS$1,0),FALSE))</f>
        <v>71.405950496000003</v>
      </c>
      <c r="E93" s="76">
        <f>IF(VLOOKUP(A93,Database!$A:$AS,MATCH($E$1,Database!$A$1:$AS$1,0),FALSE)=0,#N/A,VLOOKUP(A93,Database!$A:$AS,MATCH($E$1,Database!$A$1:$AS$1,0),FALSE))</f>
        <v>112.145093454</v>
      </c>
      <c r="F93" s="76">
        <f>IF(VLOOKUP(A93,Database!$A:$AS,MATCH($F$1,Database!$A$1:$AS$1,0),FALSE)=0,#N/A,VLOOKUP(A93,Database!$A:$AS,MATCH($F$1,Database!$A$1:$AS$1,0),FALSE))</f>
        <v>86.392800600000001</v>
      </c>
      <c r="G93" s="76">
        <f>IF(VLOOKUP(A93,Database!$A:$AS,MATCH($G$1,Database!$A$1:$AS$1,0),FALSE)=0,#N/A,VLOOKUP(A93,Database!$A:$AS,MATCH($G$1,Database!$A$1:$AS$1,0),FALSE))</f>
        <v>89.777148921000006</v>
      </c>
      <c r="H93" s="76">
        <f>(((Table134567891011121314151617343[[#This Row],[ITA]]-VLOOKUP($U$1,A:B,2,))/VLOOKUP($U$1,A:B,2,))*100)+100</f>
        <v>101.0690789476207</v>
      </c>
      <c r="I93" s="76">
        <f>(((Table134567891011121314151617343[[#This Row],[FRA]]-VLOOKUP($U$1,A:C,3,))/VLOOKUP($U$1,A:C,3,))*100)+100</f>
        <v>98.829039812646371</v>
      </c>
      <c r="J93" s="76">
        <f>(((Table134567891011121314151617343[[#This Row],[DEU]]-VLOOKUP($U$1,A:D,4,))/VLOOKUP($U$1,A:D,4,))*100)+100</f>
        <v>94.946808510719634</v>
      </c>
      <c r="K93" s="76">
        <f>(((Table134567891011121314151617343[[#This Row],[ESP]]-VLOOKUP($U$1,A:E,5,))/VLOOKUP($U$1,A:E,5,))*100)+100</f>
        <v>94.805941380848054</v>
      </c>
      <c r="L93" s="76">
        <f>(((Table134567891011121314151617343[[#This Row],[EA19]]-VLOOKUP($U$1,A:F,6,))/VLOOKUP($U$1,A:F,6,))*100)+100</f>
        <v>96.536312849371768</v>
      </c>
      <c r="M93" s="76">
        <f>(((Table134567891011121314151617343[[#This Row],[GBR]]-VLOOKUP($U$1,A:G,7,))/VLOOKUP($U$1,A:G,7,))*100)+100</f>
        <v>93.480662983394353</v>
      </c>
      <c r="N93" s="76">
        <f>IF(VLOOKUP(A93,Database!$A:$AU,MATCH($N$1,Database!$A$1:$AU$1,0),FALSE)=0,#N/A,VLOOKUP(A93,Database!$A:$AU,MATCH($N$1,Database!$A$1:$AU$1,0),FALSE))</f>
        <v>80.769324206999997</v>
      </c>
      <c r="O93" s="76">
        <f>(((Table134567891011121314151617343[[#This Row],[USA]]-VLOOKUP($U$1,A:N,14,))/VLOOKUP($U$1,A:N,14,))*100)+100</f>
        <v>93.17084776523312</v>
      </c>
      <c r="P93" s="76">
        <f>IF(VLOOKUP(A93,Database!$A:$AS,MATCH($P$1,Database!$A$1:$AS$1,0),FALSE)=0,#N/A,VLOOKUP(A93,Database!$A:$AS,MATCH($P$1,Database!$A$1:$AS$1,0),FALSE))</f>
        <v>108.40750631</v>
      </c>
      <c r="Q93" s="76">
        <f>(((Table134567891011121314151617343[[#This Row],[JPN]]-VLOOKUP($U$1,A:Q,16,))/VLOOKUP($U$1,A:Q,16,))*100)+100</f>
        <v>108.83891201217079</v>
      </c>
    </row>
    <row r="94" spans="1:17" s="80" customFormat="1" x14ac:dyDescent="0.35">
      <c r="A94" s="21">
        <v>35674</v>
      </c>
      <c r="B94" s="76">
        <f>IF(VLOOKUP(A94,Database!$A:$AS,MATCH($B$1,Database!$A$1:$AS$1,0),FALSE)=0,#N/A,VLOOKUP(A94,Database!$A:$AS,MATCH($B$1,Database!$A$1:$AS$1,0),FALSE))</f>
        <v>122.78976751899999</v>
      </c>
      <c r="C94" s="76">
        <f>IF(VLOOKUP(A94,Database!$A:$AS,MATCH($C$1,Database!$A$1:$AS$1,0),FALSE)=0,#N/A,VLOOKUP(A94,Database!$A:$AS,MATCH($C$1,Database!$A$1:$AS$1,0),FALSE))</f>
        <v>98.92</v>
      </c>
      <c r="D94" s="76">
        <f>IF(VLOOKUP(A94,Database!$A:$AS,MATCH($D$1,Database!$A$1:$AS$1,0),FALSE)=0,#N/A,VLOOKUP(A94,Database!$A:$AS,MATCH($D$1,Database!$A$1:$AS$1,0),FALSE))</f>
        <v>72.006000499999999</v>
      </c>
      <c r="E94" s="76">
        <f>IF(VLOOKUP(A94,Database!$A:$AS,MATCH($E$1,Database!$A$1:$AS$1,0),FALSE)=0,#N/A,VLOOKUP(A94,Database!$A:$AS,MATCH($E$1,Database!$A$1:$AS$1,0),FALSE))</f>
        <v>111.75009312500001</v>
      </c>
      <c r="F94" s="76">
        <f>IF(VLOOKUP(A94,Database!$A:$AS,MATCH($F$1,Database!$A$1:$AS$1,0),FALSE)=0,#N/A,VLOOKUP(A94,Database!$A:$AS,MATCH($F$1,Database!$A$1:$AS$1,0),FALSE))</f>
        <v>86.192817265000002</v>
      </c>
      <c r="G94" s="76">
        <f>IF(VLOOKUP(A94,Database!$A:$AS,MATCH($G$1,Database!$A$1:$AS$1,0),FALSE)=0,#N/A,VLOOKUP(A94,Database!$A:$AS,MATCH($G$1,Database!$A$1:$AS$1,0),FALSE))</f>
        <v>90.519985851000001</v>
      </c>
      <c r="H94" s="76">
        <f>(((Table134567891011121314151617343[[#This Row],[ITA]]-VLOOKUP($U$1,A:B,2,))/VLOOKUP($U$1,A:B,2,))*100)+100</f>
        <v>100.98684210498992</v>
      </c>
      <c r="I94" s="76">
        <f>(((Table134567891011121314151617343[[#This Row],[FRA]]-VLOOKUP($U$1,A:C,3,))/VLOOKUP($U$1,A:C,3,))*100)+100</f>
        <v>96.526151444184222</v>
      </c>
      <c r="J94" s="76">
        <f>(((Table134567891011121314151617343[[#This Row],[DEU]]-VLOOKUP($U$1,A:D,4,))/VLOOKUP($U$1,A:D,4,))*100)+100</f>
        <v>95.744680850922364</v>
      </c>
      <c r="K94" s="76">
        <f>(((Table134567891011121314151617343[[#This Row],[ESP]]-VLOOKUP($U$1,A:E,5,))/VLOOKUP($U$1,A:E,5,))*100)+100</f>
        <v>94.472013458696466</v>
      </c>
      <c r="L94" s="76">
        <f>(((Table134567891011121314151617343[[#This Row],[EA19]]-VLOOKUP($U$1,A:F,6,))/VLOOKUP($U$1,A:F,6,))*100)+100</f>
        <v>96.312849161910052</v>
      </c>
      <c r="M94" s="76">
        <f>(((Table134567891011121314151617343[[#This Row],[GBR]]-VLOOKUP($U$1,A:G,7,))/VLOOKUP($U$1,A:G,7,))*100)+100</f>
        <v>94.254143646787369</v>
      </c>
      <c r="N94" s="76">
        <f>IF(VLOOKUP(A94,Database!$A:$AU,MATCH($N$1,Database!$A$1:$AU$1,0),FALSE)=0,#N/A,VLOOKUP(A94,Database!$A:$AU,MATCH($N$1,Database!$A$1:$AU$1,0),FALSE))</f>
        <v>81.520152056000001</v>
      </c>
      <c r="O94" s="76">
        <f>(((Table134567891011121314151617343[[#This Row],[USA]]-VLOOKUP($U$1,A:N,14,))/VLOOKUP($U$1,A:N,14,))*100)+100</f>
        <v>94.036959595484319</v>
      </c>
      <c r="P94" s="76">
        <f>IF(VLOOKUP(A94,Database!$A:$AS,MATCH($P$1,Database!$A$1:$AS$1,0),FALSE)=0,#N/A,VLOOKUP(A94,Database!$A:$AS,MATCH($P$1,Database!$A$1:$AS$1,0),FALSE))</f>
        <v>107.697634893</v>
      </c>
      <c r="Q94" s="76">
        <f>(((Table134567891011121314151617343[[#This Row],[JPN]]-VLOOKUP($U$1,A:Q,16,))/VLOOKUP($U$1,A:Q,16,))*100)+100</f>
        <v>108.12621567476144</v>
      </c>
    </row>
    <row r="95" spans="1:17" s="80" customFormat="1" x14ac:dyDescent="0.35">
      <c r="A95" s="21">
        <v>35704</v>
      </c>
      <c r="B95" s="76">
        <f>IF(VLOOKUP(A95,Database!$A:$AS,MATCH($B$1,Database!$A$1:$AS$1,0),FALSE)=0,#N/A,VLOOKUP(A95,Database!$A:$AS,MATCH($B$1,Database!$A$1:$AS$1,0),FALSE))</f>
        <v>124.28964252999999</v>
      </c>
      <c r="C95" s="76">
        <f>IF(VLOOKUP(A95,Database!$A:$AS,MATCH($C$1,Database!$A$1:$AS$1,0),FALSE)=0,#N/A,VLOOKUP(A95,Database!$A:$AS,MATCH($C$1,Database!$A$1:$AS$1,0),FALSE))</f>
        <v>101.37</v>
      </c>
      <c r="D95" s="76">
        <f>IF(VLOOKUP(A95,Database!$A:$AS,MATCH($D$1,Database!$A$1:$AS$1,0),FALSE)=0,#N/A,VLOOKUP(A95,Database!$A:$AS,MATCH($D$1,Database!$A$1:$AS$1,0),FALSE))</f>
        <v>73.006083840000002</v>
      </c>
      <c r="E95" s="76">
        <f>IF(VLOOKUP(A95,Database!$A:$AS,MATCH($E$1,Database!$A$1:$AS$1,0),FALSE)=0,#N/A,VLOOKUP(A95,Database!$A:$AS,MATCH($E$1,Database!$A$1:$AS$1,0),FALSE))</f>
        <v>112.674093895</v>
      </c>
      <c r="F95" s="76">
        <f>IF(VLOOKUP(A95,Database!$A:$AS,MATCH($F$1,Database!$A$1:$AS$1,0),FALSE)=0,#N/A,VLOOKUP(A95,Database!$A:$AS,MATCH($F$1,Database!$A$1:$AS$1,0),FALSE))</f>
        <v>87.392717274000006</v>
      </c>
      <c r="G95" s="76">
        <f>IF(VLOOKUP(A95,Database!$A:$AS,MATCH($G$1,Database!$A$1:$AS$1,0),FALSE)=0,#N/A,VLOOKUP(A95,Database!$A:$AS,MATCH($G$1,Database!$A$1:$AS$1,0),FALSE))</f>
        <v>91.581181463999997</v>
      </c>
      <c r="H95" s="76">
        <f>(((Table134567891011121314151617343[[#This Row],[ITA]]-VLOOKUP($U$1,A:B,2,))/VLOOKUP($U$1,A:B,2,))*100)+100</f>
        <v>102.22039473704974</v>
      </c>
      <c r="I95" s="76">
        <f>(((Table134567891011121314151617343[[#This Row],[FRA]]-VLOOKUP($U$1,A:C,3,))/VLOOKUP($U$1,A:C,3,))*100)+100</f>
        <v>98.916861826697897</v>
      </c>
      <c r="J95" s="76">
        <f>(((Table134567891011121314151617343[[#This Row],[DEU]]-VLOOKUP($U$1,A:D,4,))/VLOOKUP($U$1,A:D,4,))*100)+100</f>
        <v>97.074468084593605</v>
      </c>
      <c r="K95" s="76">
        <f>(((Table134567891011121314151617343[[#This Row],[ESP]]-VLOOKUP($U$1,A:E,5,))/VLOOKUP($U$1,A:E,5,))*100)+100</f>
        <v>95.253151180717367</v>
      </c>
      <c r="L95" s="76">
        <f>(((Table134567891011121314151617343[[#This Row],[EA19]]-VLOOKUP($U$1,A:F,6,))/VLOOKUP($U$1,A:F,6,))*100)+100</f>
        <v>97.653631285562938</v>
      </c>
      <c r="M95" s="76">
        <f>(((Table134567891011121314151617343[[#This Row],[GBR]]-VLOOKUP($U$1,A:G,7,))/VLOOKUP($U$1,A:G,7,))*100)+100</f>
        <v>95.359116021724361</v>
      </c>
      <c r="N95" s="76">
        <f>IF(VLOOKUP(A95,Database!$A:$AU,MATCH($N$1,Database!$A$1:$AU$1,0),FALSE)=0,#N/A,VLOOKUP(A95,Database!$A:$AU,MATCH($N$1,Database!$A$1:$AU$1,0),FALSE))</f>
        <v>82.233002216000003</v>
      </c>
      <c r="O95" s="76">
        <f>(((Table134567891011121314151617343[[#This Row],[USA]]-VLOOKUP($U$1,A:N,14,))/VLOOKUP($U$1,A:N,14,))*100)+100</f>
        <v>94.85926254761209</v>
      </c>
      <c r="P95" s="76">
        <f>IF(VLOOKUP(A95,Database!$A:$AS,MATCH($P$1,Database!$A$1:$AS$1,0),FALSE)=0,#N/A,VLOOKUP(A95,Database!$A:$AS,MATCH($P$1,Database!$A$1:$AS$1,0),FALSE))</f>
        <v>106.987763477</v>
      </c>
      <c r="Q95" s="76">
        <f>(((Table134567891011121314151617343[[#This Row],[JPN]]-VLOOKUP($U$1,A:Q,16,))/VLOOKUP($U$1,A:Q,16,))*100)+100</f>
        <v>107.41351933835607</v>
      </c>
    </row>
    <row r="96" spans="1:17" s="80" customFormat="1" x14ac:dyDescent="0.35">
      <c r="A96" s="21">
        <v>35735</v>
      </c>
      <c r="B96" s="76">
        <f>IF(VLOOKUP(A96,Database!$A:$AS,MATCH($B$1,Database!$A$1:$AS$1,0),FALSE)=0,#N/A,VLOOKUP(A96,Database!$A:$AS,MATCH($B$1,Database!$A$1:$AS$1,0),FALSE))</f>
        <v>123.589700858</v>
      </c>
      <c r="C96" s="76">
        <f>IF(VLOOKUP(A96,Database!$A:$AS,MATCH($C$1,Database!$A$1:$AS$1,0),FALSE)=0,#N/A,VLOOKUP(A96,Database!$A:$AS,MATCH($C$1,Database!$A$1:$AS$1,0),FALSE))</f>
        <v>99.07</v>
      </c>
      <c r="D96" s="76">
        <f>IF(VLOOKUP(A96,Database!$A:$AS,MATCH($D$1,Database!$A$1:$AS$1,0),FALSE)=0,#N/A,VLOOKUP(A96,Database!$A:$AS,MATCH($D$1,Database!$A$1:$AS$1,0),FALSE))</f>
        <v>73.406117175999995</v>
      </c>
      <c r="E96" s="76">
        <f>IF(VLOOKUP(A96,Database!$A:$AS,MATCH($E$1,Database!$A$1:$AS$1,0),FALSE)=0,#N/A,VLOOKUP(A96,Database!$A:$AS,MATCH($E$1,Database!$A$1:$AS$1,0),FALSE))</f>
        <v>111.61209301</v>
      </c>
      <c r="F96" s="76">
        <f>IF(VLOOKUP(A96,Database!$A:$AS,MATCH($F$1,Database!$A$1:$AS$1,0),FALSE)=0,#N/A,VLOOKUP(A96,Database!$A:$AS,MATCH($F$1,Database!$A$1:$AS$1,0),FALSE))</f>
        <v>87.092742271000006</v>
      </c>
      <c r="G96" s="76">
        <f>IF(VLOOKUP(A96,Database!$A:$AS,MATCH($G$1,Database!$A$1:$AS$1,0),FALSE)=0,#N/A,VLOOKUP(A96,Database!$A:$AS,MATCH($G$1,Database!$A$1:$AS$1,0),FALSE))</f>
        <v>92.430137955000006</v>
      </c>
      <c r="H96" s="76">
        <f>(((Table134567891011121314151617343[[#This Row],[ITA]]-VLOOKUP($U$1,A:B,2,))/VLOOKUP($U$1,A:B,2,))*100)+100</f>
        <v>101.64473684192401</v>
      </c>
      <c r="I96" s="76">
        <f>(((Table134567891011121314151617343[[#This Row],[FRA]]-VLOOKUP($U$1,A:C,3,))/VLOOKUP($U$1,A:C,3,))*100)+100</f>
        <v>96.672521467603417</v>
      </c>
      <c r="J96" s="76">
        <f>(((Table134567891011121314151617343[[#This Row],[DEU]]-VLOOKUP($U$1,A:D,4,))/VLOOKUP($U$1,A:D,4,))*100)+100</f>
        <v>97.606382978062101</v>
      </c>
      <c r="K96" s="76">
        <f>(((Table134567891011121314151617343[[#This Row],[ESP]]-VLOOKUP($U$1,A:E,5,))/VLOOKUP($U$1,A:E,5,))*100)+100</f>
        <v>94.355350032680349</v>
      </c>
      <c r="L96" s="76">
        <f>(((Table134567891011121314151617343[[#This Row],[EA19]]-VLOOKUP($U$1,A:F,6,))/VLOOKUP($U$1,A:F,6,))*100)+100</f>
        <v>97.318435753811656</v>
      </c>
      <c r="M96" s="76">
        <f>(((Table134567891011121314151617343[[#This Row],[GBR]]-VLOOKUP($U$1,A:G,7,))/VLOOKUP($U$1,A:G,7,))*100)+100</f>
        <v>96.243093922298712</v>
      </c>
      <c r="N96" s="76">
        <f>IF(VLOOKUP(A96,Database!$A:$AU,MATCH($N$1,Database!$A$1:$AU$1,0),FALSE)=0,#N/A,VLOOKUP(A96,Database!$A:$AU,MATCH($N$1,Database!$A$1:$AU$1,0),FALSE))</f>
        <v>82.888439628</v>
      </c>
      <c r="O96" s="76">
        <f>(((Table134567891011121314151617343[[#This Row],[USA]]-VLOOKUP($U$1,A:N,14,))/VLOOKUP($U$1,A:N,14,))*100)+100</f>
        <v>95.615337455167136</v>
      </c>
      <c r="P96" s="76">
        <f>IF(VLOOKUP(A96,Database!$A:$AS,MATCH($P$1,Database!$A$1:$AS$1,0),FALSE)=0,#N/A,VLOOKUP(A96,Database!$A:$AS,MATCH($P$1,Database!$A$1:$AS$1,0),FALSE))</f>
        <v>105.669430846</v>
      </c>
      <c r="Q96" s="76">
        <f>(((Table134567891011121314151617343[[#This Row],[JPN]]-VLOOKUP($U$1,A:Q,16,))/VLOOKUP($U$1,A:Q,16,))*100)+100</f>
        <v>106.08994042659812</v>
      </c>
    </row>
    <row r="97" spans="1:17" s="80" customFormat="1" x14ac:dyDescent="0.35">
      <c r="A97" s="21">
        <v>35765</v>
      </c>
      <c r="B97" s="76">
        <f>IF(VLOOKUP(A97,Database!$A:$AS,MATCH($B$1,Database!$A$1:$AS$1,0),FALSE)=0,#N/A,VLOOKUP(A97,Database!$A:$AS,MATCH($B$1,Database!$A$1:$AS$1,0),FALSE))</f>
        <v>124.48962586499999</v>
      </c>
      <c r="C97" s="76">
        <f>IF(VLOOKUP(A97,Database!$A:$AS,MATCH($C$1,Database!$A$1:$AS$1,0),FALSE)=0,#N/A,VLOOKUP(A97,Database!$A:$AS,MATCH($C$1,Database!$A$1:$AS$1,0),FALSE))</f>
        <v>101</v>
      </c>
      <c r="D97" s="76">
        <f>IF(VLOOKUP(A97,Database!$A:$AS,MATCH($D$1,Database!$A$1:$AS$1,0),FALSE)=0,#N/A,VLOOKUP(A97,Database!$A:$AS,MATCH($D$1,Database!$A$1:$AS$1,0),FALSE))</f>
        <v>74.106175515000004</v>
      </c>
      <c r="E97" s="76">
        <f>IF(VLOOKUP(A97,Database!$A:$AS,MATCH($E$1,Database!$A$1:$AS$1,0),FALSE)=0,#N/A,VLOOKUP(A97,Database!$A:$AS,MATCH($E$1,Database!$A$1:$AS$1,0),FALSE))</f>
        <v>111.820093183</v>
      </c>
      <c r="F97" s="76">
        <f>IF(VLOOKUP(A97,Database!$A:$AS,MATCH($F$1,Database!$A$1:$AS$1,0),FALSE)=0,#N/A,VLOOKUP(A97,Database!$A:$AS,MATCH($F$1,Database!$A$1:$AS$1,0),FALSE))</f>
        <v>87.992667277999999</v>
      </c>
      <c r="G97" s="76">
        <f>IF(VLOOKUP(A97,Database!$A:$AS,MATCH($G$1,Database!$A$1:$AS$1,0),FALSE)=0,#N/A,VLOOKUP(A97,Database!$A:$AS,MATCH($G$1,Database!$A$1:$AS$1,0),FALSE))</f>
        <v>93.172974885000002</v>
      </c>
      <c r="H97" s="76">
        <f>(((Table134567891011121314151617343[[#This Row],[ITA]]-VLOOKUP($U$1,A:B,2,))/VLOOKUP($U$1,A:B,2,))*100)+100</f>
        <v>102.38486842148887</v>
      </c>
      <c r="I97" s="76">
        <f>(((Table134567891011121314151617343[[#This Row],[FRA]]-VLOOKUP($U$1,A:C,3,))/VLOOKUP($U$1,A:C,3,))*100)+100</f>
        <v>98.555815768930515</v>
      </c>
      <c r="J97" s="76">
        <f>(((Table134567891011121314151617343[[#This Row],[DEU]]-VLOOKUP($U$1,A:D,4,))/VLOOKUP($U$1,A:D,4,))*100)+100</f>
        <v>98.537234042961643</v>
      </c>
      <c r="K97" s="76">
        <f>(((Table134567891011121314151617343[[#This Row],[ESP]]-VLOOKUP($U$1,A:E,5,))/VLOOKUP($U$1,A:E,5,))*100)+100</f>
        <v>94.531190558567758</v>
      </c>
      <c r="L97" s="76">
        <f>(((Table134567891011121314151617343[[#This Row],[EA19]]-VLOOKUP($U$1,A:F,6,))/VLOOKUP($U$1,A:F,6,))*100)+100</f>
        <v>98.32402234683066</v>
      </c>
      <c r="M97" s="76">
        <f>(((Table134567891011121314151617343[[#This Row],[GBR]]-VLOOKUP($U$1,A:G,7,))/VLOOKUP($U$1,A:G,7,))*100)+100</f>
        <v>97.016574585691728</v>
      </c>
      <c r="N97" s="76">
        <f>IF(VLOOKUP(A97,Database!$A:$AU,MATCH($N$1,Database!$A$1:$AU$1,0),FALSE)=0,#N/A,VLOOKUP(A97,Database!$A:$AU,MATCH($N$1,Database!$A$1:$AU$1,0),FALSE))</f>
        <v>83.262961125999993</v>
      </c>
      <c r="O97" s="76">
        <f>(((Table134567891011121314151617343[[#This Row],[USA]]-VLOOKUP($U$1,A:N,14,))/VLOOKUP($U$1,A:N,14,))*100)+100</f>
        <v>96.047363918401302</v>
      </c>
      <c r="P97" s="76">
        <f>IF(VLOOKUP(A97,Database!$A:$AS,MATCH($P$1,Database!$A$1:$AS$1,0),FALSE)=0,#N/A,VLOOKUP(A97,Database!$A:$AS,MATCH($P$1,Database!$A$1:$AS$1,0),FALSE))</f>
        <v>104.655328823</v>
      </c>
      <c r="Q97" s="76">
        <f>(((Table134567891011121314151617343[[#This Row],[JPN]]-VLOOKUP($U$1,A:Q,16,))/VLOOKUP($U$1,A:Q,16,))*100)+100</f>
        <v>105.07180280301846</v>
      </c>
    </row>
    <row r="98" spans="1:17" s="80" customFormat="1" x14ac:dyDescent="0.35">
      <c r="A98" s="21">
        <v>35796</v>
      </c>
      <c r="B98" s="76">
        <f>IF(VLOOKUP(A98,Database!$A:$AS,MATCH($B$1,Database!$A$1:$AS$1,0),FALSE)=0,#N/A,VLOOKUP(A98,Database!$A:$AS,MATCH($B$1,Database!$A$1:$AS$1,0),FALSE))</f>
        <v>123.589700858</v>
      </c>
      <c r="C98" s="76">
        <f>IF(VLOOKUP(A98,Database!$A:$AS,MATCH($C$1,Database!$A$1:$AS$1,0),FALSE)=0,#N/A,VLOOKUP(A98,Database!$A:$AS,MATCH($C$1,Database!$A$1:$AS$1,0),FALSE))</f>
        <v>101.03</v>
      </c>
      <c r="D98" s="76">
        <f>IF(VLOOKUP(A98,Database!$A:$AS,MATCH($D$1,Database!$A$1:$AS$1,0),FALSE)=0,#N/A,VLOOKUP(A98,Database!$A:$AS,MATCH($D$1,Database!$A$1:$AS$1,0),FALSE))</f>
        <v>74.906242187000004</v>
      </c>
      <c r="E98" s="76">
        <f>IF(VLOOKUP(A98,Database!$A:$AS,MATCH($E$1,Database!$A$1:$AS$1,0),FALSE)=0,#N/A,VLOOKUP(A98,Database!$A:$AS,MATCH($E$1,Database!$A$1:$AS$1,0),FALSE))</f>
        <v>113.39609449700001</v>
      </c>
      <c r="F98" s="76">
        <f>IF(VLOOKUP(A98,Database!$A:$AS,MATCH($F$1,Database!$A$1:$AS$1,0),FALSE)=0,#N/A,VLOOKUP(A98,Database!$A:$AS,MATCH($F$1,Database!$A$1:$AS$1,0),FALSE))</f>
        <v>88.292642279999995</v>
      </c>
      <c r="G98" s="76">
        <f>IF(VLOOKUP(A98,Database!$A:$AS,MATCH($G$1,Database!$A$1:$AS$1,0),FALSE)=0,#N/A,VLOOKUP(A98,Database!$A:$AS,MATCH($G$1,Database!$A$1:$AS$1,0),FALSE))</f>
        <v>94.021931375999998</v>
      </c>
      <c r="H98" s="76">
        <f>(((Table134567891011121314151617343[[#This Row],[ITA]]-VLOOKUP($U$1,A:B,2,))/VLOOKUP($U$1,A:B,2,))*100)+100</f>
        <v>101.64473684192401</v>
      </c>
      <c r="I98" s="76">
        <f>(((Table134567891011121314151617343[[#This Row],[FRA]]-VLOOKUP($U$1,A:C,3,))/VLOOKUP($U$1,A:C,3,))*100)+100</f>
        <v>98.585089773614357</v>
      </c>
      <c r="J98" s="76">
        <f>(((Table134567891011121314151617343[[#This Row],[DEU]]-VLOOKUP($U$1,A:D,4,))/VLOOKUP($U$1,A:D,4,))*100)+100</f>
        <v>99.601063829898635</v>
      </c>
      <c r="K98" s="76">
        <f>(((Table134567891011121314151617343[[#This Row],[ESP]]-VLOOKUP($U$1,A:E,5,))/VLOOKUP($U$1,A:E,5,))*100)+100</f>
        <v>95.863520699721121</v>
      </c>
      <c r="L98" s="76">
        <f>(((Table134567891011121314151617343[[#This Row],[EA19]]-VLOOKUP($U$1,A:F,6,))/VLOOKUP($U$1,A:F,6,))*100)+100</f>
        <v>98.659217877464528</v>
      </c>
      <c r="M98" s="76">
        <f>(((Table134567891011121314151617343[[#This Row],[GBR]]-VLOOKUP($U$1,A:G,7,))/VLOOKUP($U$1,A:G,7,))*100)+100</f>
        <v>97.900552486266079</v>
      </c>
      <c r="N98" s="76">
        <f>IF(VLOOKUP(A98,Database!$A:$AU,MATCH($N$1,Database!$A$1:$AU$1,0),FALSE)=0,#N/A,VLOOKUP(A98,Database!$A:$AU,MATCH($N$1,Database!$A$1:$AU$1,0),FALSE))</f>
        <v>83.636887673999993</v>
      </c>
      <c r="O98" s="76">
        <f>(((Table134567891011121314151617343[[#This Row],[USA]]-VLOOKUP($U$1,A:N,14,))/VLOOKUP($U$1,A:N,14,))*100)+100</f>
        <v>96.478704081528079</v>
      </c>
      <c r="P98" s="76">
        <f>IF(VLOOKUP(A98,Database!$A:$AS,MATCH($P$1,Database!$A$1:$AS$1,0),FALSE)=0,#N/A,VLOOKUP(A98,Database!$A:$AS,MATCH($P$1,Database!$A$1:$AS$1,0),FALSE))</f>
        <v>106.19426418099999</v>
      </c>
      <c r="Q98" s="76">
        <f>(((Table134567891011121314151617343[[#This Row],[JPN]]-VLOOKUP($U$1,A:Q,16,))/VLOOKUP($U$1,A:Q,16,))*100)+100</f>
        <v>106.6168623263213</v>
      </c>
    </row>
    <row r="99" spans="1:17" s="80" customFormat="1" x14ac:dyDescent="0.35">
      <c r="A99" s="21">
        <v>35827</v>
      </c>
      <c r="B99" s="76">
        <f>IF(VLOOKUP(A99,Database!$A:$AS,MATCH($B$1,Database!$A$1:$AS$1,0),FALSE)=0,#N/A,VLOOKUP(A99,Database!$A:$AS,MATCH($B$1,Database!$A$1:$AS$1,0),FALSE))</f>
        <v>123.489709191</v>
      </c>
      <c r="C99" s="76">
        <f>IF(VLOOKUP(A99,Database!$A:$AS,MATCH($C$1,Database!$A$1:$AS$1,0),FALSE)=0,#N/A,VLOOKUP(A99,Database!$A:$AS,MATCH($C$1,Database!$A$1:$AS$1,0),FALSE))</f>
        <v>101.73</v>
      </c>
      <c r="D99" s="76">
        <f>IF(VLOOKUP(A99,Database!$A:$AS,MATCH($D$1,Database!$A$1:$AS$1,0),FALSE)=0,#N/A,VLOOKUP(A99,Database!$A:$AS,MATCH($D$1,Database!$A$1:$AS$1,0),FALSE))</f>
        <v>74.706225519</v>
      </c>
      <c r="E99" s="76">
        <f>IF(VLOOKUP(A99,Database!$A:$AS,MATCH($E$1,Database!$A$1:$AS$1,0),FALSE)=0,#N/A,VLOOKUP(A99,Database!$A:$AS,MATCH($E$1,Database!$A$1:$AS$1,0),FALSE))</f>
        <v>115.841096534</v>
      </c>
      <c r="F99" s="76">
        <f>IF(VLOOKUP(A99,Database!$A:$AS,MATCH($F$1,Database!$A$1:$AS$1,0),FALSE)=0,#N/A,VLOOKUP(A99,Database!$A:$AS,MATCH($F$1,Database!$A$1:$AS$1,0),FALSE))</f>
        <v>88.692608949000004</v>
      </c>
      <c r="G99" s="76">
        <f>IF(VLOOKUP(A99,Database!$A:$AS,MATCH($G$1,Database!$A$1:$AS$1,0),FALSE)=0,#N/A,VLOOKUP(A99,Database!$A:$AS,MATCH($G$1,Database!$A$1:$AS$1,0),FALSE))</f>
        <v>94.764768305999993</v>
      </c>
      <c r="H99" s="76">
        <f>(((Table134567891011121314151617343[[#This Row],[ITA]]-VLOOKUP($U$1,A:B,2,))/VLOOKUP($U$1,A:B,2,))*100)+100</f>
        <v>101.56250000011566</v>
      </c>
      <c r="I99" s="76">
        <f>(((Table134567891011121314151617343[[#This Row],[FRA]]-VLOOKUP($U$1,A:C,3,))/VLOOKUP($U$1,A:C,3,))*100)+100</f>
        <v>99.268149882903984</v>
      </c>
      <c r="J99" s="76">
        <f>(((Table134567891011121314151617343[[#This Row],[DEU]]-VLOOKUP($U$1,A:D,4,))/VLOOKUP($U$1,A:D,4,))*100)+100</f>
        <v>99.335106383164387</v>
      </c>
      <c r="K99" s="76">
        <f>(((Table134567891011121314151617343[[#This Row],[ESP]]-VLOOKUP($U$1,A:E,5,))/VLOOKUP($U$1,A:E,5,))*100)+100</f>
        <v>97.930492268931644</v>
      </c>
      <c r="L99" s="76">
        <f>(((Table134567891011121314151617343[[#This Row],[EA19]]-VLOOKUP($U$1,A:F,6,))/VLOOKUP($U$1,A:F,6,))*100)+100</f>
        <v>99.106145251270561</v>
      </c>
      <c r="M99" s="76">
        <f>(((Table134567891011121314151617343[[#This Row],[GBR]]-VLOOKUP($U$1,A:G,7,))/VLOOKUP($U$1,A:G,7,))*100)+100</f>
        <v>98.674033149659095</v>
      </c>
      <c r="N99" s="76">
        <f>IF(VLOOKUP(A99,Database!$A:$AU,MATCH($N$1,Database!$A$1:$AU$1,0),FALSE)=0,#N/A,VLOOKUP(A99,Database!$A:$AU,MATCH($N$1,Database!$A$1:$AU$1,0),FALSE))</f>
        <v>83.775511198999993</v>
      </c>
      <c r="O99" s="76">
        <f>(((Table134567891011121314151617343[[#This Row],[USA]]-VLOOKUP($U$1,A:N,14,))/VLOOKUP($U$1,A:N,14,))*100)+100</f>
        <v>96.63861220842233</v>
      </c>
      <c r="P99" s="76">
        <f>IF(VLOOKUP(A99,Database!$A:$AS,MATCH($P$1,Database!$A$1:$AS$1,0),FALSE)=0,#N/A,VLOOKUP(A99,Database!$A:$AS,MATCH($P$1,Database!$A$1:$AS$1,0),FALSE))</f>
        <v>103.430449498</v>
      </c>
      <c r="Q99" s="76">
        <f>(((Table134567891011121314151617343[[#This Row],[JPN]]-VLOOKUP($U$1,A:Q,16,))/VLOOKUP($U$1,A:Q,16,))*100)+100</f>
        <v>103.84204909299417</v>
      </c>
    </row>
    <row r="100" spans="1:17" s="80" customFormat="1" x14ac:dyDescent="0.35">
      <c r="A100" s="21">
        <v>35855</v>
      </c>
      <c r="B100" s="76">
        <f>IF(VLOOKUP(A100,Database!$A:$AS,MATCH($B$1,Database!$A$1:$AS$1,0),FALSE)=0,#N/A,VLOOKUP(A100,Database!$A:$AS,MATCH($B$1,Database!$A$1:$AS$1,0),FALSE))</f>
        <v>122.889759187</v>
      </c>
      <c r="C100" s="76">
        <f>IF(VLOOKUP(A100,Database!$A:$AS,MATCH($C$1,Database!$A$1:$AS$1,0),FALSE)=0,#N/A,VLOOKUP(A100,Database!$A:$AS,MATCH($C$1,Database!$A$1:$AS$1,0),FALSE))</f>
        <v>100.54</v>
      </c>
      <c r="D100" s="76">
        <f>IF(VLOOKUP(A100,Database!$A:$AS,MATCH($D$1,Database!$A$1:$AS$1,0),FALSE)=0,#N/A,VLOOKUP(A100,Database!$A:$AS,MATCH($D$1,Database!$A$1:$AS$1,0),FALSE))</f>
        <v>75.706308859000004</v>
      </c>
      <c r="E100" s="76">
        <f>IF(VLOOKUP(A100,Database!$A:$AS,MATCH($E$1,Database!$A$1:$AS$1,0),FALSE)=0,#N/A,VLOOKUP(A100,Database!$A:$AS,MATCH($E$1,Database!$A$1:$AS$1,0),FALSE))</f>
        <v>114.64909554099999</v>
      </c>
      <c r="F100" s="76">
        <f>IF(VLOOKUP(A100,Database!$A:$AS,MATCH($F$1,Database!$A$1:$AS$1,0),FALSE)=0,#N/A,VLOOKUP(A100,Database!$A:$AS,MATCH($F$1,Database!$A$1:$AS$1,0),FALSE))</f>
        <v>88.692608949000004</v>
      </c>
      <c r="G100" s="76">
        <f>IF(VLOOKUP(A100,Database!$A:$AS,MATCH($G$1,Database!$A$1:$AS$1,0),FALSE)=0,#N/A,VLOOKUP(A100,Database!$A:$AS,MATCH($G$1,Database!$A$1:$AS$1,0),FALSE))</f>
        <v>95.083126989999997</v>
      </c>
      <c r="H100" s="76">
        <f>(((Table134567891011121314151617343[[#This Row],[ITA]]-VLOOKUP($U$1,A:B,2,))/VLOOKUP($U$1,A:B,2,))*100)+100</f>
        <v>101.0690789476207</v>
      </c>
      <c r="I100" s="76">
        <f>(((Table134567891011121314151617343[[#This Row],[FRA]]-VLOOKUP($U$1,A:C,3,))/VLOOKUP($U$1,A:C,3,))*100)+100</f>
        <v>98.106947697111636</v>
      </c>
      <c r="J100" s="76">
        <f>(((Table134567891011121314151617343[[#This Row],[DEU]]-VLOOKUP($U$1,A:D,4,))/VLOOKUP($U$1,A:D,4,))*100)+100</f>
        <v>100.66489361683561</v>
      </c>
      <c r="K100" s="76">
        <f>(((Table134567891011121314151617343[[#This Row],[ESP]]-VLOOKUP($U$1,A:E,5,))/VLOOKUP($U$1,A:E,5,))*100)+100</f>
        <v>96.922790792320683</v>
      </c>
      <c r="L100" s="76">
        <f>(((Table134567891011121314151617343[[#This Row],[EA19]]-VLOOKUP($U$1,A:F,6,))/VLOOKUP($U$1,A:F,6,))*100)+100</f>
        <v>99.106145251270561</v>
      </c>
      <c r="M100" s="76">
        <f>(((Table134567891011121314151617343[[#This Row],[GBR]]-VLOOKUP($U$1,A:G,7,))/VLOOKUP($U$1,A:G,7,))*100)+100</f>
        <v>99.005524862244314</v>
      </c>
      <c r="N100" s="76">
        <f>IF(VLOOKUP(A100,Database!$A:$AU,MATCH($N$1,Database!$A$1:$AU$1,0),FALSE)=0,#N/A,VLOOKUP(A100,Database!$A:$AU,MATCH($N$1,Database!$A$1:$AU$1,0),FALSE))</f>
        <v>83.809919183999995</v>
      </c>
      <c r="O100" s="76">
        <f>(((Table134567891011121314151617343[[#This Row],[USA]]-VLOOKUP($U$1,A:N,14,))/VLOOKUP($U$1,A:N,14,))*100)+100</f>
        <v>96.678303281287157</v>
      </c>
      <c r="P100" s="76">
        <f>IF(VLOOKUP(A100,Database!$A:$AS,MATCH($P$1,Database!$A$1:$AS$1,0),FALSE)=0,#N/A,VLOOKUP(A100,Database!$A:$AS,MATCH($P$1,Database!$A$1:$AS$1,0),FALSE))</f>
        <v>101.19813763800001</v>
      </c>
      <c r="Q100" s="76">
        <f>(((Table134567891011121314151617343[[#This Row],[JPN]]-VLOOKUP($U$1,A:Q,16,))/VLOOKUP($U$1,A:Q,16,))*100)+100</f>
        <v>101.60085378849659</v>
      </c>
    </row>
    <row r="101" spans="1:17" s="80" customFormat="1" x14ac:dyDescent="0.35">
      <c r="A101" s="21">
        <v>35886</v>
      </c>
      <c r="B101" s="76">
        <f>IF(VLOOKUP(A101,Database!$A:$AS,MATCH($B$1,Database!$A$1:$AS$1,0),FALSE)=0,#N/A,VLOOKUP(A101,Database!$A:$AS,MATCH($B$1,Database!$A$1:$AS$1,0),FALSE))</f>
        <v>123.88967586</v>
      </c>
      <c r="C101" s="76">
        <f>IF(VLOOKUP(A101,Database!$A:$AS,MATCH($C$1,Database!$A$1:$AS$1,0),FALSE)=0,#N/A,VLOOKUP(A101,Database!$A:$AS,MATCH($C$1,Database!$A$1:$AS$1,0),FALSE))</f>
        <v>101.82</v>
      </c>
      <c r="D101" s="76">
        <f>IF(VLOOKUP(A101,Database!$A:$AS,MATCH($D$1,Database!$A$1:$AS$1,0),FALSE)=0,#N/A,VLOOKUP(A101,Database!$A:$AS,MATCH($D$1,Database!$A$1:$AS$1,0),FALSE))</f>
        <v>75.006250520999998</v>
      </c>
      <c r="E101" s="76">
        <f>IF(VLOOKUP(A101,Database!$A:$AS,MATCH($E$1,Database!$A$1:$AS$1,0),FALSE)=0,#N/A,VLOOKUP(A101,Database!$A:$AS,MATCH($E$1,Database!$A$1:$AS$1,0),FALSE))</f>
        <v>115.35709613100001</v>
      </c>
      <c r="F101" s="76">
        <f>IF(VLOOKUP(A101,Database!$A:$AS,MATCH($F$1,Database!$A$1:$AS$1,0),FALSE)=0,#N/A,VLOOKUP(A101,Database!$A:$AS,MATCH($F$1,Database!$A$1:$AS$1,0),FALSE))</f>
        <v>88.992583951</v>
      </c>
      <c r="G101" s="76">
        <f>IF(VLOOKUP(A101,Database!$A:$AS,MATCH($G$1,Database!$A$1:$AS$1,0),FALSE)=0,#N/A,VLOOKUP(A101,Database!$A:$AS,MATCH($G$1,Database!$A$1:$AS$1,0),FALSE))</f>
        <v>94.870887866999993</v>
      </c>
      <c r="H101" s="76">
        <f>(((Table134567891011121314151617343[[#This Row],[ITA]]-VLOOKUP($U$1,A:B,2,))/VLOOKUP($U$1,A:B,2,))*100)+100</f>
        <v>101.89144736817148</v>
      </c>
      <c r="I101" s="76">
        <f>(((Table134567891011121314151617343[[#This Row],[FRA]]-VLOOKUP($U$1,A:C,3,))/VLOOKUP($U$1,A:C,3,))*100)+100</f>
        <v>99.355971896955495</v>
      </c>
      <c r="J101" s="76">
        <f>(((Table134567891011121314151617343[[#This Row],[DEU]]-VLOOKUP($U$1,A:D,4,))/VLOOKUP($U$1,A:D,4,))*100)+100</f>
        <v>99.734042553265752</v>
      </c>
      <c r="K101" s="76">
        <f>(((Table134567891011121314151617343[[#This Row],[ESP]]-VLOOKUP($U$1,A:E,5,))/VLOOKUP($U$1,A:E,5,))*100)+100</f>
        <v>97.521324891012029</v>
      </c>
      <c r="L101" s="76">
        <f>(((Table134567891011121314151617343[[#This Row],[EA19]]-VLOOKUP($U$1,A:F,6,))/VLOOKUP($U$1,A:F,6,))*100)+100</f>
        <v>99.441340781904415</v>
      </c>
      <c r="M101" s="76">
        <f>(((Table134567891011121314151617343[[#This Row],[GBR]]-VLOOKUP($U$1,A:G,7,))/VLOOKUP($U$1,A:G,7,))*100)+100</f>
        <v>98.784530386840416</v>
      </c>
      <c r="N101" s="76">
        <f>IF(VLOOKUP(A101,Database!$A:$AU,MATCH($N$1,Database!$A$1:$AU$1,0),FALSE)=0,#N/A,VLOOKUP(A101,Database!$A:$AU,MATCH($N$1,Database!$A$1:$AU$1,0),FALSE))</f>
        <v>84.113641543</v>
      </c>
      <c r="O101" s="76">
        <f>(((Table134567891011121314151617343[[#This Row],[USA]]-VLOOKUP($U$1,A:N,14,))/VLOOKUP($U$1,A:N,14,))*100)+100</f>
        <v>97.028659929075417</v>
      </c>
      <c r="P101" s="76">
        <f>IF(VLOOKUP(A101,Database!$A:$AS,MATCH($P$1,Database!$A$1:$AS$1,0),FALSE)=0,#N/A,VLOOKUP(A101,Database!$A:$AS,MATCH($P$1,Database!$A$1:$AS$1,0),FALSE))</f>
        <v>100.985536509</v>
      </c>
      <c r="Q101" s="76">
        <f>(((Table134567891011121314151617343[[#This Row],[JPN]]-VLOOKUP($U$1,A:Q,16,))/VLOOKUP($U$1,A:Q,16,))*100)+100</f>
        <v>101.38740661716557</v>
      </c>
    </row>
    <row r="102" spans="1:17" s="80" customFormat="1" x14ac:dyDescent="0.35">
      <c r="A102" s="21">
        <v>35916</v>
      </c>
      <c r="B102" s="76">
        <f>IF(VLOOKUP(A102,Database!$A:$AS,MATCH($B$1,Database!$A$1:$AS$1,0),FALSE)=0,#N/A,VLOOKUP(A102,Database!$A:$AS,MATCH($B$1,Database!$A$1:$AS$1,0),FALSE))</f>
        <v>123.689692526</v>
      </c>
      <c r="C102" s="76">
        <f>IF(VLOOKUP(A102,Database!$A:$AS,MATCH($C$1,Database!$A$1:$AS$1,0),FALSE)=0,#N/A,VLOOKUP(A102,Database!$A:$AS,MATCH($C$1,Database!$A$1:$AS$1,0),FALSE))</f>
        <v>103.13</v>
      </c>
      <c r="D102" s="76">
        <f>IF(VLOOKUP(A102,Database!$A:$AS,MATCH($D$1,Database!$A$1:$AS$1,0),FALSE)=0,#N/A,VLOOKUP(A102,Database!$A:$AS,MATCH($D$1,Database!$A$1:$AS$1,0),FALSE))</f>
        <v>75.406283857000005</v>
      </c>
      <c r="E102" s="76">
        <f>IF(VLOOKUP(A102,Database!$A:$AS,MATCH($E$1,Database!$A$1:$AS$1,0),FALSE)=0,#N/A,VLOOKUP(A102,Database!$A:$AS,MATCH($E$1,Database!$A$1:$AS$1,0),FALSE))</f>
        <v>115.78509648799999</v>
      </c>
      <c r="F102" s="76">
        <f>IF(VLOOKUP(A102,Database!$A:$AS,MATCH($F$1,Database!$A$1:$AS$1,0),FALSE)=0,#N/A,VLOOKUP(A102,Database!$A:$AS,MATCH($F$1,Database!$A$1:$AS$1,0),FALSE))</f>
        <v>89.392550620999998</v>
      </c>
      <c r="G102" s="76">
        <f>IF(VLOOKUP(A102,Database!$A:$AS,MATCH($G$1,Database!$A$1:$AS$1,0),FALSE)=0,#N/A,VLOOKUP(A102,Database!$A:$AS,MATCH($G$1,Database!$A$1:$AS$1,0),FALSE))</f>
        <v>93.385214008000005</v>
      </c>
      <c r="H102" s="76">
        <f>(((Table134567891011121314151617343[[#This Row],[ITA]]-VLOOKUP($U$1,A:B,2,))/VLOOKUP($U$1,A:B,2,))*100)+100</f>
        <v>101.72697368455479</v>
      </c>
      <c r="I102" s="76">
        <f>(((Table134567891011121314151617343[[#This Row],[FRA]]-VLOOKUP($U$1,A:C,3,))/VLOOKUP($U$1,A:C,3,))*100)+100</f>
        <v>100.63427010148321</v>
      </c>
      <c r="J102" s="76">
        <f>(((Table134567891011121314151617343[[#This Row],[DEU]]-VLOOKUP($U$1,A:D,4,))/VLOOKUP($U$1,A:D,4,))*100)+100</f>
        <v>100.26595744673425</v>
      </c>
      <c r="K102" s="76">
        <f>(((Table134567891011121314151617343[[#This Row],[ESP]]-VLOOKUP($U$1,A:E,5,))/VLOOKUP($U$1,A:E,5,))*100)+100</f>
        <v>97.883150589372761</v>
      </c>
      <c r="L102" s="76">
        <f>(((Table134567891011121314151617343[[#This Row],[EA19]]-VLOOKUP($U$1,A:F,6,))/VLOOKUP($U$1,A:F,6,))*100)+100</f>
        <v>99.888268156827849</v>
      </c>
      <c r="M102" s="76">
        <f>(((Table134567891011121314151617343[[#This Row],[GBR]]-VLOOKUP($U$1,A:G,7,))/VLOOKUP($U$1,A:G,7,))*100)+100</f>
        <v>97.237569061095641</v>
      </c>
      <c r="N102" s="76">
        <f>IF(VLOOKUP(A102,Database!$A:$AU,MATCH($N$1,Database!$A$1:$AU$1,0),FALSE)=0,#N/A,VLOOKUP(A102,Database!$A:$AU,MATCH($N$1,Database!$A$1:$AU$1,0),FALSE))</f>
        <v>84.641263702000003</v>
      </c>
      <c r="O102" s="76">
        <f>(((Table134567891011121314151617343[[#This Row],[USA]]-VLOOKUP($U$1,A:N,14,))/VLOOKUP($U$1,A:N,14,))*100)+100</f>
        <v>97.637294510785736</v>
      </c>
      <c r="P102" s="76">
        <f>IF(VLOOKUP(A102,Database!$A:$AS,MATCH($P$1,Database!$A$1:$AS$1,0),FALSE)=0,#N/A,VLOOKUP(A102,Database!$A:$AS,MATCH($P$1,Database!$A$1:$AS$1,0),FALSE))</f>
        <v>100.24143255600001</v>
      </c>
      <c r="Q102" s="76">
        <f>(((Table134567891011121314151617343[[#This Row],[JPN]]-VLOOKUP($U$1,A:Q,16,))/VLOOKUP($U$1,A:Q,16,))*100)+100</f>
        <v>100.64034151600103</v>
      </c>
    </row>
    <row r="103" spans="1:17" s="80" customFormat="1" x14ac:dyDescent="0.35">
      <c r="A103" s="21">
        <v>35947</v>
      </c>
      <c r="B103" s="76">
        <f>IF(VLOOKUP(A103,Database!$A:$AS,MATCH($B$1,Database!$A$1:$AS$1,0),FALSE)=0,#N/A,VLOOKUP(A103,Database!$A:$AS,MATCH($B$1,Database!$A$1:$AS$1,0),FALSE))</f>
        <v>123.489709191</v>
      </c>
      <c r="C103" s="76">
        <f>IF(VLOOKUP(A103,Database!$A:$AS,MATCH($C$1,Database!$A$1:$AS$1,0),FALSE)=0,#N/A,VLOOKUP(A103,Database!$A:$AS,MATCH($C$1,Database!$A$1:$AS$1,0),FALSE))</f>
        <v>102.46</v>
      </c>
      <c r="D103" s="76">
        <f>IF(VLOOKUP(A103,Database!$A:$AS,MATCH($D$1,Database!$A$1:$AS$1,0),FALSE)=0,#N/A,VLOOKUP(A103,Database!$A:$AS,MATCH($D$1,Database!$A$1:$AS$1,0),FALSE))</f>
        <v>74.806233852999995</v>
      </c>
      <c r="E103" s="76">
        <f>IF(VLOOKUP(A103,Database!$A:$AS,MATCH($E$1,Database!$A$1:$AS$1,0),FALSE)=0,#N/A,VLOOKUP(A103,Database!$A:$AS,MATCH($E$1,Database!$A$1:$AS$1,0),FALSE))</f>
        <v>115.602096335</v>
      </c>
      <c r="F103" s="76">
        <f>IF(VLOOKUP(A103,Database!$A:$AS,MATCH($F$1,Database!$A$1:$AS$1,0),FALSE)=0,#N/A,VLOOKUP(A103,Database!$A:$AS,MATCH($F$1,Database!$A$1:$AS$1,0),FALSE))</f>
        <v>88.892592284000003</v>
      </c>
      <c r="G103" s="76">
        <f>IF(VLOOKUP(A103,Database!$A:$AS,MATCH($G$1,Database!$A$1:$AS$1,0),FALSE)=0,#N/A,VLOOKUP(A103,Database!$A:$AS,MATCH($G$1,Database!$A$1:$AS$1,0),FALSE))</f>
        <v>92.960735761999999</v>
      </c>
      <c r="H103" s="76">
        <f>(((Table134567891011121314151617343[[#This Row],[ITA]]-VLOOKUP($U$1,A:B,2,))/VLOOKUP($U$1,A:B,2,))*100)+100</f>
        <v>101.56250000011566</v>
      </c>
      <c r="I103" s="76">
        <f>(((Table134567891011121314151617343[[#This Row],[FRA]]-VLOOKUP($U$1,A:C,3,))/VLOOKUP($U$1,A:C,3,))*100)+100</f>
        <v>99.980483996877425</v>
      </c>
      <c r="J103" s="76">
        <f>(((Table134567891011121314151617343[[#This Row],[DEU]]-VLOOKUP($U$1,A:D,4,))/VLOOKUP($U$1,A:D,4,))*100)+100</f>
        <v>99.468085106531504</v>
      </c>
      <c r="K103" s="76">
        <f>(((Table134567891011121314151617343[[#This Row],[ESP]]-VLOOKUP($U$1,A:E,5,))/VLOOKUP($U$1,A:E,5,))*100)+100</f>
        <v>97.72844474140696</v>
      </c>
      <c r="L103" s="76">
        <f>(((Table134567891011121314151617343[[#This Row],[EA19]]-VLOOKUP($U$1,A:F,6,))/VLOOKUP($U$1,A:F,6,))*100)+100</f>
        <v>99.329608938732278</v>
      </c>
      <c r="M103" s="76">
        <f>(((Table134567891011121314151617343[[#This Row],[GBR]]-VLOOKUP($U$1,A:G,7,))/VLOOKUP($U$1,A:G,7,))*100)+100</f>
        <v>96.79558011028783</v>
      </c>
      <c r="N103" s="76">
        <f>IF(VLOOKUP(A103,Database!$A:$AU,MATCH($N$1,Database!$A$1:$AU$1,0),FALSE)=0,#N/A,VLOOKUP(A103,Database!$A:$AU,MATCH($N$1,Database!$A$1:$AU$1,0),FALSE))</f>
        <v>84.132580809000004</v>
      </c>
      <c r="O103" s="76">
        <f>(((Table134567891011121314151617343[[#This Row],[USA]]-VLOOKUP($U$1,A:N,14,))/VLOOKUP($U$1,A:N,14,))*100)+100</f>
        <v>97.050507177230529</v>
      </c>
      <c r="P103" s="76">
        <f>IF(VLOOKUP(A103,Database!$A:$AS,MATCH($P$1,Database!$A$1:$AS$1,0),FALSE)=0,#N/A,VLOOKUP(A103,Database!$A:$AS,MATCH($P$1,Database!$A$1:$AS$1,0),FALSE))</f>
        <v>100.24143255600001</v>
      </c>
      <c r="Q103" s="76">
        <f>(((Table134567891011121314151617343[[#This Row],[JPN]]-VLOOKUP($U$1,A:Q,16,))/VLOOKUP($U$1,A:Q,16,))*100)+100</f>
        <v>100.64034151600103</v>
      </c>
    </row>
    <row r="104" spans="1:17" s="80" customFormat="1" x14ac:dyDescent="0.35">
      <c r="A104" s="21">
        <v>35977</v>
      </c>
      <c r="B104" s="76">
        <f>IF(VLOOKUP(A104,Database!$A:$AS,MATCH($B$1,Database!$A$1:$AS$1,0),FALSE)=0,#N/A,VLOOKUP(A104,Database!$A:$AS,MATCH($B$1,Database!$A$1:$AS$1,0),FALSE))</f>
        <v>123.289725856</v>
      </c>
      <c r="C104" s="76">
        <f>IF(VLOOKUP(A104,Database!$A:$AS,MATCH($C$1,Database!$A$1:$AS$1,0),FALSE)=0,#N/A,VLOOKUP(A104,Database!$A:$AS,MATCH($C$1,Database!$A$1:$AS$1,0),FALSE))</f>
        <v>103.07</v>
      </c>
      <c r="D104" s="76">
        <f>IF(VLOOKUP(A104,Database!$A:$AS,MATCH($D$1,Database!$A$1:$AS$1,0),FALSE)=0,#N/A,VLOOKUP(A104,Database!$A:$AS,MATCH($D$1,Database!$A$1:$AS$1,0),FALSE))</f>
        <v>76.406367196999994</v>
      </c>
      <c r="E104" s="76">
        <f>IF(VLOOKUP(A104,Database!$A:$AS,MATCH($E$1,Database!$A$1:$AS$1,0),FALSE)=0,#N/A,VLOOKUP(A104,Database!$A:$AS,MATCH($E$1,Database!$A$1:$AS$1,0),FALSE))</f>
        <v>115.41409617799999</v>
      </c>
      <c r="F104" s="76">
        <f>IF(VLOOKUP(A104,Database!$A:$AS,MATCH($F$1,Database!$A$1:$AS$1,0),FALSE)=0,#N/A,VLOOKUP(A104,Database!$A:$AS,MATCH($F$1,Database!$A$1:$AS$1,0),FALSE))</f>
        <v>89.892508957999993</v>
      </c>
      <c r="G104" s="76">
        <f>IF(VLOOKUP(A104,Database!$A:$AS,MATCH($G$1,Database!$A$1:$AS$1,0),FALSE)=0,#N/A,VLOOKUP(A104,Database!$A:$AS,MATCH($G$1,Database!$A$1:$AS$1,0),FALSE))</f>
        <v>92.217898833000007</v>
      </c>
      <c r="H104" s="76">
        <f>(((Table134567891011121314151617343[[#This Row],[ITA]]-VLOOKUP($U$1,A:B,2,))/VLOOKUP($U$1,A:B,2,))*100)+100</f>
        <v>101.39802631567653</v>
      </c>
      <c r="I104" s="76">
        <f>(((Table134567891011121314151617343[[#This Row],[FRA]]-VLOOKUP($U$1,A:C,3,))/VLOOKUP($U$1,A:C,3,))*100)+100</f>
        <v>100.57572209211553</v>
      </c>
      <c r="J104" s="76">
        <f>(((Table134567891011121314151617343[[#This Row],[DEU]]-VLOOKUP($U$1,A:D,4,))/VLOOKUP($U$1,A:D,4,))*100)+100</f>
        <v>101.59574468040547</v>
      </c>
      <c r="K104" s="76">
        <f>(((Table134567891011121314151617343[[#This Row],[ESP]]-VLOOKUP($U$1,A:E,5,))/VLOOKUP($U$1,A:E,5,))*100)+100</f>
        <v>97.569511957856847</v>
      </c>
      <c r="L104" s="76">
        <f>(((Table134567891011121314151617343[[#This Row],[EA19]]-VLOOKUP($U$1,A:F,6,))/VLOOKUP($U$1,A:F,6,))*100)+100</f>
        <v>100.44692737492343</v>
      </c>
      <c r="M104" s="76">
        <f>(((Table134567891011121314151617343[[#This Row],[GBR]]-VLOOKUP($U$1,A:G,7,))/VLOOKUP($U$1,A:G,7,))*100)+100</f>
        <v>96.022099447936071</v>
      </c>
      <c r="N104" s="76">
        <f>IF(VLOOKUP(A104,Database!$A:$AU,MATCH($N$1,Database!$A$1:$AU$1,0),FALSE)=0,#N/A,VLOOKUP(A104,Database!$A:$AU,MATCH($N$1,Database!$A$1:$AU$1,0),FALSE))</f>
        <v>83.794946257000007</v>
      </c>
      <c r="O104" s="76">
        <f>(((Table134567891011121314151617343[[#This Row],[USA]]-VLOOKUP($U$1,A:N,14,))/VLOOKUP($U$1,A:N,14,))*100)+100</f>
        <v>96.661031373718131</v>
      </c>
      <c r="P104" s="76">
        <f>IF(VLOOKUP(A104,Database!$A:$AS,MATCH($P$1,Database!$A$1:$AS$1,0),FALSE)=0,#N/A,VLOOKUP(A104,Database!$A:$AS,MATCH($P$1,Database!$A$1:$AS$1,0),FALSE))</f>
        <v>100.028831426</v>
      </c>
      <c r="Q104" s="76">
        <f>(((Table134567891011121314151617343[[#This Row],[JPN]]-VLOOKUP($U$1,A:Q,16,))/VLOOKUP($U$1,A:Q,16,))*100)+100</f>
        <v>100.42689434366602</v>
      </c>
    </row>
    <row r="105" spans="1:17" s="80" customFormat="1" x14ac:dyDescent="0.35">
      <c r="A105" s="21">
        <v>36008</v>
      </c>
      <c r="B105" s="76">
        <f>IF(VLOOKUP(A105,Database!$A:$AS,MATCH($B$1,Database!$A$1:$AS$1,0),FALSE)=0,#N/A,VLOOKUP(A105,Database!$A:$AS,MATCH($B$1,Database!$A$1:$AS$1,0),FALSE))</f>
        <v>121.58986751099999</v>
      </c>
      <c r="C105" s="76">
        <f>IF(VLOOKUP(A105,Database!$A:$AS,MATCH($C$1,Database!$A$1:$AS$1,0),FALSE)=0,#N/A,VLOOKUP(A105,Database!$A:$AS,MATCH($C$1,Database!$A$1:$AS$1,0),FALSE))</f>
        <v>100.46</v>
      </c>
      <c r="D105" s="76">
        <f>IF(VLOOKUP(A105,Database!$A:$AS,MATCH($D$1,Database!$A$1:$AS$1,0),FALSE)=0,#N/A,VLOOKUP(A105,Database!$A:$AS,MATCH($D$1,Database!$A$1:$AS$1,0),FALSE))</f>
        <v>74.706225519</v>
      </c>
      <c r="E105" s="76">
        <f>IF(VLOOKUP(A105,Database!$A:$AS,MATCH($E$1,Database!$A$1:$AS$1,0),FALSE)=0,#N/A,VLOOKUP(A105,Database!$A:$AS,MATCH($E$1,Database!$A$1:$AS$1,0),FALSE))</f>
        <v>115.468096223</v>
      </c>
      <c r="F105" s="76">
        <f>IF(VLOOKUP(A105,Database!$A:$AS,MATCH($F$1,Database!$A$1:$AS$1,0),FALSE)=0,#N/A,VLOOKUP(A105,Database!$A:$AS,MATCH($F$1,Database!$A$1:$AS$1,0),FALSE))</f>
        <v>88.492625614999994</v>
      </c>
      <c r="G105" s="76">
        <f>IF(VLOOKUP(A105,Database!$A:$AS,MATCH($G$1,Database!$A$1:$AS$1,0),FALSE)=0,#N/A,VLOOKUP(A105,Database!$A:$AS,MATCH($G$1,Database!$A$1:$AS$1,0),FALSE))</f>
        <v>92.005659710000003</v>
      </c>
      <c r="H105" s="76">
        <f>(((Table134567891011121314151617343[[#This Row],[ITA]]-VLOOKUP($U$1,A:B,2,))/VLOOKUP($U$1,A:B,2,))*100)+100</f>
        <v>100</v>
      </c>
      <c r="I105" s="76">
        <f>(((Table134567891011121314151617343[[#This Row],[FRA]]-VLOOKUP($U$1,A:C,3,))/VLOOKUP($U$1,A:C,3,))*100)+100</f>
        <v>98.028883684621377</v>
      </c>
      <c r="J105" s="76">
        <f>(((Table134567891011121314151617343[[#This Row],[DEU]]-VLOOKUP($U$1,A:D,4,))/VLOOKUP($U$1,A:D,4,))*100)+100</f>
        <v>99.335106383164387</v>
      </c>
      <c r="K105" s="76">
        <f>(((Table134567891011121314151617343[[#This Row],[ESP]]-VLOOKUP($U$1,A:E,5,))/VLOOKUP($U$1,A:E,5,))*100)+100</f>
        <v>97.61516286368925</v>
      </c>
      <c r="L105" s="76">
        <f>(((Table134567891011121314151617343[[#This Row],[EA19]]-VLOOKUP($U$1,A:F,6,))/VLOOKUP($U$1,A:F,6,))*100)+100</f>
        <v>98.882681564926244</v>
      </c>
      <c r="M105" s="76">
        <f>(((Table134567891011121314151617343[[#This Row],[GBR]]-VLOOKUP($U$1,A:G,7,))/VLOOKUP($U$1,A:G,7,))*100)+100</f>
        <v>95.801104972532158</v>
      </c>
      <c r="N105" s="76">
        <f>IF(VLOOKUP(A105,Database!$A:$AU,MATCH($N$1,Database!$A$1:$AU$1,0),FALSE)=0,#N/A,VLOOKUP(A105,Database!$A:$AU,MATCH($N$1,Database!$A$1:$AU$1,0),FALSE))</f>
        <v>85.520600912999996</v>
      </c>
      <c r="O105" s="76">
        <f>(((Table134567891011121314151617343[[#This Row],[USA]]-VLOOKUP($U$1,A:N,14,))/VLOOKUP($U$1,A:N,14,))*100)+100</f>
        <v>98.65164735110929</v>
      </c>
      <c r="P105" s="76">
        <f>IF(VLOOKUP(A105,Database!$A:$AS,MATCH($P$1,Database!$A$1:$AS$1,0),FALSE)=0,#N/A,VLOOKUP(A105,Database!$A:$AS,MATCH($P$1,Database!$A$1:$AS$1,0),FALSE))</f>
        <v>98.221721825000003</v>
      </c>
      <c r="Q105" s="76">
        <f>(((Table134567891011121314151617343[[#This Row],[JPN]]-VLOOKUP($U$1,A:Q,16,))/VLOOKUP($U$1,A:Q,16,))*100)+100</f>
        <v>98.612593382834447</v>
      </c>
    </row>
    <row r="106" spans="1:17" s="80" customFormat="1" x14ac:dyDescent="0.35">
      <c r="A106" s="21">
        <v>36039</v>
      </c>
      <c r="B106" s="76">
        <f>IF(VLOOKUP(A106,Database!$A:$AS,MATCH($B$1,Database!$A$1:$AS$1,0),FALSE)=0,#N/A,VLOOKUP(A106,Database!$A:$AS,MATCH($B$1,Database!$A$1:$AS$1,0),FALSE))</f>
        <v>123.38971752400001</v>
      </c>
      <c r="C106" s="76">
        <f>IF(VLOOKUP(A106,Database!$A:$AS,MATCH($C$1,Database!$A$1:$AS$1,0),FALSE)=0,#N/A,VLOOKUP(A106,Database!$A:$AS,MATCH($C$1,Database!$A$1:$AS$1,0),FALSE))</f>
        <v>102.28</v>
      </c>
      <c r="D106" s="76">
        <f>IF(VLOOKUP(A106,Database!$A:$AS,MATCH($D$1,Database!$A$1:$AS$1,0),FALSE)=0,#N/A,VLOOKUP(A106,Database!$A:$AS,MATCH($D$1,Database!$A$1:$AS$1,0),FALSE))</f>
        <v>74.206183848999999</v>
      </c>
      <c r="E106" s="76">
        <f>IF(VLOOKUP(A106,Database!$A:$AS,MATCH($E$1,Database!$A$1:$AS$1,0),FALSE)=0,#N/A,VLOOKUP(A106,Database!$A:$AS,MATCH($E$1,Database!$A$1:$AS$1,0),FALSE))</f>
        <v>115.703096419</v>
      </c>
      <c r="F106" s="76">
        <f>IF(VLOOKUP(A106,Database!$A:$AS,MATCH($F$1,Database!$A$1:$AS$1,0),FALSE)=0,#N/A,VLOOKUP(A106,Database!$A:$AS,MATCH($F$1,Database!$A$1:$AS$1,0),FALSE))</f>
        <v>88.892592284000003</v>
      </c>
      <c r="G106" s="76">
        <f>IF(VLOOKUP(A106,Database!$A:$AS,MATCH($G$1,Database!$A$1:$AS$1,0),FALSE)=0,#N/A,VLOOKUP(A106,Database!$A:$AS,MATCH($G$1,Database!$A$1:$AS$1,0),FALSE))</f>
        <v>91.262822779999993</v>
      </c>
      <c r="H106" s="76">
        <f>(((Table134567891011121314151617343[[#This Row],[ITA]]-VLOOKUP($U$1,A:B,2,))/VLOOKUP($U$1,A:B,2,))*100)+100</f>
        <v>101.48026315830732</v>
      </c>
      <c r="I106" s="76">
        <f>(((Table134567891011121314151617343[[#This Row],[FRA]]-VLOOKUP($U$1,A:C,3,))/VLOOKUP($U$1,A:C,3,))*100)+100</f>
        <v>99.804839968774388</v>
      </c>
      <c r="J106" s="76">
        <f>(((Table134567891011121314151617343[[#This Row],[DEU]]-VLOOKUP($U$1,A:D,4,))/VLOOKUP($U$1,A:D,4,))*100)+100</f>
        <v>98.67021276632876</v>
      </c>
      <c r="K106" s="76">
        <f>(((Table134567891011121314151617343[[#This Row],[ESP]]-VLOOKUP($U$1,A:E,5,))/VLOOKUP($U$1,A:E,5,))*100)+100</f>
        <v>97.813828842915541</v>
      </c>
      <c r="L106" s="76">
        <f>(((Table134567891011121314151617343[[#This Row],[EA19]]-VLOOKUP($U$1,A:F,6,))/VLOOKUP($U$1,A:F,6,))*100)+100</f>
        <v>99.329608938732278</v>
      </c>
      <c r="M106" s="76">
        <f>(((Table134567891011121314151617343[[#This Row],[GBR]]-VLOOKUP($U$1,A:G,7,))/VLOOKUP($U$1,A:G,7,))*100)+100</f>
        <v>95.027624309139128</v>
      </c>
      <c r="N106" s="76">
        <f>IF(VLOOKUP(A106,Database!$A:$AU,MATCH($N$1,Database!$A$1:$AU$1,0),FALSE)=0,#N/A,VLOOKUP(A106,Database!$A:$AU,MATCH($N$1,Database!$A$1:$AU$1,0),FALSE))</f>
        <v>85.445537959999996</v>
      </c>
      <c r="O106" s="76">
        <f>(((Table134567891011121314151617343[[#This Row],[USA]]-VLOOKUP($U$1,A:N,14,))/VLOOKUP($U$1,A:N,14,))*100)+100</f>
        <v>98.565059045023588</v>
      </c>
      <c r="P106" s="76">
        <f>IF(VLOOKUP(A106,Database!$A:$AS,MATCH($P$1,Database!$A$1:$AS$1,0),FALSE)=0,#N/A,VLOOKUP(A106,Database!$A:$AS,MATCH($P$1,Database!$A$1:$AS$1,0),FALSE))</f>
        <v>99.497328601999996</v>
      </c>
      <c r="Q106" s="76">
        <f>(((Table134567891011121314151617343[[#This Row],[JPN]]-VLOOKUP($U$1,A:Q,16,))/VLOOKUP($U$1,A:Q,16,))*100)+100</f>
        <v>99.893276413832496</v>
      </c>
    </row>
    <row r="107" spans="1:17" s="80" customFormat="1" x14ac:dyDescent="0.35">
      <c r="A107" s="21">
        <v>36069</v>
      </c>
      <c r="B107" s="76">
        <f>IF(VLOOKUP(A107,Database!$A:$AS,MATCH($B$1,Database!$A$1:$AS$1,0),FALSE)=0,#N/A,VLOOKUP(A107,Database!$A:$AS,MATCH($B$1,Database!$A$1:$AS$1,0),FALSE))</f>
        <v>122.589784185</v>
      </c>
      <c r="C107" s="76">
        <f>IF(VLOOKUP(A107,Database!$A:$AS,MATCH($C$1,Database!$A$1:$AS$1,0),FALSE)=0,#N/A,VLOOKUP(A107,Database!$A:$AS,MATCH($C$1,Database!$A$1:$AS$1,0),FALSE))</f>
        <v>102.32</v>
      </c>
      <c r="D107" s="76">
        <f>IF(VLOOKUP(A107,Database!$A:$AS,MATCH($D$1,Database!$A$1:$AS$1,0),FALSE)=0,#N/A,VLOOKUP(A107,Database!$A:$AS,MATCH($D$1,Database!$A$1:$AS$1,0),FALSE))</f>
        <v>74.706225519</v>
      </c>
      <c r="E107" s="76">
        <f>IF(VLOOKUP(A107,Database!$A:$AS,MATCH($E$1,Database!$A$1:$AS$1,0),FALSE)=0,#N/A,VLOOKUP(A107,Database!$A:$AS,MATCH($E$1,Database!$A$1:$AS$1,0),FALSE))</f>
        <v>117.006097505</v>
      </c>
      <c r="F107" s="76">
        <f>IF(VLOOKUP(A107,Database!$A:$AS,MATCH($F$1,Database!$A$1:$AS$1,0),FALSE)=0,#N/A,VLOOKUP(A107,Database!$A:$AS,MATCH($F$1,Database!$A$1:$AS$1,0),FALSE))</f>
        <v>89.092575619000002</v>
      </c>
      <c r="G107" s="76">
        <f>IF(VLOOKUP(A107,Database!$A:$AS,MATCH($G$1,Database!$A$1:$AS$1,0),FALSE)=0,#N/A,VLOOKUP(A107,Database!$A:$AS,MATCH($G$1,Database!$A$1:$AS$1,0),FALSE))</f>
        <v>91.368942341999997</v>
      </c>
      <c r="H107" s="76">
        <f>(((Table134567891011121314151617343[[#This Row],[ITA]]-VLOOKUP($U$1,A:B,2,))/VLOOKUP($U$1,A:B,2,))*100)+100</f>
        <v>100.82236842137323</v>
      </c>
      <c r="I107" s="76">
        <f>(((Table134567891011121314151617343[[#This Row],[FRA]]-VLOOKUP($U$1,A:C,3,))/VLOOKUP($U$1,A:C,3,))*100)+100</f>
        <v>99.843871975019511</v>
      </c>
      <c r="J107" s="76">
        <f>(((Table134567891011121314151617343[[#This Row],[DEU]]-VLOOKUP($U$1,A:D,4,))/VLOOKUP($U$1,A:D,4,))*100)+100</f>
        <v>99.335106383164387</v>
      </c>
      <c r="K107" s="76">
        <f>(((Table134567891011121314151617343[[#This Row],[ESP]]-VLOOKUP($U$1,A:E,5,))/VLOOKUP($U$1,A:E,5,))*100)+100</f>
        <v>98.915368293049113</v>
      </c>
      <c r="L107" s="76">
        <f>(((Table134567891011121314151617343[[#This Row],[EA19]]-VLOOKUP($U$1,A:F,6,))/VLOOKUP($U$1,A:F,6,))*100)+100</f>
        <v>99.55307262619398</v>
      </c>
      <c r="M107" s="76">
        <f>(((Table134567891011121314151617343[[#This Row],[GBR]]-VLOOKUP($U$1,A:G,7,))/VLOOKUP($U$1,A:G,7,))*100)+100</f>
        <v>95.138121547361706</v>
      </c>
      <c r="N107" s="76">
        <f>IF(VLOOKUP(A107,Database!$A:$AU,MATCH($N$1,Database!$A$1:$AU$1,0),FALSE)=0,#N/A,VLOOKUP(A107,Database!$A:$AU,MATCH($N$1,Database!$A$1:$AU$1,0),FALSE))</f>
        <v>86.036919007999998</v>
      </c>
      <c r="O107" s="76">
        <f>(((Table134567891011121314151617343[[#This Row],[USA]]-VLOOKUP($U$1,A:N,14,))/VLOOKUP($U$1,A:N,14,))*100)+100</f>
        <v>99.247242214629409</v>
      </c>
      <c r="P107" s="76">
        <f>IF(VLOOKUP(A107,Database!$A:$AS,MATCH($P$1,Database!$A$1:$AS$1,0),FALSE)=0,#N/A,VLOOKUP(A107,Database!$A:$AS,MATCH($P$1,Database!$A$1:$AS$1,0),FALSE))</f>
        <v>98.965825778999999</v>
      </c>
      <c r="Q107" s="76">
        <f>(((Table134567891011121314151617343[[#This Row],[JPN]]-VLOOKUP($U$1,A:Q,16,))/VLOOKUP($U$1,A:Q,16,))*100)+100</f>
        <v>99.359658485002967</v>
      </c>
    </row>
    <row r="108" spans="1:17" s="80" customFormat="1" x14ac:dyDescent="0.35">
      <c r="A108" s="21">
        <v>36100</v>
      </c>
      <c r="B108" s="76">
        <f>IF(VLOOKUP(A108,Database!$A:$AS,MATCH($B$1,Database!$A$1:$AS$1,0),FALSE)=0,#N/A,VLOOKUP(A108,Database!$A:$AS,MATCH($B$1,Database!$A$1:$AS$1,0),FALSE))</f>
        <v>122.189817515</v>
      </c>
      <c r="C108" s="76">
        <f>IF(VLOOKUP(A108,Database!$A:$AS,MATCH($C$1,Database!$A$1:$AS$1,0),FALSE)=0,#N/A,VLOOKUP(A108,Database!$A:$AS,MATCH($C$1,Database!$A$1:$AS$1,0),FALSE))</f>
        <v>102.93</v>
      </c>
      <c r="D108" s="76">
        <f>IF(VLOOKUP(A108,Database!$A:$AS,MATCH($D$1,Database!$A$1:$AS$1,0),FALSE)=0,#N/A,VLOOKUP(A108,Database!$A:$AS,MATCH($D$1,Database!$A$1:$AS$1,0),FALSE))</f>
        <v>73.706142178999997</v>
      </c>
      <c r="E108" s="76">
        <f>IF(VLOOKUP(A108,Database!$A:$AS,MATCH($E$1,Database!$A$1:$AS$1,0),FALSE)=0,#N/A,VLOOKUP(A108,Database!$A:$AS,MATCH($E$1,Database!$A$1:$AS$1,0),FALSE))</f>
        <v>116.49009707499999</v>
      </c>
      <c r="F108" s="76">
        <f>IF(VLOOKUP(A108,Database!$A:$AS,MATCH($F$1,Database!$A$1:$AS$1,0),FALSE)=0,#N/A,VLOOKUP(A108,Database!$A:$AS,MATCH($F$1,Database!$A$1:$AS$1,0),FALSE))</f>
        <v>88.592617282000006</v>
      </c>
      <c r="G108" s="76">
        <f>IF(VLOOKUP(A108,Database!$A:$AS,MATCH($G$1,Database!$A$1:$AS$1,0),FALSE)=0,#N/A,VLOOKUP(A108,Database!$A:$AS,MATCH($G$1,Database!$A$1:$AS$1,0),FALSE))</f>
        <v>91.899540149000003</v>
      </c>
      <c r="H108" s="76">
        <f>(((Table134567891011121314151617343[[#This Row],[ITA]]-VLOOKUP($U$1,A:B,2,))/VLOOKUP($U$1,A:B,2,))*100)+100</f>
        <v>100.49342105249497</v>
      </c>
      <c r="I108" s="76">
        <f>(((Table134567891011121314151617343[[#This Row],[FRA]]-VLOOKUP($U$1,A:C,3,))/VLOOKUP($U$1,A:C,3,))*100)+100</f>
        <v>100.43911007025761</v>
      </c>
      <c r="J108" s="76">
        <f>(((Table134567891011121314151617343[[#This Row],[DEU]]-VLOOKUP($U$1,A:D,4,))/VLOOKUP($U$1,A:D,4,))*100)+100</f>
        <v>98.005319149493147</v>
      </c>
      <c r="K108" s="76">
        <f>(((Table134567891011121314151617343[[#This Row],[ESP]]-VLOOKUP($U$1,A:E,5,))/VLOOKUP($U$1,A:E,5,))*100)+100</f>
        <v>98.479148526206274</v>
      </c>
      <c r="L108" s="76">
        <f>(((Table134567891011121314151617343[[#This Row],[EA19]]-VLOOKUP($U$1,A:F,6,))/VLOOKUP($U$1,A:F,6,))*100)+100</f>
        <v>98.99441340809841</v>
      </c>
      <c r="M108" s="76">
        <f>(((Table134567891011121314151617343[[#This Row],[GBR]]-VLOOKUP($U$1,A:G,7,))/VLOOKUP($U$1,A:G,7,))*100)+100</f>
        <v>95.690607735350838</v>
      </c>
      <c r="N108" s="76">
        <f>IF(VLOOKUP(A108,Database!$A:$AU,MATCH($N$1,Database!$A$1:$AU$1,0),FALSE)=0,#N/A,VLOOKUP(A108,Database!$A:$AU,MATCH($N$1,Database!$A$1:$AU$1,0),FALSE))</f>
        <v>85.963343432000002</v>
      </c>
      <c r="O108" s="76">
        <f>(((Table134567891011121314151617343[[#This Row],[USA]]-VLOOKUP($U$1,A:N,14,))/VLOOKUP($U$1,A:N,14,))*100)+100</f>
        <v>99.162369661119286</v>
      </c>
      <c r="P108" s="76">
        <f>IF(VLOOKUP(A108,Database!$A:$AS,MATCH($P$1,Database!$A$1:$AS$1,0),FALSE)=0,#N/A,VLOOKUP(A108,Database!$A:$AS,MATCH($P$1,Database!$A$1:$AS$1,0),FALSE))</f>
        <v>98.434322954999999</v>
      </c>
      <c r="Q108" s="76">
        <f>(((Table134567891011121314151617343[[#This Row],[JPN]]-VLOOKUP($U$1,A:Q,16,))/VLOOKUP($U$1,A:Q,16,))*100)+100</f>
        <v>98.826040555169442</v>
      </c>
    </row>
    <row r="109" spans="1:17" s="80" customFormat="1" x14ac:dyDescent="0.35">
      <c r="A109" s="21">
        <v>36130</v>
      </c>
      <c r="B109" s="76">
        <f>IF(VLOOKUP(A109,Database!$A:$AS,MATCH($B$1,Database!$A$1:$AS$1,0),FALSE)=0,#N/A,VLOOKUP(A109,Database!$A:$AS,MATCH($B$1,Database!$A$1:$AS$1,0),FALSE))</f>
        <v>119.29005916200001</v>
      </c>
      <c r="C109" s="76">
        <f>IF(VLOOKUP(A109,Database!$A:$AS,MATCH($C$1,Database!$A$1:$AS$1,0),FALSE)=0,#N/A,VLOOKUP(A109,Database!$A:$AS,MATCH($C$1,Database!$A$1:$AS$1,0),FALSE))</f>
        <v>102.17</v>
      </c>
      <c r="D109" s="76">
        <f>IF(VLOOKUP(A109,Database!$A:$AS,MATCH($D$1,Database!$A$1:$AS$1,0),FALSE)=0,#N/A,VLOOKUP(A109,Database!$A:$AS,MATCH($D$1,Database!$A$1:$AS$1,0),FALSE))</f>
        <v>74.006167180999995</v>
      </c>
      <c r="E109" s="76">
        <f>IF(VLOOKUP(A109,Database!$A:$AS,MATCH($E$1,Database!$A$1:$AS$1,0),FALSE)=0,#N/A,VLOOKUP(A109,Database!$A:$AS,MATCH($E$1,Database!$A$1:$AS$1,0),FALSE))</f>
        <v>117.358097798</v>
      </c>
      <c r="F109" s="76">
        <f>IF(VLOOKUP(A109,Database!$A:$AS,MATCH($F$1,Database!$A$1:$AS$1,0),FALSE)=0,#N/A,VLOOKUP(A109,Database!$A:$AS,MATCH($F$1,Database!$A$1:$AS$1,0),FALSE))</f>
        <v>88.092658944999997</v>
      </c>
      <c r="G109" s="76">
        <f>IF(VLOOKUP(A109,Database!$A:$AS,MATCH($G$1,Database!$A$1:$AS$1,0),FALSE)=0,#N/A,VLOOKUP(A109,Database!$A:$AS,MATCH($G$1,Database!$A$1:$AS$1,0),FALSE))</f>
        <v>93.491333569000005</v>
      </c>
      <c r="H109" s="76">
        <f>(((Table134567891011121314151617343[[#This Row],[ITA]]-VLOOKUP($U$1,A:B,2,))/VLOOKUP($U$1,A:B,2,))*100)+100</f>
        <v>98.10855263182853</v>
      </c>
      <c r="I109" s="76">
        <f>(((Table134567891011121314151617343[[#This Row],[FRA]]-VLOOKUP($U$1,A:C,3,))/VLOOKUP($U$1,A:C,3,))*100)+100</f>
        <v>99.697501951600316</v>
      </c>
      <c r="J109" s="76">
        <f>(((Table134567891011121314151617343[[#This Row],[DEU]]-VLOOKUP($U$1,A:D,4,))/VLOOKUP($U$1,A:D,4,))*100)+100</f>
        <v>98.404255319594512</v>
      </c>
      <c r="K109" s="76">
        <f>(((Table134567891011121314151617343[[#This Row],[ESP]]-VLOOKUP($U$1,A:E,5,))/VLOOKUP($U$1,A:E,5,))*100)+100</f>
        <v>99.212944567822902</v>
      </c>
      <c r="L109" s="76">
        <f>(((Table134567891011121314151617343[[#This Row],[EA19]]-VLOOKUP($U$1,A:F,6,))/VLOOKUP($U$1,A:F,6,))*100)+100</f>
        <v>98.435754190002811</v>
      </c>
      <c r="M109" s="76">
        <f>(((Table134567891011121314151617343[[#This Row],[GBR]]-VLOOKUP($U$1,A:G,7,))/VLOOKUP($U$1,A:G,7,))*100)+100</f>
        <v>97.348066298276962</v>
      </c>
      <c r="N109" s="76">
        <f>IF(VLOOKUP(A109,Database!$A:$AU,MATCH($N$1,Database!$A$1:$AU$1,0),FALSE)=0,#N/A,VLOOKUP(A109,Database!$A:$AU,MATCH($N$1,Database!$A$1:$AU$1,0),FALSE))</f>
        <v>86.330626362000004</v>
      </c>
      <c r="O109" s="76">
        <f>(((Table134567891011121314151617343[[#This Row],[USA]]-VLOOKUP($U$1,A:N,14,))/VLOOKUP($U$1,A:N,14,))*100)+100</f>
        <v>99.586046128562529</v>
      </c>
      <c r="P109" s="76">
        <f>IF(VLOOKUP(A109,Database!$A:$AS,MATCH($P$1,Database!$A$1:$AS$1,0),FALSE)=0,#N/A,VLOOKUP(A109,Database!$A:$AS,MATCH($P$1,Database!$A$1:$AS$1,0),FALSE))</f>
        <v>98.328022390000001</v>
      </c>
      <c r="Q109" s="76">
        <f>(((Table134567891011121314151617343[[#This Row],[JPN]]-VLOOKUP($U$1,A:Q,16,))/VLOOKUP($U$1,A:Q,16,))*100)+100</f>
        <v>98.719316969001952</v>
      </c>
    </row>
    <row r="110" spans="1:17" s="80" customFormat="1" x14ac:dyDescent="0.35">
      <c r="A110" s="21">
        <v>36161</v>
      </c>
      <c r="B110" s="76">
        <f>IF(VLOOKUP(A110,Database!$A:$AS,MATCH($B$1,Database!$A$1:$AS$1,0),FALSE)=0,#N/A,VLOOKUP(A110,Database!$A:$AS,MATCH($B$1,Database!$A$1:$AS$1,0),FALSE))</f>
        <v>121.58986751099999</v>
      </c>
      <c r="C110" s="76">
        <f>IF(VLOOKUP(A110,Database!$A:$AS,MATCH($C$1,Database!$A$1:$AS$1,0),FALSE)=0,#N/A,VLOOKUP(A110,Database!$A:$AS,MATCH($C$1,Database!$A$1:$AS$1,0),FALSE))</f>
        <v>102.48</v>
      </c>
      <c r="D110" s="76">
        <f>IF(VLOOKUP(A110,Database!$A:$AS,MATCH($D$1,Database!$A$1:$AS$1,0),FALSE)=0,#N/A,VLOOKUP(A110,Database!$A:$AS,MATCH($D$1,Database!$A$1:$AS$1,0),FALSE))</f>
        <v>75.206267189000002</v>
      </c>
      <c r="E110" s="76">
        <f>IF(VLOOKUP(A110,Database!$A:$AS,MATCH($E$1,Database!$A$1:$AS$1,0),FALSE)=0,#N/A,VLOOKUP(A110,Database!$A:$AS,MATCH($E$1,Database!$A$1:$AS$1,0),FALSE))</f>
        <v>118.28909857399999</v>
      </c>
      <c r="F110" s="76">
        <f>IF(VLOOKUP(A110,Database!$A:$AS,MATCH($F$1,Database!$A$1:$AS$1,0),FALSE)=0,#N/A,VLOOKUP(A110,Database!$A:$AS,MATCH($F$1,Database!$A$1:$AS$1,0),FALSE))</f>
        <v>89.492542287999996</v>
      </c>
      <c r="G110" s="76">
        <f>IF(VLOOKUP(A110,Database!$A:$AS,MATCH($G$1,Database!$A$1:$AS$1,0),FALSE)=0,#N/A,VLOOKUP(A110,Database!$A:$AS,MATCH($G$1,Database!$A$1:$AS$1,0),FALSE))</f>
        <v>96.038203042000006</v>
      </c>
      <c r="H110" s="76">
        <f>(((Table134567891011121314151617343[[#This Row],[ITA]]-VLOOKUP($U$1,A:B,2,))/VLOOKUP($U$1,A:B,2,))*100)+100</f>
        <v>100</v>
      </c>
      <c r="I110" s="76">
        <f>(((Table134567891011121314151617343[[#This Row],[FRA]]-VLOOKUP($U$1,A:C,3,))/VLOOKUP($U$1,A:C,3,))*100)+100</f>
        <v>100</v>
      </c>
      <c r="J110" s="76">
        <f>(((Table134567891011121314151617343[[#This Row],[DEU]]-VLOOKUP($U$1,A:D,4,))/VLOOKUP($U$1,A:D,4,))*100)+100</f>
        <v>100</v>
      </c>
      <c r="K110" s="76">
        <f>(((Table134567891011121314151617343[[#This Row],[ESP]]-VLOOKUP($U$1,A:E,5,))/VLOOKUP($U$1,A:E,5,))*100)+100</f>
        <v>100</v>
      </c>
      <c r="L110" s="76">
        <f>(((Table134567891011121314151617343[[#This Row],[EA19]]-VLOOKUP($U$1,A:F,6,))/VLOOKUP($U$1,A:F,6,))*100)+100</f>
        <v>100</v>
      </c>
      <c r="M110" s="76">
        <f>(((Table134567891011121314151617343[[#This Row],[GBR]]-VLOOKUP($U$1,A:G,7,))/VLOOKUP($U$1,A:G,7,))*100)+100</f>
        <v>100</v>
      </c>
      <c r="N110" s="76">
        <f>IF(VLOOKUP(A110,Database!$A:$AU,MATCH($N$1,Database!$A$1:$AU$1,0),FALSE)=0,#N/A,VLOOKUP(A110,Database!$A:$AU,MATCH($N$1,Database!$A$1:$AU$1,0),FALSE))</f>
        <v>86.689480824</v>
      </c>
      <c r="O110" s="76">
        <f>(((Table134567891011121314151617343[[#This Row],[USA]]-VLOOKUP($U$1,A:N,14,))/VLOOKUP($U$1,A:N,14,))*100)+100</f>
        <v>100</v>
      </c>
      <c r="P110" s="76">
        <f>IF(VLOOKUP(A110,Database!$A:$AS,MATCH($P$1,Database!$A$1:$AS$1,0),FALSE)=0,#N/A,VLOOKUP(A110,Database!$A:$AS,MATCH($P$1,Database!$A$1:$AS$1,0),FALSE))</f>
        <v>99.603629166999994</v>
      </c>
      <c r="Q110" s="76">
        <f>(((Table134567891011121314151617343[[#This Row],[JPN]]-VLOOKUP($U$1,A:Q,16,))/VLOOKUP($U$1,A:Q,16,))*100)+100</f>
        <v>100</v>
      </c>
    </row>
    <row r="111" spans="1:17" s="80" customFormat="1" x14ac:dyDescent="0.35">
      <c r="A111" s="21">
        <v>36192</v>
      </c>
      <c r="B111" s="76">
        <f>IF(VLOOKUP(A111,Database!$A:$AS,MATCH($B$1,Database!$A$1:$AS$1,0),FALSE)=0,#N/A,VLOOKUP(A111,Database!$A:$AS,MATCH($B$1,Database!$A$1:$AS$1,0),FALSE))</f>
        <v>120.989917507</v>
      </c>
      <c r="C111" s="76">
        <f>IF(VLOOKUP(A111,Database!$A:$AS,MATCH($C$1,Database!$A$1:$AS$1,0),FALSE)=0,#N/A,VLOOKUP(A111,Database!$A:$AS,MATCH($C$1,Database!$A$1:$AS$1,0),FALSE))</f>
        <v>102.15</v>
      </c>
      <c r="D111" s="76">
        <f>IF(VLOOKUP(A111,Database!$A:$AS,MATCH($D$1,Database!$A$1:$AS$1,0),FALSE)=0,#N/A,VLOOKUP(A111,Database!$A:$AS,MATCH($D$1,Database!$A$1:$AS$1,0),FALSE))</f>
        <v>73.806150513000006</v>
      </c>
      <c r="E111" s="76">
        <f>IF(VLOOKUP(A111,Database!$A:$AS,MATCH($E$1,Database!$A$1:$AS$1,0),FALSE)=0,#N/A,VLOOKUP(A111,Database!$A:$AS,MATCH($E$1,Database!$A$1:$AS$1,0),FALSE))</f>
        <v>116.405097004</v>
      </c>
      <c r="F111" s="76">
        <f>IF(VLOOKUP(A111,Database!$A:$AS,MATCH($F$1,Database!$A$1:$AS$1,0),FALSE)=0,#N/A,VLOOKUP(A111,Database!$A:$AS,MATCH($F$1,Database!$A$1:$AS$1,0),FALSE))</f>
        <v>88.392633946999993</v>
      </c>
      <c r="G111" s="76">
        <f>IF(VLOOKUP(A111,Database!$A:$AS,MATCH($G$1,Database!$A$1:$AS$1,0),FALSE)=0,#N/A,VLOOKUP(A111,Database!$A:$AS,MATCH($G$1,Database!$A$1:$AS$1,0),FALSE))</f>
        <v>95.507605235</v>
      </c>
      <c r="H111" s="42">
        <f>(((Table134567891011121314151617343[[#This Row],[ITA]]-VLOOKUP($U$1,A:B,2,))/VLOOKUP($U$1,A:B,2,))*100)+100</f>
        <v>99.506578947505048</v>
      </c>
      <c r="I111" s="76">
        <f>(((Table134567891011121314151617343[[#This Row],[FRA]]-VLOOKUP($U$1,A:C,3,))/VLOOKUP($U$1,A:C,3,))*100)+100</f>
        <v>99.677985948477755</v>
      </c>
      <c r="J111" s="76">
        <f>(((Table134567891011121314151617343[[#This Row],[DEU]]-VLOOKUP($U$1,A:D,4,))/VLOOKUP($U$1,A:D,4,))*100)+100</f>
        <v>98.138297872860278</v>
      </c>
      <c r="K111" s="76">
        <f>(((Table134567891011121314151617343[[#This Row],[ESP]]-VLOOKUP($U$1,A:E,5,))/VLOOKUP($U$1,A:E,5,))*100)+100</f>
        <v>98.40729061873661</v>
      </c>
      <c r="L111" s="76">
        <f>(((Table134567891011121314151617343[[#This Row],[EA19]]-VLOOKUP($U$1,A:F,6,))/VLOOKUP($U$1,A:F,6,))*100)+100</f>
        <v>98.770949720636679</v>
      </c>
      <c r="M111" s="76">
        <f>(((Table134567891011121314151617343[[#This Row],[GBR]]-VLOOKUP($U$1,A:G,7,))/VLOOKUP($U$1,A:G,7,))*100)+100</f>
        <v>99.447513812010868</v>
      </c>
      <c r="N111" s="76">
        <f>IF(VLOOKUP(A111,Database!$A:$AU,MATCH($N$1,Database!$A$1:$AU$1,0),FALSE)=0,#N/A,VLOOKUP(A111,Database!$A:$AU,MATCH($N$1,Database!$A$1:$AU$1,0),FALSE))</f>
        <v>87.186066385999993</v>
      </c>
      <c r="O111" s="76">
        <f>(((Table134567891011121314151617343[[#This Row],[USA]]-VLOOKUP($U$1,A:N,14,))/VLOOKUP($U$1,A:N,14,))*100)+100</f>
        <v>100.57283254817061</v>
      </c>
      <c r="P111" s="76">
        <f>IF(VLOOKUP(A111,Database!$A:$AS,MATCH($P$1,Database!$A$1:$AS$1,0),FALSE)=0,#N/A,VLOOKUP(A111,Database!$A:$AS,MATCH($P$1,Database!$A$1:$AS$1,0),FALSE))</f>
        <v>99.603629166999994</v>
      </c>
      <c r="Q111" s="76">
        <f>(((Table134567891011121314151617343[[#This Row],[JPN]]-VLOOKUP($U$1,A:Q,16,))/VLOOKUP($U$1,A:Q,16,))*100)+100</f>
        <v>100</v>
      </c>
    </row>
    <row r="112" spans="1:17" s="80" customFormat="1" x14ac:dyDescent="0.35">
      <c r="A112" s="21">
        <v>36220</v>
      </c>
      <c r="B112" s="76">
        <f>IF(VLOOKUP(A112,Database!$A:$AS,MATCH($B$1,Database!$A$1:$AS$1,0),FALSE)=0,#N/A,VLOOKUP(A112,Database!$A:$AS,MATCH($B$1,Database!$A$1:$AS$1,0),FALSE))</f>
        <v>121.389884176</v>
      </c>
      <c r="C112" s="76">
        <f>IF(VLOOKUP(A112,Database!$A:$AS,MATCH($C$1,Database!$A$1:$AS$1,0),FALSE)=0,#N/A,VLOOKUP(A112,Database!$A:$AS,MATCH($C$1,Database!$A$1:$AS$1,0),FALSE))</f>
        <v>102.08</v>
      </c>
      <c r="D112" s="76">
        <f>IF(VLOOKUP(A112,Database!$A:$AS,MATCH($D$1,Database!$A$1:$AS$1,0),FALSE)=0,#N/A,VLOOKUP(A112,Database!$A:$AS,MATCH($D$1,Database!$A$1:$AS$1,0),FALSE))</f>
        <v>74.306192182999993</v>
      </c>
      <c r="E112" s="76">
        <f>IF(VLOOKUP(A112,Database!$A:$AS,MATCH($E$1,Database!$A$1:$AS$1,0),FALSE)=0,#N/A,VLOOKUP(A112,Database!$A:$AS,MATCH($E$1,Database!$A$1:$AS$1,0),FALSE))</f>
        <v>115.13509594600001</v>
      </c>
      <c r="F112" s="76">
        <f>IF(VLOOKUP(A112,Database!$A:$AS,MATCH($F$1,Database!$A$1:$AS$1,0),FALSE)=0,#N/A,VLOOKUP(A112,Database!$A:$AS,MATCH($F$1,Database!$A$1:$AS$1,0),FALSE))</f>
        <v>88.492625614999994</v>
      </c>
      <c r="G112" s="76">
        <f>IF(VLOOKUP(A112,Database!$A:$AS,MATCH($G$1,Database!$A$1:$AS$1,0),FALSE)=0,#N/A,VLOOKUP(A112,Database!$A:$AS,MATCH($G$1,Database!$A$1:$AS$1,0),FALSE))</f>
        <v>96.356561725999995</v>
      </c>
      <c r="H112" s="76">
        <f>(((Table134567891011121314151617343[[#This Row],[ITA]]-VLOOKUP($U$1,A:B,2,))/VLOOKUP($U$1,A:B,2,))*100)+100</f>
        <v>99.83552631556087</v>
      </c>
      <c r="I112" s="76">
        <f>(((Table134567891011121314151617343[[#This Row],[FRA]]-VLOOKUP($U$1,A:C,3,))/VLOOKUP($U$1,A:C,3,))*100)+100</f>
        <v>99.60967993754879</v>
      </c>
      <c r="J112" s="76">
        <f>(((Table134567891011121314151617343[[#This Row],[DEU]]-VLOOKUP($U$1,A:D,4,))/VLOOKUP($U$1,A:D,4,))*100)+100</f>
        <v>98.803191489695877</v>
      </c>
      <c r="K112" s="76">
        <f>(((Table134567891011121314151617343[[#This Row],[ESP]]-VLOOKUP($U$1,A:E,5,))/VLOOKUP($U$1,A:E,5,))*100)+100</f>
        <v>97.333648944812197</v>
      </c>
      <c r="L112" s="76">
        <f>(((Table134567891011121314151617343[[#This Row],[EA19]]-VLOOKUP($U$1,A:F,6,))/VLOOKUP($U$1,A:F,6,))*100)+100</f>
        <v>98.882681564926244</v>
      </c>
      <c r="M112" s="76">
        <f>(((Table134567891011121314151617343[[#This Row],[GBR]]-VLOOKUP($U$1,A:G,7,))/VLOOKUP($U$1,A:G,7,))*100)+100</f>
        <v>100.33149171258522</v>
      </c>
      <c r="N112" s="76">
        <f>IF(VLOOKUP(A112,Database!$A:$AU,MATCH($N$1,Database!$A$1:$AU$1,0),FALSE)=0,#N/A,VLOOKUP(A112,Database!$A:$AU,MATCH($N$1,Database!$A$1:$AU$1,0),FALSE))</f>
        <v>87.368617107999995</v>
      </c>
      <c r="O112" s="76">
        <f>(((Table134567891011121314151617343[[#This Row],[USA]]-VLOOKUP($U$1,A:N,14,))/VLOOKUP($U$1,A:N,14,))*100)+100</f>
        <v>100.7834125634906</v>
      </c>
      <c r="P112" s="76">
        <f>IF(VLOOKUP(A112,Database!$A:$AS,MATCH($P$1,Database!$A$1:$AS$1,0),FALSE)=0,#N/A,VLOOKUP(A112,Database!$A:$AS,MATCH($P$1,Database!$A$1:$AS$1,0),FALSE))</f>
        <v>100.879235944</v>
      </c>
      <c r="Q112" s="76">
        <f>(((Table134567891011121314151617343[[#This Row],[JPN]]-VLOOKUP($U$1,A:Q,16,))/VLOOKUP($U$1,A:Q,16,))*100)+100</f>
        <v>101.28068303099806</v>
      </c>
    </row>
    <row r="113" spans="1:17" s="80" customFormat="1" x14ac:dyDescent="0.35">
      <c r="A113" s="21">
        <v>36251</v>
      </c>
      <c r="B113" s="76">
        <f>IF(VLOOKUP(A113,Database!$A:$AS,MATCH($B$1,Database!$A$1:$AS$1,0),FALSE)=0,#N/A,VLOOKUP(A113,Database!$A:$AS,MATCH($B$1,Database!$A$1:$AS$1,0),FALSE))</f>
        <v>120.48995917000001</v>
      </c>
      <c r="C113" s="76">
        <f>IF(VLOOKUP(A113,Database!$A:$AS,MATCH($C$1,Database!$A$1:$AS$1,0),FALSE)=0,#N/A,VLOOKUP(A113,Database!$A:$AS,MATCH($C$1,Database!$A$1:$AS$1,0),FALSE))</f>
        <v>102.9</v>
      </c>
      <c r="D113" s="76">
        <f>IF(VLOOKUP(A113,Database!$A:$AS,MATCH($D$1,Database!$A$1:$AS$1,0),FALSE)=0,#N/A,VLOOKUP(A113,Database!$A:$AS,MATCH($D$1,Database!$A$1:$AS$1,0),FALSE))</f>
        <v>74.806233852999995</v>
      </c>
      <c r="E113" s="76">
        <f>IF(VLOOKUP(A113,Database!$A:$AS,MATCH($E$1,Database!$A$1:$AS$1,0),FALSE)=0,#N/A,VLOOKUP(A113,Database!$A:$AS,MATCH($E$1,Database!$A$1:$AS$1,0),FALSE))</f>
        <v>117.07209756</v>
      </c>
      <c r="F113" s="76">
        <f>IF(VLOOKUP(A113,Database!$A:$AS,MATCH($F$1,Database!$A$1:$AS$1,0),FALSE)=0,#N/A,VLOOKUP(A113,Database!$A:$AS,MATCH($F$1,Database!$A$1:$AS$1,0),FALSE))</f>
        <v>89.092575619000002</v>
      </c>
      <c r="G113" s="76">
        <f>IF(VLOOKUP(A113,Database!$A:$AS,MATCH($G$1,Database!$A$1:$AS$1,0),FALSE)=0,#N/A,VLOOKUP(A113,Database!$A:$AS,MATCH($G$1,Database!$A$1:$AS$1,0),FALSE))</f>
        <v>96.038203042000006</v>
      </c>
      <c r="H113" s="76">
        <f>(((Table134567891011121314151617343[[#This Row],[ITA]]-VLOOKUP($U$1,A:B,2,))/VLOOKUP($U$1,A:B,2,))*100)+100</f>
        <v>99.095394736818449</v>
      </c>
      <c r="I113" s="76">
        <f>(((Table134567891011121314151617343[[#This Row],[FRA]]-VLOOKUP($U$1,A:C,3,))/VLOOKUP($U$1,A:C,3,))*100)+100</f>
        <v>100.40983606557377</v>
      </c>
      <c r="J113" s="76">
        <f>(((Table134567891011121314151617343[[#This Row],[DEU]]-VLOOKUP($U$1,A:D,4,))/VLOOKUP($U$1,A:D,4,))*100)+100</f>
        <v>99.468085106531504</v>
      </c>
      <c r="K113" s="76">
        <f>(((Table134567891011121314151617343[[#This Row],[ESP]]-VLOOKUP($U$1,A:E,5,))/VLOOKUP($U$1,A:E,5,))*100)+100</f>
        <v>98.971163844622041</v>
      </c>
      <c r="L113" s="76">
        <f>(((Table134567891011121314151617343[[#This Row],[EA19]]-VLOOKUP($U$1,A:F,6,))/VLOOKUP($U$1,A:F,6,))*100)+100</f>
        <v>99.55307262619398</v>
      </c>
      <c r="M113" s="76">
        <f>(((Table134567891011121314151617343[[#This Row],[GBR]]-VLOOKUP($U$1,A:G,7,))/VLOOKUP($U$1,A:G,7,))*100)+100</f>
        <v>100</v>
      </c>
      <c r="N113" s="76">
        <f>IF(VLOOKUP(A113,Database!$A:$AU,MATCH($N$1,Database!$A$1:$AU$1,0),FALSE)=0,#N/A,VLOOKUP(A113,Database!$A:$AU,MATCH($N$1,Database!$A$1:$AU$1,0),FALSE))</f>
        <v>87.567429817999994</v>
      </c>
      <c r="O113" s="76">
        <f>(((Table134567891011121314151617343[[#This Row],[USA]]-VLOOKUP($U$1,A:N,14,))/VLOOKUP($U$1,A:N,14,))*100)+100</f>
        <v>101.01275147302178</v>
      </c>
      <c r="P113" s="76">
        <f>IF(VLOOKUP(A113,Database!$A:$AS,MATCH($P$1,Database!$A$1:$AS$1,0),FALSE)=0,#N/A,VLOOKUP(A113,Database!$A:$AS,MATCH($P$1,Database!$A$1:$AS$1,0),FALSE))</f>
        <v>99.178426908000006</v>
      </c>
      <c r="Q113" s="76">
        <f>(((Table134567891011121314151617343[[#This Row],[JPN]]-VLOOKUP($U$1,A:Q,16,))/VLOOKUP($U$1,A:Q,16,))*100)+100</f>
        <v>99.573105656333993</v>
      </c>
    </row>
    <row r="114" spans="1:17" s="80" customFormat="1" x14ac:dyDescent="0.35">
      <c r="A114" s="21">
        <v>36281</v>
      </c>
      <c r="B114" s="76">
        <f>IF(VLOOKUP(A114,Database!$A:$AS,MATCH($B$1,Database!$A$1:$AS$1,0),FALSE)=0,#N/A,VLOOKUP(A114,Database!$A:$AS,MATCH($B$1,Database!$A$1:$AS$1,0),FALSE))</f>
        <v>119.590034164</v>
      </c>
      <c r="C114" s="76">
        <f>IF(VLOOKUP(A114,Database!$A:$AS,MATCH($C$1,Database!$A$1:$AS$1,0),FALSE)=0,#N/A,VLOOKUP(A114,Database!$A:$AS,MATCH($C$1,Database!$A$1:$AS$1,0),FALSE))</f>
        <v>103.34</v>
      </c>
      <c r="D114" s="76">
        <f>IF(VLOOKUP(A114,Database!$A:$AS,MATCH($D$1,Database!$A$1:$AS$1,0),FALSE)=0,#N/A,VLOOKUP(A114,Database!$A:$AS,MATCH($D$1,Database!$A$1:$AS$1,0),FALSE))</f>
        <v>75.306275522999996</v>
      </c>
      <c r="E114" s="76">
        <f>IF(VLOOKUP(A114,Database!$A:$AS,MATCH($E$1,Database!$A$1:$AS$1,0),FALSE)=0,#N/A,VLOOKUP(A114,Database!$A:$AS,MATCH($E$1,Database!$A$1:$AS$1,0),FALSE))</f>
        <v>117.006097505</v>
      </c>
      <c r="F114" s="76">
        <f>IF(VLOOKUP(A114,Database!$A:$AS,MATCH($F$1,Database!$A$1:$AS$1,0),FALSE)=0,#N/A,VLOOKUP(A114,Database!$A:$AS,MATCH($F$1,Database!$A$1:$AS$1,0),FALSE))</f>
        <v>89.192567285999999</v>
      </c>
      <c r="G114" s="76">
        <f>IF(VLOOKUP(A114,Database!$A:$AS,MATCH($G$1,Database!$A$1:$AS$1,0),FALSE)=0,#N/A,VLOOKUP(A114,Database!$A:$AS,MATCH($G$1,Database!$A$1:$AS$1,0),FALSE))</f>
        <v>96.781039972000002</v>
      </c>
      <c r="H114" s="76">
        <f>(((Table134567891011121314151617343[[#This Row],[ITA]]-VLOOKUP($U$1,A:B,2,))/VLOOKUP($U$1,A:B,2,))*100)+100</f>
        <v>98.355263158075999</v>
      </c>
      <c r="I114" s="76">
        <f>(((Table134567891011121314151617343[[#This Row],[FRA]]-VLOOKUP($U$1,A:C,3,))/VLOOKUP($U$1,A:C,3,))*100)+100</f>
        <v>100.8391881342701</v>
      </c>
      <c r="J114" s="76">
        <f>(((Table134567891011121314151617343[[#This Row],[DEU]]-VLOOKUP($U$1,A:D,4,))/VLOOKUP($U$1,A:D,4,))*100)+100</f>
        <v>100.13297872336712</v>
      </c>
      <c r="K114" s="76">
        <f>(((Table134567891011121314151617343[[#This Row],[ESP]]-VLOOKUP($U$1,A:E,5,))/VLOOKUP($U$1,A:E,5,))*100)+100</f>
        <v>98.915368293049113</v>
      </c>
      <c r="L114" s="76">
        <f>(((Table134567891011121314151617343[[#This Row],[EA19]]-VLOOKUP($U$1,A:F,6,))/VLOOKUP($U$1,A:F,6,))*100)+100</f>
        <v>99.664804469366132</v>
      </c>
      <c r="M114" s="76">
        <f>(((Table134567891011121314151617343[[#This Row],[GBR]]-VLOOKUP($U$1,A:G,7,))/VLOOKUP($U$1,A:G,7,))*100)+100</f>
        <v>100.77348066339302</v>
      </c>
      <c r="N114" s="76">
        <f>IF(VLOOKUP(A114,Database!$A:$AU,MATCH($N$1,Database!$A$1:$AU$1,0),FALSE)=0,#N/A,VLOOKUP(A114,Database!$A:$AU,MATCH($N$1,Database!$A$1:$AU$1,0),FALSE))</f>
        <v>88.101001483999994</v>
      </c>
      <c r="O114" s="76">
        <f>(((Table134567891011121314151617343[[#This Row],[USA]]-VLOOKUP($U$1,A:N,14,))/VLOOKUP($U$1,A:N,14,))*100)+100</f>
        <v>101.6282490638809</v>
      </c>
      <c r="P114" s="76">
        <f>IF(VLOOKUP(A114,Database!$A:$AS,MATCH($P$1,Database!$A$1:$AS$1,0),FALSE)=0,#N/A,VLOOKUP(A114,Database!$A:$AS,MATCH($P$1,Database!$A$1:$AS$1,0),FALSE))</f>
        <v>100.772935379</v>
      </c>
      <c r="Q114" s="76">
        <f>(((Table134567891011121314151617343[[#This Row],[JPN]]-VLOOKUP($U$1,A:Q,16,))/VLOOKUP($U$1,A:Q,16,))*100)+100</f>
        <v>101.17395944483057</v>
      </c>
    </row>
    <row r="115" spans="1:17" s="80" customFormat="1" x14ac:dyDescent="0.35">
      <c r="A115" s="21">
        <v>36312</v>
      </c>
      <c r="B115" s="76">
        <f>IF(VLOOKUP(A115,Database!$A:$AS,MATCH($B$1,Database!$A$1:$AS$1,0),FALSE)=0,#N/A,VLOOKUP(A115,Database!$A:$AS,MATCH($B$1,Database!$A$1:$AS$1,0),FALSE))</f>
        <v>121.489875844</v>
      </c>
      <c r="C115" s="76">
        <f>IF(VLOOKUP(A115,Database!$A:$AS,MATCH($C$1,Database!$A$1:$AS$1,0),FALSE)=0,#N/A,VLOOKUP(A115,Database!$A:$AS,MATCH($C$1,Database!$A$1:$AS$1,0),FALSE))</f>
        <v>104.75</v>
      </c>
      <c r="D115" s="76">
        <f>IF(VLOOKUP(A115,Database!$A:$AS,MATCH($D$1,Database!$A$1:$AS$1,0),FALSE)=0,#N/A,VLOOKUP(A115,Database!$A:$AS,MATCH($D$1,Database!$A$1:$AS$1,0),FALSE))</f>
        <v>75.306275522999996</v>
      </c>
      <c r="E115" s="76">
        <f>IF(VLOOKUP(A115,Database!$A:$AS,MATCH($E$1,Database!$A$1:$AS$1,0),FALSE)=0,#N/A,VLOOKUP(A115,Database!$A:$AS,MATCH($E$1,Database!$A$1:$AS$1,0),FALSE))</f>
        <v>118.159098466</v>
      </c>
      <c r="F115" s="76">
        <f>IF(VLOOKUP(A115,Database!$A:$AS,MATCH($F$1,Database!$A$1:$AS$1,0),FALSE)=0,#N/A,VLOOKUP(A115,Database!$A:$AS,MATCH($F$1,Database!$A$1:$AS$1,0),FALSE))</f>
        <v>89.892508957999993</v>
      </c>
      <c r="G115" s="76">
        <f>IF(VLOOKUP(A115,Database!$A:$AS,MATCH($G$1,Database!$A$1:$AS$1,0),FALSE)=0,#N/A,VLOOKUP(A115,Database!$A:$AS,MATCH($G$1,Database!$A$1:$AS$1,0),FALSE))</f>
        <v>96.250442164999995</v>
      </c>
      <c r="H115" s="76">
        <f>(((Table134567891011121314151617343[[#This Row],[ITA]]-VLOOKUP($U$1,A:B,2,))/VLOOKUP($U$1,A:B,2,))*100)+100</f>
        <v>99.917763158191661</v>
      </c>
      <c r="I115" s="76">
        <f>(((Table134567891011121314151617343[[#This Row],[FRA]]-VLOOKUP($U$1,A:C,3,))/VLOOKUP($U$1,A:C,3,))*100)+100</f>
        <v>102.21506635441061</v>
      </c>
      <c r="J115" s="76">
        <f>(((Table134567891011121314151617343[[#This Row],[DEU]]-VLOOKUP($U$1,A:D,4,))/VLOOKUP($U$1,A:D,4,))*100)+100</f>
        <v>100.13297872336712</v>
      </c>
      <c r="K115" s="76">
        <f>(((Table134567891011121314151617343[[#This Row],[ESP]]-VLOOKUP($U$1,A:E,5,))/VLOOKUP($U$1,A:E,5,))*100)+100</f>
        <v>99.890099671426043</v>
      </c>
      <c r="L115" s="76">
        <f>(((Table134567891011121314151617343[[#This Row],[EA19]]-VLOOKUP($U$1,A:F,6,))/VLOOKUP($U$1,A:F,6,))*100)+100</f>
        <v>100.44692737492343</v>
      </c>
      <c r="M115" s="76">
        <f>(((Table134567891011121314151617343[[#This Row],[GBR]]-VLOOKUP($U$1,A:G,7,))/VLOOKUP($U$1,A:G,7,))*100)+100</f>
        <v>100.22099447540388</v>
      </c>
      <c r="N115" s="76">
        <f>IF(VLOOKUP(A115,Database!$A:$AU,MATCH($N$1,Database!$A$1:$AU$1,0),FALSE)=0,#N/A,VLOOKUP(A115,Database!$A:$AU,MATCH($N$1,Database!$A$1:$AU$1,0),FALSE))</f>
        <v>88.050529827999995</v>
      </c>
      <c r="O115" s="76">
        <f>(((Table134567891011121314151617343[[#This Row],[USA]]-VLOOKUP($U$1,A:N,14,))/VLOOKUP($U$1,A:N,14,))*100)+100</f>
        <v>101.57002786389187</v>
      </c>
      <c r="P115" s="76">
        <f>IF(VLOOKUP(A115,Database!$A:$AS,MATCH($P$1,Database!$A$1:$AS$1,0),FALSE)=0,#N/A,VLOOKUP(A115,Database!$A:$AS,MATCH($P$1,Database!$A$1:$AS$1,0),FALSE))</f>
        <v>100.028831426</v>
      </c>
      <c r="Q115" s="76">
        <f>(((Table134567891011121314151617343[[#This Row],[JPN]]-VLOOKUP($U$1,A:Q,16,))/VLOOKUP($U$1,A:Q,16,))*100)+100</f>
        <v>100.42689434366602</v>
      </c>
    </row>
    <row r="116" spans="1:17" s="80" customFormat="1" x14ac:dyDescent="0.35">
      <c r="A116" s="21">
        <v>36342</v>
      </c>
      <c r="B116" s="76">
        <f>IF(VLOOKUP(A116,Database!$A:$AS,MATCH($B$1,Database!$A$1:$AS$1,0),FALSE)=0,#N/A,VLOOKUP(A116,Database!$A:$AS,MATCH($B$1,Database!$A$1:$AS$1,0),FALSE))</f>
        <v>122.38980085</v>
      </c>
      <c r="C116" s="76">
        <f>IF(VLOOKUP(A116,Database!$A:$AS,MATCH($C$1,Database!$A$1:$AS$1,0),FALSE)=0,#N/A,VLOOKUP(A116,Database!$A:$AS,MATCH($C$1,Database!$A$1:$AS$1,0),FALSE))</f>
        <v>104.99</v>
      </c>
      <c r="D116" s="76">
        <f>IF(VLOOKUP(A116,Database!$A:$AS,MATCH($D$1,Database!$A$1:$AS$1,0),FALSE)=0,#N/A,VLOOKUP(A116,Database!$A:$AS,MATCH($D$1,Database!$A$1:$AS$1,0),FALSE))</f>
        <v>75.906325527000007</v>
      </c>
      <c r="E116" s="76">
        <f>IF(VLOOKUP(A116,Database!$A:$AS,MATCH($E$1,Database!$A$1:$AS$1,0),FALSE)=0,#N/A,VLOOKUP(A116,Database!$A:$AS,MATCH($E$1,Database!$A$1:$AS$1,0),FALSE))</f>
        <v>119.77209981</v>
      </c>
      <c r="F116" s="76">
        <f>IF(VLOOKUP(A116,Database!$A:$AS,MATCH($F$1,Database!$A$1:$AS$1,0),FALSE)=0,#N/A,VLOOKUP(A116,Database!$A:$AS,MATCH($F$1,Database!$A$1:$AS$1,0),FALSE))</f>
        <v>90.592450628999998</v>
      </c>
      <c r="G116" s="76">
        <f>IF(VLOOKUP(A116,Database!$A:$AS,MATCH($G$1,Database!$A$1:$AS$1,0),FALSE)=0,#N/A,VLOOKUP(A116,Database!$A:$AS,MATCH($G$1,Database!$A$1:$AS$1,0),FALSE))</f>
        <v>97.736116023999998</v>
      </c>
      <c r="H116" s="76">
        <f>(((Table134567891011121314151617343[[#This Row],[ITA]]-VLOOKUP($U$1,A:B,2,))/VLOOKUP($U$1,A:B,2,))*100)+100</f>
        <v>100.6578947369341</v>
      </c>
      <c r="I116" s="76">
        <f>(((Table134567891011121314151617343[[#This Row],[FRA]]-VLOOKUP($U$1,A:C,3,))/VLOOKUP($U$1,A:C,3,))*100)+100</f>
        <v>102.44925839188133</v>
      </c>
      <c r="J116" s="76">
        <f>(((Table134567891011121314151617343[[#This Row],[DEU]]-VLOOKUP($U$1,A:D,4,))/VLOOKUP($U$1,A:D,4,))*100)+100</f>
        <v>100.93085106356988</v>
      </c>
      <c r="K116" s="76">
        <f>(((Table134567891011121314151617343[[#This Row],[ESP]]-VLOOKUP($U$1,A:E,5,))/VLOOKUP($U$1,A:E,5,))*100)+100</f>
        <v>101.25370913624155</v>
      </c>
      <c r="L116" s="76">
        <f>(((Table134567891011121314151617343[[#This Row],[EA19]]-VLOOKUP($U$1,A:F,6,))/VLOOKUP($U$1,A:F,6,))*100)+100</f>
        <v>101.22905027936332</v>
      </c>
      <c r="M116" s="76">
        <f>(((Table134567891011121314151617343[[#This Row],[GBR]]-VLOOKUP($U$1,A:G,7,))/VLOOKUP($U$1,A:G,7,))*100)+100</f>
        <v>101.76795580114869</v>
      </c>
      <c r="N116" s="76">
        <f>IF(VLOOKUP(A116,Database!$A:$AU,MATCH($N$1,Database!$A$1:$AU$1,0),FALSE)=0,#N/A,VLOOKUP(A116,Database!$A:$AU,MATCH($N$1,Database!$A$1:$AU$1,0),FALSE))</f>
        <v>88.560303465000004</v>
      </c>
      <c r="O116" s="76">
        <f>(((Table134567891011121314151617343[[#This Row],[USA]]-VLOOKUP($U$1,A:N,14,))/VLOOKUP($U$1,A:N,14,))*100)+100</f>
        <v>102.15807341700224</v>
      </c>
      <c r="P116" s="76">
        <f>IF(VLOOKUP(A116,Database!$A:$AS,MATCH($P$1,Database!$A$1:$AS$1,0),FALSE)=0,#N/A,VLOOKUP(A116,Database!$A:$AS,MATCH($P$1,Database!$A$1:$AS$1,0),FALSE))</f>
        <v>100.56033425</v>
      </c>
      <c r="Q116" s="76">
        <f>(((Table134567891011121314151617343[[#This Row],[JPN]]-VLOOKUP($U$1,A:Q,16,))/VLOOKUP($U$1,A:Q,16,))*100)+100</f>
        <v>100.96051227349955</v>
      </c>
    </row>
    <row r="117" spans="1:17" s="80" customFormat="1" x14ac:dyDescent="0.35">
      <c r="A117" s="21">
        <v>36373</v>
      </c>
      <c r="B117" s="76">
        <f>IF(VLOOKUP(A117,Database!$A:$AS,MATCH($B$1,Database!$A$1:$AS$1,0),FALSE)=0,#N/A,VLOOKUP(A117,Database!$A:$AS,MATCH($B$1,Database!$A$1:$AS$1,0),FALSE))</f>
        <v>123.18973418900001</v>
      </c>
      <c r="C117" s="76">
        <f>IF(VLOOKUP(A117,Database!$A:$AS,MATCH($C$1,Database!$A$1:$AS$1,0),FALSE)=0,#N/A,VLOOKUP(A117,Database!$A:$AS,MATCH($C$1,Database!$A$1:$AS$1,0),FALSE))</f>
        <v>103.04</v>
      </c>
      <c r="D117" s="76">
        <f>IF(VLOOKUP(A117,Database!$A:$AS,MATCH($D$1,Database!$A$1:$AS$1,0),FALSE)=0,#N/A,VLOOKUP(A117,Database!$A:$AS,MATCH($D$1,Database!$A$1:$AS$1,0),FALSE))</f>
        <v>76.606383864999998</v>
      </c>
      <c r="E117" s="76">
        <f>IF(VLOOKUP(A117,Database!$A:$AS,MATCH($E$1,Database!$A$1:$AS$1,0),FALSE)=0,#N/A,VLOOKUP(A117,Database!$A:$AS,MATCH($E$1,Database!$A$1:$AS$1,0),FALSE))</f>
        <v>118.559098799</v>
      </c>
      <c r="F117" s="76">
        <f>IF(VLOOKUP(A117,Database!$A:$AS,MATCH($F$1,Database!$A$1:$AS$1,0),FALSE)=0,#N/A,VLOOKUP(A117,Database!$A:$AS,MATCH($F$1,Database!$A$1:$AS$1,0),FALSE))</f>
        <v>90.492458962000001</v>
      </c>
      <c r="G117" s="76">
        <f>IF(VLOOKUP(A117,Database!$A:$AS,MATCH($G$1,Database!$A$1:$AS$1,0),FALSE)=0,#N/A,VLOOKUP(A117,Database!$A:$AS,MATCH($G$1,Database!$A$1:$AS$1,0),FALSE))</f>
        <v>98.478952953999993</v>
      </c>
      <c r="H117" s="76">
        <f>(((Table134567891011121314151617343[[#This Row],[ITA]]-VLOOKUP($U$1,A:B,2,))/VLOOKUP($U$1,A:B,2,))*100)+100</f>
        <v>101.31578947386819</v>
      </c>
      <c r="I117" s="76">
        <f>(((Table134567891011121314151617343[[#This Row],[FRA]]-VLOOKUP($U$1,A:C,3,))/VLOOKUP($U$1,A:C,3,))*100)+100</f>
        <v>100.5464480874317</v>
      </c>
      <c r="J117" s="76">
        <f>(((Table134567891011121314151617343[[#This Row],[DEU]]-VLOOKUP($U$1,A:D,4,))/VLOOKUP($U$1,A:D,4,))*100)+100</f>
        <v>101.86170212713972</v>
      </c>
      <c r="K117" s="76">
        <f>(((Table134567891011121314151617343[[#This Row],[ESP]]-VLOOKUP($U$1,A:E,5,))/VLOOKUP($U$1,A:E,5,))*100)+100</f>
        <v>100.22825452916196</v>
      </c>
      <c r="L117" s="76">
        <f>(((Table134567891011121314151617343[[#This Row],[EA19]]-VLOOKUP($U$1,A:F,6,))/VLOOKUP($U$1,A:F,6,))*100)+100</f>
        <v>101.11731843619117</v>
      </c>
      <c r="M117" s="76">
        <f>(((Table134567891011121314151617343[[#This Row],[GBR]]-VLOOKUP($U$1,A:G,7,))/VLOOKUP($U$1,A:G,7,))*100)+100</f>
        <v>102.5414364645417</v>
      </c>
      <c r="N117" s="76">
        <f>IF(VLOOKUP(A117,Database!$A:$AU,MATCH($N$1,Database!$A$1:$AU$1,0),FALSE)=0,#N/A,VLOOKUP(A117,Database!$A:$AU,MATCH($N$1,Database!$A$1:$AU$1,0),FALSE))</f>
        <v>88.955945714999999</v>
      </c>
      <c r="O117" s="76">
        <f>(((Table134567891011121314151617343[[#This Row],[USA]]-VLOOKUP($U$1,A:N,14,))/VLOOKUP($U$1,A:N,14,))*100)+100</f>
        <v>102.61446356519478</v>
      </c>
      <c r="P117" s="76">
        <f>IF(VLOOKUP(A117,Database!$A:$AS,MATCH($P$1,Database!$A$1:$AS$1,0),FALSE)=0,#N/A,VLOOKUP(A117,Database!$A:$AS,MATCH($P$1,Database!$A$1:$AS$1,0),FALSE))</f>
        <v>101.517039333</v>
      </c>
      <c r="Q117" s="76">
        <f>(((Table134567891011121314151617343[[#This Row],[JPN]]-VLOOKUP($U$1,A:Q,16,))/VLOOKUP($U$1,A:Q,16,))*100)+100</f>
        <v>101.92102454699908</v>
      </c>
    </row>
    <row r="118" spans="1:17" s="80" customFormat="1" x14ac:dyDescent="0.35">
      <c r="A118" s="21">
        <v>36404</v>
      </c>
      <c r="B118" s="76">
        <f>IF(VLOOKUP(A118,Database!$A:$AS,MATCH($B$1,Database!$A$1:$AS$1,0),FALSE)=0,#N/A,VLOOKUP(A118,Database!$A:$AS,MATCH($B$1,Database!$A$1:$AS$1,0),FALSE))</f>
        <v>123.689692526</v>
      </c>
      <c r="C118" s="76">
        <f>IF(VLOOKUP(A118,Database!$A:$AS,MATCH($C$1,Database!$A$1:$AS$1,0),FALSE)=0,#N/A,VLOOKUP(A118,Database!$A:$AS,MATCH($C$1,Database!$A$1:$AS$1,0),FALSE))</f>
        <v>105.84</v>
      </c>
      <c r="D118" s="76">
        <f>IF(VLOOKUP(A118,Database!$A:$AS,MATCH($D$1,Database!$A$1:$AS$1,0),FALSE)=0,#N/A,VLOOKUP(A118,Database!$A:$AS,MATCH($D$1,Database!$A$1:$AS$1,0),FALSE))</f>
        <v>76.306358863</v>
      </c>
      <c r="E118" s="76">
        <f>IF(VLOOKUP(A118,Database!$A:$AS,MATCH($E$1,Database!$A$1:$AS$1,0),FALSE)=0,#N/A,VLOOKUP(A118,Database!$A:$AS,MATCH($E$1,Database!$A$1:$AS$1,0),FALSE))</f>
        <v>119.90409991999999</v>
      </c>
      <c r="F118" s="76">
        <f>IF(VLOOKUP(A118,Database!$A:$AS,MATCH($F$1,Database!$A$1:$AS$1,0),FALSE)=0,#N/A,VLOOKUP(A118,Database!$A:$AS,MATCH($F$1,Database!$A$1:$AS$1,0),FALSE))</f>
        <v>91.292392301000007</v>
      </c>
      <c r="G118" s="76">
        <f>IF(VLOOKUP(A118,Database!$A:$AS,MATCH($G$1,Database!$A$1:$AS$1,0),FALSE)=0,#N/A,VLOOKUP(A118,Database!$A:$AS,MATCH($G$1,Database!$A$1:$AS$1,0),FALSE))</f>
        <v>99.115670322</v>
      </c>
      <c r="H118" s="76">
        <f>(((Table134567891011121314151617343[[#This Row],[ITA]]-VLOOKUP($U$1,A:B,2,))/VLOOKUP($U$1,A:B,2,))*100)+100</f>
        <v>101.72697368455479</v>
      </c>
      <c r="I118" s="76">
        <f>(((Table134567891011121314151617343[[#This Row],[FRA]]-VLOOKUP($U$1,A:C,3,))/VLOOKUP($U$1,A:C,3,))*100)+100</f>
        <v>103.27868852459017</v>
      </c>
      <c r="J118" s="76">
        <f>(((Table134567891011121314151617343[[#This Row],[DEU]]-VLOOKUP($U$1,A:D,4,))/VLOOKUP($U$1,A:D,4,))*100)+100</f>
        <v>101.46276595703836</v>
      </c>
      <c r="K118" s="76">
        <f>(((Table134567891011121314151617343[[#This Row],[ESP]]-VLOOKUP($U$1,A:E,5,))/VLOOKUP($U$1,A:E,5,))*100)+100</f>
        <v>101.36530023938738</v>
      </c>
      <c r="L118" s="76">
        <f>(((Table134567891011121314151617343[[#This Row],[EA19]]-VLOOKUP($U$1,A:F,6,))/VLOOKUP($U$1,A:F,6,))*100)+100</f>
        <v>102.01117318492064</v>
      </c>
      <c r="M118" s="76">
        <f>(((Table134567891011121314151617343[[#This Row],[GBR]]-VLOOKUP($U$1,A:G,7,))/VLOOKUP($U$1,A:G,7,))*100)+100</f>
        <v>103.20441988971216</v>
      </c>
      <c r="N118" s="76">
        <f>IF(VLOOKUP(A118,Database!$A:$AU,MATCH($N$1,Database!$A$1:$AU$1,0),FALSE)=0,#N/A,VLOOKUP(A118,Database!$A:$AU,MATCH($N$1,Database!$A$1:$AU$1,0),FALSE))</f>
        <v>88.581325058000004</v>
      </c>
      <c r="O118" s="76">
        <f>(((Table134567891011121314151617343[[#This Row],[USA]]-VLOOKUP($U$1,A:N,14,))/VLOOKUP($U$1,A:N,14,))*100)+100</f>
        <v>102.18232271784035</v>
      </c>
      <c r="P118" s="76">
        <f>IF(VLOOKUP(A118,Database!$A:$AS,MATCH($P$1,Database!$A$1:$AS$1,0),FALSE)=0,#N/A,VLOOKUP(A118,Database!$A:$AS,MATCH($P$1,Database!$A$1:$AS$1,0),FALSE))</f>
        <v>102.26114328600001</v>
      </c>
      <c r="Q118" s="76">
        <f>(((Table134567891011121314151617343[[#This Row],[JPN]]-VLOOKUP($U$1,A:Q,16,))/VLOOKUP($U$1,A:Q,16,))*100)+100</f>
        <v>102.66808964816363</v>
      </c>
    </row>
    <row r="119" spans="1:17" s="80" customFormat="1" x14ac:dyDescent="0.35">
      <c r="A119" s="21">
        <v>36434</v>
      </c>
      <c r="B119" s="76">
        <f>IF(VLOOKUP(A119,Database!$A:$AS,MATCH($B$1,Database!$A$1:$AS$1,0),FALSE)=0,#N/A,VLOOKUP(A119,Database!$A:$AS,MATCH($B$1,Database!$A$1:$AS$1,0),FALSE))</f>
        <v>124.889592534</v>
      </c>
      <c r="C119" s="76">
        <f>IF(VLOOKUP(A119,Database!$A:$AS,MATCH($C$1,Database!$A$1:$AS$1,0),FALSE)=0,#N/A,VLOOKUP(A119,Database!$A:$AS,MATCH($C$1,Database!$A$1:$AS$1,0),FALSE))</f>
        <v>107.18</v>
      </c>
      <c r="D119" s="76">
        <f>IF(VLOOKUP(A119,Database!$A:$AS,MATCH($D$1,Database!$A$1:$AS$1,0),FALSE)=0,#N/A,VLOOKUP(A119,Database!$A:$AS,MATCH($D$1,Database!$A$1:$AS$1,0),FALSE))</f>
        <v>77.106425535</v>
      </c>
      <c r="E119" s="76">
        <f>IF(VLOOKUP(A119,Database!$A:$AS,MATCH($E$1,Database!$A$1:$AS$1,0),FALSE)=0,#N/A,VLOOKUP(A119,Database!$A:$AS,MATCH($E$1,Database!$A$1:$AS$1,0),FALSE))</f>
        <v>120.413100344</v>
      </c>
      <c r="F119" s="76">
        <f>IF(VLOOKUP(A119,Database!$A:$AS,MATCH($F$1,Database!$A$1:$AS$1,0),FALSE)=0,#N/A,VLOOKUP(A119,Database!$A:$AS,MATCH($F$1,Database!$A$1:$AS$1,0),FALSE))</f>
        <v>92.292308973999994</v>
      </c>
      <c r="G119" s="76">
        <f>IF(VLOOKUP(A119,Database!$A:$AS,MATCH($G$1,Database!$A$1:$AS$1,0),FALSE)=0,#N/A,VLOOKUP(A119,Database!$A:$AS,MATCH($G$1,Database!$A$1:$AS$1,0),FALSE))</f>
        <v>99.009550761</v>
      </c>
      <c r="H119" s="76">
        <f>(((Table134567891011121314151617343[[#This Row],[ITA]]-VLOOKUP($U$1,A:B,2,))/VLOOKUP($U$1,A:B,2,))*100)+100</f>
        <v>102.71381578954471</v>
      </c>
      <c r="I119" s="76">
        <f>(((Table134567891011121314151617343[[#This Row],[FRA]]-VLOOKUP($U$1,A:C,3,))/VLOOKUP($U$1,A:C,3,))*100)+100</f>
        <v>104.58626073380172</v>
      </c>
      <c r="J119" s="76">
        <f>(((Table134567891011121314151617343[[#This Row],[DEU]]-VLOOKUP($U$1,A:D,4,))/VLOOKUP($U$1,A:D,4,))*100)+100</f>
        <v>102.52659574397534</v>
      </c>
      <c r="K119" s="76">
        <f>(((Table134567891011121314151617343[[#This Row],[ESP]]-VLOOKUP($U$1,A:E,5,))/VLOOKUP($U$1,A:E,5,))*100)+100</f>
        <v>101.79560229607402</v>
      </c>
      <c r="L119" s="76">
        <f>(((Table134567891011121314151617343[[#This Row],[EA19]]-VLOOKUP($U$1,A:F,6,))/VLOOKUP($U$1,A:F,6,))*100)+100</f>
        <v>103.12849161999436</v>
      </c>
      <c r="M119" s="76">
        <f>(((Table134567891011121314151617343[[#This Row],[GBR]]-VLOOKUP($U$1,A:G,7,))/VLOOKUP($U$1,A:G,7,))*100)+100</f>
        <v>103.09392265253084</v>
      </c>
      <c r="N119" s="76">
        <f>IF(VLOOKUP(A119,Database!$A:$AU,MATCH($N$1,Database!$A$1:$AU$1,0),FALSE)=0,#N/A,VLOOKUP(A119,Database!$A:$AU,MATCH($N$1,Database!$A$1:$AU$1,0),FALSE))</f>
        <v>89.730869068999993</v>
      </c>
      <c r="O119" s="76">
        <f>(((Table134567891011121314151617343[[#This Row],[USA]]-VLOOKUP($U$1,A:N,14,))/VLOOKUP($U$1,A:N,14,))*100)+100</f>
        <v>103.50837058440196</v>
      </c>
      <c r="P119" s="76">
        <f>IF(VLOOKUP(A119,Database!$A:$AS,MATCH($P$1,Database!$A$1:$AS$1,0),FALSE)=0,#N/A,VLOOKUP(A119,Database!$A:$AS,MATCH($P$1,Database!$A$1:$AS$1,0),FALSE))</f>
        <v>102.15484272099999</v>
      </c>
      <c r="Q119" s="76">
        <f>(((Table134567891011121314151617343[[#This Row],[JPN]]-VLOOKUP($U$1,A:Q,16,))/VLOOKUP($U$1,A:Q,16,))*100)+100</f>
        <v>102.56136606199611</v>
      </c>
    </row>
    <row r="120" spans="1:17" s="80" customFormat="1" x14ac:dyDescent="0.35">
      <c r="A120" s="21">
        <v>36465</v>
      </c>
      <c r="B120" s="76">
        <f>IF(VLOOKUP(A120,Database!$A:$AS,MATCH($B$1,Database!$A$1:$AS$1,0),FALSE)=0,#N/A,VLOOKUP(A120,Database!$A:$AS,MATCH($B$1,Database!$A$1:$AS$1,0),FALSE))</f>
        <v>125.68952587299999</v>
      </c>
      <c r="C120" s="76">
        <f>IF(VLOOKUP(A120,Database!$A:$AS,MATCH($C$1,Database!$A$1:$AS$1,0),FALSE)=0,#N/A,VLOOKUP(A120,Database!$A:$AS,MATCH($C$1,Database!$A$1:$AS$1,0),FALSE))</f>
        <v>107.27</v>
      </c>
      <c r="D120" s="76">
        <f>IF(VLOOKUP(A120,Database!$A:$AS,MATCH($D$1,Database!$A$1:$AS$1,0),FALSE)=0,#N/A,VLOOKUP(A120,Database!$A:$AS,MATCH($D$1,Database!$A$1:$AS$1,0),FALSE))</f>
        <v>77.006417201000005</v>
      </c>
      <c r="E120" s="76">
        <f>IF(VLOOKUP(A120,Database!$A:$AS,MATCH($E$1,Database!$A$1:$AS$1,0),FALSE)=0,#N/A,VLOOKUP(A120,Database!$A:$AS,MATCH($E$1,Database!$A$1:$AS$1,0),FALSE))</f>
        <v>121.16810097299999</v>
      </c>
      <c r="F120" s="76">
        <f>IF(VLOOKUP(A120,Database!$A:$AS,MATCH($F$1,Database!$A$1:$AS$1,0),FALSE)=0,#N/A,VLOOKUP(A120,Database!$A:$AS,MATCH($F$1,Database!$A$1:$AS$1,0),FALSE))</f>
        <v>92.692275644000006</v>
      </c>
      <c r="G120" s="76">
        <f>IF(VLOOKUP(A120,Database!$A:$AS,MATCH($G$1,Database!$A$1:$AS$1,0),FALSE)=0,#N/A,VLOOKUP(A120,Database!$A:$AS,MATCH($G$1,Database!$A$1:$AS$1,0),FALSE))</f>
        <v>99.964626812999995</v>
      </c>
      <c r="H120" s="76">
        <f>(((Table134567891011121314151617343[[#This Row],[ITA]]-VLOOKUP($U$1,A:B,2,))/VLOOKUP($U$1,A:B,2,))*100)+100</f>
        <v>103.37171052647879</v>
      </c>
      <c r="I120" s="76">
        <f>(((Table134567891011121314151617343[[#This Row],[FRA]]-VLOOKUP($U$1,A:C,3,))/VLOOKUP($U$1,A:C,3,))*100)+100</f>
        <v>104.67408274785323</v>
      </c>
      <c r="J120" s="76">
        <f>(((Table134567891011121314151617343[[#This Row],[DEU]]-VLOOKUP($U$1,A:D,4,))/VLOOKUP($U$1,A:D,4,))*100)+100</f>
        <v>102.39361702060822</v>
      </c>
      <c r="K120" s="76">
        <f>(((Table134567891011121314151617343[[#This Row],[ESP]]-VLOOKUP($U$1,A:E,5,))/VLOOKUP($U$1,A:E,5,))*100)+100</f>
        <v>102.43386959044153</v>
      </c>
      <c r="L120" s="76">
        <f>(((Table134567891011121314151617343[[#This Row],[EA19]]-VLOOKUP($U$1,A:F,6,))/VLOOKUP($U$1,A:F,6,))*100)+100</f>
        <v>103.57541899491781</v>
      </c>
      <c r="M120" s="76">
        <f>(((Table134567891011121314151617343[[#This Row],[GBR]]-VLOOKUP($U$1,A:G,7,))/VLOOKUP($U$1,A:G,7,))*100)+100</f>
        <v>104.08839779028649</v>
      </c>
      <c r="N120" s="76">
        <f>IF(VLOOKUP(A120,Database!$A:$AU,MATCH($N$1,Database!$A$1:$AU$1,0),FALSE)=0,#N/A,VLOOKUP(A120,Database!$A:$AU,MATCH($N$1,Database!$A$1:$AU$1,0),FALSE))</f>
        <v>90.199491945000005</v>
      </c>
      <c r="O120" s="76">
        <f>(((Table134567891011121314151617343[[#This Row],[USA]]-VLOOKUP($U$1,A:N,14,))/VLOOKUP($U$1,A:N,14,))*100)+100</f>
        <v>104.04894698599725</v>
      </c>
      <c r="P120" s="76">
        <f>IF(VLOOKUP(A120,Database!$A:$AS,MATCH($P$1,Database!$A$1:$AS$1,0),FALSE)=0,#N/A,VLOOKUP(A120,Database!$A:$AS,MATCH($P$1,Database!$A$1:$AS$1,0),FALSE))</f>
        <v>103.217848369</v>
      </c>
      <c r="Q120" s="76">
        <f>(((Table134567891011121314151617343[[#This Row],[JPN]]-VLOOKUP($U$1,A:Q,16,))/VLOOKUP($U$1,A:Q,16,))*100)+100</f>
        <v>103.62860192166315</v>
      </c>
    </row>
    <row r="121" spans="1:17" s="80" customFormat="1" x14ac:dyDescent="0.35">
      <c r="A121" s="21">
        <v>36495</v>
      </c>
      <c r="B121" s="76">
        <f>IF(VLOOKUP(A121,Database!$A:$AS,MATCH($B$1,Database!$A$1:$AS$1,0),FALSE)=0,#N/A,VLOOKUP(A121,Database!$A:$AS,MATCH($B$1,Database!$A$1:$AS$1,0),FALSE))</f>
        <v>124.28964252999999</v>
      </c>
      <c r="C121" s="76">
        <f>IF(VLOOKUP(A121,Database!$A:$AS,MATCH($C$1,Database!$A$1:$AS$1,0),FALSE)=0,#N/A,VLOOKUP(A121,Database!$A:$AS,MATCH($C$1,Database!$A$1:$AS$1,0),FALSE))</f>
        <v>106.35</v>
      </c>
      <c r="D121" s="76">
        <f>IF(VLOOKUP(A121,Database!$A:$AS,MATCH($D$1,Database!$A$1:$AS$1,0),FALSE)=0,#N/A,VLOOKUP(A121,Database!$A:$AS,MATCH($D$1,Database!$A$1:$AS$1,0),FALSE))</f>
        <v>77.106425535</v>
      </c>
      <c r="E121" s="76">
        <f>IF(VLOOKUP(A121,Database!$A:$AS,MATCH($E$1,Database!$A$1:$AS$1,0),FALSE)=0,#N/A,VLOOKUP(A121,Database!$A:$AS,MATCH($E$1,Database!$A$1:$AS$1,0),FALSE))</f>
        <v>122.008101673</v>
      </c>
      <c r="F121" s="76">
        <f>IF(VLOOKUP(A121,Database!$A:$AS,MATCH($F$1,Database!$A$1:$AS$1,0),FALSE)=0,#N/A,VLOOKUP(A121,Database!$A:$AS,MATCH($F$1,Database!$A$1:$AS$1,0),FALSE))</f>
        <v>92.392300641999995</v>
      </c>
      <c r="G121" s="76">
        <f>IF(VLOOKUP(A121,Database!$A:$AS,MATCH($G$1,Database!$A$1:$AS$1,0),FALSE)=0,#N/A,VLOOKUP(A121,Database!$A:$AS,MATCH($G$1,Database!$A$1:$AS$1,0),FALSE))</f>
        <v>98.585072514999993</v>
      </c>
      <c r="H121" s="76">
        <f>(((Table134567891011121314151617343[[#This Row],[ITA]]-VLOOKUP($U$1,A:B,2,))/VLOOKUP($U$1,A:B,2,))*100)+100</f>
        <v>102.22039473704974</v>
      </c>
      <c r="I121" s="76">
        <f>(((Table134567891011121314151617343[[#This Row],[FRA]]-VLOOKUP($U$1,A:C,3,))/VLOOKUP($U$1,A:C,3,))*100)+100</f>
        <v>103.77634660421545</v>
      </c>
      <c r="J121" s="76">
        <f>(((Table134567891011121314151617343[[#This Row],[DEU]]-VLOOKUP($U$1,A:D,4,))/VLOOKUP($U$1,A:D,4,))*100)+100</f>
        <v>102.52659574397534</v>
      </c>
      <c r="K121" s="76">
        <f>(((Table134567891011121314151617343[[#This Row],[ESP]]-VLOOKUP($U$1,A:E,5,))/VLOOKUP($U$1,A:E,5,))*100)+100</f>
        <v>103.14399479227872</v>
      </c>
      <c r="L121" s="76">
        <f>(((Table134567891011121314151617343[[#This Row],[EA19]]-VLOOKUP($U$1,A:F,6,))/VLOOKUP($U$1,A:F,6,))*100)+100</f>
        <v>103.24022346428393</v>
      </c>
      <c r="M121" s="76">
        <f>(((Table134567891011121314151617343[[#This Row],[GBR]]-VLOOKUP($U$1,A:G,7,))/VLOOKUP($U$1,A:G,7,))*100)+100</f>
        <v>102.65193370172302</v>
      </c>
      <c r="N121" s="76">
        <f>IF(VLOOKUP(A121,Database!$A:$AU,MATCH($N$1,Database!$A$1:$AU$1,0),FALSE)=0,#N/A,VLOOKUP(A121,Database!$A:$AU,MATCH($N$1,Database!$A$1:$AU$1,0),FALSE))</f>
        <v>90.908871559000005</v>
      </c>
      <c r="O121" s="76">
        <f>(((Table134567891011121314151617343[[#This Row],[USA]]-VLOOKUP($U$1,A:N,14,))/VLOOKUP($U$1,A:N,14,))*100)+100</f>
        <v>104.86724651583317</v>
      </c>
      <c r="P121" s="76">
        <f>IF(VLOOKUP(A121,Database!$A:$AS,MATCH($P$1,Database!$A$1:$AS$1,0),FALSE)=0,#N/A,VLOOKUP(A121,Database!$A:$AS,MATCH($P$1,Database!$A$1:$AS$1,0),FALSE))</f>
        <v>103.111547804</v>
      </c>
      <c r="Q121" s="76">
        <f>(((Table134567891011121314151617343[[#This Row],[JPN]]-VLOOKUP($U$1,A:Q,16,))/VLOOKUP($U$1,A:Q,16,))*100)+100</f>
        <v>103.52187833549566</v>
      </c>
    </row>
    <row r="122" spans="1:17" s="80" customFormat="1" x14ac:dyDescent="0.35">
      <c r="A122" s="21">
        <v>36526</v>
      </c>
      <c r="B122" s="76">
        <f>IF(VLOOKUP(A122,Database!$A:$AS,MATCH($B$1,Database!$A$1:$AS$1,0),FALSE)=0,#N/A,VLOOKUP(A122,Database!$A:$AS,MATCH($B$1,Database!$A$1:$AS$1,0),FALSE))</f>
        <v>124.58961753200001</v>
      </c>
      <c r="C122" s="76">
        <f>IF(VLOOKUP(A122,Database!$A:$AS,MATCH($C$1,Database!$A$1:$AS$1,0),FALSE)=0,#N/A,VLOOKUP(A122,Database!$A:$AS,MATCH($C$1,Database!$A$1:$AS$1,0),FALSE))</f>
        <v>107.09</v>
      </c>
      <c r="D122" s="76">
        <f>IF(VLOOKUP(A122,Database!$A:$AS,MATCH($D$1,Database!$A$1:$AS$1,0),FALSE)=0,#N/A,VLOOKUP(A122,Database!$A:$AS,MATCH($D$1,Database!$A$1:$AS$1,0),FALSE))</f>
        <v>76.506375531000003</v>
      </c>
      <c r="E122" s="76">
        <f>IF(VLOOKUP(A122,Database!$A:$AS,MATCH($E$1,Database!$A$1:$AS$1,0),FALSE)=0,#N/A,VLOOKUP(A122,Database!$A:$AS,MATCH($E$1,Database!$A$1:$AS$1,0),FALSE))</f>
        <v>122.485102071</v>
      </c>
      <c r="F122" s="76">
        <f>IF(VLOOKUP(A122,Database!$A:$AS,MATCH($F$1,Database!$A$1:$AS$1,0),FALSE)=0,#N/A,VLOOKUP(A122,Database!$A:$AS,MATCH($F$1,Database!$A$1:$AS$1,0),FALSE))</f>
        <v>92.092325639999999</v>
      </c>
      <c r="G122" s="76">
        <f>IF(VLOOKUP(A122,Database!$A:$AS,MATCH($G$1,Database!$A$1:$AS$1,0),FALSE)=0,#N/A,VLOOKUP(A122,Database!$A:$AS,MATCH($G$1,Database!$A$1:$AS$1,0),FALSE))</f>
        <v>99.009550761</v>
      </c>
      <c r="H122" s="76">
        <f>(((Table134567891011121314151617343[[#This Row],[ITA]]-VLOOKUP($U$1,A:B,2,))/VLOOKUP($U$1,A:B,2,))*100)+100</f>
        <v>102.46710526329723</v>
      </c>
      <c r="I122" s="76">
        <f>(((Table134567891011121314151617343[[#This Row],[FRA]]-VLOOKUP($U$1,A:C,3,))/VLOOKUP($U$1,A:C,3,))*100)+100</f>
        <v>104.4984387197502</v>
      </c>
      <c r="J122" s="76">
        <f>(((Table134567891011121314151617343[[#This Row],[DEU]]-VLOOKUP($U$1,A:D,4,))/VLOOKUP($U$1,A:D,4,))*100)+100</f>
        <v>101.72872340377261</v>
      </c>
      <c r="K122" s="76">
        <f>(((Table134567891011121314151617343[[#This Row],[ESP]]-VLOOKUP($U$1,A:E,5,))/VLOOKUP($U$1,A:E,5,))*100)+100</f>
        <v>103.54724446088753</v>
      </c>
      <c r="L122" s="76">
        <f>(((Table134567891011121314151617343[[#This Row],[EA19]]-VLOOKUP($U$1,A:F,6,))/VLOOKUP($U$1,A:F,6,))*100)+100</f>
        <v>102.90502793365008</v>
      </c>
      <c r="M122" s="76">
        <f>(((Table134567891011121314151617343[[#This Row],[GBR]]-VLOOKUP($U$1,A:G,7,))/VLOOKUP($U$1,A:G,7,))*100)+100</f>
        <v>103.09392265253084</v>
      </c>
      <c r="N122" s="76">
        <f>IF(VLOOKUP(A122,Database!$A:$AU,MATCH($N$1,Database!$A$1:$AU$1,0),FALSE)=0,#N/A,VLOOKUP(A122,Database!$A:$AU,MATCH($N$1,Database!$A$1:$AU$1,0),FALSE))</f>
        <v>90.855028515000001</v>
      </c>
      <c r="O122" s="76">
        <f>(((Table134567891011121314151617343[[#This Row],[USA]]-VLOOKUP($U$1,A:N,14,))/VLOOKUP($U$1,A:N,14,))*100)+100</f>
        <v>104.80513627651899</v>
      </c>
      <c r="P122" s="76">
        <f>IF(VLOOKUP(A122,Database!$A:$AS,MATCH($P$1,Database!$A$1:$AS$1,0),FALSE)=0,#N/A,VLOOKUP(A122,Database!$A:$AS,MATCH($P$1,Database!$A$1:$AS$1,0),FALSE))</f>
        <v>103.005247239</v>
      </c>
      <c r="Q122" s="76">
        <f>(((Table134567891011121314151617343[[#This Row],[JPN]]-VLOOKUP($U$1,A:Q,16,))/VLOOKUP($U$1,A:Q,16,))*100)+100</f>
        <v>103.41515474932815</v>
      </c>
    </row>
    <row r="123" spans="1:17" s="80" customFormat="1" x14ac:dyDescent="0.35">
      <c r="A123" s="21">
        <v>36557</v>
      </c>
      <c r="B123" s="76">
        <f>IF(VLOOKUP(A123,Database!$A:$AS,MATCH($B$1,Database!$A$1:$AS$1,0),FALSE)=0,#N/A,VLOOKUP(A123,Database!$A:$AS,MATCH($B$1,Database!$A$1:$AS$1,0),FALSE))</f>
        <v>125.189567536</v>
      </c>
      <c r="C123" s="76">
        <f>IF(VLOOKUP(A123,Database!$A:$AS,MATCH($C$1,Database!$A$1:$AS$1,0),FALSE)=0,#N/A,VLOOKUP(A123,Database!$A:$AS,MATCH($C$1,Database!$A$1:$AS$1,0),FALSE))</f>
        <v>107.42</v>
      </c>
      <c r="D123" s="76">
        <f>IF(VLOOKUP(A123,Database!$A:$AS,MATCH($D$1,Database!$A$1:$AS$1,0),FALSE)=0,#N/A,VLOOKUP(A123,Database!$A:$AS,MATCH($D$1,Database!$A$1:$AS$1,0),FALSE))</f>
        <v>78.406533878000005</v>
      </c>
      <c r="E123" s="76">
        <f>IF(VLOOKUP(A123,Database!$A:$AS,MATCH($E$1,Database!$A$1:$AS$1,0),FALSE)=0,#N/A,VLOOKUP(A123,Database!$A:$AS,MATCH($E$1,Database!$A$1:$AS$1,0),FALSE))</f>
        <v>122.97410247800001</v>
      </c>
      <c r="F123" s="76">
        <f>IF(VLOOKUP(A123,Database!$A:$AS,MATCH($F$1,Database!$A$1:$AS$1,0),FALSE)=0,#N/A,VLOOKUP(A123,Database!$A:$AS,MATCH($F$1,Database!$A$1:$AS$1,0),FALSE))</f>
        <v>93.192233981000001</v>
      </c>
      <c r="G123" s="76">
        <f>IF(VLOOKUP(A123,Database!$A:$AS,MATCH($G$1,Database!$A$1:$AS$1,0),FALSE)=0,#N/A,VLOOKUP(A123,Database!$A:$AS,MATCH($G$1,Database!$A$1:$AS$1,0),FALSE))</f>
        <v>99.221789883</v>
      </c>
      <c r="H123" s="76">
        <f>(((Table134567891011121314151617343[[#This Row],[ITA]]-VLOOKUP($U$1,A:B,2,))/VLOOKUP($U$1,A:B,2,))*100)+100</f>
        <v>102.96052631579218</v>
      </c>
      <c r="I123" s="76">
        <f>(((Table134567891011121314151617343[[#This Row],[FRA]]-VLOOKUP($U$1,A:C,3,))/VLOOKUP($U$1,A:C,3,))*100)+100</f>
        <v>104.82045277127244</v>
      </c>
      <c r="J123" s="76">
        <f>(((Table134567891011121314151617343[[#This Row],[DEU]]-VLOOKUP($U$1,A:D,4,))/VLOOKUP($U$1,A:D,4,))*100)+100</f>
        <v>104.25531914907764</v>
      </c>
      <c r="K123" s="76">
        <f>(((Table134567891011121314151617343[[#This Row],[ESP]]-VLOOKUP($U$1,A:E,5,))/VLOOKUP($U$1,A:E,5,))*100)+100</f>
        <v>103.96063877439148</v>
      </c>
      <c r="L123" s="76">
        <f>(((Table134567891011121314151617343[[#This Row],[EA19]]-VLOOKUP($U$1,A:F,6,))/VLOOKUP($U$1,A:F,6,))*100)+100</f>
        <v>104.1340782130134</v>
      </c>
      <c r="M123" s="76">
        <f>(((Table134567891011121314151617343[[#This Row],[GBR]]-VLOOKUP($U$1,A:G,7,))/VLOOKUP($U$1,A:G,7,))*100)+100</f>
        <v>103.31491712689348</v>
      </c>
      <c r="N123" s="76">
        <f>IF(VLOOKUP(A123,Database!$A:$AU,MATCH($N$1,Database!$A$1:$AU$1,0),FALSE)=0,#N/A,VLOOKUP(A123,Database!$A:$AU,MATCH($N$1,Database!$A$1:$AU$1,0),FALSE))</f>
        <v>91.188696729</v>
      </c>
      <c r="O123" s="76">
        <f>(((Table134567891011121314151617343[[#This Row],[USA]]-VLOOKUP($U$1,A:N,14,))/VLOOKUP($U$1,A:N,14,))*100)+100</f>
        <v>105.19003674059886</v>
      </c>
      <c r="P123" s="76">
        <f>IF(VLOOKUP(A123,Database!$A:$AS,MATCH($P$1,Database!$A$1:$AS$1,0),FALSE)=0,#N/A,VLOOKUP(A123,Database!$A:$AS,MATCH($P$1,Database!$A$1:$AS$1,0),FALSE))</f>
        <v>102.898946674</v>
      </c>
      <c r="Q123" s="76">
        <f>(((Table134567891011121314151617343[[#This Row],[JPN]]-VLOOKUP($U$1,A:Q,16,))/VLOOKUP($U$1,A:Q,16,))*100)+100</f>
        <v>103.30843116316066</v>
      </c>
    </row>
    <row r="124" spans="1:17" s="80" customFormat="1" x14ac:dyDescent="0.35">
      <c r="A124" s="21">
        <v>36586</v>
      </c>
      <c r="B124" s="76">
        <f>IF(VLOOKUP(A124,Database!$A:$AS,MATCH($B$1,Database!$A$1:$AS$1,0),FALSE)=0,#N/A,VLOOKUP(A124,Database!$A:$AS,MATCH($B$1,Database!$A$1:$AS$1,0),FALSE))</f>
        <v>126.289475877</v>
      </c>
      <c r="C124" s="76">
        <f>IF(VLOOKUP(A124,Database!$A:$AS,MATCH($C$1,Database!$A$1:$AS$1,0),FALSE)=0,#N/A,VLOOKUP(A124,Database!$A:$AS,MATCH($C$1,Database!$A$1:$AS$1,0),FALSE))</f>
        <v>108.13</v>
      </c>
      <c r="D124" s="76">
        <f>IF(VLOOKUP(A124,Database!$A:$AS,MATCH($D$1,Database!$A$1:$AS$1,0),FALSE)=0,#N/A,VLOOKUP(A124,Database!$A:$AS,MATCH($D$1,Database!$A$1:$AS$1,0),FALSE))</f>
        <v>78.506542211999999</v>
      </c>
      <c r="E124" s="76">
        <f>IF(VLOOKUP(A124,Database!$A:$AS,MATCH($E$1,Database!$A$1:$AS$1,0),FALSE)=0,#N/A,VLOOKUP(A124,Database!$A:$AS,MATCH($E$1,Database!$A$1:$AS$1,0),FALSE))</f>
        <v>124.095103413</v>
      </c>
      <c r="F124" s="76">
        <f>IF(VLOOKUP(A124,Database!$A:$AS,MATCH($F$1,Database!$A$1:$AS$1,0),FALSE)=0,#N/A,VLOOKUP(A124,Database!$A:$AS,MATCH($F$1,Database!$A$1:$AS$1,0),FALSE))</f>
        <v>93.592200649999995</v>
      </c>
      <c r="G124" s="76">
        <f>IF(VLOOKUP(A124,Database!$A:$AS,MATCH($G$1,Database!$A$1:$AS$1,0),FALSE)=0,#N/A,VLOOKUP(A124,Database!$A:$AS,MATCH($G$1,Database!$A$1:$AS$1,0),FALSE))</f>
        <v>98.903431198999996</v>
      </c>
      <c r="H124" s="76">
        <f>(((Table134567891011121314151617343[[#This Row],[ITA]]-VLOOKUP($U$1,A:B,2,))/VLOOKUP($U$1,A:B,2,))*100)+100</f>
        <v>103.86513157897375</v>
      </c>
      <c r="I124" s="76">
        <f>(((Table134567891011121314151617343[[#This Row],[FRA]]-VLOOKUP($U$1,A:C,3,))/VLOOKUP($U$1,A:C,3,))*100)+100</f>
        <v>105.51327088212334</v>
      </c>
      <c r="J124" s="76">
        <f>(((Table134567891011121314151617343[[#This Row],[DEU]]-VLOOKUP($U$1,A:D,4,))/VLOOKUP($U$1,A:D,4,))*100)+100</f>
        <v>104.38829787244474</v>
      </c>
      <c r="K124" s="76">
        <f>(((Table134567891011121314151617343[[#This Row],[ESP]]-VLOOKUP($U$1,A:E,5,))/VLOOKUP($U$1,A:E,5,))*100)+100</f>
        <v>104.90831776469059</v>
      </c>
      <c r="L124" s="76">
        <f>(((Table134567891011121314151617343[[#This Row],[EA19]]-VLOOKUP($U$1,A:F,6,))/VLOOKUP($U$1,A:F,6,))*100)+100</f>
        <v>104.5810055868194</v>
      </c>
      <c r="M124" s="76">
        <f>(((Table134567891011121314151617343[[#This Row],[GBR]]-VLOOKUP($U$1,A:G,7,))/VLOOKUP($U$1,A:G,7,))*100)+100</f>
        <v>102.98342541430826</v>
      </c>
      <c r="N124" s="76">
        <f>IF(VLOOKUP(A124,Database!$A:$AU,MATCH($N$1,Database!$A$1:$AU$1,0),FALSE)=0,#N/A,VLOOKUP(A124,Database!$A:$AU,MATCH($N$1,Database!$A$1:$AU$1,0),FALSE))</f>
        <v>91.534958067000005</v>
      </c>
      <c r="O124" s="76">
        <f>(((Table134567891011121314151617343[[#This Row],[USA]]-VLOOKUP($U$1,A:N,14,))/VLOOKUP($U$1,A:N,14,))*100)+100</f>
        <v>105.58946390835753</v>
      </c>
      <c r="P124" s="76">
        <f>IF(VLOOKUP(A124,Database!$A:$AS,MATCH($P$1,Database!$A$1:$AS$1,0),FALSE)=0,#N/A,VLOOKUP(A124,Database!$A:$AS,MATCH($P$1,Database!$A$1:$AS$1,0),FALSE))</f>
        <v>104.387154581</v>
      </c>
      <c r="Q124" s="76">
        <f>(((Table134567891011121314151617343[[#This Row],[JPN]]-VLOOKUP($U$1,A:Q,16,))/VLOOKUP($U$1,A:Q,16,))*100)+100</f>
        <v>104.80256136649372</v>
      </c>
    </row>
    <row r="125" spans="1:17" s="80" customFormat="1" x14ac:dyDescent="0.35">
      <c r="A125" s="21">
        <v>36617</v>
      </c>
      <c r="B125" s="76">
        <f>IF(VLOOKUP(A125,Database!$A:$AS,MATCH($B$1,Database!$A$1:$AS$1,0),FALSE)=0,#N/A,VLOOKUP(A125,Database!$A:$AS,MATCH($B$1,Database!$A$1:$AS$1,0),FALSE))</f>
        <v>127.28939255100001</v>
      </c>
      <c r="C125" s="76">
        <f>IF(VLOOKUP(A125,Database!$A:$AS,MATCH($C$1,Database!$A$1:$AS$1,0),FALSE)=0,#N/A,VLOOKUP(A125,Database!$A:$AS,MATCH($C$1,Database!$A$1:$AS$1,0),FALSE))</f>
        <v>108.76</v>
      </c>
      <c r="D125" s="76">
        <f>IF(VLOOKUP(A125,Database!$A:$AS,MATCH($D$1,Database!$A$1:$AS$1,0),FALSE)=0,#N/A,VLOOKUP(A125,Database!$A:$AS,MATCH($D$1,Database!$A$1:$AS$1,0),FALSE))</f>
        <v>79.506625552000003</v>
      </c>
      <c r="E125" s="76">
        <f>IF(VLOOKUP(A125,Database!$A:$AS,MATCH($E$1,Database!$A$1:$AS$1,0),FALSE)=0,#N/A,VLOOKUP(A125,Database!$A:$AS,MATCH($E$1,Database!$A$1:$AS$1,0),FALSE))</f>
        <v>123.683103069</v>
      </c>
      <c r="F125" s="76">
        <f>IF(VLOOKUP(A125,Database!$A:$AS,MATCH($F$1,Database!$A$1:$AS$1,0),FALSE)=0,#N/A,VLOOKUP(A125,Database!$A:$AS,MATCH($F$1,Database!$A$1:$AS$1,0),FALSE))</f>
        <v>94.692108990999998</v>
      </c>
      <c r="G125" s="76">
        <f>IF(VLOOKUP(A125,Database!$A:$AS,MATCH($G$1,Database!$A$1:$AS$1,0),FALSE)=0,#N/A,VLOOKUP(A125,Database!$A:$AS,MATCH($G$1,Database!$A$1:$AS$1,0),FALSE))</f>
        <v>98.903431198999996</v>
      </c>
      <c r="H125" s="76">
        <f>(((Table134567891011121314151617343[[#This Row],[ITA]]-VLOOKUP($U$1,A:B,2,))/VLOOKUP($U$1,A:B,2,))*100)+100</f>
        <v>104.68750000034697</v>
      </c>
      <c r="I125" s="76">
        <f>(((Table134567891011121314151617343[[#This Row],[FRA]]-VLOOKUP($U$1,A:C,3,))/VLOOKUP($U$1,A:C,3,))*100)+100</f>
        <v>106.128024980484</v>
      </c>
      <c r="J125" s="76">
        <f>(((Table134567891011121314151617343[[#This Row],[DEU]]-VLOOKUP($U$1,A:D,4,))/VLOOKUP($U$1,A:D,4,))*100)+100</f>
        <v>105.71808510611598</v>
      </c>
      <c r="K125" s="76">
        <f>(((Table134567891011121314151617343[[#This Row],[ESP]]-VLOOKUP($U$1,A:E,5,))/VLOOKUP($U$1,A:E,5,))*100)+100</f>
        <v>104.56001826036876</v>
      </c>
      <c r="L125" s="76">
        <f>(((Table134567891011121314151617343[[#This Row],[EA19]]-VLOOKUP($U$1,A:F,6,))/VLOOKUP($U$1,A:F,6,))*100)+100</f>
        <v>105.81005586618272</v>
      </c>
      <c r="M125" s="76">
        <f>(((Table134567891011121314151617343[[#This Row],[GBR]]-VLOOKUP($U$1,A:G,7,))/VLOOKUP($U$1,A:G,7,))*100)+100</f>
        <v>102.98342541430826</v>
      </c>
      <c r="N125" s="76">
        <f>IF(VLOOKUP(A125,Database!$A:$AU,MATCH($N$1,Database!$A$1:$AU$1,0),FALSE)=0,#N/A,VLOOKUP(A125,Database!$A:$AU,MATCH($N$1,Database!$A$1:$AU$1,0),FALSE))</f>
        <v>92.105515838000002</v>
      </c>
      <c r="O125" s="76">
        <f>(((Table134567891011121314151617343[[#This Row],[USA]]-VLOOKUP($U$1,A:N,14,))/VLOOKUP($U$1,A:N,14,))*100)+100</f>
        <v>106.2476265430587</v>
      </c>
      <c r="P125" s="76">
        <f>IF(VLOOKUP(A125,Database!$A:$AS,MATCH($P$1,Database!$A$1:$AS$1,0),FALSE)=0,#N/A,VLOOKUP(A125,Database!$A:$AS,MATCH($P$1,Database!$A$1:$AS$1,0),FALSE))</f>
        <v>105.981663052</v>
      </c>
      <c r="Q125" s="76">
        <f>(((Table134567891011121314151617343[[#This Row],[JPN]]-VLOOKUP($U$1,A:Q,16,))/VLOOKUP($U$1,A:Q,16,))*100)+100</f>
        <v>106.40341515499028</v>
      </c>
    </row>
    <row r="126" spans="1:17" s="80" customFormat="1" x14ac:dyDescent="0.35">
      <c r="A126" s="21">
        <v>36647</v>
      </c>
      <c r="B126" s="76">
        <f>IF(VLOOKUP(A126,Database!$A:$AS,MATCH($B$1,Database!$A$1:$AS$1,0),FALSE)=0,#N/A,VLOOKUP(A126,Database!$A:$AS,MATCH($B$1,Database!$A$1:$AS$1,0),FALSE))</f>
        <v>127.989334222</v>
      </c>
      <c r="C126" s="76">
        <f>IF(VLOOKUP(A126,Database!$A:$AS,MATCH($C$1,Database!$A$1:$AS$1,0),FALSE)=0,#N/A,VLOOKUP(A126,Database!$A:$AS,MATCH($C$1,Database!$A$1:$AS$1,0),FALSE))</f>
        <v>110.1</v>
      </c>
      <c r="D126" s="76">
        <f>IF(VLOOKUP(A126,Database!$A:$AS,MATCH($D$1,Database!$A$1:$AS$1,0),FALSE)=0,#N/A,VLOOKUP(A126,Database!$A:$AS,MATCH($D$1,Database!$A$1:$AS$1,0),FALSE))</f>
        <v>81.406783899000004</v>
      </c>
      <c r="E126" s="76">
        <f>IF(VLOOKUP(A126,Database!$A:$AS,MATCH($E$1,Database!$A$1:$AS$1,0),FALSE)=0,#N/A,VLOOKUP(A126,Database!$A:$AS,MATCH($E$1,Database!$A$1:$AS$1,0),FALSE))</f>
        <v>124.78210398500001</v>
      </c>
      <c r="F126" s="76">
        <f>IF(VLOOKUP(A126,Database!$A:$AS,MATCH($F$1,Database!$A$1:$AS$1,0),FALSE)=0,#N/A,VLOOKUP(A126,Database!$A:$AS,MATCH($F$1,Database!$A$1:$AS$1,0),FALSE))</f>
        <v>95.992000666999999</v>
      </c>
      <c r="G126" s="76">
        <f>IF(VLOOKUP(A126,Database!$A:$AS,MATCH($G$1,Database!$A$1:$AS$1,0),FALSE)=0,#N/A,VLOOKUP(A126,Database!$A:$AS,MATCH($G$1,Database!$A$1:$AS$1,0),FALSE))</f>
        <v>98.266713831000004</v>
      </c>
      <c r="H126" s="76">
        <f>(((Table134567891011121314151617343[[#This Row],[ITA]]-VLOOKUP($U$1,A:B,2,))/VLOOKUP($U$1,A:B,2,))*100)+100</f>
        <v>105.26315789465028</v>
      </c>
      <c r="I126" s="76">
        <f>(((Table134567891011121314151617343[[#This Row],[FRA]]-VLOOKUP($U$1,A:C,3,))/VLOOKUP($U$1,A:C,3,))*100)+100</f>
        <v>107.43559718969554</v>
      </c>
      <c r="J126" s="76">
        <f>(((Table134567891011121314151617343[[#This Row],[DEU]]-VLOOKUP($U$1,A:D,4,))/VLOOKUP($U$1,A:D,4,))*100)+100</f>
        <v>108.24468085142101</v>
      </c>
      <c r="K126" s="76">
        <f>(((Table134567891011121314151617343[[#This Row],[ESP]]-VLOOKUP($U$1,A:E,5,))/VLOOKUP($U$1,A:E,5,))*100)+100</f>
        <v>105.48909873291331</v>
      </c>
      <c r="L126" s="76">
        <f>(((Table134567891011121314151617343[[#This Row],[EA19]]-VLOOKUP($U$1,A:F,6,))/VLOOKUP($U$1,A:F,6,))*100)+100</f>
        <v>107.26256983300776</v>
      </c>
      <c r="M126" s="76">
        <f>(((Table134567891011121314151617343[[#This Row],[GBR]]-VLOOKUP($U$1,A:G,7,))/VLOOKUP($U$1,A:G,7,))*100)+100</f>
        <v>102.32044198913782</v>
      </c>
      <c r="N126" s="76">
        <f>IF(VLOOKUP(A126,Database!$A:$AU,MATCH($N$1,Database!$A$1:$AU$1,0),FALSE)=0,#N/A,VLOOKUP(A126,Database!$A:$AU,MATCH($N$1,Database!$A$1:$AU$1,0),FALSE))</f>
        <v>92.378003281999995</v>
      </c>
      <c r="O126" s="76">
        <f>(((Table134567891011121314151617343[[#This Row],[USA]]-VLOOKUP($U$1,A:N,14,))/VLOOKUP($U$1,A:N,14,))*100)+100</f>
        <v>106.5619523890667</v>
      </c>
      <c r="P126" s="76">
        <f>IF(VLOOKUP(A126,Database!$A:$AS,MATCH($P$1,Database!$A$1:$AS$1,0),FALSE)=0,#N/A,VLOOKUP(A126,Database!$A:$AS,MATCH($P$1,Database!$A$1:$AS$1,0),FALSE))</f>
        <v>105.343859663</v>
      </c>
      <c r="Q126" s="76">
        <f>(((Table134567891011121314151617343[[#This Row],[JPN]]-VLOOKUP($U$1,A:Q,16,))/VLOOKUP($U$1,A:Q,16,))*100)+100</f>
        <v>105.76307363898927</v>
      </c>
    </row>
    <row r="127" spans="1:17" s="80" customFormat="1" x14ac:dyDescent="0.35">
      <c r="A127" s="21">
        <v>36678</v>
      </c>
      <c r="B127" s="76">
        <f>IF(VLOOKUP(A127,Database!$A:$AS,MATCH($B$1,Database!$A$1:$AS$1,0),FALSE)=0,#N/A,VLOOKUP(A127,Database!$A:$AS,MATCH($B$1,Database!$A$1:$AS$1,0),FALSE))</f>
        <v>127.789350887</v>
      </c>
      <c r="C127" s="76">
        <f>IF(VLOOKUP(A127,Database!$A:$AS,MATCH($C$1,Database!$A$1:$AS$1,0),FALSE)=0,#N/A,VLOOKUP(A127,Database!$A:$AS,MATCH($C$1,Database!$A$1:$AS$1,0),FALSE))</f>
        <v>108.68</v>
      </c>
      <c r="D127" s="76">
        <f>IF(VLOOKUP(A127,Database!$A:$AS,MATCH($D$1,Database!$A$1:$AS$1,0),FALSE)=0,#N/A,VLOOKUP(A127,Database!$A:$AS,MATCH($D$1,Database!$A$1:$AS$1,0),FALSE))</f>
        <v>79.606633885999997</v>
      </c>
      <c r="E127" s="76">
        <f>IF(VLOOKUP(A127,Database!$A:$AS,MATCH($E$1,Database!$A$1:$AS$1,0),FALSE)=0,#N/A,VLOOKUP(A127,Database!$A:$AS,MATCH($E$1,Database!$A$1:$AS$1,0),FALSE))</f>
        <v>123.665103054</v>
      </c>
      <c r="F127" s="76">
        <f>IF(VLOOKUP(A127,Database!$A:$AS,MATCH($F$1,Database!$A$1:$AS$1,0),FALSE)=0,#N/A,VLOOKUP(A127,Database!$A:$AS,MATCH($F$1,Database!$A$1:$AS$1,0),FALSE))</f>
        <v>94.692108990999998</v>
      </c>
      <c r="G127" s="76">
        <f>IF(VLOOKUP(A127,Database!$A:$AS,MATCH($G$1,Database!$A$1:$AS$1,0),FALSE)=0,#N/A,VLOOKUP(A127,Database!$A:$AS,MATCH($G$1,Database!$A$1:$AS$1,0),FALSE))</f>
        <v>98.903431198999996</v>
      </c>
      <c r="H127" s="76">
        <f>(((Table134567891011121314151617343[[#This Row],[ITA]]-VLOOKUP($U$1,A:B,2,))/VLOOKUP($U$1,A:B,2,))*100)+100</f>
        <v>105.09868421021115</v>
      </c>
      <c r="I127" s="76">
        <f>(((Table134567891011121314151617343[[#This Row],[FRA]]-VLOOKUP($U$1,A:C,3,))/VLOOKUP($U$1,A:C,3,))*100)+100</f>
        <v>106.04996096799375</v>
      </c>
      <c r="J127" s="76">
        <f>(((Table134567891011121314151617343[[#This Row],[DEU]]-VLOOKUP($U$1,A:D,4,))/VLOOKUP($U$1,A:D,4,))*100)+100</f>
        <v>105.8510638294831</v>
      </c>
      <c r="K127" s="76">
        <f>(((Table134567891011121314151617343[[#This Row],[ESP]]-VLOOKUP($U$1,A:E,5,))/VLOOKUP($U$1,A:E,5,))*100)+100</f>
        <v>104.54480129175796</v>
      </c>
      <c r="L127" s="76">
        <f>(((Table134567891011121314151617343[[#This Row],[EA19]]-VLOOKUP($U$1,A:F,6,))/VLOOKUP($U$1,A:F,6,))*100)+100</f>
        <v>105.81005586618272</v>
      </c>
      <c r="M127" s="76">
        <f>(((Table134567891011121314151617343[[#This Row],[GBR]]-VLOOKUP($U$1,A:G,7,))/VLOOKUP($U$1,A:G,7,))*100)+100</f>
        <v>102.98342541430826</v>
      </c>
      <c r="N127" s="76">
        <f>IF(VLOOKUP(A127,Database!$A:$AU,MATCH($N$1,Database!$A$1:$AU$1,0),FALSE)=0,#N/A,VLOOKUP(A127,Database!$A:$AU,MATCH($N$1,Database!$A$1:$AU$1,0),FALSE))</f>
        <v>92.432342117999994</v>
      </c>
      <c r="O127" s="76">
        <f>(((Table134567891011121314151617343[[#This Row],[USA]]-VLOOKUP($U$1,A:N,14,))/VLOOKUP($U$1,A:N,14,))*100)+100</f>
        <v>106.62463454552156</v>
      </c>
      <c r="P127" s="76">
        <f>IF(VLOOKUP(A127,Database!$A:$AS,MATCH($P$1,Database!$A$1:$AS$1,0),FALSE)=0,#N/A,VLOOKUP(A127,Database!$A:$AS,MATCH($P$1,Database!$A$1:$AS$1,0),FALSE))</f>
        <v>106.72576700499999</v>
      </c>
      <c r="Q127" s="76">
        <f>(((Table134567891011121314151617343[[#This Row],[JPN]]-VLOOKUP($U$1,A:Q,16,))/VLOOKUP($U$1,A:Q,16,))*100)+100</f>
        <v>107.15048025615482</v>
      </c>
    </row>
    <row r="128" spans="1:17" s="80" customFormat="1" x14ac:dyDescent="0.35">
      <c r="A128" s="21">
        <v>36708</v>
      </c>
      <c r="B128" s="76">
        <f>IF(VLOOKUP(A128,Database!$A:$AS,MATCH($B$1,Database!$A$1:$AS$1,0),FALSE)=0,#N/A,VLOOKUP(A128,Database!$A:$AS,MATCH($B$1,Database!$A$1:$AS$1,0),FALSE))</f>
        <v>126.789434214</v>
      </c>
      <c r="C128" s="76">
        <f>IF(VLOOKUP(A128,Database!$A:$AS,MATCH($C$1,Database!$A$1:$AS$1,0),FALSE)=0,#N/A,VLOOKUP(A128,Database!$A:$AS,MATCH($C$1,Database!$A$1:$AS$1,0),FALSE))</f>
        <v>109.95</v>
      </c>
      <c r="D128" s="76">
        <f>IF(VLOOKUP(A128,Database!$A:$AS,MATCH($D$1,Database!$A$1:$AS$1,0),FALSE)=0,#N/A,VLOOKUP(A128,Database!$A:$AS,MATCH($D$1,Database!$A$1:$AS$1,0),FALSE))</f>
        <v>80.906742229000002</v>
      </c>
      <c r="E128" s="76">
        <f>IF(VLOOKUP(A128,Database!$A:$AS,MATCH($E$1,Database!$A$1:$AS$1,0),FALSE)=0,#N/A,VLOOKUP(A128,Database!$A:$AS,MATCH($E$1,Database!$A$1:$AS$1,0),FALSE))</f>
        <v>124.64010386699999</v>
      </c>
      <c r="F128" s="76">
        <f>IF(VLOOKUP(A128,Database!$A:$AS,MATCH($F$1,Database!$A$1:$AS$1,0),FALSE)=0,#N/A,VLOOKUP(A128,Database!$A:$AS,MATCH($F$1,Database!$A$1:$AS$1,0),FALSE))</f>
        <v>95.892008998999998</v>
      </c>
      <c r="G128" s="76">
        <f>IF(VLOOKUP(A128,Database!$A:$AS,MATCH($G$1,Database!$A$1:$AS$1,0),FALSE)=0,#N/A,VLOOKUP(A128,Database!$A:$AS,MATCH($G$1,Database!$A$1:$AS$1,0),FALSE))</f>
        <v>98.266713831000004</v>
      </c>
      <c r="H128" s="76">
        <f>(((Table134567891011121314151617343[[#This Row],[ITA]]-VLOOKUP($U$1,A:B,2,))/VLOOKUP($U$1,A:B,2,))*100)+100</f>
        <v>104.27631578966036</v>
      </c>
      <c r="I128" s="76">
        <f>(((Table134567891011121314151617343[[#This Row],[FRA]]-VLOOKUP($U$1,A:C,3,))/VLOOKUP($U$1,A:C,3,))*100)+100</f>
        <v>107.28922716627635</v>
      </c>
      <c r="J128" s="76">
        <f>(((Table134567891011121314151617343[[#This Row],[DEU]]-VLOOKUP($U$1,A:D,4,))/VLOOKUP($U$1,A:D,4,))*100)+100</f>
        <v>107.57978723458538</v>
      </c>
      <c r="K128" s="76">
        <f>(((Table134567891011121314151617343[[#This Row],[ESP]]-VLOOKUP($U$1,A:E,5,))/VLOOKUP($U$1,A:E,5,))*100)+100</f>
        <v>105.36905375859881</v>
      </c>
      <c r="L128" s="76">
        <f>(((Table134567891011121314151617343[[#This Row],[EA19]]-VLOOKUP($U$1,A:F,6,))/VLOOKUP($U$1,A:F,6,))*100)+100</f>
        <v>107.15083798871819</v>
      </c>
      <c r="M128" s="76">
        <f>(((Table134567891011121314151617343[[#This Row],[GBR]]-VLOOKUP($U$1,A:G,7,))/VLOOKUP($U$1,A:G,7,))*100)+100</f>
        <v>102.32044198913782</v>
      </c>
      <c r="N128" s="76">
        <f>IF(VLOOKUP(A128,Database!$A:$AU,MATCH($N$1,Database!$A$1:$AU$1,0),FALSE)=0,#N/A,VLOOKUP(A128,Database!$A:$AU,MATCH($N$1,Database!$A$1:$AU$1,0),FALSE))</f>
        <v>92.257029962999994</v>
      </c>
      <c r="O128" s="76">
        <f>(((Table134567891011121314151617343[[#This Row],[USA]]-VLOOKUP($U$1,A:N,14,))/VLOOKUP($U$1,A:N,14,))*100)+100</f>
        <v>106.42240452483898</v>
      </c>
      <c r="P128" s="76">
        <f>IF(VLOOKUP(A128,Database!$A:$AS,MATCH($P$1,Database!$A$1:$AS$1,0),FALSE)=0,#N/A,VLOOKUP(A128,Database!$A:$AS,MATCH($P$1,Database!$A$1:$AS$1,0),FALSE))</f>
        <v>106.513165876</v>
      </c>
      <c r="Q128" s="76">
        <f>(((Table134567891011121314151617343[[#This Row],[JPN]]-VLOOKUP($U$1,A:Q,16,))/VLOOKUP($U$1,A:Q,16,))*100)+100</f>
        <v>106.93703308482381</v>
      </c>
    </row>
    <row r="129" spans="1:17" s="80" customFormat="1" x14ac:dyDescent="0.35">
      <c r="A129" s="21">
        <v>36739</v>
      </c>
      <c r="B129" s="76">
        <f>IF(VLOOKUP(A129,Database!$A:$AS,MATCH($B$1,Database!$A$1:$AS$1,0),FALSE)=0,#N/A,VLOOKUP(A129,Database!$A:$AS,MATCH($B$1,Database!$A$1:$AS$1,0),FALSE))</f>
        <v>127.989334222</v>
      </c>
      <c r="C129" s="76">
        <f>IF(VLOOKUP(A129,Database!$A:$AS,MATCH($C$1,Database!$A$1:$AS$1,0),FALSE)=0,#N/A,VLOOKUP(A129,Database!$A:$AS,MATCH($C$1,Database!$A$1:$AS$1,0),FALSE))</f>
        <v>108.97</v>
      </c>
      <c r="D129" s="76">
        <f>IF(VLOOKUP(A129,Database!$A:$AS,MATCH($D$1,Database!$A$1:$AS$1,0),FALSE)=0,#N/A,VLOOKUP(A129,Database!$A:$AS,MATCH($D$1,Database!$A$1:$AS$1,0),FALSE))</f>
        <v>81.706808901000002</v>
      </c>
      <c r="E129" s="76">
        <f>IF(VLOOKUP(A129,Database!$A:$AS,MATCH($E$1,Database!$A$1:$AS$1,0),FALSE)=0,#N/A,VLOOKUP(A129,Database!$A:$AS,MATCH($E$1,Database!$A$1:$AS$1,0),FALSE))</f>
        <v>123.517102931</v>
      </c>
      <c r="F129" s="76">
        <f>IF(VLOOKUP(A129,Database!$A:$AS,MATCH($F$1,Database!$A$1:$AS$1,0),FALSE)=0,#N/A,VLOOKUP(A129,Database!$A:$AS,MATCH($F$1,Database!$A$1:$AS$1,0),FALSE))</f>
        <v>95.892008998999998</v>
      </c>
      <c r="G129" s="76">
        <f>IF(VLOOKUP(A129,Database!$A:$AS,MATCH($G$1,Database!$A$1:$AS$1,0),FALSE)=0,#N/A,VLOOKUP(A129,Database!$A:$AS,MATCH($G$1,Database!$A$1:$AS$1,0),FALSE))</f>
        <v>99.540148567000003</v>
      </c>
      <c r="H129" s="76">
        <f>(((Table134567891011121314151617343[[#This Row],[ITA]]-VLOOKUP($U$1,A:B,2,))/VLOOKUP($U$1,A:B,2,))*100)+100</f>
        <v>105.26315789465028</v>
      </c>
      <c r="I129" s="76">
        <f>(((Table134567891011121314151617343[[#This Row],[FRA]]-VLOOKUP($U$1,A:C,3,))/VLOOKUP($U$1,A:C,3,))*100)+100</f>
        <v>106.33294301327088</v>
      </c>
      <c r="J129" s="76">
        <f>(((Table134567891011121314151617343[[#This Row],[DEU]]-VLOOKUP($U$1,A:D,4,))/VLOOKUP($U$1,A:D,4,))*100)+100</f>
        <v>108.64361702152237</v>
      </c>
      <c r="K129" s="76">
        <f>(((Table134567891011121314151617343[[#This Row],[ESP]]-VLOOKUP($U$1,A:E,5,))/VLOOKUP($U$1,A:E,5,))*100)+100</f>
        <v>104.41968399457321</v>
      </c>
      <c r="L129" s="76">
        <f>(((Table134567891011121314151617343[[#This Row],[EA19]]-VLOOKUP($U$1,A:F,6,))/VLOOKUP($U$1,A:F,6,))*100)+100</f>
        <v>107.15083798871819</v>
      </c>
      <c r="M129" s="76">
        <f>(((Table134567891011121314151617343[[#This Row],[GBR]]-VLOOKUP($U$1,A:G,7,))/VLOOKUP($U$1,A:G,7,))*100)+100</f>
        <v>103.64640883947871</v>
      </c>
      <c r="N129" s="76">
        <f>IF(VLOOKUP(A129,Database!$A:$AU,MATCH($N$1,Database!$A$1:$AU$1,0),FALSE)=0,#N/A,VLOOKUP(A129,Database!$A:$AU,MATCH($N$1,Database!$A$1:$AU$1,0),FALSE))</f>
        <v>92.009133816000002</v>
      </c>
      <c r="O129" s="76">
        <f>(((Table134567891011121314151617343[[#This Row],[USA]]-VLOOKUP($U$1,A:N,14,))/VLOOKUP($U$1,A:N,14,))*100)+100</f>
        <v>106.13644578492764</v>
      </c>
      <c r="P129" s="76">
        <f>IF(VLOOKUP(A129,Database!$A:$AS,MATCH($P$1,Database!$A$1:$AS$1,0),FALSE)=0,#N/A,VLOOKUP(A129,Database!$A:$AS,MATCH($P$1,Database!$A$1:$AS$1,0),FALSE))</f>
        <v>108.001373782</v>
      </c>
      <c r="Q129" s="76">
        <f>(((Table134567891011121314151617343[[#This Row],[JPN]]-VLOOKUP($U$1,A:Q,16,))/VLOOKUP($U$1,A:Q,16,))*100)+100</f>
        <v>108.43116328715288</v>
      </c>
    </row>
    <row r="130" spans="1:17" s="80" customFormat="1" x14ac:dyDescent="0.35">
      <c r="A130" s="21">
        <v>36770</v>
      </c>
      <c r="B130" s="76">
        <f>IF(VLOOKUP(A130,Database!$A:$AS,MATCH($B$1,Database!$A$1:$AS$1,0),FALSE)=0,#N/A,VLOOKUP(A130,Database!$A:$AS,MATCH($B$1,Database!$A$1:$AS$1,0),FALSE))</f>
        <v>127.889342555</v>
      </c>
      <c r="C130" s="76">
        <f>IF(VLOOKUP(A130,Database!$A:$AS,MATCH($C$1,Database!$A$1:$AS$1,0),FALSE)=0,#N/A,VLOOKUP(A130,Database!$A:$AS,MATCH($C$1,Database!$A$1:$AS$1,0),FALSE))</f>
        <v>109.27</v>
      </c>
      <c r="D130" s="76">
        <f>IF(VLOOKUP(A130,Database!$A:$AS,MATCH($D$1,Database!$A$1:$AS$1,0),FALSE)=0,#N/A,VLOOKUP(A130,Database!$A:$AS,MATCH($D$1,Database!$A$1:$AS$1,0),FALSE))</f>
        <v>81.806817234999997</v>
      </c>
      <c r="E130" s="76">
        <f>IF(VLOOKUP(A130,Database!$A:$AS,MATCH($E$1,Database!$A$1:$AS$1,0),FALSE)=0,#N/A,VLOOKUP(A130,Database!$A:$AS,MATCH($E$1,Database!$A$1:$AS$1,0),FALSE))</f>
        <v>123.67210306</v>
      </c>
      <c r="F130" s="76">
        <f>IF(VLOOKUP(A130,Database!$A:$AS,MATCH($F$1,Database!$A$1:$AS$1,0),FALSE)=0,#N/A,VLOOKUP(A130,Database!$A:$AS,MATCH($F$1,Database!$A$1:$AS$1,0),FALSE))</f>
        <v>95.992000666999999</v>
      </c>
      <c r="G130" s="76">
        <f>IF(VLOOKUP(A130,Database!$A:$AS,MATCH($G$1,Database!$A$1:$AS$1,0),FALSE)=0,#N/A,VLOOKUP(A130,Database!$A:$AS,MATCH($G$1,Database!$A$1:$AS$1,0),FALSE))</f>
        <v>99.115670322</v>
      </c>
      <c r="H130" s="76">
        <f>(((Table134567891011121314151617343[[#This Row],[ITA]]-VLOOKUP($U$1,A:B,2,))/VLOOKUP($U$1,A:B,2,))*100)+100</f>
        <v>105.18092105284192</v>
      </c>
      <c r="I130" s="76">
        <f>(((Table134567891011121314151617343[[#This Row],[FRA]]-VLOOKUP($U$1,A:C,3,))/VLOOKUP($U$1,A:C,3,))*100)+100</f>
        <v>106.62568306010928</v>
      </c>
      <c r="J130" s="76">
        <f>(((Table134567891011121314151617343[[#This Row],[DEU]]-VLOOKUP($U$1,A:D,4,))/VLOOKUP($U$1,A:D,4,))*100)+100</f>
        <v>108.77659574488949</v>
      </c>
      <c r="K130" s="76">
        <f>(((Table134567891011121314151617343[[#This Row],[ESP]]-VLOOKUP($U$1,A:E,5,))/VLOOKUP($U$1,A:E,5,))*100)+100</f>
        <v>104.55071900191417</v>
      </c>
      <c r="L130" s="76">
        <f>(((Table134567891011121314151617343[[#This Row],[EA19]]-VLOOKUP($U$1,A:F,6,))/VLOOKUP($U$1,A:F,6,))*100)+100</f>
        <v>107.26256983300776</v>
      </c>
      <c r="M130" s="76">
        <f>(((Table134567891011121314151617343[[#This Row],[GBR]]-VLOOKUP($U$1,A:G,7,))/VLOOKUP($U$1,A:G,7,))*100)+100</f>
        <v>103.20441988971216</v>
      </c>
      <c r="N130" s="76">
        <f>IF(VLOOKUP(A130,Database!$A:$AU,MATCH($N$1,Database!$A$1:$AU$1,0),FALSE)=0,#N/A,VLOOKUP(A130,Database!$A:$AU,MATCH($N$1,Database!$A$1:$AU$1,0),FALSE))</f>
        <v>92.370764715000007</v>
      </c>
      <c r="O130" s="76">
        <f>(((Table134567891011121314151617343[[#This Row],[USA]]-VLOOKUP($U$1,A:N,14,))/VLOOKUP($U$1,A:N,14,))*100)+100</f>
        <v>106.55360239442932</v>
      </c>
      <c r="P130" s="76">
        <f>IF(VLOOKUP(A130,Database!$A:$AS,MATCH($P$1,Database!$A$1:$AS$1,0),FALSE)=0,#N/A,VLOOKUP(A130,Database!$A:$AS,MATCH($P$1,Database!$A$1:$AS$1,0),FALSE))</f>
        <v>105.76906192200001</v>
      </c>
      <c r="Q130" s="76">
        <f>(((Table134567891011121314151617343[[#This Row],[JPN]]-VLOOKUP($U$1,A:Q,16,))/VLOOKUP($U$1,A:Q,16,))*100)+100</f>
        <v>106.18996798265529</v>
      </c>
    </row>
    <row r="131" spans="1:17" s="80" customFormat="1" x14ac:dyDescent="0.35">
      <c r="A131" s="21">
        <v>36800</v>
      </c>
      <c r="B131" s="76">
        <f>IF(VLOOKUP(A131,Database!$A:$AS,MATCH($B$1,Database!$A$1:$AS$1,0),FALSE)=0,#N/A,VLOOKUP(A131,Database!$A:$AS,MATCH($B$1,Database!$A$1:$AS$1,0),FALSE))</f>
        <v>128.38930089199999</v>
      </c>
      <c r="C131" s="76">
        <f>IF(VLOOKUP(A131,Database!$A:$AS,MATCH($C$1,Database!$A$1:$AS$1,0),FALSE)=0,#N/A,VLOOKUP(A131,Database!$A:$AS,MATCH($C$1,Database!$A$1:$AS$1,0),FALSE))</f>
        <v>110.46</v>
      </c>
      <c r="D131" s="76">
        <f>IF(VLOOKUP(A131,Database!$A:$AS,MATCH($D$1,Database!$A$1:$AS$1,0),FALSE)=0,#N/A,VLOOKUP(A131,Database!$A:$AS,MATCH($D$1,Database!$A$1:$AS$1,0),FALSE))</f>
        <v>81.506792232999999</v>
      </c>
      <c r="E131" s="76">
        <f>IF(VLOOKUP(A131,Database!$A:$AS,MATCH($E$1,Database!$A$1:$AS$1,0),FALSE)=0,#N/A,VLOOKUP(A131,Database!$A:$AS,MATCH($E$1,Database!$A$1:$AS$1,0),FALSE))</f>
        <v>122.330101942</v>
      </c>
      <c r="F131" s="76">
        <f>IF(VLOOKUP(A131,Database!$A:$AS,MATCH($F$1,Database!$A$1:$AS$1,0),FALSE)=0,#N/A,VLOOKUP(A131,Database!$A:$AS,MATCH($F$1,Database!$A$1:$AS$1,0),FALSE))</f>
        <v>96.191984000999994</v>
      </c>
      <c r="G131" s="76">
        <f>IF(VLOOKUP(A131,Database!$A:$AS,MATCH($G$1,Database!$A$1:$AS$1,0),FALSE)=0,#N/A,VLOOKUP(A131,Database!$A:$AS,MATCH($G$1,Database!$A$1:$AS$1,0),FALSE))</f>
        <v>99.540148567000003</v>
      </c>
      <c r="H131" s="76">
        <f>(((Table134567891011121314151617343[[#This Row],[ITA]]-VLOOKUP($U$1,A:B,2,))/VLOOKUP($U$1,A:B,2,))*100)+100</f>
        <v>105.59210526352854</v>
      </c>
      <c r="I131" s="76">
        <f>(((Table134567891011121314151617343[[#This Row],[FRA]]-VLOOKUP($U$1,A:C,3,))/VLOOKUP($U$1,A:C,3,))*100)+100</f>
        <v>107.78688524590163</v>
      </c>
      <c r="J131" s="76">
        <f>(((Table134567891011121314151617343[[#This Row],[DEU]]-VLOOKUP($U$1,A:D,4,))/VLOOKUP($U$1,A:D,4,))*100)+100</f>
        <v>108.37765957478813</v>
      </c>
      <c r="K131" s="76">
        <f>(((Table134567891011121314151617343[[#This Row],[ESP]]-VLOOKUP($U$1,A:E,5,))/VLOOKUP($U$1,A:E,5,))*100)+100</f>
        <v>103.41620945354657</v>
      </c>
      <c r="L131" s="76">
        <f>(((Table134567891011121314151617343[[#This Row],[EA19]]-VLOOKUP($U$1,A:F,6,))/VLOOKUP($U$1,A:F,6,))*100)+100</f>
        <v>107.48603351935206</v>
      </c>
      <c r="M131" s="76">
        <f>(((Table134567891011121314151617343[[#This Row],[GBR]]-VLOOKUP($U$1,A:G,7,))/VLOOKUP($U$1,A:G,7,))*100)+100</f>
        <v>103.64640883947871</v>
      </c>
      <c r="N131" s="76">
        <f>IF(VLOOKUP(A131,Database!$A:$AU,MATCH($N$1,Database!$A$1:$AU$1,0),FALSE)=0,#N/A,VLOOKUP(A131,Database!$A:$AU,MATCH($N$1,Database!$A$1:$AU$1,0),FALSE))</f>
        <v>92.054845865999994</v>
      </c>
      <c r="O131" s="76">
        <f>(((Table134567891011121314151617343[[#This Row],[USA]]-VLOOKUP($U$1,A:N,14,))/VLOOKUP($U$1,A:N,14,))*100)+100</f>
        <v>106.18917657713621</v>
      </c>
      <c r="P131" s="76">
        <f>IF(VLOOKUP(A131,Database!$A:$AS,MATCH($P$1,Database!$A$1:$AS$1,0),FALSE)=0,#N/A,VLOOKUP(A131,Database!$A:$AS,MATCH($P$1,Database!$A$1:$AS$1,0),FALSE))</f>
        <v>107.36357039400001</v>
      </c>
      <c r="Q131" s="76">
        <f>(((Table134567891011121314151617343[[#This Row],[JPN]]-VLOOKUP($U$1,A:Q,16,))/VLOOKUP($U$1,A:Q,16,))*100)+100</f>
        <v>107.79082177215585</v>
      </c>
    </row>
    <row r="132" spans="1:17" s="80" customFormat="1" x14ac:dyDescent="0.35">
      <c r="A132" s="21">
        <v>36831</v>
      </c>
      <c r="B132" s="76">
        <f>IF(VLOOKUP(A132,Database!$A:$AS,MATCH($B$1,Database!$A$1:$AS$1,0),FALSE)=0,#N/A,VLOOKUP(A132,Database!$A:$AS,MATCH($B$1,Database!$A$1:$AS$1,0),FALSE))</f>
        <v>129.98916756899999</v>
      </c>
      <c r="C132" s="76">
        <f>IF(VLOOKUP(A132,Database!$A:$AS,MATCH($C$1,Database!$A$1:$AS$1,0),FALSE)=0,#N/A,VLOOKUP(A132,Database!$A:$AS,MATCH($C$1,Database!$A$1:$AS$1,0),FALSE))</f>
        <v>110.27</v>
      </c>
      <c r="D132" s="76">
        <f>IF(VLOOKUP(A132,Database!$A:$AS,MATCH($D$1,Database!$A$1:$AS$1,0),FALSE)=0,#N/A,VLOOKUP(A132,Database!$A:$AS,MATCH($D$1,Database!$A$1:$AS$1,0),FALSE))</f>
        <v>82.206850571000004</v>
      </c>
      <c r="E132" s="76">
        <f>IF(VLOOKUP(A132,Database!$A:$AS,MATCH($E$1,Database!$A$1:$AS$1,0),FALSE)=0,#N/A,VLOOKUP(A132,Database!$A:$AS,MATCH($E$1,Database!$A$1:$AS$1,0),FALSE))</f>
        <v>125.36410447</v>
      </c>
      <c r="F132" s="76">
        <f>IF(VLOOKUP(A132,Database!$A:$AS,MATCH($F$1,Database!$A$1:$AS$1,0),FALSE)=0,#N/A,VLOOKUP(A132,Database!$A:$AS,MATCH($F$1,Database!$A$1:$AS$1,0),FALSE))</f>
        <v>97.091909008000002</v>
      </c>
      <c r="G132" s="76">
        <f>IF(VLOOKUP(A132,Database!$A:$AS,MATCH($G$1,Database!$A$1:$AS$1,0),FALSE)=0,#N/A,VLOOKUP(A132,Database!$A:$AS,MATCH($G$1,Database!$A$1:$AS$1,0),FALSE))</f>
        <v>100.49522462</v>
      </c>
      <c r="H132" s="76">
        <f>(((Table134567891011121314151617343[[#This Row],[ITA]]-VLOOKUP($U$1,A:B,2,))/VLOOKUP($U$1,A:B,2,))*100)+100</f>
        <v>106.90789473657426</v>
      </c>
      <c r="I132" s="76">
        <f>(((Table134567891011121314151617343[[#This Row],[FRA]]-VLOOKUP($U$1,A:C,3,))/VLOOKUP($U$1,A:C,3,))*100)+100</f>
        <v>107.60148321623731</v>
      </c>
      <c r="J132" s="76">
        <f>(((Table134567891011121314151617343[[#This Row],[DEU]]-VLOOKUP($U$1,A:D,4,))/VLOOKUP($U$1,A:D,4,))*100)+100</f>
        <v>109.308510638358</v>
      </c>
      <c r="K132" s="76">
        <f>(((Table134567891011121314151617343[[#This Row],[ESP]]-VLOOKUP($U$1,A:E,5,))/VLOOKUP($U$1,A:E,5,))*100)+100</f>
        <v>105.98111405132907</v>
      </c>
      <c r="L132" s="76">
        <f>(((Table134567891011121314151617343[[#This Row],[EA19]]-VLOOKUP($U$1,A:F,6,))/VLOOKUP($U$1,A:F,6,))*100)+100</f>
        <v>108.49162011237108</v>
      </c>
      <c r="M132" s="76">
        <f>(((Table134567891011121314151617343[[#This Row],[GBR]]-VLOOKUP($U$1,A:G,7,))/VLOOKUP($U$1,A:G,7,))*100)+100</f>
        <v>104.64088397827562</v>
      </c>
      <c r="N132" s="76">
        <f>IF(VLOOKUP(A132,Database!$A:$AU,MATCH($N$1,Database!$A$1:$AU$1,0),FALSE)=0,#N/A,VLOOKUP(A132,Database!$A:$AU,MATCH($N$1,Database!$A$1:$AU$1,0),FALSE))</f>
        <v>92.058217252999995</v>
      </c>
      <c r="O132" s="76">
        <f>(((Table134567891011121314151617343[[#This Row],[USA]]-VLOOKUP($U$1,A:N,14,))/VLOOKUP($U$1,A:N,14,))*100)+100</f>
        <v>106.1930656153078</v>
      </c>
      <c r="P132" s="76">
        <f>IF(VLOOKUP(A132,Database!$A:$AS,MATCH($P$1,Database!$A$1:$AS$1,0),FALSE)=0,#N/A,VLOOKUP(A132,Database!$A:$AS,MATCH($P$1,Database!$A$1:$AS$1,0),FALSE))</f>
        <v>107.788772653</v>
      </c>
      <c r="Q132" s="76">
        <f>(((Table134567891011121314151617343[[#This Row],[JPN]]-VLOOKUP($U$1,A:Q,16,))/VLOOKUP($U$1,A:Q,16,))*100)+100</f>
        <v>108.21771611582186</v>
      </c>
    </row>
    <row r="133" spans="1:17" s="80" customFormat="1" x14ac:dyDescent="0.35">
      <c r="A133" s="21">
        <v>36861</v>
      </c>
      <c r="B133" s="76">
        <f>IF(VLOOKUP(A133,Database!$A:$AS,MATCH($B$1,Database!$A$1:$AS$1,0),FALSE)=0,#N/A,VLOOKUP(A133,Database!$A:$AS,MATCH($B$1,Database!$A$1:$AS$1,0),FALSE))</f>
        <v>131.78901758200001</v>
      </c>
      <c r="C133" s="76">
        <f>IF(VLOOKUP(A133,Database!$A:$AS,MATCH($C$1,Database!$A$1:$AS$1,0),FALSE)=0,#N/A,VLOOKUP(A133,Database!$A:$AS,MATCH($C$1,Database!$A$1:$AS$1,0),FALSE))</f>
        <v>111.25</v>
      </c>
      <c r="D133" s="76">
        <f>IF(VLOOKUP(A133,Database!$A:$AS,MATCH($D$1,Database!$A$1:$AS$1,0),FALSE)=0,#N/A,VLOOKUP(A133,Database!$A:$AS,MATCH($D$1,Database!$A$1:$AS$1,0),FALSE))</f>
        <v>82.706892241000006</v>
      </c>
      <c r="E133" s="76">
        <f>IF(VLOOKUP(A133,Database!$A:$AS,MATCH($E$1,Database!$A$1:$AS$1,0),FALSE)=0,#N/A,VLOOKUP(A133,Database!$A:$AS,MATCH($E$1,Database!$A$1:$AS$1,0),FALSE))</f>
        <v>126.416105347</v>
      </c>
      <c r="F133" s="76">
        <f>IF(VLOOKUP(A133,Database!$A:$AS,MATCH($F$1,Database!$A$1:$AS$1,0),FALSE)=0,#N/A,VLOOKUP(A133,Database!$A:$AS,MATCH($F$1,Database!$A$1:$AS$1,0),FALSE))</f>
        <v>97.791850679000007</v>
      </c>
      <c r="G133" s="76">
        <f>IF(VLOOKUP(A133,Database!$A:$AS,MATCH($G$1,Database!$A$1:$AS$1,0),FALSE)=0,#N/A,VLOOKUP(A133,Database!$A:$AS,MATCH($G$1,Database!$A$1:$AS$1,0),FALSE))</f>
        <v>103.042094093</v>
      </c>
      <c r="H133" s="76">
        <f>(((Table134567891011121314151617343[[#This Row],[ITA]]-VLOOKUP($U$1,A:B,2,))/VLOOKUP($U$1,A:B,2,))*100)+100</f>
        <v>108.3881578948816</v>
      </c>
      <c r="I133" s="76">
        <f>(((Table134567891011121314151617343[[#This Row],[FRA]]-VLOOKUP($U$1,A:C,3,))/VLOOKUP($U$1,A:C,3,))*100)+100</f>
        <v>108.55776736924278</v>
      </c>
      <c r="J133" s="76">
        <f>(((Table134567891011121314151617343[[#This Row],[DEU]]-VLOOKUP($U$1,A:D,4,))/VLOOKUP($U$1,A:D,4,))*100)+100</f>
        <v>109.97340425519361</v>
      </c>
      <c r="K133" s="76">
        <f>(((Table134567891011121314151617343[[#This Row],[ESP]]-VLOOKUP($U$1,A:E,5,))/VLOOKUP($U$1,A:E,5,))*100)+100</f>
        <v>106.87046132819742</v>
      </c>
      <c r="L133" s="76">
        <f>(((Table134567891011121314151617343[[#This Row],[EA19]]-VLOOKUP($U$1,A:F,6,))/VLOOKUP($U$1,A:F,6,))*100)+100</f>
        <v>109.27374301681098</v>
      </c>
      <c r="M133" s="76">
        <f>(((Table134567891011121314151617343[[#This Row],[GBR]]-VLOOKUP($U$1,A:G,7,))/VLOOKUP($U$1,A:G,7,))*100)+100</f>
        <v>107.29281767999868</v>
      </c>
      <c r="N133" s="76">
        <f>IF(VLOOKUP(A133,Database!$A:$AU,MATCH($N$1,Database!$A$1:$AU$1,0),FALSE)=0,#N/A,VLOOKUP(A133,Database!$A:$AU,MATCH($N$1,Database!$A$1:$AU$1,0),FALSE))</f>
        <v>91.754693211000003</v>
      </c>
      <c r="O133" s="76">
        <f>(((Table134567891011121314151617343[[#This Row],[USA]]-VLOOKUP($U$1,A:N,14,))/VLOOKUP($U$1,A:N,14,))*100)+100</f>
        <v>105.84293773460655</v>
      </c>
      <c r="P133" s="76">
        <f>IF(VLOOKUP(A133,Database!$A:$AS,MATCH($P$1,Database!$A$1:$AS$1,0),FALSE)=0,#N/A,VLOOKUP(A133,Database!$A:$AS,MATCH($P$1,Database!$A$1:$AS$1,0),FALSE))</f>
        <v>108.85177830000001</v>
      </c>
      <c r="Q133" s="76">
        <f>(((Table134567891011121314151617343[[#This Row],[JPN]]-VLOOKUP($U$1,A:Q,16,))/VLOOKUP($U$1,A:Q,16,))*100)+100</f>
        <v>109.28495197448493</v>
      </c>
    </row>
    <row r="134" spans="1:17" s="80" customFormat="1" x14ac:dyDescent="0.35">
      <c r="A134" s="21">
        <v>36892</v>
      </c>
      <c r="B134" s="76">
        <f>IF(VLOOKUP(A134,Database!$A:$AS,MATCH($B$1,Database!$A$1:$AS$1,0),FALSE)=0,#N/A,VLOOKUP(A134,Database!$A:$AS,MATCH($B$1,Database!$A$1:$AS$1,0),FALSE))</f>
        <v>128.18931755700001</v>
      </c>
      <c r="C134" s="76">
        <f>IF(VLOOKUP(A134,Database!$A:$AS,MATCH($C$1,Database!$A$1:$AS$1,0),FALSE)=0,#N/A,VLOOKUP(A134,Database!$A:$AS,MATCH($C$1,Database!$A$1:$AS$1,0),FALSE))</f>
        <v>110.78</v>
      </c>
      <c r="D134" s="76">
        <f>IF(VLOOKUP(A134,Database!$A:$AS,MATCH($D$1,Database!$A$1:$AS$1,0),FALSE)=0,#N/A,VLOOKUP(A134,Database!$A:$AS,MATCH($D$1,Database!$A$1:$AS$1,0),FALSE))</f>
        <v>82.506875573000002</v>
      </c>
      <c r="E134" s="76">
        <f>IF(VLOOKUP(A134,Database!$A:$AS,MATCH($E$1,Database!$A$1:$AS$1,0),FALSE)=0,#N/A,VLOOKUP(A134,Database!$A:$AS,MATCH($E$1,Database!$A$1:$AS$1,0),FALSE))</f>
        <v>123.454102878</v>
      </c>
      <c r="F134" s="76">
        <f>IF(VLOOKUP(A134,Database!$A:$AS,MATCH($F$1,Database!$A$1:$AS$1,0),FALSE)=0,#N/A,VLOOKUP(A134,Database!$A:$AS,MATCH($F$1,Database!$A$1:$AS$1,0),FALSE))</f>
        <v>96.891925673000003</v>
      </c>
      <c r="G134" s="76">
        <f>IF(VLOOKUP(A134,Database!$A:$AS,MATCH($G$1,Database!$A$1:$AS$1,0),FALSE)=0,#N/A,VLOOKUP(A134,Database!$A:$AS,MATCH($G$1,Database!$A$1:$AS$1,0),FALSE))</f>
        <v>103.78493102199999</v>
      </c>
      <c r="H134" s="76">
        <f>(((Table134567891011121314151617343[[#This Row],[ITA]]-VLOOKUP($U$1,A:B,2,))/VLOOKUP($U$1,A:B,2,))*100)+100</f>
        <v>105.42763157908941</v>
      </c>
      <c r="I134" s="76">
        <f>(((Table134567891011121314151617343[[#This Row],[FRA]]-VLOOKUP($U$1,A:C,3,))/VLOOKUP($U$1,A:C,3,))*100)+100</f>
        <v>108.09914129586261</v>
      </c>
      <c r="J134" s="76">
        <f>(((Table134567891011121314151617343[[#This Row],[DEU]]-VLOOKUP($U$1,A:D,4,))/VLOOKUP($U$1,A:D,4,))*100)+100</f>
        <v>109.70744680845937</v>
      </c>
      <c r="K134" s="76">
        <f>(((Table134567891011121314151617343[[#This Row],[ESP]]-VLOOKUP($U$1,A:E,5,))/VLOOKUP($U$1,A:E,5,))*100)+100</f>
        <v>104.36642460401274</v>
      </c>
      <c r="L134" s="76">
        <f>(((Table134567891011121314151617343[[#This Row],[EA19]]-VLOOKUP($U$1,A:F,6,))/VLOOKUP($U$1,A:F,6,))*100)+100</f>
        <v>108.26815642490936</v>
      </c>
      <c r="M134" s="76">
        <f>(((Table134567891011121314151617343[[#This Row],[GBR]]-VLOOKUP($U$1,A:G,7,))/VLOOKUP($U$1,A:G,7,))*100)+100</f>
        <v>108.06629834235044</v>
      </c>
      <c r="N134" s="76">
        <f>IF(VLOOKUP(A134,Database!$A:$AU,MATCH($N$1,Database!$A$1:$AU$1,0),FALSE)=0,#N/A,VLOOKUP(A134,Database!$A:$AU,MATCH($N$1,Database!$A$1:$AU$1,0),FALSE))</f>
        <v>91.255926164000002</v>
      </c>
      <c r="O134" s="76">
        <f>(((Table134567891011121314151617343[[#This Row],[USA]]-VLOOKUP($U$1,A:N,14,))/VLOOKUP($U$1,A:N,14,))*100)+100</f>
        <v>105.26758875078622</v>
      </c>
      <c r="P134" s="76">
        <f>IF(VLOOKUP(A134,Database!$A:$AS,MATCH($P$1,Database!$A$1:$AS$1,0),FALSE)=0,#N/A,VLOOKUP(A134,Database!$A:$AS,MATCH($P$1,Database!$A$1:$AS$1,0),FALSE))</f>
        <v>104.81235684000001</v>
      </c>
      <c r="Q134" s="76">
        <f>(((Table134567891011121314151617343[[#This Row],[JPN]]-VLOOKUP($U$1,A:Q,16,))/VLOOKUP($U$1,A:Q,16,))*100)+100</f>
        <v>105.22945571015974</v>
      </c>
    </row>
    <row r="135" spans="1:17" s="80" customFormat="1" x14ac:dyDescent="0.35">
      <c r="A135" s="21">
        <v>36923</v>
      </c>
      <c r="B135" s="76">
        <f>IF(VLOOKUP(A135,Database!$A:$AS,MATCH($B$1,Database!$A$1:$AS$1,0),FALSE)=0,#N/A,VLOOKUP(A135,Database!$A:$AS,MATCH($B$1,Database!$A$1:$AS$1,0),FALSE))</f>
        <v>127.389384218</v>
      </c>
      <c r="C135" s="76">
        <f>IF(VLOOKUP(A135,Database!$A:$AS,MATCH($C$1,Database!$A$1:$AS$1,0),FALSE)=0,#N/A,VLOOKUP(A135,Database!$A:$AS,MATCH($C$1,Database!$A$1:$AS$1,0),FALSE))</f>
        <v>111.5</v>
      </c>
      <c r="D135" s="76">
        <f>IF(VLOOKUP(A135,Database!$A:$AS,MATCH($D$1,Database!$A$1:$AS$1,0),FALSE)=0,#N/A,VLOOKUP(A135,Database!$A:$AS,MATCH($D$1,Database!$A$1:$AS$1,0),FALSE))</f>
        <v>83.406950578999997</v>
      </c>
      <c r="E135" s="76">
        <f>IF(VLOOKUP(A135,Database!$A:$AS,MATCH($E$1,Database!$A$1:$AS$1,0),FALSE)=0,#N/A,VLOOKUP(A135,Database!$A:$AS,MATCH($E$1,Database!$A$1:$AS$1,0),FALSE))</f>
        <v>123.197102664</v>
      </c>
      <c r="F135" s="76">
        <f>IF(VLOOKUP(A135,Database!$A:$AS,MATCH($F$1,Database!$A$1:$AS$1,0),FALSE)=0,#N/A,VLOOKUP(A135,Database!$A:$AS,MATCH($F$1,Database!$A$1:$AS$1,0),FALSE))</f>
        <v>97.291892341999997</v>
      </c>
      <c r="G135" s="76">
        <f>IF(VLOOKUP(A135,Database!$A:$AS,MATCH($G$1,Database!$A$1:$AS$1,0),FALSE)=0,#N/A,VLOOKUP(A135,Database!$A:$AS,MATCH($G$1,Database!$A$1:$AS$1,0),FALSE))</f>
        <v>103.78493102199999</v>
      </c>
      <c r="H135" s="76">
        <f>(((Table134567891011121314151617343[[#This Row],[ITA]]-VLOOKUP($U$1,A:B,2,))/VLOOKUP($U$1,A:B,2,))*100)+100</f>
        <v>104.76973684215533</v>
      </c>
      <c r="I135" s="76">
        <f>(((Table134567891011121314151617343[[#This Row],[FRA]]-VLOOKUP($U$1,A:C,3,))/VLOOKUP($U$1,A:C,3,))*100)+100</f>
        <v>108.80171740827478</v>
      </c>
      <c r="J135" s="76">
        <f>(((Table134567891011121314151617343[[#This Row],[DEU]]-VLOOKUP($U$1,A:D,4,))/VLOOKUP($U$1,A:D,4,))*100)+100</f>
        <v>110.90425531876346</v>
      </c>
      <c r="K135" s="76">
        <f>(((Table134567891011121314151617343[[#This Row],[ESP]]-VLOOKUP($U$1,A:E,5,))/VLOOKUP($U$1,A:E,5,))*100)+100</f>
        <v>104.14916010787725</v>
      </c>
      <c r="L135" s="76">
        <f>(((Table134567891011121314151617343[[#This Row],[EA19]]-VLOOKUP($U$1,A:F,6,))/VLOOKUP($U$1,A:F,6,))*100)+100</f>
        <v>108.71508379871538</v>
      </c>
      <c r="M135" s="76">
        <f>(((Table134567891011121314151617343[[#This Row],[GBR]]-VLOOKUP($U$1,A:G,7,))/VLOOKUP($U$1,A:G,7,))*100)+100</f>
        <v>108.06629834235044</v>
      </c>
      <c r="N135" s="76">
        <f>IF(VLOOKUP(A135,Database!$A:$AU,MATCH($N$1,Database!$A$1:$AU$1,0),FALSE)=0,#N/A,VLOOKUP(A135,Database!$A:$AU,MATCH($N$1,Database!$A$1:$AU$1,0),FALSE))</f>
        <v>90.638664758999994</v>
      </c>
      <c r="O135" s="76">
        <f>(((Table134567891011121314151617343[[#This Row],[USA]]-VLOOKUP($U$1,A:N,14,))/VLOOKUP($U$1,A:N,14,))*100)+100</f>
        <v>104.5555514895951</v>
      </c>
      <c r="P135" s="76">
        <f>IF(VLOOKUP(A135,Database!$A:$AS,MATCH($P$1,Database!$A$1:$AS$1,0),FALSE)=0,#N/A,VLOOKUP(A135,Database!$A:$AS,MATCH($P$1,Database!$A$1:$AS$1,0),FALSE))</f>
        <v>105.76906192200001</v>
      </c>
      <c r="Q135" s="76">
        <f>(((Table134567891011121314151617343[[#This Row],[JPN]]-VLOOKUP($U$1,A:Q,16,))/VLOOKUP($U$1,A:Q,16,))*100)+100</f>
        <v>106.18996798265529</v>
      </c>
    </row>
    <row r="136" spans="1:17" s="80" customFormat="1" x14ac:dyDescent="0.35">
      <c r="A136" s="21">
        <v>36951</v>
      </c>
      <c r="B136" s="76">
        <f>IF(VLOOKUP(A136,Database!$A:$AS,MATCH($B$1,Database!$A$1:$AS$1,0),FALSE)=0,#N/A,VLOOKUP(A136,Database!$A:$AS,MATCH($B$1,Database!$A$1:$AS$1,0),FALSE))</f>
        <v>127.489375885</v>
      </c>
      <c r="C136" s="76">
        <f>IF(VLOOKUP(A136,Database!$A:$AS,MATCH($C$1,Database!$A$1:$AS$1,0),FALSE)=0,#N/A,VLOOKUP(A136,Database!$A:$AS,MATCH($C$1,Database!$A$1:$AS$1,0),FALSE))</f>
        <v>111.95</v>
      </c>
      <c r="D136" s="76">
        <f>IF(VLOOKUP(A136,Database!$A:$AS,MATCH($D$1,Database!$A$1:$AS$1,0),FALSE)=0,#N/A,VLOOKUP(A136,Database!$A:$AS,MATCH($D$1,Database!$A$1:$AS$1,0),FALSE))</f>
        <v>82.006833903</v>
      </c>
      <c r="E136" s="76">
        <f>IF(VLOOKUP(A136,Database!$A:$AS,MATCH($E$1,Database!$A$1:$AS$1,0),FALSE)=0,#N/A,VLOOKUP(A136,Database!$A:$AS,MATCH($E$1,Database!$A$1:$AS$1,0),FALSE))</f>
        <v>122.570102142</v>
      </c>
      <c r="F136" s="76">
        <f>IF(VLOOKUP(A136,Database!$A:$AS,MATCH($F$1,Database!$A$1:$AS$1,0),FALSE)=0,#N/A,VLOOKUP(A136,Database!$A:$AS,MATCH($F$1,Database!$A$1:$AS$1,0),FALSE))</f>
        <v>96.791934005000002</v>
      </c>
      <c r="G136" s="76">
        <f>IF(VLOOKUP(A136,Database!$A:$AS,MATCH($G$1,Database!$A$1:$AS$1,0),FALSE)=0,#N/A,VLOOKUP(A136,Database!$A:$AS,MATCH($G$1,Database!$A$1:$AS$1,0),FALSE))</f>
        <v>103.78493102199999</v>
      </c>
      <c r="H136" s="76">
        <f>(((Table134567891011121314151617343[[#This Row],[ITA]]-VLOOKUP($U$1,A:B,2,))/VLOOKUP($U$1,A:B,2,))*100)+100</f>
        <v>104.85197368396366</v>
      </c>
      <c r="I136" s="76">
        <f>(((Table134567891011121314151617343[[#This Row],[FRA]]-VLOOKUP($U$1,A:C,3,))/VLOOKUP($U$1,A:C,3,))*100)+100</f>
        <v>109.2408274785324</v>
      </c>
      <c r="J136" s="76">
        <f>(((Table134567891011121314151617343[[#This Row],[DEU]]-VLOOKUP($U$1,A:D,4,))/VLOOKUP($U$1,A:D,4,))*100)+100</f>
        <v>109.04255319162374</v>
      </c>
      <c r="K136" s="76">
        <f>(((Table134567891011121314151617343[[#This Row],[ESP]]-VLOOKUP($U$1,A:E,5,))/VLOOKUP($U$1,A:E,5,))*100)+100</f>
        <v>103.61910236835719</v>
      </c>
      <c r="L136" s="76">
        <f>(((Table134567891011121314151617343[[#This Row],[EA19]]-VLOOKUP($U$1,A:F,6,))/VLOOKUP($U$1,A:F,6,))*100)+100</f>
        <v>108.15642458061981</v>
      </c>
      <c r="M136" s="76">
        <f>(((Table134567891011121314151617343[[#This Row],[GBR]]-VLOOKUP($U$1,A:G,7,))/VLOOKUP($U$1,A:G,7,))*100)+100</f>
        <v>108.06629834235044</v>
      </c>
      <c r="N136" s="76">
        <f>IF(VLOOKUP(A136,Database!$A:$AU,MATCH($N$1,Database!$A$1:$AU$1,0),FALSE)=0,#N/A,VLOOKUP(A136,Database!$A:$AU,MATCH($N$1,Database!$A$1:$AU$1,0),FALSE))</f>
        <v>90.407823867000005</v>
      </c>
      <c r="O136" s="76">
        <f>(((Table134567891011121314151617343[[#This Row],[USA]]-VLOOKUP($U$1,A:N,14,))/VLOOKUP($U$1,A:N,14,))*100)+100</f>
        <v>104.28926671108934</v>
      </c>
      <c r="P136" s="76">
        <f>IF(VLOOKUP(A136,Database!$A:$AS,MATCH($P$1,Database!$A$1:$AS$1,0),FALSE)=0,#N/A,VLOOKUP(A136,Database!$A:$AS,MATCH($P$1,Database!$A$1:$AS$1,0),FALSE))</f>
        <v>103.961952322</v>
      </c>
      <c r="Q136" s="76">
        <f>(((Table134567891011121314151617343[[#This Row],[JPN]]-VLOOKUP($U$1,A:Q,16,))/VLOOKUP($U$1,A:Q,16,))*100)+100</f>
        <v>104.3756670228277</v>
      </c>
    </row>
    <row r="137" spans="1:17" s="80" customFormat="1" x14ac:dyDescent="0.35">
      <c r="A137" s="21">
        <v>36982</v>
      </c>
      <c r="B137" s="76">
        <f>IF(VLOOKUP(A137,Database!$A:$AS,MATCH($B$1,Database!$A$1:$AS$1,0),FALSE)=0,#N/A,VLOOKUP(A137,Database!$A:$AS,MATCH($B$1,Database!$A$1:$AS$1,0),FALSE))</f>
        <v>126.18948421</v>
      </c>
      <c r="C137" s="76">
        <f>IF(VLOOKUP(A137,Database!$A:$AS,MATCH($C$1,Database!$A$1:$AS$1,0),FALSE)=0,#N/A,VLOOKUP(A137,Database!$A:$AS,MATCH($C$1,Database!$A$1:$AS$1,0),FALSE))</f>
        <v>110.12</v>
      </c>
      <c r="D137" s="76">
        <f>IF(VLOOKUP(A137,Database!$A:$AS,MATCH($D$1,Database!$A$1:$AS$1,0),FALSE)=0,#N/A,VLOOKUP(A137,Database!$A:$AS,MATCH($D$1,Database!$A$1:$AS$1,0),FALSE))</f>
        <v>80.606717226000001</v>
      </c>
      <c r="E137" s="76">
        <f>IF(VLOOKUP(A137,Database!$A:$AS,MATCH($E$1,Database!$A$1:$AS$1,0),FALSE)=0,#N/A,VLOOKUP(A137,Database!$A:$AS,MATCH($E$1,Database!$A$1:$AS$1,0),FALSE))</f>
        <v>121.445101204</v>
      </c>
      <c r="F137" s="76">
        <f>IF(VLOOKUP(A137,Database!$A:$AS,MATCH($F$1,Database!$A$1:$AS$1,0),FALSE)=0,#N/A,VLOOKUP(A137,Database!$A:$AS,MATCH($F$1,Database!$A$1:$AS$1,0),FALSE))</f>
        <v>95.892008998999998</v>
      </c>
      <c r="G137" s="76">
        <f>IF(VLOOKUP(A137,Database!$A:$AS,MATCH($G$1,Database!$A$1:$AS$1,0),FALSE)=0,#N/A,VLOOKUP(A137,Database!$A:$AS,MATCH($G$1,Database!$A$1:$AS$1,0),FALSE))</f>
        <v>103.254333215</v>
      </c>
      <c r="H137" s="76">
        <f>(((Table134567891011121314151617343[[#This Row],[ITA]]-VLOOKUP($U$1,A:B,2,))/VLOOKUP($U$1,A:B,2,))*100)+100</f>
        <v>103.78289473716541</v>
      </c>
      <c r="I137" s="76">
        <f>(((Table134567891011121314151617343[[#This Row],[FRA]]-VLOOKUP($U$1,A:C,3,))/VLOOKUP($U$1,A:C,3,))*100)+100</f>
        <v>107.45511319281812</v>
      </c>
      <c r="J137" s="76">
        <f>(((Table134567891011121314151617343[[#This Row],[DEU]]-VLOOKUP($U$1,A:D,4,))/VLOOKUP($U$1,A:D,4,))*100)+100</f>
        <v>107.18085106315434</v>
      </c>
      <c r="K137" s="76">
        <f>(((Table134567891011121314151617343[[#This Row],[ESP]]-VLOOKUP($U$1,A:E,5,))/VLOOKUP($U$1,A:E,5,))*100)+100</f>
        <v>102.6680418297597</v>
      </c>
      <c r="L137" s="76">
        <f>(((Table134567891011121314151617343[[#This Row],[EA19]]-VLOOKUP($U$1,A:F,6,))/VLOOKUP($U$1,A:F,6,))*100)+100</f>
        <v>107.15083798871819</v>
      </c>
      <c r="M137" s="76">
        <f>(((Table134567891011121314151617343[[#This Row],[GBR]]-VLOOKUP($U$1,A:G,7,))/VLOOKUP($U$1,A:G,7,))*100)+100</f>
        <v>107.51381215436132</v>
      </c>
      <c r="N137" s="76">
        <f>IF(VLOOKUP(A137,Database!$A:$AU,MATCH($N$1,Database!$A$1:$AU$1,0),FALSE)=0,#N/A,VLOOKUP(A137,Database!$A:$AU,MATCH($N$1,Database!$A$1:$AU$1,0),FALSE))</f>
        <v>90.111935025999998</v>
      </c>
      <c r="O137" s="76">
        <f>(((Table134567891011121314151617343[[#This Row],[USA]]-VLOOKUP($U$1,A:N,14,))/VLOOKUP($U$1,A:N,14,))*100)+100</f>
        <v>103.94794635919943</v>
      </c>
      <c r="P137" s="76">
        <f>IF(VLOOKUP(A137,Database!$A:$AS,MATCH($P$1,Database!$A$1:$AS$1,0),FALSE)=0,#N/A,VLOOKUP(A137,Database!$A:$AS,MATCH($P$1,Database!$A$1:$AS$1,0),FALSE))</f>
        <v>103.217848369</v>
      </c>
      <c r="Q137" s="76">
        <f>(((Table134567891011121314151617343[[#This Row],[JPN]]-VLOOKUP($U$1,A:Q,16,))/VLOOKUP($U$1,A:Q,16,))*100)+100</f>
        <v>103.62860192166315</v>
      </c>
    </row>
    <row r="138" spans="1:17" s="80" customFormat="1" x14ac:dyDescent="0.35">
      <c r="A138" s="21">
        <v>37012</v>
      </c>
      <c r="B138" s="76">
        <f>IF(VLOOKUP(A138,Database!$A:$AS,MATCH($B$1,Database!$A$1:$AS$1,0),FALSE)=0,#N/A,VLOOKUP(A138,Database!$A:$AS,MATCH($B$1,Database!$A$1:$AS$1,0),FALSE))</f>
        <v>126.089492542</v>
      </c>
      <c r="C138" s="76">
        <f>IF(VLOOKUP(A138,Database!$A:$AS,MATCH($C$1,Database!$A$1:$AS$1,0),FALSE)=0,#N/A,VLOOKUP(A138,Database!$A:$AS,MATCH($C$1,Database!$A$1:$AS$1,0),FALSE))</f>
        <v>110.98</v>
      </c>
      <c r="D138" s="76">
        <f>IF(VLOOKUP(A138,Database!$A:$AS,MATCH($D$1,Database!$A$1:$AS$1,0),FALSE)=0,#N/A,VLOOKUP(A138,Database!$A:$AS,MATCH($D$1,Database!$A$1:$AS$1,0),FALSE))</f>
        <v>81.506792232999999</v>
      </c>
      <c r="E138" s="76">
        <f>IF(VLOOKUP(A138,Database!$A:$AS,MATCH($E$1,Database!$A$1:$AS$1,0),FALSE)=0,#N/A,VLOOKUP(A138,Database!$A:$AS,MATCH($E$1,Database!$A$1:$AS$1,0),FALSE))</f>
        <v>123.08410257</v>
      </c>
      <c r="F138" s="76">
        <f>IF(VLOOKUP(A138,Database!$A:$AS,MATCH($F$1,Database!$A$1:$AS$1,0),FALSE)=0,#N/A,VLOOKUP(A138,Database!$A:$AS,MATCH($F$1,Database!$A$1:$AS$1,0),FALSE))</f>
        <v>96.191984000999994</v>
      </c>
      <c r="G138" s="76">
        <f>IF(VLOOKUP(A138,Database!$A:$AS,MATCH($G$1,Database!$A$1:$AS$1,0),FALSE)=0,#N/A,VLOOKUP(A138,Database!$A:$AS,MATCH($G$1,Database!$A$1:$AS$1,0),FALSE))</f>
        <v>102.29925716299999</v>
      </c>
      <c r="H138" s="76">
        <f>(((Table134567891011121314151617343[[#This Row],[ITA]]-VLOOKUP($U$1,A:B,2,))/VLOOKUP($U$1,A:B,2,))*100)+100</f>
        <v>103.70065789453461</v>
      </c>
      <c r="I138" s="76">
        <f>(((Table134567891011121314151617343[[#This Row],[FRA]]-VLOOKUP($U$1,A:C,3,))/VLOOKUP($U$1,A:C,3,))*100)+100</f>
        <v>108.29430132708821</v>
      </c>
      <c r="J138" s="76">
        <f>(((Table134567891011121314151617343[[#This Row],[DEU]]-VLOOKUP($U$1,A:D,4,))/VLOOKUP($U$1,A:D,4,))*100)+100</f>
        <v>108.37765957478813</v>
      </c>
      <c r="K138" s="76">
        <f>(((Table134567891011121314151617343[[#This Row],[ESP]]-VLOOKUP($U$1,A:E,5,))/VLOOKUP($U$1,A:E,5,))*100)+100</f>
        <v>104.05363136062815</v>
      </c>
      <c r="L138" s="76">
        <f>(((Table134567891011121314151617343[[#This Row],[EA19]]-VLOOKUP($U$1,A:F,6,))/VLOOKUP($U$1,A:F,6,))*100)+100</f>
        <v>107.48603351935206</v>
      </c>
      <c r="M138" s="76">
        <f>(((Table134567891011121314151617343[[#This Row],[GBR]]-VLOOKUP($U$1,A:G,7,))/VLOOKUP($U$1,A:G,7,))*100)+100</f>
        <v>106.51933701660563</v>
      </c>
      <c r="N138" s="76">
        <f>IF(VLOOKUP(A138,Database!$A:$AU,MATCH($N$1,Database!$A$1:$AU$1,0),FALSE)=0,#N/A,VLOOKUP(A138,Database!$A:$AU,MATCH($N$1,Database!$A$1:$AU$1,0),FALSE))</f>
        <v>89.614457039000001</v>
      </c>
      <c r="O138" s="76">
        <f>(((Table134567891011121314151617343[[#This Row],[USA]]-VLOOKUP($U$1,A:N,14,))/VLOOKUP($U$1,A:N,14,))*100)+100</f>
        <v>103.37408436086771</v>
      </c>
      <c r="P138" s="76">
        <f>IF(VLOOKUP(A138,Database!$A:$AS,MATCH($P$1,Database!$A$1:$AS$1,0),FALSE)=0,#N/A,VLOOKUP(A138,Database!$A:$AS,MATCH($P$1,Database!$A$1:$AS$1,0),FALSE))</f>
        <v>101.19813763800001</v>
      </c>
      <c r="Q138" s="76">
        <f>(((Table134567891011121314151617343[[#This Row],[JPN]]-VLOOKUP($U$1,A:Q,16,))/VLOOKUP($U$1,A:Q,16,))*100)+100</f>
        <v>101.60085378849659</v>
      </c>
    </row>
    <row r="139" spans="1:17" s="80" customFormat="1" x14ac:dyDescent="0.35">
      <c r="A139" s="21">
        <v>37043</v>
      </c>
      <c r="B139" s="76">
        <f>IF(VLOOKUP(A139,Database!$A:$AS,MATCH($B$1,Database!$A$1:$AS$1,0),FALSE)=0,#N/A,VLOOKUP(A139,Database!$A:$AS,MATCH($B$1,Database!$A$1:$AS$1,0),FALSE))</f>
        <v>126.289475877</v>
      </c>
      <c r="C139" s="76">
        <f>IF(VLOOKUP(A139,Database!$A:$AS,MATCH($C$1,Database!$A$1:$AS$1,0),FALSE)=0,#N/A,VLOOKUP(A139,Database!$A:$AS,MATCH($C$1,Database!$A$1:$AS$1,0),FALSE))</f>
        <v>111.01</v>
      </c>
      <c r="D139" s="76">
        <f>IF(VLOOKUP(A139,Database!$A:$AS,MATCH($D$1,Database!$A$1:$AS$1,0),FALSE)=0,#N/A,VLOOKUP(A139,Database!$A:$AS,MATCH($D$1,Database!$A$1:$AS$1,0),FALSE))</f>
        <v>81.906825569000006</v>
      </c>
      <c r="E139" s="76">
        <f>IF(VLOOKUP(A139,Database!$A:$AS,MATCH($E$1,Database!$A$1:$AS$1,0),FALSE)=0,#N/A,VLOOKUP(A139,Database!$A:$AS,MATCH($E$1,Database!$A$1:$AS$1,0),FALSE))</f>
        <v>123.461102884</v>
      </c>
      <c r="F139" s="76">
        <f>IF(VLOOKUP(A139,Database!$A:$AS,MATCH($F$1,Database!$A$1:$AS$1,0),FALSE)=0,#N/A,VLOOKUP(A139,Database!$A:$AS,MATCH($F$1,Database!$A$1:$AS$1,0),FALSE))</f>
        <v>96.191984000999994</v>
      </c>
      <c r="G139" s="76">
        <f>IF(VLOOKUP(A139,Database!$A:$AS,MATCH($G$1,Database!$A$1:$AS$1,0),FALSE)=0,#N/A,VLOOKUP(A139,Database!$A:$AS,MATCH($G$1,Database!$A$1:$AS$1,0),FALSE))</f>
        <v>102.40537672400001</v>
      </c>
      <c r="H139" s="76">
        <f>(((Table134567891011121314151617343[[#This Row],[ITA]]-VLOOKUP($U$1,A:B,2,))/VLOOKUP($U$1,A:B,2,))*100)+100</f>
        <v>103.86513157897375</v>
      </c>
      <c r="I139" s="76">
        <f>(((Table134567891011121314151617343[[#This Row],[FRA]]-VLOOKUP($U$1,A:C,3,))/VLOOKUP($U$1,A:C,3,))*100)+100</f>
        <v>108.32357533177205</v>
      </c>
      <c r="J139" s="76">
        <f>(((Table134567891011121314151617343[[#This Row],[DEU]]-VLOOKUP($U$1,A:D,4,))/VLOOKUP($U$1,A:D,4,))*100)+100</f>
        <v>108.90957446825662</v>
      </c>
      <c r="K139" s="76">
        <f>(((Table134567891011121314151617343[[#This Row],[ESP]]-VLOOKUP($U$1,A:E,5,))/VLOOKUP($U$1,A:E,5,))*100)+100</f>
        <v>104.37234231416893</v>
      </c>
      <c r="L139" s="76">
        <f>(((Table134567891011121314151617343[[#This Row],[EA19]]-VLOOKUP($U$1,A:F,6,))/VLOOKUP($U$1,A:F,6,))*100)+100</f>
        <v>107.48603351935206</v>
      </c>
      <c r="M139" s="76">
        <f>(((Table134567891011121314151617343[[#This Row],[GBR]]-VLOOKUP($U$1,A:G,7,))/VLOOKUP($U$1,A:G,7,))*100)+100</f>
        <v>106.62983425378698</v>
      </c>
      <c r="N139" s="76">
        <f>IF(VLOOKUP(A139,Database!$A:$AU,MATCH($N$1,Database!$A$1:$AU$1,0),FALSE)=0,#N/A,VLOOKUP(A139,Database!$A:$AU,MATCH($N$1,Database!$A$1:$AU$1,0),FALSE))</f>
        <v>89.106369096999998</v>
      </c>
      <c r="O139" s="76">
        <f>(((Table134567891011121314151617343[[#This Row],[USA]]-VLOOKUP($U$1,A:N,14,))/VLOOKUP($U$1,A:N,14,))*100)+100</f>
        <v>102.78798332857345</v>
      </c>
      <c r="P139" s="76">
        <f>IF(VLOOKUP(A139,Database!$A:$AS,MATCH($P$1,Database!$A$1:$AS$1,0),FALSE)=0,#N/A,VLOOKUP(A139,Database!$A:$AS,MATCH($P$1,Database!$A$1:$AS$1,0),FALSE))</f>
        <v>100.13513199099999</v>
      </c>
      <c r="Q139" s="76">
        <f>(((Table134567891011121314151617343[[#This Row],[JPN]]-VLOOKUP($U$1,A:Q,16,))/VLOOKUP($U$1,A:Q,16,))*100)+100</f>
        <v>100.53361792983353</v>
      </c>
    </row>
    <row r="140" spans="1:17" s="80" customFormat="1" x14ac:dyDescent="0.35">
      <c r="A140" s="21">
        <v>37073</v>
      </c>
      <c r="B140" s="76">
        <f>IF(VLOOKUP(A140,Database!$A:$AS,MATCH($B$1,Database!$A$1:$AS$1,0),FALSE)=0,#N/A,VLOOKUP(A140,Database!$A:$AS,MATCH($B$1,Database!$A$1:$AS$1,0),FALSE))</f>
        <v>123.88967586</v>
      </c>
      <c r="C140" s="76">
        <f>IF(VLOOKUP(A140,Database!$A:$AS,MATCH($C$1,Database!$A$1:$AS$1,0),FALSE)=0,#N/A,VLOOKUP(A140,Database!$A:$AS,MATCH($C$1,Database!$A$1:$AS$1,0),FALSE))</f>
        <v>109.47</v>
      </c>
      <c r="D140" s="76">
        <f>IF(VLOOKUP(A140,Database!$A:$AS,MATCH($D$1,Database!$A$1:$AS$1,0),FALSE)=0,#N/A,VLOOKUP(A140,Database!$A:$AS,MATCH($D$1,Database!$A$1:$AS$1,0),FALSE))</f>
        <v>79.406617217999994</v>
      </c>
      <c r="E140" s="76">
        <f>IF(VLOOKUP(A140,Database!$A:$AS,MATCH($E$1,Database!$A$1:$AS$1,0),FALSE)=0,#N/A,VLOOKUP(A140,Database!$A:$AS,MATCH($E$1,Database!$A$1:$AS$1,0),FALSE))</f>
        <v>121.630101358</v>
      </c>
      <c r="F140" s="76">
        <f>IF(VLOOKUP(A140,Database!$A:$AS,MATCH($F$1,Database!$A$1:$AS$1,0),FALSE)=0,#N/A,VLOOKUP(A140,Database!$A:$AS,MATCH($F$1,Database!$A$1:$AS$1,0),FALSE))</f>
        <v>94.392133989000001</v>
      </c>
      <c r="G140" s="76">
        <f>IF(VLOOKUP(A140,Database!$A:$AS,MATCH($G$1,Database!$A$1:$AS$1,0),FALSE)=0,#N/A,VLOOKUP(A140,Database!$A:$AS,MATCH($G$1,Database!$A$1:$AS$1,0),FALSE))</f>
        <v>101.662539795</v>
      </c>
      <c r="H140" s="76">
        <f>(((Table134567891011121314151617343[[#This Row],[ITA]]-VLOOKUP($U$1,A:B,2,))/VLOOKUP($U$1,A:B,2,))*100)+100</f>
        <v>101.89144736817148</v>
      </c>
      <c r="I140" s="76">
        <f>(((Table134567891011121314151617343[[#This Row],[FRA]]-VLOOKUP($U$1,A:C,3,))/VLOOKUP($U$1,A:C,3,))*100)+100</f>
        <v>106.82084309133489</v>
      </c>
      <c r="J140" s="76">
        <f>(((Table134567891011121314151617343[[#This Row],[DEU]]-VLOOKUP($U$1,A:D,4,))/VLOOKUP($U$1,A:D,4,))*100)+100</f>
        <v>105.58510638274885</v>
      </c>
      <c r="K140" s="76">
        <f>(((Table134567891011121314151617343[[#This Row],[ESP]]-VLOOKUP($U$1,A:E,5,))/VLOOKUP($U$1,A:E,5,))*100)+100</f>
        <v>102.824438451452</v>
      </c>
      <c r="L140" s="76">
        <f>(((Table134567891011121314151617343[[#This Row],[EA19]]-VLOOKUP($U$1,A:F,6,))/VLOOKUP($U$1,A:F,6,))*100)+100</f>
        <v>105.47486033554887</v>
      </c>
      <c r="M140" s="76">
        <f>(((Table134567891011121314151617343[[#This Row],[GBR]]-VLOOKUP($U$1,A:G,7,))/VLOOKUP($U$1,A:G,7,))*100)+100</f>
        <v>105.85635359143519</v>
      </c>
      <c r="N140" s="76">
        <f>IF(VLOOKUP(A140,Database!$A:$AU,MATCH($N$1,Database!$A$1:$AU$1,0),FALSE)=0,#N/A,VLOOKUP(A140,Database!$A:$AU,MATCH($N$1,Database!$A$1:$AU$1,0),FALSE))</f>
        <v>88.577061244000006</v>
      </c>
      <c r="O140" s="76">
        <f>(((Table134567891011121314151617343[[#This Row],[USA]]-VLOOKUP($U$1,A:N,14,))/VLOOKUP($U$1,A:N,14,))*100)+100</f>
        <v>102.17740422720057</v>
      </c>
      <c r="P140" s="76">
        <f>IF(VLOOKUP(A140,Database!$A:$AS,MATCH($P$1,Database!$A$1:$AS$1,0),FALSE)=0,#N/A,VLOOKUP(A140,Database!$A:$AS,MATCH($P$1,Database!$A$1:$AS$1,0),FALSE))</f>
        <v>98.753224649000003</v>
      </c>
      <c r="Q140" s="76">
        <f>(((Table134567891011121314151617343[[#This Row],[JPN]]-VLOOKUP($U$1,A:Q,16,))/VLOOKUP($U$1,A:Q,16,))*100)+100</f>
        <v>99.146211312667972</v>
      </c>
    </row>
    <row r="141" spans="1:17" s="80" customFormat="1" x14ac:dyDescent="0.35">
      <c r="A141" s="21">
        <v>37104</v>
      </c>
      <c r="B141" s="76">
        <f>IF(VLOOKUP(A141,Database!$A:$AS,MATCH($B$1,Database!$A$1:$AS$1,0),FALSE)=0,#N/A,VLOOKUP(A141,Database!$A:$AS,MATCH($B$1,Database!$A$1:$AS$1,0),FALSE))</f>
        <v>126.089492542</v>
      </c>
      <c r="C141" s="76">
        <f>IF(VLOOKUP(A141,Database!$A:$AS,MATCH($C$1,Database!$A$1:$AS$1,0),FALSE)=0,#N/A,VLOOKUP(A141,Database!$A:$AS,MATCH($C$1,Database!$A$1:$AS$1,0),FALSE))</f>
        <v>112.17</v>
      </c>
      <c r="D141" s="76">
        <f>IF(VLOOKUP(A141,Database!$A:$AS,MATCH($D$1,Database!$A$1:$AS$1,0),FALSE)=0,#N/A,VLOOKUP(A141,Database!$A:$AS,MATCH($D$1,Database!$A$1:$AS$1,0),FALSE))</f>
        <v>81.606800566999993</v>
      </c>
      <c r="E141" s="76">
        <f>IF(VLOOKUP(A141,Database!$A:$AS,MATCH($E$1,Database!$A$1:$AS$1,0),FALSE)=0,#N/A,VLOOKUP(A141,Database!$A:$AS,MATCH($E$1,Database!$A$1:$AS$1,0),FALSE))</f>
        <v>125.309104424</v>
      </c>
      <c r="F141" s="76">
        <f>IF(VLOOKUP(A141,Database!$A:$AS,MATCH($F$1,Database!$A$1:$AS$1,0),FALSE)=0,#N/A,VLOOKUP(A141,Database!$A:$AS,MATCH($F$1,Database!$A$1:$AS$1,0),FALSE))</f>
        <v>96.791934005000002</v>
      </c>
      <c r="G141" s="76">
        <f>IF(VLOOKUP(A141,Database!$A:$AS,MATCH($G$1,Database!$A$1:$AS$1,0),FALSE)=0,#N/A,VLOOKUP(A141,Database!$A:$AS,MATCH($G$1,Database!$A$1:$AS$1,0),FALSE))</f>
        <v>103.042094093</v>
      </c>
      <c r="H141" s="76">
        <f>(((Table134567891011121314151617343[[#This Row],[ITA]]-VLOOKUP($U$1,A:B,2,))/VLOOKUP($U$1,A:B,2,))*100)+100</f>
        <v>103.70065789453461</v>
      </c>
      <c r="I141" s="76">
        <f>(((Table134567891011121314151617343[[#This Row],[FRA]]-VLOOKUP($U$1,A:C,3,))/VLOOKUP($U$1,A:C,3,))*100)+100</f>
        <v>109.45550351288055</v>
      </c>
      <c r="J141" s="76">
        <f>(((Table134567891011121314151617343[[#This Row],[DEU]]-VLOOKUP($U$1,A:D,4,))/VLOOKUP($U$1,A:D,4,))*100)+100</f>
        <v>108.51063829815524</v>
      </c>
      <c r="K141" s="76">
        <f>(((Table134567891011121314151617343[[#This Row],[ESP]]-VLOOKUP($U$1,A:E,5,))/VLOOKUP($U$1,A:E,5,))*100)+100</f>
        <v>105.93461775821073</v>
      </c>
      <c r="L141" s="76">
        <f>(((Table134567891011121314151617343[[#This Row],[EA19]]-VLOOKUP($U$1,A:F,6,))/VLOOKUP($U$1,A:F,6,))*100)+100</f>
        <v>108.15642458061981</v>
      </c>
      <c r="M141" s="76">
        <f>(((Table134567891011121314151617343[[#This Row],[GBR]]-VLOOKUP($U$1,A:G,7,))/VLOOKUP($U$1,A:G,7,))*100)+100</f>
        <v>107.29281767999868</v>
      </c>
      <c r="N141" s="76">
        <f>IF(VLOOKUP(A141,Database!$A:$AU,MATCH($N$1,Database!$A$1:$AU$1,0),FALSE)=0,#N/A,VLOOKUP(A141,Database!$A:$AU,MATCH($N$1,Database!$A$1:$AU$1,0),FALSE))</f>
        <v>88.469275999000004</v>
      </c>
      <c r="O141" s="76">
        <f>(((Table134567891011121314151617343[[#This Row],[USA]]-VLOOKUP($U$1,A:N,14,))/VLOOKUP($U$1,A:N,14,))*100)+100</f>
        <v>102.05306936675905</v>
      </c>
      <c r="P141" s="76">
        <f>IF(VLOOKUP(A141,Database!$A:$AS,MATCH($P$1,Database!$A$1:$AS$1,0),FALSE)=0,#N/A,VLOOKUP(A141,Database!$A:$AS,MATCH($P$1,Database!$A$1:$AS$1,0),FALSE))</f>
        <v>97.371317306999998</v>
      </c>
      <c r="Q141" s="76">
        <f>(((Table134567891011121314151617343[[#This Row],[JPN]]-VLOOKUP($U$1,A:Q,16,))/VLOOKUP($U$1,A:Q,16,))*100)+100</f>
        <v>97.758804695502405</v>
      </c>
    </row>
    <row r="142" spans="1:17" s="80" customFormat="1" x14ac:dyDescent="0.35">
      <c r="A142" s="21">
        <v>37135</v>
      </c>
      <c r="B142" s="76">
        <f>IF(VLOOKUP(A142,Database!$A:$AS,MATCH($B$1,Database!$A$1:$AS$1,0),FALSE)=0,#N/A,VLOOKUP(A142,Database!$A:$AS,MATCH($B$1,Database!$A$1:$AS$1,0),FALSE))</f>
        <v>124.18965086199999</v>
      </c>
      <c r="C142" s="76">
        <f>IF(VLOOKUP(A142,Database!$A:$AS,MATCH($C$1,Database!$A$1:$AS$1,0),FALSE)=0,#N/A,VLOOKUP(A142,Database!$A:$AS,MATCH($C$1,Database!$A$1:$AS$1,0),FALSE))</f>
        <v>110.51</v>
      </c>
      <c r="D142" s="76">
        <f>IF(VLOOKUP(A142,Database!$A:$AS,MATCH($D$1,Database!$A$1:$AS$1,0),FALSE)=0,#N/A,VLOOKUP(A142,Database!$A:$AS,MATCH($D$1,Database!$A$1:$AS$1,0),FALSE))</f>
        <v>80.506708892000006</v>
      </c>
      <c r="E142" s="76">
        <f>IF(VLOOKUP(A142,Database!$A:$AS,MATCH($E$1,Database!$A$1:$AS$1,0),FALSE)=0,#N/A,VLOOKUP(A142,Database!$A:$AS,MATCH($E$1,Database!$A$1:$AS$1,0),FALSE))</f>
        <v>122.869102391</v>
      </c>
      <c r="F142" s="76">
        <f>IF(VLOOKUP(A142,Database!$A:$AS,MATCH($F$1,Database!$A$1:$AS$1,0),FALSE)=0,#N/A,VLOOKUP(A142,Database!$A:$AS,MATCH($F$1,Database!$A$1:$AS$1,0),FALSE))</f>
        <v>95.492042330000004</v>
      </c>
      <c r="G142" s="76">
        <f>IF(VLOOKUP(A142,Database!$A:$AS,MATCH($G$1,Database!$A$1:$AS$1,0),FALSE)=0,#N/A,VLOOKUP(A142,Database!$A:$AS,MATCH($G$1,Database!$A$1:$AS$1,0),FALSE))</f>
        <v>101.556420233</v>
      </c>
      <c r="H142" s="76">
        <f>(((Table134567891011121314151617343[[#This Row],[ITA]]-VLOOKUP($U$1,A:B,2,))/VLOOKUP($U$1,A:B,2,))*100)+100</f>
        <v>102.13815789441895</v>
      </c>
      <c r="I142" s="76">
        <f>(((Table134567891011121314151617343[[#This Row],[FRA]]-VLOOKUP($U$1,A:C,3,))/VLOOKUP($U$1,A:C,3,))*100)+100</f>
        <v>107.83567525370805</v>
      </c>
      <c r="J142" s="76">
        <f>(((Table134567891011121314151617343[[#This Row],[DEU]]-VLOOKUP($U$1,A:D,4,))/VLOOKUP($U$1,A:D,4,))*100)+100</f>
        <v>107.04787233978722</v>
      </c>
      <c r="K142" s="76">
        <f>(((Table134567891011121314151617343[[#This Row],[ESP]]-VLOOKUP($U$1,A:E,5,))/VLOOKUP($U$1,A:E,5,))*100)+100</f>
        <v>103.87187312458452</v>
      </c>
      <c r="L142" s="76">
        <f>(((Table134567891011121314151617343[[#This Row],[EA19]]-VLOOKUP($U$1,A:F,6,))/VLOOKUP($U$1,A:F,6,))*100)+100</f>
        <v>106.70391061491219</v>
      </c>
      <c r="M142" s="76">
        <f>(((Table134567891011121314151617343[[#This Row],[GBR]]-VLOOKUP($U$1,A:G,7,))/VLOOKUP($U$1,A:G,7,))*100)+100</f>
        <v>105.74585635321262</v>
      </c>
      <c r="N142" s="76">
        <f>IF(VLOOKUP(A142,Database!$A:$AU,MATCH($N$1,Database!$A$1:$AU$1,0),FALSE)=0,#N/A,VLOOKUP(A142,Database!$A:$AU,MATCH($N$1,Database!$A$1:$AU$1,0),FALSE))</f>
        <v>88.000950599000006</v>
      </c>
      <c r="O142" s="76">
        <f>(((Table134567891011121314151617343[[#This Row],[USA]]-VLOOKUP($U$1,A:N,14,))/VLOOKUP($U$1,A:N,14,))*100)+100</f>
        <v>101.51283611637102</v>
      </c>
      <c r="P142" s="76">
        <f>IF(VLOOKUP(A142,Database!$A:$AS,MATCH($P$1,Database!$A$1:$AS$1,0),FALSE)=0,#N/A,VLOOKUP(A142,Database!$A:$AS,MATCH($P$1,Database!$A$1:$AS$1,0),FALSE))</f>
        <v>95.564207706999994</v>
      </c>
      <c r="Q142" s="76">
        <f>(((Table134567891011121314151617343[[#This Row],[JPN]]-VLOOKUP($U$1,A:Q,16,))/VLOOKUP($U$1,A:Q,16,))*100)+100</f>
        <v>95.944503735674814</v>
      </c>
    </row>
    <row r="143" spans="1:17" s="80" customFormat="1" x14ac:dyDescent="0.35">
      <c r="A143" s="21">
        <v>37165</v>
      </c>
      <c r="B143" s="76">
        <f>IF(VLOOKUP(A143,Database!$A:$AS,MATCH($B$1,Database!$A$1:$AS$1,0),FALSE)=0,#N/A,VLOOKUP(A143,Database!$A:$AS,MATCH($B$1,Database!$A$1:$AS$1,0),FALSE))</f>
        <v>123.489709191</v>
      </c>
      <c r="C143" s="76">
        <f>IF(VLOOKUP(A143,Database!$A:$AS,MATCH($C$1,Database!$A$1:$AS$1,0),FALSE)=0,#N/A,VLOOKUP(A143,Database!$A:$AS,MATCH($C$1,Database!$A$1:$AS$1,0),FALSE))</f>
        <v>109.76</v>
      </c>
      <c r="D143" s="76">
        <f>IF(VLOOKUP(A143,Database!$A:$AS,MATCH($D$1,Database!$A$1:$AS$1,0),FALSE)=0,#N/A,VLOOKUP(A143,Database!$A:$AS,MATCH($D$1,Database!$A$1:$AS$1,0),FALSE))</f>
        <v>79.106592215999996</v>
      </c>
      <c r="E143" s="76">
        <f>IF(VLOOKUP(A143,Database!$A:$AS,MATCH($E$1,Database!$A$1:$AS$1,0),FALSE)=0,#N/A,VLOOKUP(A143,Database!$A:$AS,MATCH($E$1,Database!$A$1:$AS$1,0),FALSE))</f>
        <v>121.913101594</v>
      </c>
      <c r="F143" s="76">
        <f>IF(VLOOKUP(A143,Database!$A:$AS,MATCH($F$1,Database!$A$1:$AS$1,0),FALSE)=0,#N/A,VLOOKUP(A143,Database!$A:$AS,MATCH($F$1,Database!$A$1:$AS$1,0),FALSE))</f>
        <v>94.092158987000005</v>
      </c>
      <c r="G143" s="76">
        <f>IF(VLOOKUP(A143,Database!$A:$AS,MATCH($G$1,Database!$A$1:$AS$1,0),FALSE)=0,#N/A,VLOOKUP(A143,Database!$A:$AS,MATCH($G$1,Database!$A$1:$AS$1,0),FALSE))</f>
        <v>100.919702865</v>
      </c>
      <c r="H143" s="76">
        <f>(((Table134567891011121314151617343[[#This Row],[ITA]]-VLOOKUP($U$1,A:B,2,))/VLOOKUP($U$1,A:B,2,))*100)+100</f>
        <v>101.56250000011566</v>
      </c>
      <c r="I143" s="76">
        <f>(((Table134567891011121314151617343[[#This Row],[FRA]]-VLOOKUP($U$1,A:C,3,))/VLOOKUP($U$1,A:C,3,))*100)+100</f>
        <v>107.10382513661202</v>
      </c>
      <c r="J143" s="76">
        <f>(((Table134567891011121314151617343[[#This Row],[DEU]]-VLOOKUP($U$1,A:D,4,))/VLOOKUP($U$1,A:D,4,))*100)+100</f>
        <v>105.18617021264748</v>
      </c>
      <c r="K143" s="76">
        <f>(((Table134567891011121314151617343[[#This Row],[ESP]]-VLOOKUP($U$1,A:E,5,))/VLOOKUP($U$1,A:E,5,))*100)+100</f>
        <v>103.06368301364041</v>
      </c>
      <c r="L143" s="76">
        <f>(((Table134567891011121314151617343[[#This Row],[EA19]]-VLOOKUP($U$1,A:F,6,))/VLOOKUP($U$1,A:F,6,))*100)+100</f>
        <v>105.139664804915</v>
      </c>
      <c r="M143" s="76">
        <f>(((Table134567891011121314151617343[[#This Row],[GBR]]-VLOOKUP($U$1,A:G,7,))/VLOOKUP($U$1,A:G,7,))*100)+100</f>
        <v>105.08287292804218</v>
      </c>
      <c r="N143" s="76">
        <f>IF(VLOOKUP(A143,Database!$A:$AU,MATCH($N$1,Database!$A$1:$AU$1,0),FALSE)=0,#N/A,VLOOKUP(A143,Database!$A:$AU,MATCH($N$1,Database!$A$1:$AU$1,0),FALSE))</f>
        <v>87.730942115999994</v>
      </c>
      <c r="O143" s="76">
        <f>(((Table134567891011121314151617343[[#This Row],[USA]]-VLOOKUP($U$1,A:N,14,))/VLOOKUP($U$1,A:N,14,))*100)+100</f>
        <v>101.20136985721994</v>
      </c>
      <c r="P143" s="76">
        <f>IF(VLOOKUP(A143,Database!$A:$AS,MATCH($P$1,Database!$A$1:$AS$1,0),FALSE)=0,#N/A,VLOOKUP(A143,Database!$A:$AS,MATCH($P$1,Database!$A$1:$AS$1,0),FALSE))</f>
        <v>95.564207706999994</v>
      </c>
      <c r="Q143" s="76">
        <f>(((Table134567891011121314151617343[[#This Row],[JPN]]-VLOOKUP($U$1,A:Q,16,))/VLOOKUP($U$1,A:Q,16,))*100)+100</f>
        <v>95.944503735674814</v>
      </c>
    </row>
    <row r="144" spans="1:17" s="80" customFormat="1" x14ac:dyDescent="0.35">
      <c r="A144" s="21">
        <v>37196</v>
      </c>
      <c r="B144" s="76">
        <f>IF(VLOOKUP(A144,Database!$A:$AS,MATCH($B$1,Database!$A$1:$AS$1,0),FALSE)=0,#N/A,VLOOKUP(A144,Database!$A:$AS,MATCH($B$1,Database!$A$1:$AS$1,0),FALSE))</f>
        <v>121.68985917800001</v>
      </c>
      <c r="C144" s="76">
        <f>IF(VLOOKUP(A144,Database!$A:$AS,MATCH($C$1,Database!$A$1:$AS$1,0),FALSE)=0,#N/A,VLOOKUP(A144,Database!$A:$AS,MATCH($C$1,Database!$A$1:$AS$1,0),FALSE))</f>
        <v>108.53</v>
      </c>
      <c r="D144" s="76">
        <f>IF(VLOOKUP(A144,Database!$A:$AS,MATCH($D$1,Database!$A$1:$AS$1,0),FALSE)=0,#N/A,VLOOKUP(A144,Database!$A:$AS,MATCH($D$1,Database!$A$1:$AS$1,0),FALSE))</f>
        <v>78.106508876000007</v>
      </c>
      <c r="E144" s="76">
        <f>IF(VLOOKUP(A144,Database!$A:$AS,MATCH($E$1,Database!$A$1:$AS$1,0),FALSE)=0,#N/A,VLOOKUP(A144,Database!$A:$AS,MATCH($E$1,Database!$A$1:$AS$1,0),FALSE))</f>
        <v>119.843099869</v>
      </c>
      <c r="F144" s="76">
        <f>IF(VLOOKUP(A144,Database!$A:$AS,MATCH($F$1,Database!$A$1:$AS$1,0),FALSE)=0,#N/A,VLOOKUP(A144,Database!$A:$AS,MATCH($F$1,Database!$A$1:$AS$1,0),FALSE))</f>
        <v>93.492208982999998</v>
      </c>
      <c r="G144" s="76">
        <f>IF(VLOOKUP(A144,Database!$A:$AS,MATCH($G$1,Database!$A$1:$AS$1,0),FALSE)=0,#N/A,VLOOKUP(A144,Database!$A:$AS,MATCH($G$1,Database!$A$1:$AS$1,0),FALSE))</f>
        <v>100.707463742</v>
      </c>
      <c r="H144" s="76">
        <f>(((Table134567891011121314151617343[[#This Row],[ITA]]-VLOOKUP($U$1,A:B,2,))/VLOOKUP($U$1,A:B,2,))*100)+100</f>
        <v>100.08223684180835</v>
      </c>
      <c r="I144" s="76">
        <f>(((Table134567891011121314151617343[[#This Row],[FRA]]-VLOOKUP($U$1,A:C,3,))/VLOOKUP($U$1,A:C,3,))*100)+100</f>
        <v>105.90359094457455</v>
      </c>
      <c r="J144" s="76">
        <f>(((Table134567891011121314151617343[[#This Row],[DEU]]-VLOOKUP($U$1,A:D,4,))/VLOOKUP($U$1,A:D,4,))*100)+100</f>
        <v>103.85638297897626</v>
      </c>
      <c r="K144" s="76">
        <f>(((Table134567891011121314151617343[[#This Row],[ESP]]-VLOOKUP($U$1,A:E,5,))/VLOOKUP($U$1,A:E,5,))*100)+100</f>
        <v>101.31373162339879</v>
      </c>
      <c r="L144" s="76">
        <f>(((Table134567891011121314151617343[[#This Row],[EA19]]-VLOOKUP($U$1,A:F,6,))/VLOOKUP($U$1,A:F,6,))*100)+100</f>
        <v>104.46927374364725</v>
      </c>
      <c r="M144" s="76">
        <f>(((Table134567891011121314151617343[[#This Row],[GBR]]-VLOOKUP($U$1,A:G,7,))/VLOOKUP($U$1,A:G,7,))*100)+100</f>
        <v>104.86187845263828</v>
      </c>
      <c r="N144" s="76">
        <f>IF(VLOOKUP(A144,Database!$A:$AU,MATCH($N$1,Database!$A$1:$AU$1,0),FALSE)=0,#N/A,VLOOKUP(A144,Database!$A:$AU,MATCH($N$1,Database!$A$1:$AU$1,0),FALSE))</f>
        <v>87.222854174000005</v>
      </c>
      <c r="O144" s="76">
        <f>(((Table134567891011121314151617343[[#This Row],[USA]]-VLOOKUP($U$1,A:N,14,))/VLOOKUP($U$1,A:N,14,))*100)+100</f>
        <v>100.61526882492569</v>
      </c>
      <c r="P144" s="76">
        <f>IF(VLOOKUP(A144,Database!$A:$AS,MATCH($P$1,Database!$A$1:$AS$1,0),FALSE)=0,#N/A,VLOOKUP(A144,Database!$A:$AS,MATCH($P$1,Database!$A$1:$AS$1,0),FALSE))</f>
        <v>94.075999800000005</v>
      </c>
      <c r="Q144" s="76">
        <f>(((Table134567891011121314151617343[[#This Row],[JPN]]-VLOOKUP($U$1,A:Q,16,))/VLOOKUP($U$1,A:Q,16,))*100)+100</f>
        <v>94.450373532341771</v>
      </c>
    </row>
    <row r="145" spans="1:17" s="80" customFormat="1" x14ac:dyDescent="0.35">
      <c r="A145" s="21">
        <v>37226</v>
      </c>
      <c r="B145" s="76">
        <f>IF(VLOOKUP(A145,Database!$A:$AS,MATCH($B$1,Database!$A$1:$AS$1,0),FALSE)=0,#N/A,VLOOKUP(A145,Database!$A:$AS,MATCH($B$1,Database!$A$1:$AS$1,0),FALSE))</f>
        <v>123.38971752400001</v>
      </c>
      <c r="C145" s="76">
        <f>IF(VLOOKUP(A145,Database!$A:$AS,MATCH($C$1,Database!$A$1:$AS$1,0),FALSE)=0,#N/A,VLOOKUP(A145,Database!$A:$AS,MATCH($C$1,Database!$A$1:$AS$1,0),FALSE))</f>
        <v>109.2</v>
      </c>
      <c r="D145" s="76">
        <f>IF(VLOOKUP(A145,Database!$A:$AS,MATCH($D$1,Database!$A$1:$AS$1,0),FALSE)=0,#N/A,VLOOKUP(A145,Database!$A:$AS,MATCH($D$1,Database!$A$1:$AS$1,0),FALSE))</f>
        <v>78.606550545999994</v>
      </c>
      <c r="E145" s="76">
        <f>IF(VLOOKUP(A145,Database!$A:$AS,MATCH($E$1,Database!$A$1:$AS$1,0),FALSE)=0,#N/A,VLOOKUP(A145,Database!$A:$AS,MATCH($E$1,Database!$A$1:$AS$1,0),FALSE))</f>
        <v>119.84209986800001</v>
      </c>
      <c r="F145" s="76">
        <f>IF(VLOOKUP(A145,Database!$A:$AS,MATCH($F$1,Database!$A$1:$AS$1,0),FALSE)=0,#N/A,VLOOKUP(A145,Database!$A:$AS,MATCH($F$1,Database!$A$1:$AS$1,0),FALSE))</f>
        <v>94.192150654000002</v>
      </c>
      <c r="G145" s="76">
        <f>IF(VLOOKUP(A145,Database!$A:$AS,MATCH($G$1,Database!$A$1:$AS$1,0),FALSE)=0,#N/A,VLOOKUP(A145,Database!$A:$AS,MATCH($G$1,Database!$A$1:$AS$1,0),FALSE))</f>
        <v>101.02582242699999</v>
      </c>
      <c r="H145" s="76">
        <f>(((Table134567891011121314151617343[[#This Row],[ITA]]-VLOOKUP($U$1,A:B,2,))/VLOOKUP($U$1,A:B,2,))*100)+100</f>
        <v>101.48026315830732</v>
      </c>
      <c r="I145" s="76">
        <f>(((Table134567891011121314151617343[[#This Row],[FRA]]-VLOOKUP($U$1,A:C,3,))/VLOOKUP($U$1,A:C,3,))*100)+100</f>
        <v>106.55737704918033</v>
      </c>
      <c r="J145" s="76">
        <f>(((Table134567891011121314151617343[[#This Row],[DEU]]-VLOOKUP($U$1,A:D,4,))/VLOOKUP($U$1,A:D,4,))*100)+100</f>
        <v>104.52127659581186</v>
      </c>
      <c r="K145" s="76">
        <f>(((Table134567891011121314151617343[[#This Row],[ESP]]-VLOOKUP($U$1,A:E,5,))/VLOOKUP($U$1,A:E,5,))*100)+100</f>
        <v>101.31288623611286</v>
      </c>
      <c r="L145" s="76">
        <f>(((Table134567891011121314151617343[[#This Row],[EA19]]-VLOOKUP($U$1,A:F,6,))/VLOOKUP($U$1,A:F,6,))*100)+100</f>
        <v>105.25139664808715</v>
      </c>
      <c r="M145" s="76">
        <f>(((Table134567891011121314151617343[[#This Row],[GBR]]-VLOOKUP($U$1,A:G,7,))/VLOOKUP($U$1,A:G,7,))*100)+100</f>
        <v>105.19337016626474</v>
      </c>
      <c r="N145" s="76">
        <f>IF(VLOOKUP(A145,Database!$A:$AU,MATCH($N$1,Database!$A$1:$AU$1,0),FALSE)=0,#N/A,VLOOKUP(A145,Database!$A:$AU,MATCH($N$1,Database!$A$1:$AU$1,0),FALSE))</f>
        <v>87.192908318999997</v>
      </c>
      <c r="O145" s="76">
        <f>(((Table134567891011121314151617343[[#This Row],[USA]]-VLOOKUP($U$1,A:N,14,))/VLOOKUP($U$1,A:N,14,))*100)+100</f>
        <v>100.58072500863406</v>
      </c>
      <c r="P145" s="76">
        <f>IF(VLOOKUP(A145,Database!$A:$AS,MATCH($P$1,Database!$A$1:$AS$1,0),FALSE)=0,#N/A,VLOOKUP(A145,Database!$A:$AS,MATCH($P$1,Database!$A$1:$AS$1,0),FALSE))</f>
        <v>95.032704882999994</v>
      </c>
      <c r="Q145" s="76">
        <f>(((Table134567891011121314151617343[[#This Row],[JPN]]-VLOOKUP($U$1,A:Q,16,))/VLOOKUP($U$1,A:Q,16,))*100)+100</f>
        <v>95.410885805841289</v>
      </c>
    </row>
    <row r="146" spans="1:17" s="80" customFormat="1" x14ac:dyDescent="0.35">
      <c r="A146" s="21">
        <v>37257</v>
      </c>
      <c r="B146" s="76">
        <f>IF(VLOOKUP(A146,Database!$A:$AS,MATCH($B$1,Database!$A$1:$AS$1,0),FALSE)=0,#N/A,VLOOKUP(A146,Database!$A:$AS,MATCH($B$1,Database!$A$1:$AS$1,0),FALSE))</f>
        <v>122.38980085</v>
      </c>
      <c r="C146" s="76">
        <f>IF(VLOOKUP(A146,Database!$A:$AS,MATCH($C$1,Database!$A$1:$AS$1,0),FALSE)=0,#N/A,VLOOKUP(A146,Database!$A:$AS,MATCH($C$1,Database!$A$1:$AS$1,0),FALSE))</f>
        <v>109.2</v>
      </c>
      <c r="D146" s="76">
        <f>IF(VLOOKUP(A146,Database!$A:$AS,MATCH($D$1,Database!$A$1:$AS$1,0),FALSE)=0,#N/A,VLOOKUP(A146,Database!$A:$AS,MATCH($D$1,Database!$A$1:$AS$1,0),FALSE))</f>
        <v>79.006583882000001</v>
      </c>
      <c r="E146" s="76">
        <f>IF(VLOOKUP(A146,Database!$A:$AS,MATCH($E$1,Database!$A$1:$AS$1,0),FALSE)=0,#N/A,VLOOKUP(A146,Database!$A:$AS,MATCH($E$1,Database!$A$1:$AS$1,0),FALSE))</f>
        <v>121.074100895</v>
      </c>
      <c r="F146" s="76">
        <f>IF(VLOOKUP(A146,Database!$A:$AS,MATCH($F$1,Database!$A$1:$AS$1,0),FALSE)=0,#N/A,VLOOKUP(A146,Database!$A:$AS,MATCH($F$1,Database!$A$1:$AS$1,0),FALSE))</f>
        <v>94.192150654000002</v>
      </c>
      <c r="G146" s="76">
        <f>IF(VLOOKUP(A146,Database!$A:$AS,MATCH($G$1,Database!$A$1:$AS$1,0),FALSE)=0,#N/A,VLOOKUP(A146,Database!$A:$AS,MATCH($G$1,Database!$A$1:$AS$1,0),FALSE))</f>
        <v>101.450300672</v>
      </c>
      <c r="H146" s="76">
        <f>(((Table134567891011121314151617343[[#This Row],[ITA]]-VLOOKUP($U$1,A:B,2,))/VLOOKUP($U$1,A:B,2,))*100)+100</f>
        <v>100.6578947369341</v>
      </c>
      <c r="I146" s="76">
        <f>(((Table134567891011121314151617343[[#This Row],[FRA]]-VLOOKUP($U$1,A:C,3,))/VLOOKUP($U$1,A:C,3,))*100)+100</f>
        <v>106.55737704918033</v>
      </c>
      <c r="J146" s="76">
        <f>(((Table134567891011121314151617343[[#This Row],[DEU]]-VLOOKUP($U$1,A:D,4,))/VLOOKUP($U$1,A:D,4,))*100)+100</f>
        <v>105.05319148928037</v>
      </c>
      <c r="K146" s="76">
        <f>(((Table134567891011121314151617343[[#This Row],[ESP]]-VLOOKUP($U$1,A:E,5,))/VLOOKUP($U$1,A:E,5,))*100)+100</f>
        <v>102.35440319908918</v>
      </c>
      <c r="L146" s="76">
        <f>(((Table134567891011121314151617343[[#This Row],[EA19]]-VLOOKUP($U$1,A:F,6,))/VLOOKUP($U$1,A:F,6,))*100)+100</f>
        <v>105.25139664808715</v>
      </c>
      <c r="M146" s="76">
        <f>(((Table134567891011121314151617343[[#This Row],[GBR]]-VLOOKUP($U$1,A:G,7,))/VLOOKUP($U$1,A:G,7,))*100)+100</f>
        <v>105.6353591160313</v>
      </c>
      <c r="N146" s="76">
        <f>IF(VLOOKUP(A146,Database!$A:$AU,MATCH($N$1,Database!$A$1:$AU$1,0),FALSE)=0,#N/A,VLOOKUP(A146,Database!$A:$AU,MATCH($N$1,Database!$A$1:$AU$1,0),FALSE))</f>
        <v>87.800055561999997</v>
      </c>
      <c r="O146" s="76">
        <f>(((Table134567891011121314151617343[[#This Row],[USA]]-VLOOKUP($U$1,A:N,14,))/VLOOKUP($U$1,A:N,14,))*100)+100</f>
        <v>101.28109515415684</v>
      </c>
      <c r="P146" s="76">
        <f>IF(VLOOKUP(A146,Database!$A:$AS,MATCH($P$1,Database!$A$1:$AS$1,0),FALSE)=0,#N/A,VLOOKUP(A146,Database!$A:$AS,MATCH($P$1,Database!$A$1:$AS$1,0),FALSE))</f>
        <v>94.501202058999993</v>
      </c>
      <c r="Q146" s="76">
        <f>(((Table134567891011121314151617343[[#This Row],[JPN]]-VLOOKUP($U$1,A:Q,16,))/VLOOKUP($U$1,A:Q,16,))*100)+100</f>
        <v>94.877267876007778</v>
      </c>
    </row>
    <row r="147" spans="1:17" s="80" customFormat="1" x14ac:dyDescent="0.35">
      <c r="A147" s="21">
        <v>37288</v>
      </c>
      <c r="B147" s="76">
        <f>IF(VLOOKUP(A147,Database!$A:$AS,MATCH($B$1,Database!$A$1:$AS$1,0),FALSE)=0,#N/A,VLOOKUP(A147,Database!$A:$AS,MATCH($B$1,Database!$A$1:$AS$1,0),FALSE))</f>
        <v>123.789684193</v>
      </c>
      <c r="C147" s="76">
        <f>IF(VLOOKUP(A147,Database!$A:$AS,MATCH($C$1,Database!$A$1:$AS$1,0),FALSE)=0,#N/A,VLOOKUP(A147,Database!$A:$AS,MATCH($C$1,Database!$A$1:$AS$1,0),FALSE))</f>
        <v>109.61</v>
      </c>
      <c r="D147" s="76">
        <f>IF(VLOOKUP(A147,Database!$A:$AS,MATCH($D$1,Database!$A$1:$AS$1,0),FALSE)=0,#N/A,VLOOKUP(A147,Database!$A:$AS,MATCH($D$1,Database!$A$1:$AS$1,0),FALSE))</f>
        <v>79.206600550000005</v>
      </c>
      <c r="E147" s="76">
        <f>IF(VLOOKUP(A147,Database!$A:$AS,MATCH($E$1,Database!$A$1:$AS$1,0),FALSE)=0,#N/A,VLOOKUP(A147,Database!$A:$AS,MATCH($E$1,Database!$A$1:$AS$1,0),FALSE))</f>
        <v>121.74010145</v>
      </c>
      <c r="F147" s="76">
        <f>IF(VLOOKUP(A147,Database!$A:$AS,MATCH($F$1,Database!$A$1:$AS$1,0),FALSE)=0,#N/A,VLOOKUP(A147,Database!$A:$AS,MATCH($F$1,Database!$A$1:$AS$1,0),FALSE))</f>
        <v>94.492125655999999</v>
      </c>
      <c r="G147" s="76">
        <f>IF(VLOOKUP(A147,Database!$A:$AS,MATCH($G$1,Database!$A$1:$AS$1,0),FALSE)=0,#N/A,VLOOKUP(A147,Database!$A:$AS,MATCH($G$1,Database!$A$1:$AS$1,0),FALSE))</f>
        <v>102.617615847</v>
      </c>
      <c r="H147" s="76">
        <f>(((Table134567891011121314151617343[[#This Row],[ITA]]-VLOOKUP($U$1,A:B,2,))/VLOOKUP($U$1,A:B,2,))*100)+100</f>
        <v>101.80921052636313</v>
      </c>
      <c r="I147" s="76">
        <f>(((Table134567891011121314151617343[[#This Row],[FRA]]-VLOOKUP($U$1,A:C,3,))/VLOOKUP($U$1,A:C,3,))*100)+100</f>
        <v>106.95745511319281</v>
      </c>
      <c r="J147" s="76">
        <f>(((Table134567891011121314151617343[[#This Row],[DEU]]-VLOOKUP($U$1,A:D,4,))/VLOOKUP($U$1,A:D,4,))*100)+100</f>
        <v>105.31914893601461</v>
      </c>
      <c r="K147" s="76">
        <f>(((Table134567891011121314151617343[[#This Row],[ESP]]-VLOOKUP($U$1,A:E,5,))/VLOOKUP($U$1,A:E,5,))*100)+100</f>
        <v>102.91743103768866</v>
      </c>
      <c r="L147" s="76">
        <f>(((Table134567891011121314151617343[[#This Row],[EA19]]-VLOOKUP($U$1,A:F,6,))/VLOOKUP($U$1,A:F,6,))*100)+100</f>
        <v>105.58659217872102</v>
      </c>
      <c r="M147" s="76">
        <f>(((Table134567891011121314151617343[[#This Row],[GBR]]-VLOOKUP($U$1,A:G,7,))/VLOOKUP($U$1,A:G,7,))*100)+100</f>
        <v>106.85082872919087</v>
      </c>
      <c r="N147" s="76">
        <f>IF(VLOOKUP(A147,Database!$A:$AU,MATCH($N$1,Database!$A$1:$AU$1,0),FALSE)=0,#N/A,VLOOKUP(A147,Database!$A:$AU,MATCH($N$1,Database!$A$1:$AU$1,0),FALSE))</f>
        <v>87.791131300999993</v>
      </c>
      <c r="O147" s="76">
        <f>(((Table134567891011121314151617343[[#This Row],[USA]]-VLOOKUP($U$1,A:N,14,))/VLOOKUP($U$1,A:N,14,))*100)+100</f>
        <v>101.27080063985687</v>
      </c>
      <c r="P147" s="76">
        <f>IF(VLOOKUP(A147,Database!$A:$AS,MATCH($P$1,Database!$A$1:$AS$1,0),FALSE)=0,#N/A,VLOOKUP(A147,Database!$A:$AS,MATCH($P$1,Database!$A$1:$AS$1,0),FALSE))</f>
        <v>95.670508272000006</v>
      </c>
      <c r="Q147" s="76">
        <f>(((Table134567891011121314151617343[[#This Row],[JPN]]-VLOOKUP($U$1,A:Q,16,))/VLOOKUP($U$1,A:Q,16,))*100)+100</f>
        <v>96.051227321842319</v>
      </c>
    </row>
    <row r="148" spans="1:17" s="80" customFormat="1" x14ac:dyDescent="0.35">
      <c r="A148" s="21">
        <v>37316</v>
      </c>
      <c r="B148" s="76">
        <f>IF(VLOOKUP(A148,Database!$A:$AS,MATCH($B$1,Database!$A$1:$AS$1,0),FALSE)=0,#N/A,VLOOKUP(A148,Database!$A:$AS,MATCH($B$1,Database!$A$1:$AS$1,0),FALSE))</f>
        <v>124.689609199</v>
      </c>
      <c r="C148" s="76">
        <f>IF(VLOOKUP(A148,Database!$A:$AS,MATCH($C$1,Database!$A$1:$AS$1,0),FALSE)=0,#N/A,VLOOKUP(A148,Database!$A:$AS,MATCH($C$1,Database!$A$1:$AS$1,0),FALSE))</f>
        <v>110.12</v>
      </c>
      <c r="D148" s="76">
        <f>IF(VLOOKUP(A148,Database!$A:$AS,MATCH($D$1,Database!$A$1:$AS$1,0),FALSE)=0,#N/A,VLOOKUP(A148,Database!$A:$AS,MATCH($D$1,Database!$A$1:$AS$1,0),FALSE))</f>
        <v>79.406617217999994</v>
      </c>
      <c r="E148" s="76">
        <f>IF(VLOOKUP(A148,Database!$A:$AS,MATCH($E$1,Database!$A$1:$AS$1,0),FALSE)=0,#N/A,VLOOKUP(A148,Database!$A:$AS,MATCH($E$1,Database!$A$1:$AS$1,0),FALSE))</f>
        <v>121.429101191</v>
      </c>
      <c r="F148" s="76">
        <f>IF(VLOOKUP(A148,Database!$A:$AS,MATCH($F$1,Database!$A$1:$AS$1,0),FALSE)=0,#N/A,VLOOKUP(A148,Database!$A:$AS,MATCH($F$1,Database!$A$1:$AS$1,0),FALSE))</f>
        <v>95.292058995000005</v>
      </c>
      <c r="G148" s="76">
        <f>IF(VLOOKUP(A148,Database!$A:$AS,MATCH($G$1,Database!$A$1:$AS$1,0),FALSE)=0,#N/A,VLOOKUP(A148,Database!$A:$AS,MATCH($G$1,Database!$A$1:$AS$1,0),FALSE))</f>
        <v>105.801202688</v>
      </c>
      <c r="H148" s="76">
        <f>(((Table134567891011121314151617343[[#This Row],[ITA]]-VLOOKUP($U$1,A:B,2,))/VLOOKUP($U$1,A:B,2,))*100)+100</f>
        <v>102.54934210510558</v>
      </c>
      <c r="I148" s="76">
        <f>(((Table134567891011121314151617343[[#This Row],[FRA]]-VLOOKUP($U$1,A:C,3,))/VLOOKUP($U$1,A:C,3,))*100)+100</f>
        <v>107.45511319281812</v>
      </c>
      <c r="J148" s="76">
        <f>(((Table134567891011121314151617343[[#This Row],[DEU]]-VLOOKUP($U$1,A:D,4,))/VLOOKUP($U$1,A:D,4,))*100)+100</f>
        <v>105.58510638274885</v>
      </c>
      <c r="K148" s="76">
        <f>(((Table134567891011121314151617343[[#This Row],[ESP]]-VLOOKUP($U$1,A:E,5,))/VLOOKUP($U$1,A:E,5,))*100)+100</f>
        <v>102.65451563572078</v>
      </c>
      <c r="L148" s="76">
        <f>(((Table134567891011121314151617343[[#This Row],[EA19]]-VLOOKUP($U$1,A:F,6,))/VLOOKUP($U$1,A:F,6,))*100)+100</f>
        <v>106.48044692745047</v>
      </c>
      <c r="M148" s="76">
        <f>(((Table134567891011121314151617343[[#This Row],[GBR]]-VLOOKUP($U$1,A:G,7,))/VLOOKUP($U$1,A:G,7,))*100)+100</f>
        <v>110.16574585608436</v>
      </c>
      <c r="N148" s="76">
        <f>IF(VLOOKUP(A148,Database!$A:$AU,MATCH($N$1,Database!$A$1:$AU$1,0),FALSE)=0,#N/A,VLOOKUP(A148,Database!$A:$AU,MATCH($N$1,Database!$A$1:$AU$1,0),FALSE))</f>
        <v>88.458963519999998</v>
      </c>
      <c r="O148" s="76">
        <f>(((Table134567891011121314151617343[[#This Row],[USA]]-VLOOKUP($U$1,A:N,14,))/VLOOKUP($U$1,A:N,14,))*100)+100</f>
        <v>102.04117348400374</v>
      </c>
      <c r="P148" s="76">
        <f>IF(VLOOKUP(A148,Database!$A:$AS,MATCH($P$1,Database!$A$1:$AS$1,0),FALSE)=0,#N/A,VLOOKUP(A148,Database!$A:$AS,MATCH($P$1,Database!$A$1:$AS$1,0),FALSE))</f>
        <v>96.095710530999995</v>
      </c>
      <c r="Q148" s="76">
        <f>(((Table134567891011121314151617343[[#This Row],[JPN]]-VLOOKUP($U$1,A:Q,16,))/VLOOKUP($U$1,A:Q,16,))*100)+100</f>
        <v>96.478121665508326</v>
      </c>
    </row>
    <row r="149" spans="1:17" s="80" customFormat="1" x14ac:dyDescent="0.35">
      <c r="A149" s="21">
        <v>37347</v>
      </c>
      <c r="B149" s="76">
        <f>IF(VLOOKUP(A149,Database!$A:$AS,MATCH($B$1,Database!$A$1:$AS$1,0),FALSE)=0,#N/A,VLOOKUP(A149,Database!$A:$AS,MATCH($B$1,Database!$A$1:$AS$1,0),FALSE))</f>
        <v>120.88992584</v>
      </c>
      <c r="C149" s="76">
        <f>IF(VLOOKUP(A149,Database!$A:$AS,MATCH($C$1,Database!$A$1:$AS$1,0),FALSE)=0,#N/A,VLOOKUP(A149,Database!$A:$AS,MATCH($C$1,Database!$A$1:$AS$1,0),FALSE))</f>
        <v>110.8</v>
      </c>
      <c r="D149" s="76">
        <f>IF(VLOOKUP(A149,Database!$A:$AS,MATCH($D$1,Database!$A$1:$AS$1,0),FALSE)=0,#N/A,VLOOKUP(A149,Database!$A:$AS,MATCH($D$1,Database!$A$1:$AS$1,0),FALSE))</f>
        <v>79.506625552000003</v>
      </c>
      <c r="E149" s="76">
        <f>IF(VLOOKUP(A149,Database!$A:$AS,MATCH($E$1,Database!$A$1:$AS$1,0),FALSE)=0,#N/A,VLOOKUP(A149,Database!$A:$AS,MATCH($E$1,Database!$A$1:$AS$1,0),FALSE))</f>
        <v>122.47710206399999</v>
      </c>
      <c r="F149" s="76">
        <f>IF(VLOOKUP(A149,Database!$A:$AS,MATCH($F$1,Database!$A$1:$AS$1,0),FALSE)=0,#N/A,VLOOKUP(A149,Database!$A:$AS,MATCH($F$1,Database!$A$1:$AS$1,0),FALSE))</f>
        <v>95.092075660000006</v>
      </c>
      <c r="G149" s="76">
        <f>IF(VLOOKUP(A149,Database!$A:$AS,MATCH($G$1,Database!$A$1:$AS$1,0),FALSE)=0,#N/A,VLOOKUP(A149,Database!$A:$AS,MATCH($G$1,Database!$A$1:$AS$1,0),FALSE))</f>
        <v>102.82985497</v>
      </c>
      <c r="H149" s="76">
        <f>(((Table134567891011121314151617343[[#This Row],[ITA]]-VLOOKUP($U$1,A:B,2,))/VLOOKUP($U$1,A:B,2,))*100)+100</f>
        <v>99.424342105696709</v>
      </c>
      <c r="I149" s="76">
        <f>(((Table134567891011121314151617343[[#This Row],[FRA]]-VLOOKUP($U$1,A:C,3,))/VLOOKUP($U$1,A:C,3,))*100)+100</f>
        <v>108.11865729898516</v>
      </c>
      <c r="J149" s="76">
        <f>(((Table134567891011121314151617343[[#This Row],[DEU]]-VLOOKUP($U$1,A:D,4,))/VLOOKUP($U$1,A:D,4,))*100)+100</f>
        <v>105.71808510611598</v>
      </c>
      <c r="K149" s="76">
        <f>(((Table134567891011121314151617343[[#This Row],[ESP]]-VLOOKUP($U$1,A:E,5,))/VLOOKUP($U$1,A:E,5,))*100)+100</f>
        <v>103.54048136344538</v>
      </c>
      <c r="L149" s="76">
        <f>(((Table134567891011121314151617343[[#This Row],[EA19]]-VLOOKUP($U$1,A:F,6,))/VLOOKUP($U$1,A:F,6,))*100)+100</f>
        <v>106.25698323998876</v>
      </c>
      <c r="M149" s="76">
        <f>(((Table134567891011121314151617343[[#This Row],[GBR]]-VLOOKUP($U$1,A:G,7,))/VLOOKUP($U$1,A:G,7,))*100)+100</f>
        <v>107.07182320459476</v>
      </c>
      <c r="N149" s="76">
        <f>IF(VLOOKUP(A149,Database!$A:$AU,MATCH($N$1,Database!$A$1:$AU$1,0),FALSE)=0,#N/A,VLOOKUP(A149,Database!$A:$AU,MATCH($N$1,Database!$A$1:$AU$1,0),FALSE))</f>
        <v>88.884551623999997</v>
      </c>
      <c r="O149" s="76">
        <f>(((Table134567891011121314151617343[[#This Row],[USA]]-VLOOKUP($U$1,A:N,14,))/VLOOKUP($U$1,A:N,14,))*100)+100</f>
        <v>102.53210744733435</v>
      </c>
      <c r="P149" s="76">
        <f>IF(VLOOKUP(A149,Database!$A:$AS,MATCH($P$1,Database!$A$1:$AS$1,0),FALSE)=0,#N/A,VLOOKUP(A149,Database!$A:$AS,MATCH($P$1,Database!$A$1:$AS$1,0),FALSE))</f>
        <v>95.989409965999997</v>
      </c>
      <c r="Q149" s="76">
        <f>(((Table134567891011121314151617343[[#This Row],[JPN]]-VLOOKUP($U$1,A:Q,16,))/VLOOKUP($U$1,A:Q,16,))*100)+100</f>
        <v>96.371398079340835</v>
      </c>
    </row>
    <row r="150" spans="1:17" s="80" customFormat="1" x14ac:dyDescent="0.35">
      <c r="A150" s="21">
        <v>37377</v>
      </c>
      <c r="B150" s="76">
        <f>IF(VLOOKUP(A150,Database!$A:$AS,MATCH($B$1,Database!$A$1:$AS$1,0),FALSE)=0,#N/A,VLOOKUP(A150,Database!$A:$AS,MATCH($B$1,Database!$A$1:$AS$1,0),FALSE))</f>
        <v>125.189567536</v>
      </c>
      <c r="C150" s="76">
        <f>IF(VLOOKUP(A150,Database!$A:$AS,MATCH($C$1,Database!$A$1:$AS$1,0),FALSE)=0,#N/A,VLOOKUP(A150,Database!$A:$AS,MATCH($C$1,Database!$A$1:$AS$1,0),FALSE))</f>
        <v>109.83</v>
      </c>
      <c r="D150" s="76">
        <f>IF(VLOOKUP(A150,Database!$A:$AS,MATCH($D$1,Database!$A$1:$AS$1,0),FALSE)=0,#N/A,VLOOKUP(A150,Database!$A:$AS,MATCH($D$1,Database!$A$1:$AS$1,0),FALSE))</f>
        <v>78.706558880000003</v>
      </c>
      <c r="E150" s="76">
        <f>IF(VLOOKUP(A150,Database!$A:$AS,MATCH($E$1,Database!$A$1:$AS$1,0),FALSE)=0,#N/A,VLOOKUP(A150,Database!$A:$AS,MATCH($E$1,Database!$A$1:$AS$1,0),FALSE))</f>
        <v>121.42810119000001</v>
      </c>
      <c r="F150" s="76">
        <f>IF(VLOOKUP(A150,Database!$A:$AS,MATCH($F$1,Database!$A$1:$AS$1,0),FALSE)=0,#N/A,VLOOKUP(A150,Database!$A:$AS,MATCH($F$1,Database!$A$1:$AS$1,0),FALSE))</f>
        <v>95.492042330000004</v>
      </c>
      <c r="G150" s="76">
        <f>IF(VLOOKUP(A150,Database!$A:$AS,MATCH($G$1,Database!$A$1:$AS$1,0),FALSE)=0,#N/A,VLOOKUP(A150,Database!$A:$AS,MATCH($G$1,Database!$A$1:$AS$1,0),FALSE))</f>
        <v>105.801202688</v>
      </c>
      <c r="H150" s="76">
        <f>(((Table134567891011121314151617343[[#This Row],[ITA]]-VLOOKUP($U$1,A:B,2,))/VLOOKUP($U$1,A:B,2,))*100)+100</f>
        <v>102.96052631579218</v>
      </c>
      <c r="I150" s="76">
        <f>(((Table134567891011121314151617343[[#This Row],[FRA]]-VLOOKUP($U$1,A:C,3,))/VLOOKUP($U$1,A:C,3,))*100)+100</f>
        <v>107.17213114754098</v>
      </c>
      <c r="J150" s="76">
        <f>(((Table134567891011121314151617343[[#This Row],[DEU]]-VLOOKUP($U$1,A:D,4,))/VLOOKUP($U$1,A:D,4,))*100)+100</f>
        <v>104.654255319179</v>
      </c>
      <c r="K150" s="76">
        <f>(((Table134567891011121314151617343[[#This Row],[ESP]]-VLOOKUP($U$1,A:E,5,))/VLOOKUP($U$1,A:E,5,))*100)+100</f>
        <v>102.65367024843485</v>
      </c>
      <c r="L150" s="76">
        <f>(((Table134567891011121314151617343[[#This Row],[EA19]]-VLOOKUP($U$1,A:F,6,))/VLOOKUP($U$1,A:F,6,))*100)+100</f>
        <v>106.70391061491219</v>
      </c>
      <c r="M150" s="76">
        <f>(((Table134567891011121314151617343[[#This Row],[GBR]]-VLOOKUP($U$1,A:G,7,))/VLOOKUP($U$1,A:G,7,))*100)+100</f>
        <v>110.16574585608436</v>
      </c>
      <c r="N150" s="76">
        <f>IF(VLOOKUP(A150,Database!$A:$AU,MATCH($N$1,Database!$A$1:$AU$1,0),FALSE)=0,#N/A,VLOOKUP(A150,Database!$A:$AU,MATCH($N$1,Database!$A$1:$AU$1,0),FALSE))</f>
        <v>89.269484761000001</v>
      </c>
      <c r="O150" s="76">
        <f>(((Table134567891011121314151617343[[#This Row],[USA]]-VLOOKUP($U$1,A:N,14,))/VLOOKUP($U$1,A:N,14,))*100)+100</f>
        <v>102.97614417859765</v>
      </c>
      <c r="P150" s="76">
        <f>IF(VLOOKUP(A150,Database!$A:$AS,MATCH($P$1,Database!$A$1:$AS$1,0),FALSE)=0,#N/A,VLOOKUP(A150,Database!$A:$AS,MATCH($P$1,Database!$A$1:$AS$1,0),FALSE))</f>
        <v>99.816230297000004</v>
      </c>
      <c r="Q150" s="76">
        <f>(((Table134567891011121314151617343[[#This Row],[JPN]]-VLOOKUP($U$1,A:Q,16,))/VLOOKUP($U$1,A:Q,16,))*100)+100</f>
        <v>100.21344717233501</v>
      </c>
    </row>
    <row r="151" spans="1:17" s="80" customFormat="1" x14ac:dyDescent="0.35">
      <c r="A151" s="21">
        <v>37408</v>
      </c>
      <c r="B151" s="76">
        <f>IF(VLOOKUP(A151,Database!$A:$AS,MATCH($B$1,Database!$A$1:$AS$1,0),FALSE)=0,#N/A,VLOOKUP(A151,Database!$A:$AS,MATCH($B$1,Database!$A$1:$AS$1,0),FALSE))</f>
        <v>123.88967586</v>
      </c>
      <c r="C151" s="76">
        <f>IF(VLOOKUP(A151,Database!$A:$AS,MATCH($C$1,Database!$A$1:$AS$1,0),FALSE)=0,#N/A,VLOOKUP(A151,Database!$A:$AS,MATCH($C$1,Database!$A$1:$AS$1,0),FALSE))</f>
        <v>109.67</v>
      </c>
      <c r="D151" s="76">
        <f>IF(VLOOKUP(A151,Database!$A:$AS,MATCH($D$1,Database!$A$1:$AS$1,0),FALSE)=0,#N/A,VLOOKUP(A151,Database!$A:$AS,MATCH($D$1,Database!$A$1:$AS$1,0),FALSE))</f>
        <v>80.906742229000002</v>
      </c>
      <c r="E151" s="76">
        <f>IF(VLOOKUP(A151,Database!$A:$AS,MATCH($E$1,Database!$A$1:$AS$1,0),FALSE)=0,#N/A,VLOOKUP(A151,Database!$A:$AS,MATCH($E$1,Database!$A$1:$AS$1,0),FALSE))</f>
        <v>121.423101186</v>
      </c>
      <c r="F151" s="76">
        <f>IF(VLOOKUP(A151,Database!$A:$AS,MATCH($F$1,Database!$A$1:$AS$1,0),FALSE)=0,#N/A,VLOOKUP(A151,Database!$A:$AS,MATCH($F$1,Database!$A$1:$AS$1,0),FALSE))</f>
        <v>95.892008998999998</v>
      </c>
      <c r="G151" s="76">
        <f>IF(VLOOKUP(A151,Database!$A:$AS,MATCH($G$1,Database!$A$1:$AS$1,0),FALSE)=0,#N/A,VLOOKUP(A151,Database!$A:$AS,MATCH($G$1,Database!$A$1:$AS$1,0),FALSE))</f>
        <v>100.707463742</v>
      </c>
      <c r="H151" s="76">
        <f>(((Table134567891011121314151617343[[#This Row],[ITA]]-VLOOKUP($U$1,A:B,2,))/VLOOKUP($U$1,A:B,2,))*100)+100</f>
        <v>101.89144736817148</v>
      </c>
      <c r="I151" s="76">
        <f>(((Table134567891011121314151617343[[#This Row],[FRA]]-VLOOKUP($U$1,A:C,3,))/VLOOKUP($U$1,A:C,3,))*100)+100</f>
        <v>107.01600312256049</v>
      </c>
      <c r="J151" s="76">
        <f>(((Table134567891011121314151617343[[#This Row],[DEU]]-VLOOKUP($U$1,A:D,4,))/VLOOKUP($U$1,A:D,4,))*100)+100</f>
        <v>107.57978723458538</v>
      </c>
      <c r="K151" s="76">
        <f>(((Table134567891011121314151617343[[#This Row],[ESP]]-VLOOKUP($U$1,A:E,5,))/VLOOKUP($U$1,A:E,5,))*100)+100</f>
        <v>102.64944331285052</v>
      </c>
      <c r="L151" s="76">
        <f>(((Table134567891011121314151617343[[#This Row],[EA19]]-VLOOKUP($U$1,A:F,6,))/VLOOKUP($U$1,A:F,6,))*100)+100</f>
        <v>107.15083798871819</v>
      </c>
      <c r="M151" s="76">
        <f>(((Table134567891011121314151617343[[#This Row],[GBR]]-VLOOKUP($U$1,A:G,7,))/VLOOKUP($U$1,A:G,7,))*100)+100</f>
        <v>104.86187845263828</v>
      </c>
      <c r="N151" s="76">
        <f>IF(VLOOKUP(A151,Database!$A:$AU,MATCH($N$1,Database!$A$1:$AU$1,0),FALSE)=0,#N/A,VLOOKUP(A151,Database!$A:$AU,MATCH($N$1,Database!$A$1:$AU$1,0),FALSE))</f>
        <v>90.000679235000007</v>
      </c>
      <c r="O151" s="76">
        <f>(((Table134567891011121314151617343[[#This Row],[USA]]-VLOOKUP($U$1,A:N,14,))/VLOOKUP($U$1,A:N,14,))*100)+100</f>
        <v>103.81960807646607</v>
      </c>
      <c r="P151" s="76">
        <f>IF(VLOOKUP(A151,Database!$A:$AS,MATCH($P$1,Database!$A$1:$AS$1,0),FALSE)=0,#N/A,VLOOKUP(A151,Database!$A:$AS,MATCH($P$1,Database!$A$1:$AS$1,0),FALSE))</f>
        <v>98.646924084000005</v>
      </c>
      <c r="Q151" s="76">
        <f>(((Table134567891011121314151617343[[#This Row],[JPN]]-VLOOKUP($U$1,A:Q,16,))/VLOOKUP($U$1,A:Q,16,))*100)+100</f>
        <v>99.039487726500468</v>
      </c>
    </row>
    <row r="152" spans="1:17" s="80" customFormat="1" x14ac:dyDescent="0.35">
      <c r="A152" s="21">
        <v>37438</v>
      </c>
      <c r="B152" s="76">
        <f>IF(VLOOKUP(A152,Database!$A:$AS,MATCH($B$1,Database!$A$1:$AS$1,0),FALSE)=0,#N/A,VLOOKUP(A152,Database!$A:$AS,MATCH($B$1,Database!$A$1:$AS$1,0),FALSE))</f>
        <v>123.38971752400001</v>
      </c>
      <c r="C152" s="76">
        <f>IF(VLOOKUP(A152,Database!$A:$AS,MATCH($C$1,Database!$A$1:$AS$1,0),FALSE)=0,#N/A,VLOOKUP(A152,Database!$A:$AS,MATCH($C$1,Database!$A$1:$AS$1,0),FALSE))</f>
        <v>108.55</v>
      </c>
      <c r="D152" s="76">
        <f>IF(VLOOKUP(A152,Database!$A:$AS,MATCH($D$1,Database!$A$1:$AS$1,0),FALSE)=0,#N/A,VLOOKUP(A152,Database!$A:$AS,MATCH($D$1,Database!$A$1:$AS$1,0),FALSE))</f>
        <v>79.406617217999994</v>
      </c>
      <c r="E152" s="76">
        <f>IF(VLOOKUP(A152,Database!$A:$AS,MATCH($E$1,Database!$A$1:$AS$1,0),FALSE)=0,#N/A,VLOOKUP(A152,Database!$A:$AS,MATCH($E$1,Database!$A$1:$AS$1,0),FALSE))</f>
        <v>121.995101663</v>
      </c>
      <c r="F152" s="76">
        <f>IF(VLOOKUP(A152,Database!$A:$AS,MATCH($F$1,Database!$A$1:$AS$1,0),FALSE)=0,#N/A,VLOOKUP(A152,Database!$A:$AS,MATCH($F$1,Database!$A$1:$AS$1,0),FALSE))</f>
        <v>95.192067327999993</v>
      </c>
      <c r="G152" s="76">
        <f>IF(VLOOKUP(A152,Database!$A:$AS,MATCH($G$1,Database!$A$1:$AS$1,0),FALSE)=0,#N/A,VLOOKUP(A152,Database!$A:$AS,MATCH($G$1,Database!$A$1:$AS$1,0),FALSE))</f>
        <v>104.315528829</v>
      </c>
      <c r="H152" s="76">
        <f>(((Table134567891011121314151617343[[#This Row],[ITA]]-VLOOKUP($U$1,A:B,2,))/VLOOKUP($U$1,A:B,2,))*100)+100</f>
        <v>101.48026315830732</v>
      </c>
      <c r="I152" s="76">
        <f>(((Table134567891011121314151617343[[#This Row],[FRA]]-VLOOKUP($U$1,A:C,3,))/VLOOKUP($U$1,A:C,3,))*100)+100</f>
        <v>105.92310694769711</v>
      </c>
      <c r="J152" s="76">
        <f>(((Table134567891011121314151617343[[#This Row],[DEU]]-VLOOKUP($U$1,A:D,4,))/VLOOKUP($U$1,A:D,4,))*100)+100</f>
        <v>105.58510638274885</v>
      </c>
      <c r="K152" s="76">
        <f>(((Table134567891011121314151617343[[#This Row],[ESP]]-VLOOKUP($U$1,A:E,5,))/VLOOKUP($U$1,A:E,5,))*100)+100</f>
        <v>103.13300476009763</v>
      </c>
      <c r="L152" s="76">
        <f>(((Table134567891011121314151617343[[#This Row],[EA19]]-VLOOKUP($U$1,A:F,6,))/VLOOKUP($U$1,A:F,6,))*100)+100</f>
        <v>106.36871508427831</v>
      </c>
      <c r="M152" s="76">
        <f>(((Table134567891011121314151617343[[#This Row],[GBR]]-VLOOKUP($U$1,A:G,7,))/VLOOKUP($U$1,A:G,7,))*100)+100</f>
        <v>108.61878453033957</v>
      </c>
      <c r="N152" s="76">
        <f>IF(VLOOKUP(A152,Database!$A:$AU,MATCH($N$1,Database!$A$1:$AU$1,0),FALSE)=0,#N/A,VLOOKUP(A152,Database!$A:$AU,MATCH($N$1,Database!$A$1:$AU$1,0),FALSE))</f>
        <v>89.980054276000004</v>
      </c>
      <c r="O152" s="76">
        <f>(((Table134567891011121314151617343[[#This Row],[USA]]-VLOOKUP($U$1,A:N,14,))/VLOOKUP($U$1,A:N,14,))*100)+100</f>
        <v>103.79581630980192</v>
      </c>
      <c r="P152" s="76">
        <f>IF(VLOOKUP(A152,Database!$A:$AS,MATCH($P$1,Database!$A$1:$AS$1,0),FALSE)=0,#N/A,VLOOKUP(A152,Database!$A:$AS,MATCH($P$1,Database!$A$1:$AS$1,0),FALSE))</f>
        <v>99.391028038000002</v>
      </c>
      <c r="Q152" s="76">
        <f>(((Table134567891011121314151617343[[#This Row],[JPN]]-VLOOKUP($U$1,A:Q,16,))/VLOOKUP($U$1,A:Q,16,))*100)+100</f>
        <v>99.786552828668988</v>
      </c>
    </row>
    <row r="153" spans="1:17" s="80" customFormat="1" x14ac:dyDescent="0.35">
      <c r="A153" s="21">
        <v>37469</v>
      </c>
      <c r="B153" s="76">
        <f>IF(VLOOKUP(A153,Database!$A:$AS,MATCH($B$1,Database!$A$1:$AS$1,0),FALSE)=0,#N/A,VLOOKUP(A153,Database!$A:$AS,MATCH($B$1,Database!$A$1:$AS$1,0),FALSE))</f>
        <v>121.889842513</v>
      </c>
      <c r="C153" s="76">
        <f>IF(VLOOKUP(A153,Database!$A:$AS,MATCH($C$1,Database!$A$1:$AS$1,0),FALSE)=0,#N/A,VLOOKUP(A153,Database!$A:$AS,MATCH($C$1,Database!$A$1:$AS$1,0),FALSE))</f>
        <v>110.57</v>
      </c>
      <c r="D153" s="76">
        <f>IF(VLOOKUP(A153,Database!$A:$AS,MATCH($D$1,Database!$A$1:$AS$1,0),FALSE)=0,#N/A,VLOOKUP(A153,Database!$A:$AS,MATCH($D$1,Database!$A$1:$AS$1,0),FALSE))</f>
        <v>81.306775564999995</v>
      </c>
      <c r="E153" s="76">
        <f>IF(VLOOKUP(A153,Database!$A:$AS,MATCH($E$1,Database!$A$1:$AS$1,0),FALSE)=0,#N/A,VLOOKUP(A153,Database!$A:$AS,MATCH($E$1,Database!$A$1:$AS$1,0),FALSE))</f>
        <v>122.84110236799999</v>
      </c>
      <c r="F153" s="76">
        <f>IF(VLOOKUP(A153,Database!$A:$AS,MATCH($F$1,Database!$A$1:$AS$1,0),FALSE)=0,#N/A,VLOOKUP(A153,Database!$A:$AS,MATCH($F$1,Database!$A$1:$AS$1,0),FALSE))</f>
        <v>95.592033997000001</v>
      </c>
      <c r="G153" s="76">
        <f>IF(VLOOKUP(A153,Database!$A:$AS,MATCH($G$1,Database!$A$1:$AS$1,0),FALSE)=0,#N/A,VLOOKUP(A153,Database!$A:$AS,MATCH($G$1,Database!$A$1:$AS$1,0),FALSE))</f>
        <v>102.935974531</v>
      </c>
      <c r="H153" s="76">
        <f>(((Table134567891011121314151617343[[#This Row],[ITA]]-VLOOKUP($U$1,A:B,2,))/VLOOKUP($U$1,A:B,2,))*100)+100</f>
        <v>100.24671052624748</v>
      </c>
      <c r="I153" s="76">
        <f>(((Table134567891011121314151617343[[#This Row],[FRA]]-VLOOKUP($U$1,A:C,3,))/VLOOKUP($U$1,A:C,3,))*100)+100</f>
        <v>107.89422326307572</v>
      </c>
      <c r="J153" s="76">
        <f>(((Table134567891011121314151617343[[#This Row],[DEU]]-VLOOKUP($U$1,A:D,4,))/VLOOKUP($U$1,A:D,4,))*100)+100</f>
        <v>108.11170212805388</v>
      </c>
      <c r="K153" s="76">
        <f>(((Table134567891011121314151617343[[#This Row],[ESP]]-VLOOKUP($U$1,A:E,5,))/VLOOKUP($U$1,A:E,5,))*100)+100</f>
        <v>103.84820228480508</v>
      </c>
      <c r="L153" s="76">
        <f>(((Table134567891011121314151617343[[#This Row],[EA19]]-VLOOKUP($U$1,A:F,6,))/VLOOKUP($U$1,A:F,6,))*100)+100</f>
        <v>106.81564245808434</v>
      </c>
      <c r="M153" s="76">
        <f>(((Table134567891011121314151617343[[#This Row],[GBR]]-VLOOKUP($U$1,A:G,7,))/VLOOKUP($U$1,A:G,7,))*100)+100</f>
        <v>107.18232044177608</v>
      </c>
      <c r="N153" s="76">
        <f>IF(VLOOKUP(A153,Database!$A:$AU,MATCH($N$1,Database!$A$1:$AU$1,0),FALSE)=0,#N/A,VLOOKUP(A153,Database!$A:$AU,MATCH($N$1,Database!$A$1:$AU$1,0),FALSE))</f>
        <v>89.864138037999993</v>
      </c>
      <c r="O153" s="76">
        <f>(((Table134567891011121314151617343[[#This Row],[USA]]-VLOOKUP($U$1,A:N,14,))/VLOOKUP($U$1,A:N,14,))*100)+100</f>
        <v>103.66210200340834</v>
      </c>
      <c r="P153" s="76">
        <f>IF(VLOOKUP(A153,Database!$A:$AS,MATCH($P$1,Database!$A$1:$AS$1,0),FALSE)=0,#N/A,VLOOKUP(A153,Database!$A:$AS,MATCH($P$1,Database!$A$1:$AS$1,0),FALSE))</f>
        <v>99.816230297000004</v>
      </c>
      <c r="Q153" s="76">
        <f>(((Table134567891011121314151617343[[#This Row],[JPN]]-VLOOKUP($U$1,A:Q,16,))/VLOOKUP($U$1,A:Q,16,))*100)+100</f>
        <v>100.21344717233501</v>
      </c>
    </row>
    <row r="154" spans="1:17" s="80" customFormat="1" x14ac:dyDescent="0.35">
      <c r="A154" s="21">
        <v>37500</v>
      </c>
      <c r="B154" s="76">
        <f>IF(VLOOKUP(A154,Database!$A:$AS,MATCH($B$1,Database!$A$1:$AS$1,0),FALSE)=0,#N/A,VLOOKUP(A154,Database!$A:$AS,MATCH($B$1,Database!$A$1:$AS$1,0),FALSE))</f>
        <v>124.28964252999999</v>
      </c>
      <c r="C154" s="76">
        <f>IF(VLOOKUP(A154,Database!$A:$AS,MATCH($C$1,Database!$A$1:$AS$1,0),FALSE)=0,#N/A,VLOOKUP(A154,Database!$A:$AS,MATCH($C$1,Database!$A$1:$AS$1,0),FALSE))</f>
        <v>109.19</v>
      </c>
      <c r="D154" s="76">
        <f>IF(VLOOKUP(A154,Database!$A:$AS,MATCH($D$1,Database!$A$1:$AS$1,0),FALSE)=0,#N/A,VLOOKUP(A154,Database!$A:$AS,MATCH($D$1,Database!$A$1:$AS$1,0),FALSE))</f>
        <v>80.206683889999994</v>
      </c>
      <c r="E154" s="76">
        <f>IF(VLOOKUP(A154,Database!$A:$AS,MATCH($E$1,Database!$A$1:$AS$1,0),FALSE)=0,#N/A,VLOOKUP(A154,Database!$A:$AS,MATCH($E$1,Database!$A$1:$AS$1,0),FALSE))</f>
        <v>123.140102617</v>
      </c>
      <c r="F154" s="76">
        <f>IF(VLOOKUP(A154,Database!$A:$AS,MATCH($F$1,Database!$A$1:$AS$1,0),FALSE)=0,#N/A,VLOOKUP(A154,Database!$A:$AS,MATCH($F$1,Database!$A$1:$AS$1,0),FALSE))</f>
        <v>95.892008998999998</v>
      </c>
      <c r="G154" s="76">
        <f>IF(VLOOKUP(A154,Database!$A:$AS,MATCH($G$1,Database!$A$1:$AS$1,0),FALSE)=0,#N/A,VLOOKUP(A154,Database!$A:$AS,MATCH($G$1,Database!$A$1:$AS$1,0),FALSE))</f>
        <v>104.42164839100001</v>
      </c>
      <c r="H154" s="76">
        <f>(((Table134567891011121314151617343[[#This Row],[ITA]]-VLOOKUP($U$1,A:B,2,))/VLOOKUP($U$1,A:B,2,))*100)+100</f>
        <v>102.22039473704974</v>
      </c>
      <c r="I154" s="76">
        <f>(((Table134567891011121314151617343[[#This Row],[FRA]]-VLOOKUP($U$1,A:C,3,))/VLOOKUP($U$1,A:C,3,))*100)+100</f>
        <v>106.54761904761904</v>
      </c>
      <c r="J154" s="76">
        <f>(((Table134567891011121314151617343[[#This Row],[DEU]]-VLOOKUP($U$1,A:D,4,))/VLOOKUP($U$1,A:D,4,))*100)+100</f>
        <v>106.64893616968584</v>
      </c>
      <c r="K154" s="76">
        <f>(((Table134567891011121314151617343[[#This Row],[ESP]]-VLOOKUP($U$1,A:E,5,))/VLOOKUP($U$1,A:E,5,))*100)+100</f>
        <v>104.10097304103242</v>
      </c>
      <c r="L154" s="76">
        <f>(((Table134567891011121314151617343[[#This Row],[EA19]]-VLOOKUP($U$1,A:F,6,))/VLOOKUP($U$1,A:F,6,))*100)+100</f>
        <v>107.15083798871819</v>
      </c>
      <c r="M154" s="76">
        <f>(((Table134567891011121314151617343[[#This Row],[GBR]]-VLOOKUP($U$1,A:G,7,))/VLOOKUP($U$1,A:G,7,))*100)+100</f>
        <v>108.72928176856215</v>
      </c>
      <c r="N154" s="76">
        <f>IF(VLOOKUP(A154,Database!$A:$AU,MATCH($N$1,Database!$A$1:$AU$1,0),FALSE)=0,#N/A,VLOOKUP(A154,Database!$A:$AU,MATCH($N$1,Database!$A$1:$AU$1,0),FALSE))</f>
        <v>89.960619218000005</v>
      </c>
      <c r="O154" s="76">
        <f>(((Table134567891011121314151617343[[#This Row],[USA]]-VLOOKUP($U$1,A:N,14,))/VLOOKUP($U$1,A:N,14,))*100)+100</f>
        <v>103.77339714450613</v>
      </c>
      <c r="P154" s="76">
        <f>IF(VLOOKUP(A154,Database!$A:$AS,MATCH($P$1,Database!$A$1:$AS$1,0),FALSE)=0,#N/A,VLOOKUP(A154,Database!$A:$AS,MATCH($P$1,Database!$A$1:$AS$1,0),FALSE))</f>
        <v>100.454033685</v>
      </c>
      <c r="Q154" s="76">
        <f>(((Table134567891011121314151617343[[#This Row],[JPN]]-VLOOKUP($U$1,A:Q,16,))/VLOOKUP($U$1,A:Q,16,))*100)+100</f>
        <v>100.85378868733204</v>
      </c>
    </row>
    <row r="155" spans="1:17" s="80" customFormat="1" x14ac:dyDescent="0.35">
      <c r="A155" s="21">
        <v>37530</v>
      </c>
      <c r="B155" s="76">
        <f>IF(VLOOKUP(A155,Database!$A:$AS,MATCH($B$1,Database!$A$1:$AS$1,0),FALSE)=0,#N/A,VLOOKUP(A155,Database!$A:$AS,MATCH($B$1,Database!$A$1:$AS$1,0),FALSE))</f>
        <v>122.78976751899999</v>
      </c>
      <c r="C155" s="76">
        <f>IF(VLOOKUP(A155,Database!$A:$AS,MATCH($C$1,Database!$A$1:$AS$1,0),FALSE)=0,#N/A,VLOOKUP(A155,Database!$A:$AS,MATCH($C$1,Database!$A$1:$AS$1,0),FALSE))</f>
        <v>108.34</v>
      </c>
      <c r="D155" s="76">
        <f>IF(VLOOKUP(A155,Database!$A:$AS,MATCH($D$1,Database!$A$1:$AS$1,0),FALSE)=0,#N/A,VLOOKUP(A155,Database!$A:$AS,MATCH($D$1,Database!$A$1:$AS$1,0),FALSE))</f>
        <v>79.606633885999997</v>
      </c>
      <c r="E155" s="76">
        <f>IF(VLOOKUP(A155,Database!$A:$AS,MATCH($E$1,Database!$A$1:$AS$1,0),FALSE)=0,#N/A,VLOOKUP(A155,Database!$A:$AS,MATCH($E$1,Database!$A$1:$AS$1,0),FALSE))</f>
        <v>123.878103232</v>
      </c>
      <c r="F155" s="76">
        <f>IF(VLOOKUP(A155,Database!$A:$AS,MATCH($F$1,Database!$A$1:$AS$1,0),FALSE)=0,#N/A,VLOOKUP(A155,Database!$A:$AS,MATCH($F$1,Database!$A$1:$AS$1,0),FALSE))</f>
        <v>95.292058995000005</v>
      </c>
      <c r="G155" s="76">
        <f>IF(VLOOKUP(A155,Database!$A:$AS,MATCH($G$1,Database!$A$1:$AS$1,0),FALSE)=0,#N/A,VLOOKUP(A155,Database!$A:$AS,MATCH($G$1,Database!$A$1:$AS$1,0),FALSE))</f>
        <v>102.617615847</v>
      </c>
      <c r="H155" s="76">
        <f>(((Table134567891011121314151617343[[#This Row],[ITA]]-VLOOKUP($U$1,A:B,2,))/VLOOKUP($U$1,A:B,2,))*100)+100</f>
        <v>100.98684210498992</v>
      </c>
      <c r="I155" s="76">
        <f>(((Table134567891011121314151617343[[#This Row],[FRA]]-VLOOKUP($U$1,A:C,3,))/VLOOKUP($U$1,A:C,3,))*100)+100</f>
        <v>105.71818891491023</v>
      </c>
      <c r="J155" s="76">
        <f>(((Table134567891011121314151617343[[#This Row],[DEU]]-VLOOKUP($U$1,A:D,4,))/VLOOKUP($U$1,A:D,4,))*100)+100</f>
        <v>105.8510638294831</v>
      </c>
      <c r="K155" s="76">
        <f>(((Table134567891011121314151617343[[#This Row],[ESP]]-VLOOKUP($U$1,A:E,5,))/VLOOKUP($U$1,A:E,5,))*100)+100</f>
        <v>104.72486875407509</v>
      </c>
      <c r="L155" s="76">
        <f>(((Table134567891011121314151617343[[#This Row],[EA19]]-VLOOKUP($U$1,A:F,6,))/VLOOKUP($U$1,A:F,6,))*100)+100</f>
        <v>106.48044692745047</v>
      </c>
      <c r="M155" s="76">
        <f>(((Table134567891011121314151617343[[#This Row],[GBR]]-VLOOKUP($U$1,A:G,7,))/VLOOKUP($U$1,A:G,7,))*100)+100</f>
        <v>106.85082872919087</v>
      </c>
      <c r="N155" s="76">
        <f>IF(VLOOKUP(A155,Database!$A:$AU,MATCH($N$1,Database!$A$1:$AU$1,0),FALSE)=0,#N/A,VLOOKUP(A155,Database!$A:$AU,MATCH($N$1,Database!$A$1:$AU$1,0),FALSE))</f>
        <v>89.726406939</v>
      </c>
      <c r="O155" s="76">
        <f>(((Table134567891011121314151617343[[#This Row],[USA]]-VLOOKUP($U$1,A:N,14,))/VLOOKUP($U$1,A:N,14,))*100)+100</f>
        <v>103.50322332782875</v>
      </c>
      <c r="P155" s="76">
        <f>IF(VLOOKUP(A155,Database!$A:$AS,MATCH($P$1,Database!$A$1:$AS$1,0),FALSE)=0,#N/A,VLOOKUP(A155,Database!$A:$AS,MATCH($P$1,Database!$A$1:$AS$1,0),FALSE))</f>
        <v>100.454033685</v>
      </c>
      <c r="Q155" s="76">
        <f>(((Table134567891011121314151617343[[#This Row],[JPN]]-VLOOKUP($U$1,A:Q,16,))/VLOOKUP($U$1,A:Q,16,))*100)+100</f>
        <v>100.85378868733204</v>
      </c>
    </row>
    <row r="156" spans="1:17" s="80" customFormat="1" x14ac:dyDescent="0.35">
      <c r="A156" s="21">
        <v>37561</v>
      </c>
      <c r="B156" s="76">
        <f>IF(VLOOKUP(A156,Database!$A:$AS,MATCH($B$1,Database!$A$1:$AS$1,0),FALSE)=0,#N/A,VLOOKUP(A156,Database!$A:$AS,MATCH($B$1,Database!$A$1:$AS$1,0),FALSE))</f>
        <v>124.989584201</v>
      </c>
      <c r="C156" s="76">
        <f>IF(VLOOKUP(A156,Database!$A:$AS,MATCH($C$1,Database!$A$1:$AS$1,0),FALSE)=0,#N/A,VLOOKUP(A156,Database!$A:$AS,MATCH($C$1,Database!$A$1:$AS$1,0),FALSE))</f>
        <v>109.37</v>
      </c>
      <c r="D156" s="76">
        <f>IF(VLOOKUP(A156,Database!$A:$AS,MATCH($D$1,Database!$A$1:$AS$1,0),FALSE)=0,#N/A,VLOOKUP(A156,Database!$A:$AS,MATCH($D$1,Database!$A$1:$AS$1,0),FALSE))</f>
        <v>81.006750562999997</v>
      </c>
      <c r="E156" s="76">
        <f>IF(VLOOKUP(A156,Database!$A:$AS,MATCH($E$1,Database!$A$1:$AS$1,0),FALSE)=0,#N/A,VLOOKUP(A156,Database!$A:$AS,MATCH($E$1,Database!$A$1:$AS$1,0),FALSE))</f>
        <v>123.445102871</v>
      </c>
      <c r="F156" s="76">
        <f>IF(VLOOKUP(A156,Database!$A:$AS,MATCH($F$1,Database!$A$1:$AS$1,0),FALSE)=0,#N/A,VLOOKUP(A156,Database!$A:$AS,MATCH($F$1,Database!$A$1:$AS$1,0),FALSE))</f>
        <v>95.892008998999998</v>
      </c>
      <c r="G156" s="76">
        <f>IF(VLOOKUP(A156,Database!$A:$AS,MATCH($G$1,Database!$A$1:$AS$1,0),FALSE)=0,#N/A,VLOOKUP(A156,Database!$A:$AS,MATCH($G$1,Database!$A$1:$AS$1,0),FALSE))</f>
        <v>103.46657233800001</v>
      </c>
      <c r="H156" s="76">
        <f>(((Table134567891011121314151617343[[#This Row],[ITA]]-VLOOKUP($U$1,A:B,2,))/VLOOKUP($U$1,A:B,2,))*100)+100</f>
        <v>102.79605263135305</v>
      </c>
      <c r="I156" s="76">
        <f>(((Table134567891011121314151617343[[#This Row],[FRA]]-VLOOKUP($U$1,A:C,3,))/VLOOKUP($U$1,A:C,3,))*100)+100</f>
        <v>106.72326307572209</v>
      </c>
      <c r="J156" s="76">
        <f>(((Table134567891011121314151617343[[#This Row],[DEU]]-VLOOKUP($U$1,A:D,4,))/VLOOKUP($U$1,A:D,4,))*100)+100</f>
        <v>107.7127659579525</v>
      </c>
      <c r="K156" s="76">
        <f>(((Table134567891011121314151617343[[#This Row],[ESP]]-VLOOKUP($U$1,A:E,5,))/VLOOKUP($U$1,A:E,5,))*100)+100</f>
        <v>104.35881612013003</v>
      </c>
      <c r="L156" s="76">
        <f>(((Table134567891011121314151617343[[#This Row],[EA19]]-VLOOKUP($U$1,A:F,6,))/VLOOKUP($U$1,A:F,6,))*100)+100</f>
        <v>107.15083798871819</v>
      </c>
      <c r="M156" s="76">
        <f>(((Table134567891011121314151617343[[#This Row],[GBR]]-VLOOKUP($U$1,A:G,7,))/VLOOKUP($U$1,A:G,7,))*100)+100</f>
        <v>107.73480662976522</v>
      </c>
      <c r="N156" s="76">
        <f>IF(VLOOKUP(A156,Database!$A:$AU,MATCH($N$1,Database!$A$1:$AU$1,0),FALSE)=0,#N/A,VLOOKUP(A156,Database!$A:$AU,MATCH($N$1,Database!$A$1:$AU$1,0),FALSE))</f>
        <v>90.216646358000006</v>
      </c>
      <c r="O156" s="76">
        <f>(((Table134567891011121314151617343[[#This Row],[USA]]-VLOOKUP($U$1,A:N,14,))/VLOOKUP($U$1,A:N,14,))*100)+100</f>
        <v>104.06873533036953</v>
      </c>
      <c r="P156" s="76">
        <f>IF(VLOOKUP(A156,Database!$A:$AS,MATCH($P$1,Database!$A$1:$AS$1,0),FALSE)=0,#N/A,VLOOKUP(A156,Database!$A:$AS,MATCH($P$1,Database!$A$1:$AS$1,0),FALSE))</f>
        <v>100.34773312</v>
      </c>
      <c r="Q156" s="76">
        <f>(((Table134567891011121314151617343[[#This Row],[JPN]]-VLOOKUP($U$1,A:Q,16,))/VLOOKUP($U$1,A:Q,16,))*100)+100</f>
        <v>100.74706510116455</v>
      </c>
    </row>
    <row r="157" spans="1:17" s="80" customFormat="1" x14ac:dyDescent="0.35">
      <c r="A157" s="21">
        <v>37591</v>
      </c>
      <c r="B157" s="76">
        <f>IF(VLOOKUP(A157,Database!$A:$AS,MATCH($B$1,Database!$A$1:$AS$1,0),FALSE)=0,#N/A,VLOOKUP(A157,Database!$A:$AS,MATCH($B$1,Database!$A$1:$AS$1,0),FALSE))</f>
        <v>123.689692526</v>
      </c>
      <c r="C157" s="76">
        <f>IF(VLOOKUP(A157,Database!$A:$AS,MATCH($C$1,Database!$A$1:$AS$1,0),FALSE)=0,#N/A,VLOOKUP(A157,Database!$A:$AS,MATCH($C$1,Database!$A$1:$AS$1,0),FALSE))</f>
        <v>106.78</v>
      </c>
      <c r="D157" s="76">
        <f>IF(VLOOKUP(A157,Database!$A:$AS,MATCH($D$1,Database!$A$1:$AS$1,0),FALSE)=0,#N/A,VLOOKUP(A157,Database!$A:$AS,MATCH($D$1,Database!$A$1:$AS$1,0),FALSE))</f>
        <v>79.606633885999997</v>
      </c>
      <c r="E157" s="76">
        <f>IF(VLOOKUP(A157,Database!$A:$AS,MATCH($E$1,Database!$A$1:$AS$1,0),FALSE)=0,#N/A,VLOOKUP(A157,Database!$A:$AS,MATCH($E$1,Database!$A$1:$AS$1,0),FALSE))</f>
        <v>122.675102229</v>
      </c>
      <c r="F157" s="76">
        <f>IF(VLOOKUP(A157,Database!$A:$AS,MATCH($F$1,Database!$A$1:$AS$1,0),FALSE)=0,#N/A,VLOOKUP(A157,Database!$A:$AS,MATCH($F$1,Database!$A$1:$AS$1,0),FALSE))</f>
        <v>94.392133989000001</v>
      </c>
      <c r="G157" s="76">
        <f>IF(VLOOKUP(A157,Database!$A:$AS,MATCH($G$1,Database!$A$1:$AS$1,0),FALSE)=0,#N/A,VLOOKUP(A157,Database!$A:$AS,MATCH($G$1,Database!$A$1:$AS$1,0),FALSE))</f>
        <v>104.42164839100001</v>
      </c>
      <c r="H157" s="76">
        <f>(((Table134567891011121314151617343[[#This Row],[ITA]]-VLOOKUP($U$1,A:B,2,))/VLOOKUP($U$1,A:B,2,))*100)+100</f>
        <v>101.72697368455479</v>
      </c>
      <c r="I157" s="76">
        <f>(((Table134567891011121314151617343[[#This Row],[FRA]]-VLOOKUP($U$1,A:C,3,))/VLOOKUP($U$1,A:C,3,))*100)+100</f>
        <v>104.1959406713505</v>
      </c>
      <c r="J157" s="76">
        <f>(((Table134567891011121314151617343[[#This Row],[DEU]]-VLOOKUP($U$1,A:D,4,))/VLOOKUP($U$1,A:D,4,))*100)+100</f>
        <v>105.8510638294831</v>
      </c>
      <c r="K157" s="76">
        <f>(((Table134567891011121314151617343[[#This Row],[ESP]]-VLOOKUP($U$1,A:E,5,))/VLOOKUP($U$1,A:E,5,))*100)+100</f>
        <v>103.70786801816415</v>
      </c>
      <c r="L157" s="76">
        <f>(((Table134567891011121314151617343[[#This Row],[EA19]]-VLOOKUP($U$1,A:F,6,))/VLOOKUP($U$1,A:F,6,))*100)+100</f>
        <v>105.47486033554887</v>
      </c>
      <c r="M157" s="76">
        <f>(((Table134567891011121314151617343[[#This Row],[GBR]]-VLOOKUP($U$1,A:G,7,))/VLOOKUP($U$1,A:G,7,))*100)+100</f>
        <v>108.72928176856215</v>
      </c>
      <c r="N157" s="76">
        <f>IF(VLOOKUP(A157,Database!$A:$AU,MATCH($N$1,Database!$A$1:$AU$1,0),FALSE)=0,#N/A,VLOOKUP(A157,Database!$A:$AU,MATCH($N$1,Database!$A$1:$AU$1,0),FALSE))</f>
        <v>89.730373276999998</v>
      </c>
      <c r="O157" s="76">
        <f>(((Table134567891011121314151617343[[#This Row],[USA]]-VLOOKUP($U$1,A:N,14,))/VLOOKUP($U$1,A:N,14,))*100)+100</f>
        <v>103.50779866726128</v>
      </c>
      <c r="P157" s="76">
        <f>IF(VLOOKUP(A157,Database!$A:$AS,MATCH($P$1,Database!$A$1:$AS$1,0),FALSE)=0,#N/A,VLOOKUP(A157,Database!$A:$AS,MATCH($P$1,Database!$A$1:$AS$1,0),FALSE))</f>
        <v>100.24143255600001</v>
      </c>
      <c r="Q157" s="76">
        <f>(((Table134567891011121314151617343[[#This Row],[JPN]]-VLOOKUP($U$1,A:Q,16,))/VLOOKUP($U$1,A:Q,16,))*100)+100</f>
        <v>100.64034151600103</v>
      </c>
    </row>
    <row r="158" spans="1:17" s="80" customFormat="1" x14ac:dyDescent="0.35">
      <c r="A158" s="21">
        <v>37622</v>
      </c>
      <c r="B158" s="76">
        <f>IF(VLOOKUP(A158,Database!$A:$AS,MATCH($B$1,Database!$A$1:$AS$1,0),FALSE)=0,#N/A,VLOOKUP(A158,Database!$A:$AS,MATCH($B$1,Database!$A$1:$AS$1,0),FALSE))</f>
        <v>124.989584201</v>
      </c>
      <c r="C158" s="76">
        <f>IF(VLOOKUP(A158,Database!$A:$AS,MATCH($C$1,Database!$A$1:$AS$1,0),FALSE)=0,#N/A,VLOOKUP(A158,Database!$A:$AS,MATCH($C$1,Database!$A$1:$AS$1,0),FALSE))</f>
        <v>108.98</v>
      </c>
      <c r="D158" s="76">
        <f>IF(VLOOKUP(A158,Database!$A:$AS,MATCH($D$1,Database!$A$1:$AS$1,0),FALSE)=0,#N/A,VLOOKUP(A158,Database!$A:$AS,MATCH($D$1,Database!$A$1:$AS$1,0),FALSE))</f>
        <v>80.206683889999994</v>
      </c>
      <c r="E158" s="76">
        <f>IF(VLOOKUP(A158,Database!$A:$AS,MATCH($E$1,Database!$A$1:$AS$1,0),FALSE)=0,#N/A,VLOOKUP(A158,Database!$A:$AS,MATCH($E$1,Database!$A$1:$AS$1,0),FALSE))</f>
        <v>123.616103013</v>
      </c>
      <c r="F158" s="76">
        <f>IF(VLOOKUP(A158,Database!$A:$AS,MATCH($F$1,Database!$A$1:$AS$1,0),FALSE)=0,#N/A,VLOOKUP(A158,Database!$A:$AS,MATCH($F$1,Database!$A$1:$AS$1,0),FALSE))</f>
        <v>95.992000666999999</v>
      </c>
      <c r="G158" s="76">
        <f>IF(VLOOKUP(A158,Database!$A:$AS,MATCH($G$1,Database!$A$1:$AS$1,0),FALSE)=0,#N/A,VLOOKUP(A158,Database!$A:$AS,MATCH($G$1,Database!$A$1:$AS$1,0),FALSE))</f>
        <v>104.527767952</v>
      </c>
      <c r="H158" s="76">
        <f>(((Table134567891011121314151617343[[#This Row],[ITA]]-VLOOKUP($U$1,A:B,2,))/VLOOKUP($U$1,A:B,2,))*100)+100</f>
        <v>102.79605263135305</v>
      </c>
      <c r="I158" s="76">
        <f>(((Table134567891011121314151617343[[#This Row],[FRA]]-VLOOKUP($U$1,A:C,3,))/VLOOKUP($U$1,A:C,3,))*100)+100</f>
        <v>106.34270101483216</v>
      </c>
      <c r="J158" s="76">
        <f>(((Table134567891011121314151617343[[#This Row],[DEU]]-VLOOKUP($U$1,A:D,4,))/VLOOKUP($U$1,A:D,4,))*100)+100</f>
        <v>106.64893616968584</v>
      </c>
      <c r="K158" s="76">
        <f>(((Table134567891011121314151617343[[#This Row],[ESP]]-VLOOKUP($U$1,A:E,5,))/VLOOKUP($U$1,A:E,5,))*100)+100</f>
        <v>104.5033773215099</v>
      </c>
      <c r="L158" s="76">
        <f>(((Table134567891011121314151617343[[#This Row],[EA19]]-VLOOKUP($U$1,A:F,6,))/VLOOKUP($U$1,A:F,6,))*100)+100</f>
        <v>107.26256983300776</v>
      </c>
      <c r="M158" s="76">
        <f>(((Table134567891011121314151617343[[#This Row],[GBR]]-VLOOKUP($U$1,A:G,7,))/VLOOKUP($U$1,A:G,7,))*100)+100</f>
        <v>108.83977900574347</v>
      </c>
      <c r="N158" s="76">
        <f>IF(VLOOKUP(A158,Database!$A:$AU,MATCH($N$1,Database!$A$1:$AU$1,0),FALSE)=0,#N/A,VLOOKUP(A158,Database!$A:$AU,MATCH($N$1,Database!$A$1:$AU$1,0),FALSE))</f>
        <v>90.471681914000001</v>
      </c>
      <c r="O158" s="76">
        <f>(((Table134567891011121314151617343[[#This Row],[USA]]-VLOOKUP($U$1,A:N,14,))/VLOOKUP($U$1,A:N,14,))*100)+100</f>
        <v>104.36292968195156</v>
      </c>
      <c r="P158" s="76">
        <f>IF(VLOOKUP(A158,Database!$A:$AS,MATCH($P$1,Database!$A$1:$AS$1,0),FALSE)=0,#N/A,VLOOKUP(A158,Database!$A:$AS,MATCH($P$1,Database!$A$1:$AS$1,0),FALSE))</f>
        <v>101.62333989699999</v>
      </c>
      <c r="Q158" s="76">
        <f>(((Table134567891011121314151617343[[#This Row],[JPN]]-VLOOKUP($U$1,A:Q,16,))/VLOOKUP($U$1,A:Q,16,))*100)+100</f>
        <v>102.0277481321626</v>
      </c>
    </row>
    <row r="159" spans="1:17" s="80" customFormat="1" x14ac:dyDescent="0.35">
      <c r="A159" s="21">
        <v>37653</v>
      </c>
      <c r="B159" s="76">
        <f>IF(VLOOKUP(A159,Database!$A:$AS,MATCH($B$1,Database!$A$1:$AS$1,0),FALSE)=0,#N/A,VLOOKUP(A159,Database!$A:$AS,MATCH($B$1,Database!$A$1:$AS$1,0),FALSE))</f>
        <v>122.489792517</v>
      </c>
      <c r="C159" s="76">
        <f>IF(VLOOKUP(A159,Database!$A:$AS,MATCH($C$1,Database!$A$1:$AS$1,0),FALSE)=0,#N/A,VLOOKUP(A159,Database!$A:$AS,MATCH($C$1,Database!$A$1:$AS$1,0),FALSE))</f>
        <v>109.98</v>
      </c>
      <c r="D159" s="76">
        <f>IF(VLOOKUP(A159,Database!$A:$AS,MATCH($D$1,Database!$A$1:$AS$1,0),FALSE)=0,#N/A,VLOOKUP(A159,Database!$A:$AS,MATCH($D$1,Database!$A$1:$AS$1,0),FALSE))</f>
        <v>80.206683889999994</v>
      </c>
      <c r="E159" s="76">
        <f>IF(VLOOKUP(A159,Database!$A:$AS,MATCH($E$1,Database!$A$1:$AS$1,0),FALSE)=0,#N/A,VLOOKUP(A159,Database!$A:$AS,MATCH($E$1,Database!$A$1:$AS$1,0),FALSE))</f>
        <v>124.027103356</v>
      </c>
      <c r="F159" s="76">
        <f>IF(VLOOKUP(A159,Database!$A:$AS,MATCH($F$1,Database!$A$1:$AS$1,0),FALSE)=0,#N/A,VLOOKUP(A159,Database!$A:$AS,MATCH($F$1,Database!$A$1:$AS$1,0),FALSE))</f>
        <v>96.091992333999997</v>
      </c>
      <c r="G159" s="76">
        <f>IF(VLOOKUP(A159,Database!$A:$AS,MATCH($G$1,Database!$A$1:$AS$1,0),FALSE)=0,#N/A,VLOOKUP(A159,Database!$A:$AS,MATCH($G$1,Database!$A$1:$AS$1,0),FALSE))</f>
        <v>106.544039618</v>
      </c>
      <c r="H159" s="76">
        <f>(((Table134567891011121314151617343[[#This Row],[ITA]]-VLOOKUP($U$1,A:B,2,))/VLOOKUP($U$1,A:B,2,))*100)+100</f>
        <v>100.74013157874244</v>
      </c>
      <c r="I159" s="76">
        <f>(((Table134567891011121314151617343[[#This Row],[FRA]]-VLOOKUP($U$1,A:C,3,))/VLOOKUP($U$1,A:C,3,))*100)+100</f>
        <v>107.31850117096019</v>
      </c>
      <c r="J159" s="76">
        <f>(((Table134567891011121314151617343[[#This Row],[DEU]]-VLOOKUP($U$1,A:D,4,))/VLOOKUP($U$1,A:D,4,))*100)+100</f>
        <v>106.64893616968584</v>
      </c>
      <c r="K159" s="76">
        <f>(((Table134567891011121314151617343[[#This Row],[ESP]]-VLOOKUP($U$1,A:E,5,))/VLOOKUP($U$1,A:E,5,))*100)+100</f>
        <v>104.85083143854578</v>
      </c>
      <c r="L159" s="76">
        <f>(((Table134567891011121314151617343[[#This Row],[EA19]]-VLOOKUP($U$1,A:F,6,))/VLOOKUP($U$1,A:F,6,))*100)+100</f>
        <v>107.37430167617991</v>
      </c>
      <c r="M159" s="76">
        <f>(((Table134567891011121314151617343[[#This Row],[GBR]]-VLOOKUP($U$1,A:G,7,))/VLOOKUP($U$1,A:G,7,))*100)+100</f>
        <v>110.93922651947737</v>
      </c>
      <c r="N159" s="76">
        <f>IF(VLOOKUP(A159,Database!$A:$AU,MATCH($N$1,Database!$A$1:$AU$1,0),FALSE)=0,#N/A,VLOOKUP(A159,Database!$A:$AU,MATCH($N$1,Database!$A$1:$AU$1,0),FALSE))</f>
        <v>90.569749630000004</v>
      </c>
      <c r="O159" s="76">
        <f>(((Table134567891011121314151617343[[#This Row],[USA]]-VLOOKUP($U$1,A:N,14,))/VLOOKUP($U$1,A:N,14,))*100)+100</f>
        <v>104.47605495974518</v>
      </c>
      <c r="P159" s="76">
        <f>IF(VLOOKUP(A159,Database!$A:$AS,MATCH($P$1,Database!$A$1:$AS$1,0),FALSE)=0,#N/A,VLOOKUP(A159,Database!$A:$AS,MATCH($P$1,Database!$A$1:$AS$1,0),FALSE))</f>
        <v>101.188587641</v>
      </c>
      <c r="Q159" s="76">
        <f>(((Table134567891011121314151617343[[#This Row],[JPN]]-VLOOKUP($U$1,A:Q,16,))/VLOOKUP($U$1,A:Q,16,))*100)+100</f>
        <v>101.59126578745699</v>
      </c>
    </row>
    <row r="160" spans="1:17" s="80" customFormat="1" x14ac:dyDescent="0.35">
      <c r="A160" s="21">
        <v>37681</v>
      </c>
      <c r="B160" s="76">
        <f>IF(VLOOKUP(A160,Database!$A:$AS,MATCH($B$1,Database!$A$1:$AS$1,0),FALSE)=0,#N/A,VLOOKUP(A160,Database!$A:$AS,MATCH($B$1,Database!$A$1:$AS$1,0),FALSE))</f>
        <v>122.589784185</v>
      </c>
      <c r="C160" s="76">
        <f>IF(VLOOKUP(A160,Database!$A:$AS,MATCH($C$1,Database!$A$1:$AS$1,0),FALSE)=0,#N/A,VLOOKUP(A160,Database!$A:$AS,MATCH($C$1,Database!$A$1:$AS$1,0),FALSE))</f>
        <v>109.12</v>
      </c>
      <c r="D160" s="76">
        <f>IF(VLOOKUP(A160,Database!$A:$AS,MATCH($D$1,Database!$A$1:$AS$1,0),FALSE)=0,#N/A,VLOOKUP(A160,Database!$A:$AS,MATCH($D$1,Database!$A$1:$AS$1,0),FALSE))</f>
        <v>80.006667222000004</v>
      </c>
      <c r="E160" s="76">
        <f>IF(VLOOKUP(A160,Database!$A:$AS,MATCH($E$1,Database!$A$1:$AS$1,0),FALSE)=0,#N/A,VLOOKUP(A160,Database!$A:$AS,MATCH($E$1,Database!$A$1:$AS$1,0),FALSE))</f>
        <v>123.640103033</v>
      </c>
      <c r="F160" s="76">
        <f>IF(VLOOKUP(A160,Database!$A:$AS,MATCH($F$1,Database!$A$1:$AS$1,0),FALSE)=0,#N/A,VLOOKUP(A160,Database!$A:$AS,MATCH($F$1,Database!$A$1:$AS$1,0),FALSE))</f>
        <v>95.392050662000003</v>
      </c>
      <c r="G160" s="76">
        <f>IF(VLOOKUP(A160,Database!$A:$AS,MATCH($G$1,Database!$A$1:$AS$1,0),FALSE)=0,#N/A,VLOOKUP(A160,Database!$A:$AS,MATCH($G$1,Database!$A$1:$AS$1,0),FALSE))</f>
        <v>106.756278741</v>
      </c>
      <c r="H160" s="76">
        <f>(((Table134567891011121314151617343[[#This Row],[ITA]]-VLOOKUP($U$1,A:B,2,))/VLOOKUP($U$1,A:B,2,))*100)+100</f>
        <v>100.82236842137323</v>
      </c>
      <c r="I160" s="76">
        <f>(((Table134567891011121314151617343[[#This Row],[FRA]]-VLOOKUP($U$1,A:C,3,))/VLOOKUP($U$1,A:C,3,))*100)+100</f>
        <v>106.47931303669009</v>
      </c>
      <c r="J160" s="76">
        <f>(((Table134567891011121314151617343[[#This Row],[DEU]]-VLOOKUP($U$1,A:D,4,))/VLOOKUP($U$1,A:D,4,))*100)+100</f>
        <v>106.38297872295161</v>
      </c>
      <c r="K160" s="76">
        <f>(((Table134567891011121314151617343[[#This Row],[ESP]]-VLOOKUP($U$1,A:E,5,))/VLOOKUP($U$1,A:E,5,))*100)+100</f>
        <v>104.52366661299097</v>
      </c>
      <c r="L160" s="76">
        <f>(((Table134567891011121314151617343[[#This Row],[EA19]]-VLOOKUP($U$1,A:F,6,))/VLOOKUP($U$1,A:F,6,))*100)+100</f>
        <v>106.59217877062262</v>
      </c>
      <c r="M160" s="76">
        <f>(((Table134567891011121314151617343[[#This Row],[GBR]]-VLOOKUP($U$1,A:G,7,))/VLOOKUP($U$1,A:G,7,))*100)+100</f>
        <v>111.16022099488129</v>
      </c>
      <c r="N160" s="76">
        <f>IF(VLOOKUP(A160,Database!$A:$AU,MATCH($N$1,Database!$A$1:$AU$1,0),FALSE)=0,#N/A,VLOOKUP(A160,Database!$A:$AU,MATCH($N$1,Database!$A$1:$AU$1,0),FALSE))</f>
        <v>90.302616741999998</v>
      </c>
      <c r="O160" s="76">
        <f>(((Table134567891011121314151617343[[#This Row],[USA]]-VLOOKUP($U$1,A:N,14,))/VLOOKUP($U$1,A:N,14,))*100)+100</f>
        <v>104.16790582162501</v>
      </c>
      <c r="P160" s="76">
        <f>IF(VLOOKUP(A160,Database!$A:$AS,MATCH($P$1,Database!$A$1:$AS$1,0),FALSE)=0,#N/A,VLOOKUP(A160,Database!$A:$AS,MATCH($P$1,Database!$A$1:$AS$1,0),FALSE))</f>
        <v>101.94940409</v>
      </c>
      <c r="Q160" s="76">
        <f>(((Table134567891011121314151617343[[#This Row],[JPN]]-VLOOKUP($U$1,A:Q,16,))/VLOOKUP($U$1,A:Q,16,))*100)+100</f>
        <v>102.35510989169579</v>
      </c>
    </row>
    <row r="161" spans="1:17" s="80" customFormat="1" x14ac:dyDescent="0.35">
      <c r="A161" s="21">
        <v>37712</v>
      </c>
      <c r="B161" s="76">
        <f>IF(VLOOKUP(A161,Database!$A:$AS,MATCH($B$1,Database!$A$1:$AS$1,0),FALSE)=0,#N/A,VLOOKUP(A161,Database!$A:$AS,MATCH($B$1,Database!$A$1:$AS$1,0),FALSE))</f>
        <v>124.28964252999999</v>
      </c>
      <c r="C161" s="76">
        <f>IF(VLOOKUP(A161,Database!$A:$AS,MATCH($C$1,Database!$A$1:$AS$1,0),FALSE)=0,#N/A,VLOOKUP(A161,Database!$A:$AS,MATCH($C$1,Database!$A$1:$AS$1,0),FALSE))</f>
        <v>109.17</v>
      </c>
      <c r="D161" s="76">
        <f>IF(VLOOKUP(A161,Database!$A:$AS,MATCH($D$1,Database!$A$1:$AS$1,0),FALSE)=0,#N/A,VLOOKUP(A161,Database!$A:$AS,MATCH($D$1,Database!$A$1:$AS$1,0),FALSE))</f>
        <v>79.806650554000001</v>
      </c>
      <c r="E161" s="76">
        <f>IF(VLOOKUP(A161,Database!$A:$AS,MATCH($E$1,Database!$A$1:$AS$1,0),FALSE)=0,#N/A,VLOOKUP(A161,Database!$A:$AS,MATCH($E$1,Database!$A$1:$AS$1,0),FALSE))</f>
        <v>123.95910329900001</v>
      </c>
      <c r="F161" s="76">
        <f>IF(VLOOKUP(A161,Database!$A:$AS,MATCH($F$1,Database!$A$1:$AS$1,0),FALSE)=0,#N/A,VLOOKUP(A161,Database!$A:$AS,MATCH($F$1,Database!$A$1:$AS$1,0),FALSE))</f>
        <v>95.792017332</v>
      </c>
      <c r="G161" s="76">
        <f>IF(VLOOKUP(A161,Database!$A:$AS,MATCH($G$1,Database!$A$1:$AS$1,0),FALSE)=0,#N/A,VLOOKUP(A161,Database!$A:$AS,MATCH($G$1,Database!$A$1:$AS$1,0),FALSE))</f>
        <v>106.01344181100001</v>
      </c>
      <c r="H161" s="76">
        <f>(((Table134567891011121314151617343[[#This Row],[ITA]]-VLOOKUP($U$1,A:B,2,))/VLOOKUP($U$1,A:B,2,))*100)+100</f>
        <v>102.22039473704974</v>
      </c>
      <c r="I161" s="76">
        <f>(((Table134567891011121314151617343[[#This Row],[FRA]]-VLOOKUP($U$1,A:C,3,))/VLOOKUP($U$1,A:C,3,))*100)+100</f>
        <v>106.52810304449649</v>
      </c>
      <c r="J161" s="76">
        <f>(((Table134567891011121314151617343[[#This Row],[DEU]]-VLOOKUP($U$1,A:D,4,))/VLOOKUP($U$1,A:D,4,))*100)+100</f>
        <v>106.11702127621736</v>
      </c>
      <c r="K161" s="76">
        <f>(((Table134567891011121314151617343[[#This Row],[ESP]]-VLOOKUP($U$1,A:E,5,))/VLOOKUP($U$1,A:E,5,))*100)+100</f>
        <v>104.79334511240098</v>
      </c>
      <c r="L161" s="76">
        <f>(((Table134567891011121314151617343[[#This Row],[EA19]]-VLOOKUP($U$1,A:F,6,))/VLOOKUP($U$1,A:F,6,))*100)+100</f>
        <v>107.03910614554604</v>
      </c>
      <c r="M161" s="76">
        <f>(((Table134567891011121314151617343[[#This Row],[GBR]]-VLOOKUP($U$1,A:G,7,))/VLOOKUP($U$1,A:G,7,))*100)+100</f>
        <v>110.38674033148826</v>
      </c>
      <c r="N161" s="76">
        <f>IF(VLOOKUP(A161,Database!$A:$AU,MATCH($N$1,Database!$A$1:$AU$1,0),FALSE)=0,#N/A,VLOOKUP(A161,Database!$A:$AU,MATCH($N$1,Database!$A$1:$AU$1,0),FALSE))</f>
        <v>89.729778326000002</v>
      </c>
      <c r="O161" s="76">
        <f>(((Table134567891011121314151617343[[#This Row],[USA]]-VLOOKUP($U$1,A:N,14,))/VLOOKUP($U$1,A:N,14,))*100)+100</f>
        <v>103.50711236600034</v>
      </c>
      <c r="P161" s="76">
        <f>IF(VLOOKUP(A161,Database!$A:$AS,MATCH($P$1,Database!$A$1:$AS$1,0),FALSE)=0,#N/A,VLOOKUP(A161,Database!$A:$AS,MATCH($P$1,Database!$A$1:$AS$1,0),FALSE))</f>
        <v>100.536459257</v>
      </c>
      <c r="Q161" s="76">
        <f>(((Table134567891011121314151617343[[#This Row],[JPN]]-VLOOKUP($U$1,A:Q,16,))/VLOOKUP($U$1,A:Q,16,))*100)+100</f>
        <v>100.93654227039859</v>
      </c>
    </row>
    <row r="162" spans="1:17" s="80" customFormat="1" x14ac:dyDescent="0.35">
      <c r="A162" s="21">
        <v>37742</v>
      </c>
      <c r="B162" s="76">
        <f>IF(VLOOKUP(A162,Database!$A:$AS,MATCH($B$1,Database!$A$1:$AS$1,0),FALSE)=0,#N/A,VLOOKUP(A162,Database!$A:$AS,MATCH($B$1,Database!$A$1:$AS$1,0),FALSE))</f>
        <v>120.189984168</v>
      </c>
      <c r="C162" s="76">
        <f>IF(VLOOKUP(A162,Database!$A:$AS,MATCH($C$1,Database!$A$1:$AS$1,0),FALSE)=0,#N/A,VLOOKUP(A162,Database!$A:$AS,MATCH($C$1,Database!$A$1:$AS$1,0),FALSE))</f>
        <v>106.58</v>
      </c>
      <c r="D162" s="76">
        <f>IF(VLOOKUP(A162,Database!$A:$AS,MATCH($D$1,Database!$A$1:$AS$1,0),FALSE)=0,#N/A,VLOOKUP(A162,Database!$A:$AS,MATCH($D$1,Database!$A$1:$AS$1,0),FALSE))</f>
        <v>79.106592215999996</v>
      </c>
      <c r="E162" s="76">
        <f>IF(VLOOKUP(A162,Database!$A:$AS,MATCH($E$1,Database!$A$1:$AS$1,0),FALSE)=0,#N/A,VLOOKUP(A162,Database!$A:$AS,MATCH($E$1,Database!$A$1:$AS$1,0),FALSE))</f>
        <v>122.917102431</v>
      </c>
      <c r="F162" s="76">
        <f>IF(VLOOKUP(A162,Database!$A:$AS,MATCH($F$1,Database!$A$1:$AS$1,0),FALSE)=0,#N/A,VLOOKUP(A162,Database!$A:$AS,MATCH($F$1,Database!$A$1:$AS$1,0),FALSE))</f>
        <v>94.192150654000002</v>
      </c>
      <c r="G162" s="76">
        <f>IF(VLOOKUP(A162,Database!$A:$AS,MATCH($G$1,Database!$A$1:$AS$1,0),FALSE)=0,#N/A,VLOOKUP(A162,Database!$A:$AS,MATCH($G$1,Database!$A$1:$AS$1,0),FALSE))</f>
        <v>105.270604882</v>
      </c>
      <c r="H162" s="76">
        <f>(((Table134567891011121314151617343[[#This Row],[ITA]]-VLOOKUP($U$1,A:B,2,))/VLOOKUP($U$1,A:B,2,))*100)+100</f>
        <v>98.848684210570951</v>
      </c>
      <c r="I162" s="76">
        <f>(((Table134567891011121314151617343[[#This Row],[FRA]]-VLOOKUP($U$1,A:C,3,))/VLOOKUP($U$1,A:C,3,))*100)+100</f>
        <v>104.0007806401249</v>
      </c>
      <c r="J162" s="76">
        <f>(((Table134567891011121314151617343[[#This Row],[DEU]]-VLOOKUP($U$1,A:D,4,))/VLOOKUP($U$1,A:D,4,))*100)+100</f>
        <v>105.18617021264748</v>
      </c>
      <c r="K162" s="76">
        <f>(((Table134567891011121314151617343[[#This Row],[ESP]]-VLOOKUP($U$1,A:E,5,))/VLOOKUP($U$1,A:E,5,))*100)+100</f>
        <v>103.91245170754665</v>
      </c>
      <c r="L162" s="76">
        <f>(((Table134567891011121314151617343[[#This Row],[EA19]]-VLOOKUP($U$1,A:F,6,))/VLOOKUP($U$1,A:F,6,))*100)+100</f>
        <v>105.25139664808715</v>
      </c>
      <c r="M162" s="76">
        <f>(((Table134567891011121314151617343[[#This Row],[GBR]]-VLOOKUP($U$1,A:G,7,))/VLOOKUP($U$1,A:G,7,))*100)+100</f>
        <v>109.61325966913648</v>
      </c>
      <c r="N162" s="76">
        <f>IF(VLOOKUP(A162,Database!$A:$AU,MATCH($N$1,Database!$A$1:$AU$1,0),FALSE)=0,#N/A,VLOOKUP(A162,Database!$A:$AU,MATCH($N$1,Database!$A$1:$AU$1,0),FALSE))</f>
        <v>89.708360099000004</v>
      </c>
      <c r="O162" s="76">
        <f>(((Table134567891011121314151617343[[#This Row],[USA]]-VLOOKUP($U$1,A:N,14,))/VLOOKUP($U$1,A:N,14,))*100)+100</f>
        <v>103.48240553098829</v>
      </c>
      <c r="P162" s="76">
        <f>IF(VLOOKUP(A162,Database!$A:$AS,MATCH($P$1,Database!$A$1:$AS$1,0),FALSE)=0,#N/A,VLOOKUP(A162,Database!$A:$AS,MATCH($P$1,Database!$A$1:$AS$1,0),FALSE))</f>
        <v>101.84071602500001</v>
      </c>
      <c r="Q162" s="76">
        <f>(((Table134567891011121314151617343[[#This Row],[JPN]]-VLOOKUP($U$1,A:Q,16,))/VLOOKUP($U$1,A:Q,16,))*100)+100</f>
        <v>102.2459893045154</v>
      </c>
    </row>
    <row r="163" spans="1:17" s="80" customFormat="1" x14ac:dyDescent="0.35">
      <c r="A163" s="21">
        <v>37773</v>
      </c>
      <c r="B163" s="76">
        <f>IF(VLOOKUP(A163,Database!$A:$AS,MATCH($B$1,Database!$A$1:$AS$1,0),FALSE)=0,#N/A,VLOOKUP(A163,Database!$A:$AS,MATCH($B$1,Database!$A$1:$AS$1,0),FALSE))</f>
        <v>121.68985917800001</v>
      </c>
      <c r="C163" s="76">
        <f>IF(VLOOKUP(A163,Database!$A:$AS,MATCH($C$1,Database!$A$1:$AS$1,0),FALSE)=0,#N/A,VLOOKUP(A163,Database!$A:$AS,MATCH($C$1,Database!$A$1:$AS$1,0),FALSE))</f>
        <v>106.29</v>
      </c>
      <c r="D163" s="76">
        <f>IF(VLOOKUP(A163,Database!$A:$AS,MATCH($D$1,Database!$A$1:$AS$1,0),FALSE)=0,#N/A,VLOOKUP(A163,Database!$A:$AS,MATCH($D$1,Database!$A$1:$AS$1,0),FALSE))</f>
        <v>78.706558880000003</v>
      </c>
      <c r="E163" s="76">
        <f>IF(VLOOKUP(A163,Database!$A:$AS,MATCH($E$1,Database!$A$1:$AS$1,0),FALSE)=0,#N/A,VLOOKUP(A163,Database!$A:$AS,MATCH($E$1,Database!$A$1:$AS$1,0),FALSE))</f>
        <v>123.339102783</v>
      </c>
      <c r="F163" s="76">
        <f>IF(VLOOKUP(A163,Database!$A:$AS,MATCH($F$1,Database!$A$1:$AS$1,0),FALSE)=0,#N/A,VLOOKUP(A163,Database!$A:$AS,MATCH($F$1,Database!$A$1:$AS$1,0),FALSE))</f>
        <v>94.192150654000002</v>
      </c>
      <c r="G163" s="76">
        <f>IF(VLOOKUP(A163,Database!$A:$AS,MATCH($G$1,Database!$A$1:$AS$1,0),FALSE)=0,#N/A,VLOOKUP(A163,Database!$A:$AS,MATCH($G$1,Database!$A$1:$AS$1,0),FALSE))</f>
        <v>106.437920057</v>
      </c>
      <c r="H163" s="76">
        <f>(((Table134567891011121314151617343[[#This Row],[ITA]]-VLOOKUP($U$1,A:B,2,))/VLOOKUP($U$1,A:B,2,))*100)+100</f>
        <v>100.08223684180835</v>
      </c>
      <c r="I163" s="76">
        <f>(((Table134567891011121314151617343[[#This Row],[FRA]]-VLOOKUP($U$1,A:C,3,))/VLOOKUP($U$1,A:C,3,))*100)+100</f>
        <v>103.71779859484778</v>
      </c>
      <c r="J163" s="76">
        <f>(((Table134567891011121314151617343[[#This Row],[DEU]]-VLOOKUP($U$1,A:D,4,))/VLOOKUP($U$1,A:D,4,))*100)+100</f>
        <v>104.654255319179</v>
      </c>
      <c r="K163" s="76">
        <f>(((Table134567891011121314151617343[[#This Row],[ESP]]-VLOOKUP($U$1,A:E,5,))/VLOOKUP($U$1,A:E,5,))*100)+100</f>
        <v>104.26920508303712</v>
      </c>
      <c r="L163" s="76">
        <f>(((Table134567891011121314151617343[[#This Row],[EA19]]-VLOOKUP($U$1,A:F,6,))/VLOOKUP($U$1,A:F,6,))*100)+100</f>
        <v>105.25139664808715</v>
      </c>
      <c r="M163" s="76">
        <f>(((Table134567891011121314151617343[[#This Row],[GBR]]-VLOOKUP($U$1,A:G,7,))/VLOOKUP($U$1,A:G,7,))*100)+100</f>
        <v>110.82872928229605</v>
      </c>
      <c r="N163" s="76">
        <f>IF(VLOOKUP(A163,Database!$A:$AU,MATCH($N$1,Database!$A$1:$AU$1,0),FALSE)=0,#N/A,VLOOKUP(A163,Database!$A:$AU,MATCH($N$1,Database!$A$1:$AU$1,0),FALSE))</f>
        <v>89.827548566999994</v>
      </c>
      <c r="O163" s="76">
        <f>(((Table134567891011121314151617343[[#This Row],[USA]]-VLOOKUP($U$1,A:N,14,))/VLOOKUP($U$1,A:N,14,))*100)+100</f>
        <v>103.61989449374026</v>
      </c>
      <c r="P163" s="76">
        <f>IF(VLOOKUP(A163,Database!$A:$AS,MATCH($P$1,Database!$A$1:$AS$1,0),FALSE)=0,#N/A,VLOOKUP(A163,Database!$A:$AS,MATCH($P$1,Database!$A$1:$AS$1,0),FALSE))</f>
        <v>100.971211513</v>
      </c>
      <c r="Q163" s="76">
        <f>(((Table134567891011121314151617343[[#This Row],[JPN]]-VLOOKUP($U$1,A:Q,16,))/VLOOKUP($U$1,A:Q,16,))*100)+100</f>
        <v>101.37302461510419</v>
      </c>
    </row>
    <row r="164" spans="1:17" s="80" customFormat="1" x14ac:dyDescent="0.35">
      <c r="A164" s="21">
        <v>37803</v>
      </c>
      <c r="B164" s="76">
        <f>IF(VLOOKUP(A164,Database!$A:$AS,MATCH($B$1,Database!$A$1:$AS$1,0),FALSE)=0,#N/A,VLOOKUP(A164,Database!$A:$AS,MATCH($B$1,Database!$A$1:$AS$1,0),FALSE))</f>
        <v>123.38971752400001</v>
      </c>
      <c r="C164" s="76">
        <f>IF(VLOOKUP(A164,Database!$A:$AS,MATCH($C$1,Database!$A$1:$AS$1,0),FALSE)=0,#N/A,VLOOKUP(A164,Database!$A:$AS,MATCH($C$1,Database!$A$1:$AS$1,0),FALSE))</f>
        <v>108.2</v>
      </c>
      <c r="D164" s="76">
        <f>IF(VLOOKUP(A164,Database!$A:$AS,MATCH($D$1,Database!$A$1:$AS$1,0),FALSE)=0,#N/A,VLOOKUP(A164,Database!$A:$AS,MATCH($D$1,Database!$A$1:$AS$1,0),FALSE))</f>
        <v>80.606717226000001</v>
      </c>
      <c r="E164" s="76">
        <f>IF(VLOOKUP(A164,Database!$A:$AS,MATCH($E$1,Database!$A$1:$AS$1,0),FALSE)=0,#N/A,VLOOKUP(A164,Database!$A:$AS,MATCH($E$1,Database!$A$1:$AS$1,0),FALSE))</f>
        <v>123.703103086</v>
      </c>
      <c r="F164" s="76">
        <f>IF(VLOOKUP(A164,Database!$A:$AS,MATCH($F$1,Database!$A$1:$AS$1,0),FALSE)=0,#N/A,VLOOKUP(A164,Database!$A:$AS,MATCH($F$1,Database!$A$1:$AS$1,0),FALSE))</f>
        <v>95.792017332</v>
      </c>
      <c r="G164" s="76">
        <f>IF(VLOOKUP(A164,Database!$A:$AS,MATCH($G$1,Database!$A$1:$AS$1,0),FALSE)=0,#N/A,VLOOKUP(A164,Database!$A:$AS,MATCH($G$1,Database!$A$1:$AS$1,0),FALSE))</f>
        <v>106.756278741</v>
      </c>
      <c r="H164" s="76">
        <f>(((Table134567891011121314151617343[[#This Row],[ITA]]-VLOOKUP($U$1,A:B,2,))/VLOOKUP($U$1,A:B,2,))*100)+100</f>
        <v>101.48026315830732</v>
      </c>
      <c r="I164" s="76">
        <f>(((Table134567891011121314151617343[[#This Row],[FRA]]-VLOOKUP($U$1,A:C,3,))/VLOOKUP($U$1,A:C,3,))*100)+100</f>
        <v>105.5815768930523</v>
      </c>
      <c r="J164" s="76">
        <f>(((Table134567891011121314151617343[[#This Row],[DEU]]-VLOOKUP($U$1,A:D,4,))/VLOOKUP($U$1,A:D,4,))*100)+100</f>
        <v>107.18085106315434</v>
      </c>
      <c r="K164" s="76">
        <f>(((Table134567891011121314151617343[[#This Row],[ESP]]-VLOOKUP($U$1,A:E,5,))/VLOOKUP($U$1,A:E,5,))*100)+100</f>
        <v>104.57692600355145</v>
      </c>
      <c r="L164" s="76">
        <f>(((Table134567891011121314151617343[[#This Row],[EA19]]-VLOOKUP($U$1,A:F,6,))/VLOOKUP($U$1,A:F,6,))*100)+100</f>
        <v>107.03910614554604</v>
      </c>
      <c r="M164" s="76">
        <f>(((Table134567891011121314151617343[[#This Row],[GBR]]-VLOOKUP($U$1,A:G,7,))/VLOOKUP($U$1,A:G,7,))*100)+100</f>
        <v>111.16022099488129</v>
      </c>
      <c r="N164" s="76">
        <f>IF(VLOOKUP(A164,Database!$A:$AU,MATCH($N$1,Database!$A$1:$AU$1,0),FALSE)=0,#N/A,VLOOKUP(A164,Database!$A:$AU,MATCH($N$1,Database!$A$1:$AU$1,0),FALSE))</f>
        <v>90.295080698999996</v>
      </c>
      <c r="O164" s="76">
        <f>(((Table134567891011121314151617343[[#This Row],[USA]]-VLOOKUP($U$1,A:N,14,))/VLOOKUP($U$1,A:N,14,))*100)+100</f>
        <v>104.15921267578037</v>
      </c>
      <c r="P164" s="76">
        <f>IF(VLOOKUP(A164,Database!$A:$AS,MATCH($P$1,Database!$A$1:$AS$1,0),FALSE)=0,#N/A,VLOOKUP(A164,Database!$A:$AS,MATCH($P$1,Database!$A$1:$AS$1,0),FALSE))</f>
        <v>101.405963769</v>
      </c>
      <c r="Q164" s="76">
        <f>(((Table134567891011121314151617343[[#This Row],[JPN]]-VLOOKUP($U$1,A:Q,16,))/VLOOKUP($U$1,A:Q,16,))*100)+100</f>
        <v>101.8095069598098</v>
      </c>
    </row>
    <row r="165" spans="1:17" s="80" customFormat="1" x14ac:dyDescent="0.35">
      <c r="A165" s="21">
        <v>37834</v>
      </c>
      <c r="B165" s="76">
        <f>IF(VLOOKUP(A165,Database!$A:$AS,MATCH($B$1,Database!$A$1:$AS$1,0),FALSE)=0,#N/A,VLOOKUP(A165,Database!$A:$AS,MATCH($B$1,Database!$A$1:$AS$1,0),FALSE))</f>
        <v>120.789934172</v>
      </c>
      <c r="C165" s="76">
        <f>IF(VLOOKUP(A165,Database!$A:$AS,MATCH($C$1,Database!$A$1:$AS$1,0),FALSE)=0,#N/A,VLOOKUP(A165,Database!$A:$AS,MATCH($C$1,Database!$A$1:$AS$1,0),FALSE))</f>
        <v>107.73</v>
      </c>
      <c r="D165" s="76">
        <f>IF(VLOOKUP(A165,Database!$A:$AS,MATCH($D$1,Database!$A$1:$AS$1,0),FALSE)=0,#N/A,VLOOKUP(A165,Database!$A:$AS,MATCH($D$1,Database!$A$1:$AS$1,0),FALSE))</f>
        <v>78.606550545999994</v>
      </c>
      <c r="E165" s="76">
        <f>IF(VLOOKUP(A165,Database!$A:$AS,MATCH($E$1,Database!$A$1:$AS$1,0),FALSE)=0,#N/A,VLOOKUP(A165,Database!$A:$AS,MATCH($E$1,Database!$A$1:$AS$1,0),FALSE))</f>
        <v>123.898103248</v>
      </c>
      <c r="F165" s="76">
        <f>IF(VLOOKUP(A165,Database!$A:$AS,MATCH($F$1,Database!$A$1:$AS$1,0),FALSE)=0,#N/A,VLOOKUP(A165,Database!$A:$AS,MATCH($F$1,Database!$A$1:$AS$1,0),FALSE))</f>
        <v>94.692108990999998</v>
      </c>
      <c r="G165" s="76">
        <f>IF(VLOOKUP(A165,Database!$A:$AS,MATCH($G$1,Database!$A$1:$AS$1,0),FALSE)=0,#N/A,VLOOKUP(A165,Database!$A:$AS,MATCH($G$1,Database!$A$1:$AS$1,0),FALSE))</f>
        <v>106.650159179</v>
      </c>
      <c r="H165" s="76">
        <f>(((Table134567891011121314151617343[[#This Row],[ITA]]-VLOOKUP($U$1,A:B,2,))/VLOOKUP($U$1,A:B,2,))*100)+100</f>
        <v>99.342105263065918</v>
      </c>
      <c r="I165" s="76">
        <f>(((Table134567891011121314151617343[[#This Row],[FRA]]-VLOOKUP($U$1,A:C,3,))/VLOOKUP($U$1,A:C,3,))*100)+100</f>
        <v>105.12295081967213</v>
      </c>
      <c r="J165" s="76">
        <f>(((Table134567891011121314151617343[[#This Row],[DEU]]-VLOOKUP($U$1,A:D,4,))/VLOOKUP($U$1,A:D,4,))*100)+100</f>
        <v>104.52127659581186</v>
      </c>
      <c r="K165" s="76">
        <f>(((Table134567891011121314151617343[[#This Row],[ESP]]-VLOOKUP($U$1,A:E,5,))/VLOOKUP($U$1,A:E,5,))*100)+100</f>
        <v>104.74177649641238</v>
      </c>
      <c r="L165" s="76">
        <f>(((Table134567891011121314151617343[[#This Row],[EA19]]-VLOOKUP($U$1,A:F,6,))/VLOOKUP($U$1,A:F,6,))*100)+100</f>
        <v>105.81005586618272</v>
      </c>
      <c r="M165" s="76">
        <f>(((Table134567891011121314151617343[[#This Row],[GBR]]-VLOOKUP($U$1,A:G,7,))/VLOOKUP($U$1,A:G,7,))*100)+100</f>
        <v>111.04972375665869</v>
      </c>
      <c r="N165" s="76">
        <f>IF(VLOOKUP(A165,Database!$A:$AU,MATCH($N$1,Database!$A$1:$AU$1,0),FALSE)=0,#N/A,VLOOKUP(A165,Database!$A:$AU,MATCH($N$1,Database!$A$1:$AU$1,0),FALSE))</f>
        <v>90.080700112000002</v>
      </c>
      <c r="O165" s="76">
        <f>(((Table134567891011121314151617343[[#This Row],[USA]]-VLOOKUP($U$1,A:N,14,))/VLOOKUP($U$1,A:N,14,))*100)+100</f>
        <v>103.91191555857276</v>
      </c>
      <c r="P165" s="76">
        <f>IF(VLOOKUP(A165,Database!$A:$AS,MATCH($P$1,Database!$A$1:$AS$1,0),FALSE)=0,#N/A,VLOOKUP(A165,Database!$A:$AS,MATCH($P$1,Database!$A$1:$AS$1,0),FALSE))</f>
        <v>100.427771193</v>
      </c>
      <c r="Q165" s="76">
        <f>(((Table134567891011121314151617343[[#This Row],[JPN]]-VLOOKUP($U$1,A:Q,16,))/VLOOKUP($U$1,A:Q,16,))*100)+100</f>
        <v>100.82742168422217</v>
      </c>
    </row>
    <row r="166" spans="1:17" s="80" customFormat="1" x14ac:dyDescent="0.35">
      <c r="A166" s="21">
        <v>37865</v>
      </c>
      <c r="B166" s="76">
        <f>IF(VLOOKUP(A166,Database!$A:$AS,MATCH($B$1,Database!$A$1:$AS$1,0),FALSE)=0,#N/A,VLOOKUP(A166,Database!$A:$AS,MATCH($B$1,Database!$A$1:$AS$1,0),FALSE))</f>
        <v>121.289892509</v>
      </c>
      <c r="C166" s="76">
        <f>IF(VLOOKUP(A166,Database!$A:$AS,MATCH($C$1,Database!$A$1:$AS$1,0),FALSE)=0,#N/A,VLOOKUP(A166,Database!$A:$AS,MATCH($C$1,Database!$A$1:$AS$1,0),FALSE))</f>
        <v>107.34</v>
      </c>
      <c r="D166" s="76">
        <f>IF(VLOOKUP(A166,Database!$A:$AS,MATCH($D$1,Database!$A$1:$AS$1,0),FALSE)=0,#N/A,VLOOKUP(A166,Database!$A:$AS,MATCH($D$1,Database!$A$1:$AS$1,0),FALSE))</f>
        <v>78.406533878000005</v>
      </c>
      <c r="E166" s="76">
        <f>IF(VLOOKUP(A166,Database!$A:$AS,MATCH($E$1,Database!$A$1:$AS$1,0),FALSE)=0,#N/A,VLOOKUP(A166,Database!$A:$AS,MATCH($E$1,Database!$A$1:$AS$1,0),FALSE))</f>
        <v>123.19410266200001</v>
      </c>
      <c r="F166" s="76">
        <f>IF(VLOOKUP(A166,Database!$A:$AS,MATCH($F$1,Database!$A$1:$AS$1,0),FALSE)=0,#N/A,VLOOKUP(A166,Database!$A:$AS,MATCH($F$1,Database!$A$1:$AS$1,0),FALSE))</f>
        <v>94.392133989000001</v>
      </c>
      <c r="G166" s="76">
        <f>IF(VLOOKUP(A166,Database!$A:$AS,MATCH($G$1,Database!$A$1:$AS$1,0),FALSE)=0,#N/A,VLOOKUP(A166,Database!$A:$AS,MATCH($G$1,Database!$A$1:$AS$1,0),FALSE))</f>
        <v>106.225680934</v>
      </c>
      <c r="H166" s="76">
        <f>(((Table134567891011121314151617343[[#This Row],[ITA]]-VLOOKUP($U$1,A:B,2,))/VLOOKUP($U$1,A:B,2,))*100)+100</f>
        <v>99.753289473752531</v>
      </c>
      <c r="I166" s="76">
        <f>(((Table134567891011121314151617343[[#This Row],[FRA]]-VLOOKUP($U$1,A:C,3,))/VLOOKUP($U$1,A:C,3,))*100)+100</f>
        <v>104.7423887587822</v>
      </c>
      <c r="J166" s="76">
        <f>(((Table134567891011121314151617343[[#This Row],[DEU]]-VLOOKUP($U$1,A:D,4,))/VLOOKUP($U$1,A:D,4,))*100)+100</f>
        <v>104.25531914907764</v>
      </c>
      <c r="K166" s="76">
        <f>(((Table134567891011121314151617343[[#This Row],[ESP]]-VLOOKUP($U$1,A:E,5,))/VLOOKUP($U$1,A:E,5,))*100)+100</f>
        <v>104.14662394686482</v>
      </c>
      <c r="L166" s="76">
        <f>(((Table134567891011121314151617343[[#This Row],[EA19]]-VLOOKUP($U$1,A:F,6,))/VLOOKUP($U$1,A:F,6,))*100)+100</f>
        <v>105.47486033554887</v>
      </c>
      <c r="M166" s="76">
        <f>(((Table134567891011121314151617343[[#This Row],[GBR]]-VLOOKUP($U$1,A:G,7,))/VLOOKUP($U$1,A:G,7,))*100)+100</f>
        <v>110.60773480689215</v>
      </c>
      <c r="N166" s="76">
        <f>IF(VLOOKUP(A166,Database!$A:$AU,MATCH($N$1,Database!$A$1:$AU$1,0),FALSE)=0,#N/A,VLOOKUP(A166,Database!$A:$AU,MATCH($N$1,Database!$A$1:$AU$1,0),FALSE))</f>
        <v>90.675750022000003</v>
      </c>
      <c r="O166" s="76">
        <f>(((Table134567891011121314151617343[[#This Row],[USA]]-VLOOKUP($U$1,A:N,14,))/VLOOKUP($U$1,A:N,14,))*100)+100</f>
        <v>104.59833091640388</v>
      </c>
      <c r="P166" s="76">
        <f>IF(VLOOKUP(A166,Database!$A:$AS,MATCH($P$1,Database!$A$1:$AS$1,0),FALSE)=0,#N/A,VLOOKUP(A166,Database!$A:$AS,MATCH($P$1,Database!$A$1:$AS$1,0),FALSE))</f>
        <v>103.471036986</v>
      </c>
      <c r="Q166" s="76">
        <f>(((Table134567891011121314151617343[[#This Row],[JPN]]-VLOOKUP($U$1,A:Q,16,))/VLOOKUP($U$1,A:Q,16,))*100)+100</f>
        <v>103.88279809816541</v>
      </c>
    </row>
    <row r="167" spans="1:17" s="80" customFormat="1" x14ac:dyDescent="0.35">
      <c r="A167" s="21">
        <v>37895</v>
      </c>
      <c r="B167" s="76">
        <f>IF(VLOOKUP(A167,Database!$A:$AS,MATCH($B$1,Database!$A$1:$AS$1,0),FALSE)=0,#N/A,VLOOKUP(A167,Database!$A:$AS,MATCH($B$1,Database!$A$1:$AS$1,0),FALSE))</f>
        <v>122.589784185</v>
      </c>
      <c r="C167" s="76">
        <f>IF(VLOOKUP(A167,Database!$A:$AS,MATCH($C$1,Database!$A$1:$AS$1,0),FALSE)=0,#N/A,VLOOKUP(A167,Database!$A:$AS,MATCH($C$1,Database!$A$1:$AS$1,0),FALSE))</f>
        <v>109.95</v>
      </c>
      <c r="D167" s="76">
        <f>IF(VLOOKUP(A167,Database!$A:$AS,MATCH($D$1,Database!$A$1:$AS$1,0),FALSE)=0,#N/A,VLOOKUP(A167,Database!$A:$AS,MATCH($D$1,Database!$A$1:$AS$1,0),FALSE))</f>
        <v>80.806733894000004</v>
      </c>
      <c r="E167" s="76">
        <f>IF(VLOOKUP(A167,Database!$A:$AS,MATCH($E$1,Database!$A$1:$AS$1,0),FALSE)=0,#N/A,VLOOKUP(A167,Database!$A:$AS,MATCH($E$1,Database!$A$1:$AS$1,0),FALSE))</f>
        <v>125.247104373</v>
      </c>
      <c r="F167" s="76">
        <f>IF(VLOOKUP(A167,Database!$A:$AS,MATCH($F$1,Database!$A$1:$AS$1,0),FALSE)=0,#N/A,VLOOKUP(A167,Database!$A:$AS,MATCH($F$1,Database!$A$1:$AS$1,0),FALSE))</f>
        <v>96.791934005000002</v>
      </c>
      <c r="G167" s="76">
        <f>IF(VLOOKUP(A167,Database!$A:$AS,MATCH($G$1,Database!$A$1:$AS$1,0),FALSE)=0,#N/A,VLOOKUP(A167,Database!$A:$AS,MATCH($G$1,Database!$A$1:$AS$1,0),FALSE))</f>
        <v>107.39299610899999</v>
      </c>
      <c r="H167" s="76">
        <f>(((Table134567891011121314151617343[[#This Row],[ITA]]-VLOOKUP($U$1,A:B,2,))/VLOOKUP($U$1,A:B,2,))*100)+100</f>
        <v>100.82236842137323</v>
      </c>
      <c r="I167" s="76">
        <f>(((Table134567891011121314151617343[[#This Row],[FRA]]-VLOOKUP($U$1,A:C,3,))/VLOOKUP($U$1,A:C,3,))*100)+100</f>
        <v>107.28922716627635</v>
      </c>
      <c r="J167" s="76">
        <f>(((Table134567891011121314151617343[[#This Row],[DEU]]-VLOOKUP($U$1,A:D,4,))/VLOOKUP($U$1,A:D,4,))*100)+100</f>
        <v>107.44680850988858</v>
      </c>
      <c r="K167" s="76">
        <f>(((Table134567891011121314151617343[[#This Row],[ESP]]-VLOOKUP($U$1,A:E,5,))/VLOOKUP($U$1,A:E,5,))*100)+100</f>
        <v>105.88220375578157</v>
      </c>
      <c r="L167" s="76">
        <f>(((Table134567891011121314151617343[[#This Row],[EA19]]-VLOOKUP($U$1,A:F,6,))/VLOOKUP($U$1,A:F,6,))*100)+100</f>
        <v>108.15642458061981</v>
      </c>
      <c r="M167" s="76">
        <f>(((Table134567891011121314151617343[[#This Row],[GBR]]-VLOOKUP($U$1,A:G,7,))/VLOOKUP($U$1,A:G,7,))*100)+100</f>
        <v>111.82320442005172</v>
      </c>
      <c r="N167" s="76">
        <f>IF(VLOOKUP(A167,Database!$A:$AU,MATCH($N$1,Database!$A$1:$AU$1,0),FALSE)=0,#N/A,VLOOKUP(A167,Database!$A:$AU,MATCH($N$1,Database!$A$1:$AU$1,0),FALSE))</f>
        <v>90.788988982000006</v>
      </c>
      <c r="O167" s="76">
        <f>(((Table134567891011121314151617343[[#This Row],[USA]]-VLOOKUP($U$1,A:N,14,))/VLOOKUP($U$1,A:N,14,))*100)+100</f>
        <v>104.72895686885353</v>
      </c>
      <c r="P167" s="76">
        <f>IF(VLOOKUP(A167,Database!$A:$AS,MATCH($P$1,Database!$A$1:$AS$1,0),FALSE)=0,#N/A,VLOOKUP(A167,Database!$A:$AS,MATCH($P$1,Database!$A$1:$AS$1,0),FALSE))</f>
        <v>104.666605691</v>
      </c>
      <c r="Q167" s="76">
        <f>(((Table134567891011121314151617343[[#This Row],[JPN]]-VLOOKUP($U$1,A:Q,16,))/VLOOKUP($U$1,A:Q,16,))*100)+100</f>
        <v>105.08312454710982</v>
      </c>
    </row>
    <row r="168" spans="1:17" s="80" customFormat="1" x14ac:dyDescent="0.35">
      <c r="A168" s="21">
        <v>37926</v>
      </c>
      <c r="B168" s="76">
        <f>IF(VLOOKUP(A168,Database!$A:$AS,MATCH($B$1,Database!$A$1:$AS$1,0),FALSE)=0,#N/A,VLOOKUP(A168,Database!$A:$AS,MATCH($B$1,Database!$A$1:$AS$1,0),FALSE))</f>
        <v>124.089659195</v>
      </c>
      <c r="C168" s="76">
        <f>IF(VLOOKUP(A168,Database!$A:$AS,MATCH($C$1,Database!$A$1:$AS$1,0),FALSE)=0,#N/A,VLOOKUP(A168,Database!$A:$AS,MATCH($C$1,Database!$A$1:$AS$1,0),FALSE))</f>
        <v>107.81</v>
      </c>
      <c r="D168" s="76">
        <f>IF(VLOOKUP(A168,Database!$A:$AS,MATCH($D$1,Database!$A$1:$AS$1,0),FALSE)=0,#N/A,VLOOKUP(A168,Database!$A:$AS,MATCH($D$1,Database!$A$1:$AS$1,0),FALSE))</f>
        <v>81.606800566999993</v>
      </c>
      <c r="E168" s="76">
        <f>IF(VLOOKUP(A168,Database!$A:$AS,MATCH($E$1,Database!$A$1:$AS$1,0),FALSE)=0,#N/A,VLOOKUP(A168,Database!$A:$AS,MATCH($E$1,Database!$A$1:$AS$1,0),FALSE))</f>
        <v>124.328103607</v>
      </c>
      <c r="F168" s="76">
        <f>IF(VLOOKUP(A168,Database!$A:$AS,MATCH($F$1,Database!$A$1:$AS$1,0),FALSE)=0,#N/A,VLOOKUP(A168,Database!$A:$AS,MATCH($F$1,Database!$A$1:$AS$1,0),FALSE))</f>
        <v>96.491959003000005</v>
      </c>
      <c r="G168" s="76">
        <f>IF(VLOOKUP(A168,Database!$A:$AS,MATCH($G$1,Database!$A$1:$AS$1,0),FALSE)=0,#N/A,VLOOKUP(A168,Database!$A:$AS,MATCH($G$1,Database!$A$1:$AS$1,0),FALSE))</f>
        <v>106.225680934</v>
      </c>
      <c r="H168" s="76">
        <f>(((Table134567891011121314151617343[[#This Row],[ITA]]-VLOOKUP($U$1,A:B,2,))/VLOOKUP($U$1,A:B,2,))*100)+100</f>
        <v>102.05592105261061</v>
      </c>
      <c r="I168" s="76">
        <f>(((Table134567891011121314151617343[[#This Row],[FRA]]-VLOOKUP($U$1,A:C,3,))/VLOOKUP($U$1,A:C,3,))*100)+100</f>
        <v>105.20101483216237</v>
      </c>
      <c r="J168" s="76">
        <f>(((Table134567891011121314151617343[[#This Row],[DEU]]-VLOOKUP($U$1,A:D,4,))/VLOOKUP($U$1,A:D,4,))*100)+100</f>
        <v>108.51063829815524</v>
      </c>
      <c r="K168" s="76">
        <f>(((Table134567891011121314151617343[[#This Row],[ESP]]-VLOOKUP($U$1,A:E,5,))/VLOOKUP($U$1,A:E,5,))*100)+100</f>
        <v>105.10529296934502</v>
      </c>
      <c r="L168" s="76">
        <f>(((Table134567891011121314151617343[[#This Row],[EA19]]-VLOOKUP($U$1,A:F,6,))/VLOOKUP($U$1,A:F,6,))*100)+100</f>
        <v>107.82122904998594</v>
      </c>
      <c r="M168" s="76">
        <f>(((Table134567891011121314151617343[[#This Row],[GBR]]-VLOOKUP($U$1,A:G,7,))/VLOOKUP($U$1,A:G,7,))*100)+100</f>
        <v>110.60773480689215</v>
      </c>
      <c r="N168" s="76">
        <f>IF(VLOOKUP(A168,Database!$A:$AU,MATCH($N$1,Database!$A$1:$AU$1,0),FALSE)=0,#N/A,VLOOKUP(A168,Database!$A:$AU,MATCH($N$1,Database!$A$1:$AU$1,0),FALSE))</f>
        <v>91.400598355</v>
      </c>
      <c r="O168" s="76">
        <f>(((Table134567891011121314151617343[[#This Row],[USA]]-VLOOKUP($U$1,A:N,14,))/VLOOKUP($U$1,A:N,14,))*100)+100</f>
        <v>105.43447427094952</v>
      </c>
      <c r="P168" s="76">
        <f>IF(VLOOKUP(A168,Database!$A:$AS,MATCH($P$1,Database!$A$1:$AS$1,0),FALSE)=0,#N/A,VLOOKUP(A168,Database!$A:$AS,MATCH($P$1,Database!$A$1:$AS$1,0),FALSE))</f>
        <v>104.883981819</v>
      </c>
      <c r="Q168" s="76">
        <f>(((Table134567891011121314151617343[[#This Row],[JPN]]-VLOOKUP($U$1,A:Q,16,))/VLOOKUP($U$1,A:Q,16,))*100)+100</f>
        <v>105.30136571946261</v>
      </c>
    </row>
    <row r="169" spans="1:17" s="80" customFormat="1" x14ac:dyDescent="0.35">
      <c r="A169" s="21">
        <v>37956</v>
      </c>
      <c r="B169" s="76">
        <f>IF(VLOOKUP(A169,Database!$A:$AS,MATCH($B$1,Database!$A$1:$AS$1,0),FALSE)=0,#N/A,VLOOKUP(A169,Database!$A:$AS,MATCH($B$1,Database!$A$1:$AS$1,0),FALSE))</f>
        <v>124.089659195</v>
      </c>
      <c r="C169" s="76">
        <f>IF(VLOOKUP(A169,Database!$A:$AS,MATCH($C$1,Database!$A$1:$AS$1,0),FALSE)=0,#N/A,VLOOKUP(A169,Database!$A:$AS,MATCH($C$1,Database!$A$1:$AS$1,0),FALSE))</f>
        <v>108.45</v>
      </c>
      <c r="D169" s="76">
        <f>IF(VLOOKUP(A169,Database!$A:$AS,MATCH($D$1,Database!$A$1:$AS$1,0),FALSE)=0,#N/A,VLOOKUP(A169,Database!$A:$AS,MATCH($D$1,Database!$A$1:$AS$1,0),FALSE))</f>
        <v>82.006833903</v>
      </c>
      <c r="E169" s="76">
        <f>IF(VLOOKUP(A169,Database!$A:$AS,MATCH($E$1,Database!$A$1:$AS$1,0),FALSE)=0,#N/A,VLOOKUP(A169,Database!$A:$AS,MATCH($E$1,Database!$A$1:$AS$1,0),FALSE))</f>
        <v>123.685103071</v>
      </c>
      <c r="F169" s="76">
        <f>IF(VLOOKUP(A169,Database!$A:$AS,MATCH($F$1,Database!$A$1:$AS$1,0),FALSE)=0,#N/A,VLOOKUP(A169,Database!$A:$AS,MATCH($F$1,Database!$A$1:$AS$1,0),FALSE))</f>
        <v>96.791934005000002</v>
      </c>
      <c r="G169" s="76">
        <f>IF(VLOOKUP(A169,Database!$A:$AS,MATCH($G$1,Database!$A$1:$AS$1,0),FALSE)=0,#N/A,VLOOKUP(A169,Database!$A:$AS,MATCH($G$1,Database!$A$1:$AS$1,0),FALSE))</f>
        <v>106.225680934</v>
      </c>
      <c r="H169" s="76">
        <f>(((Table134567891011121314151617343[[#This Row],[ITA]]-VLOOKUP($U$1,A:B,2,))/VLOOKUP($U$1,A:B,2,))*100)+100</f>
        <v>102.05592105261061</v>
      </c>
      <c r="I169" s="76">
        <f>(((Table134567891011121314151617343[[#This Row],[FRA]]-VLOOKUP($U$1,A:C,3,))/VLOOKUP($U$1,A:C,3,))*100)+100</f>
        <v>105.8255269320843</v>
      </c>
      <c r="J169" s="76">
        <f>(((Table134567891011121314151617343[[#This Row],[DEU]]-VLOOKUP($U$1,A:D,4,))/VLOOKUP($U$1,A:D,4,))*100)+100</f>
        <v>109.04255319162374</v>
      </c>
      <c r="K169" s="76">
        <f>(((Table134567891011121314151617343[[#This Row],[ESP]]-VLOOKUP($U$1,A:E,5,))/VLOOKUP($U$1,A:E,5,))*100)+100</f>
        <v>104.56170903494065</v>
      </c>
      <c r="L169" s="76">
        <f>(((Table134567891011121314151617343[[#This Row],[EA19]]-VLOOKUP($U$1,A:F,6,))/VLOOKUP($U$1,A:F,6,))*100)+100</f>
        <v>108.15642458061981</v>
      </c>
      <c r="M169" s="76">
        <f>(((Table134567891011121314151617343[[#This Row],[GBR]]-VLOOKUP($U$1,A:G,7,))/VLOOKUP($U$1,A:G,7,))*100)+100</f>
        <v>110.60773480689215</v>
      </c>
      <c r="N169" s="76">
        <f>IF(VLOOKUP(A169,Database!$A:$AU,MATCH($N$1,Database!$A$1:$AU$1,0),FALSE)=0,#N/A,VLOOKUP(A169,Database!$A:$AU,MATCH($N$1,Database!$A$1:$AU$1,0),FALSE))</f>
        <v>91.476851210000007</v>
      </c>
      <c r="O169" s="76">
        <f>(((Table134567891011121314151617343[[#This Row],[USA]]-VLOOKUP($U$1,A:N,14,))/VLOOKUP($U$1,A:N,14,))*100)+100</f>
        <v>105.52243517955714</v>
      </c>
      <c r="P169" s="76">
        <f>IF(VLOOKUP(A169,Database!$A:$AS,MATCH($P$1,Database!$A$1:$AS$1,0),FALSE)=0,#N/A,VLOOKUP(A169,Database!$A:$AS,MATCH($P$1,Database!$A$1:$AS$1,0),FALSE))</f>
        <v>104.55791762699999</v>
      </c>
      <c r="Q169" s="76">
        <f>(((Table134567891011121314151617343[[#This Row],[JPN]]-VLOOKUP($U$1,A:Q,16,))/VLOOKUP($U$1,A:Q,16,))*100)+100</f>
        <v>104.9740039609334</v>
      </c>
    </row>
    <row r="170" spans="1:17" s="80" customFormat="1" x14ac:dyDescent="0.35">
      <c r="A170" s="21">
        <v>37987</v>
      </c>
      <c r="B170" s="76">
        <f>IF(VLOOKUP(A170,Database!$A:$AS,MATCH($B$1,Database!$A$1:$AS$1,0),FALSE)=0,#N/A,VLOOKUP(A170,Database!$A:$AS,MATCH($B$1,Database!$A$1:$AS$1,0),FALSE))</f>
        <v>124.089659195</v>
      </c>
      <c r="C170" s="76">
        <f>IF(VLOOKUP(A170,Database!$A:$AS,MATCH($C$1,Database!$A$1:$AS$1,0),FALSE)=0,#N/A,VLOOKUP(A170,Database!$A:$AS,MATCH($C$1,Database!$A$1:$AS$1,0),FALSE))</f>
        <v>109.14</v>
      </c>
      <c r="D170" s="76">
        <f>IF(VLOOKUP(A170,Database!$A:$AS,MATCH($D$1,Database!$A$1:$AS$1,0),FALSE)=0,#N/A,VLOOKUP(A170,Database!$A:$AS,MATCH($D$1,Database!$A$1:$AS$1,0),FALSE))</f>
        <v>81.306775564999995</v>
      </c>
      <c r="E170" s="76">
        <f>IF(VLOOKUP(A170,Database!$A:$AS,MATCH($E$1,Database!$A$1:$AS$1,0),FALSE)=0,#N/A,VLOOKUP(A170,Database!$A:$AS,MATCH($E$1,Database!$A$1:$AS$1,0),FALSE))</f>
        <v>123.75510312900001</v>
      </c>
      <c r="F170" s="76">
        <f>IF(VLOOKUP(A170,Database!$A:$AS,MATCH($F$1,Database!$A$1:$AS$1,0),FALSE)=0,#N/A,VLOOKUP(A170,Database!$A:$AS,MATCH($F$1,Database!$A$1:$AS$1,0),FALSE))</f>
        <v>96.691942338000004</v>
      </c>
      <c r="G170" s="76">
        <f>IF(VLOOKUP(A170,Database!$A:$AS,MATCH($G$1,Database!$A$1:$AS$1,0),FALSE)=0,#N/A,VLOOKUP(A170,Database!$A:$AS,MATCH($G$1,Database!$A$1:$AS$1,0),FALSE))</f>
        <v>107.18075698600001</v>
      </c>
      <c r="H170" s="76">
        <f>(((Table134567891011121314151617343[[#This Row],[ITA]]-VLOOKUP($U$1,A:B,2,))/VLOOKUP($U$1,A:B,2,))*100)+100</f>
        <v>102.05592105261061</v>
      </c>
      <c r="I170" s="76">
        <f>(((Table134567891011121314151617343[[#This Row],[FRA]]-VLOOKUP($U$1,A:C,3,))/VLOOKUP($U$1,A:C,3,))*100)+100</f>
        <v>106.49882903981265</v>
      </c>
      <c r="J170" s="76">
        <f>(((Table134567891011121314151617343[[#This Row],[DEU]]-VLOOKUP($U$1,A:D,4,))/VLOOKUP($U$1,A:D,4,))*100)+100</f>
        <v>108.11170212805388</v>
      </c>
      <c r="K170" s="76">
        <f>(((Table134567891011121314151617343[[#This Row],[ESP]]-VLOOKUP($U$1,A:E,5,))/VLOOKUP($U$1,A:E,5,))*100)+100</f>
        <v>104.62088613481195</v>
      </c>
      <c r="L170" s="76">
        <f>(((Table134567891011121314151617343[[#This Row],[EA19]]-VLOOKUP($U$1,A:F,6,))/VLOOKUP($U$1,A:F,6,))*100)+100</f>
        <v>108.04469273744766</v>
      </c>
      <c r="M170" s="76">
        <f>(((Table134567891011121314151617343[[#This Row],[GBR]]-VLOOKUP($U$1,A:G,7,))/VLOOKUP($U$1,A:G,7,))*100)+100</f>
        <v>111.60220994464783</v>
      </c>
      <c r="N170" s="76">
        <f>IF(VLOOKUP(A170,Database!$A:$AU,MATCH($N$1,Database!$A$1:$AU$1,0),FALSE)=0,#N/A,VLOOKUP(A170,Database!$A:$AU,MATCH($N$1,Database!$A$1:$AU$1,0),FALSE))</f>
        <v>91.629059444000006</v>
      </c>
      <c r="O170" s="76">
        <f>(((Table134567891011121314151617343[[#This Row],[USA]]-VLOOKUP($U$1,A:N,14,))/VLOOKUP($U$1,A:N,14,))*100)+100</f>
        <v>105.69801384556509</v>
      </c>
      <c r="P170" s="76">
        <f>IF(VLOOKUP(A170,Database!$A:$AS,MATCH($P$1,Database!$A$1:$AS$1,0),FALSE)=0,#N/A,VLOOKUP(A170,Database!$A:$AS,MATCH($P$1,Database!$A$1:$AS$1,0),FALSE))</f>
        <v>106.405614716</v>
      </c>
      <c r="Q170" s="76">
        <f>(((Table134567891011121314151617343[[#This Row],[JPN]]-VLOOKUP($U$1,A:Q,16,))/VLOOKUP($U$1,A:Q,16,))*100)+100</f>
        <v>106.82905392693623</v>
      </c>
    </row>
    <row r="171" spans="1:17" s="80" customFormat="1" x14ac:dyDescent="0.35">
      <c r="A171" s="21">
        <v>38018</v>
      </c>
      <c r="B171" s="76">
        <f>IF(VLOOKUP(A171,Database!$A:$AS,MATCH($B$1,Database!$A$1:$AS$1,0),FALSE)=0,#N/A,VLOOKUP(A171,Database!$A:$AS,MATCH($B$1,Database!$A$1:$AS$1,0),FALSE))</f>
        <v>123.789684193</v>
      </c>
      <c r="C171" s="76">
        <f>IF(VLOOKUP(A171,Database!$A:$AS,MATCH($C$1,Database!$A$1:$AS$1,0),FALSE)=0,#N/A,VLOOKUP(A171,Database!$A:$AS,MATCH($C$1,Database!$A$1:$AS$1,0),FALSE))</f>
        <v>110.25</v>
      </c>
      <c r="D171" s="76">
        <f>IF(VLOOKUP(A171,Database!$A:$AS,MATCH($D$1,Database!$A$1:$AS$1,0),FALSE)=0,#N/A,VLOOKUP(A171,Database!$A:$AS,MATCH($D$1,Database!$A$1:$AS$1,0),FALSE))</f>
        <v>81.706808901000002</v>
      </c>
      <c r="E171" s="76">
        <f>IF(VLOOKUP(A171,Database!$A:$AS,MATCH($E$1,Database!$A$1:$AS$1,0),FALSE)=0,#N/A,VLOOKUP(A171,Database!$A:$AS,MATCH($E$1,Database!$A$1:$AS$1,0),FALSE))</f>
        <v>124.599103833</v>
      </c>
      <c r="F171" s="76">
        <f>IF(VLOOKUP(A171,Database!$A:$AS,MATCH($F$1,Database!$A$1:$AS$1,0),FALSE)=0,#N/A,VLOOKUP(A171,Database!$A:$AS,MATCH($F$1,Database!$A$1:$AS$1,0),FALSE))</f>
        <v>97.191900674999999</v>
      </c>
      <c r="G171" s="76">
        <f>IF(VLOOKUP(A171,Database!$A:$AS,MATCH($G$1,Database!$A$1:$AS$1,0),FALSE)=0,#N/A,VLOOKUP(A171,Database!$A:$AS,MATCH($G$1,Database!$A$1:$AS$1,0),FALSE))</f>
        <v>106.968517863</v>
      </c>
      <c r="H171" s="76">
        <f>(((Table134567891011121314151617343[[#This Row],[ITA]]-VLOOKUP($U$1,A:B,2,))/VLOOKUP($U$1,A:B,2,))*100)+100</f>
        <v>101.80921052636313</v>
      </c>
      <c r="I171" s="76">
        <f>(((Table134567891011121314151617343[[#This Row],[FRA]]-VLOOKUP($U$1,A:C,3,))/VLOOKUP($U$1,A:C,3,))*100)+100</f>
        <v>107.58196721311475</v>
      </c>
      <c r="J171" s="76">
        <f>(((Table134567891011121314151617343[[#This Row],[DEU]]-VLOOKUP($U$1,A:D,4,))/VLOOKUP($U$1,A:D,4,))*100)+100</f>
        <v>108.64361702152237</v>
      </c>
      <c r="K171" s="76">
        <f>(((Table134567891011121314151617343[[#This Row],[ESP]]-VLOOKUP($U$1,A:E,5,))/VLOOKUP($U$1,A:E,5,))*100)+100</f>
        <v>105.33439288579291</v>
      </c>
      <c r="L171" s="76">
        <f>(((Table134567891011121314151617343[[#This Row],[EA19]]-VLOOKUP($U$1,A:F,6,))/VLOOKUP($U$1,A:F,6,))*100)+100</f>
        <v>108.60335195554323</v>
      </c>
      <c r="M171" s="76">
        <f>(((Table134567891011121314151617343[[#This Row],[GBR]]-VLOOKUP($U$1,A:G,7,))/VLOOKUP($U$1,A:G,7,))*100)+100</f>
        <v>111.38121546924393</v>
      </c>
      <c r="N171" s="76">
        <f>IF(VLOOKUP(A171,Database!$A:$AU,MATCH($N$1,Database!$A$1:$AU$1,0),FALSE)=0,#N/A,VLOOKUP(A171,Database!$A:$AU,MATCH($N$1,Database!$A$1:$AU$1,0),FALSE))</f>
        <v>92.186329982000004</v>
      </c>
      <c r="O171" s="76">
        <f>(((Table134567891011121314151617343[[#This Row],[USA]]-VLOOKUP($U$1,A:N,14,))/VLOOKUP($U$1,A:N,14,))*100)+100</f>
        <v>106.34084909235978</v>
      </c>
      <c r="P171" s="76">
        <f>IF(VLOOKUP(A171,Database!$A:$AS,MATCH($P$1,Database!$A$1:$AS$1,0),FALSE)=0,#N/A,VLOOKUP(A171,Database!$A:$AS,MATCH($P$1,Database!$A$1:$AS$1,0),FALSE))</f>
        <v>106.079550524</v>
      </c>
      <c r="Q171" s="76">
        <f>(((Table134567891011121314151617343[[#This Row],[JPN]]-VLOOKUP($U$1,A:Q,16,))/VLOOKUP($U$1,A:Q,16,))*100)+100</f>
        <v>106.50169216840702</v>
      </c>
    </row>
    <row r="172" spans="1:17" s="80" customFormat="1" x14ac:dyDescent="0.35">
      <c r="A172" s="21">
        <v>38047</v>
      </c>
      <c r="B172" s="76">
        <f>IF(VLOOKUP(A172,Database!$A:$AS,MATCH($B$1,Database!$A$1:$AS$1,0),FALSE)=0,#N/A,VLOOKUP(A172,Database!$A:$AS,MATCH($B$1,Database!$A$1:$AS$1,0),FALSE))</f>
        <v>121.489875844</v>
      </c>
      <c r="C172" s="76">
        <f>IF(VLOOKUP(A172,Database!$A:$AS,MATCH($C$1,Database!$A$1:$AS$1,0),FALSE)=0,#N/A,VLOOKUP(A172,Database!$A:$AS,MATCH($C$1,Database!$A$1:$AS$1,0),FALSE))</f>
        <v>109.9</v>
      </c>
      <c r="D172" s="76">
        <f>IF(VLOOKUP(A172,Database!$A:$AS,MATCH($D$1,Database!$A$1:$AS$1,0),FALSE)=0,#N/A,VLOOKUP(A172,Database!$A:$AS,MATCH($D$1,Database!$A$1:$AS$1,0),FALSE))</f>
        <v>81.206767231000001</v>
      </c>
      <c r="E172" s="76">
        <f>IF(VLOOKUP(A172,Database!$A:$AS,MATCH($E$1,Database!$A$1:$AS$1,0),FALSE)=0,#N/A,VLOOKUP(A172,Database!$A:$AS,MATCH($E$1,Database!$A$1:$AS$1,0),FALSE))</f>
        <v>125.998104998</v>
      </c>
      <c r="F172" s="76">
        <f>IF(VLOOKUP(A172,Database!$A:$AS,MATCH($F$1,Database!$A$1:$AS$1,0),FALSE)=0,#N/A,VLOOKUP(A172,Database!$A:$AS,MATCH($F$1,Database!$A$1:$AS$1,0),FALSE))</f>
        <v>96.891925673000003</v>
      </c>
      <c r="G172" s="76">
        <f>IF(VLOOKUP(A172,Database!$A:$AS,MATCH($G$1,Database!$A$1:$AS$1,0),FALSE)=0,#N/A,VLOOKUP(A172,Database!$A:$AS,MATCH($G$1,Database!$A$1:$AS$1,0),FALSE))</f>
        <v>108.2419526</v>
      </c>
      <c r="H172" s="76">
        <f>(((Table134567891011121314151617343[[#This Row],[ITA]]-VLOOKUP($U$1,A:B,2,))/VLOOKUP($U$1,A:B,2,))*100)+100</f>
        <v>99.917763158191661</v>
      </c>
      <c r="I172" s="76">
        <f>(((Table134567891011121314151617343[[#This Row],[FRA]]-VLOOKUP($U$1,A:C,3,))/VLOOKUP($U$1,A:C,3,))*100)+100</f>
        <v>107.24043715846994</v>
      </c>
      <c r="J172" s="76">
        <f>(((Table134567891011121314151617343[[#This Row],[DEU]]-VLOOKUP($U$1,A:D,4,))/VLOOKUP($U$1,A:D,4,))*100)+100</f>
        <v>107.97872340468676</v>
      </c>
      <c r="K172" s="76">
        <f>(((Table134567891011121314151617343[[#This Row],[ESP]]-VLOOKUP($U$1,A:E,5,))/VLOOKUP($U$1,A:E,5,))*100)+100</f>
        <v>106.51708950100534</v>
      </c>
      <c r="L172" s="76">
        <f>(((Table134567891011121314151617343[[#This Row],[EA19]]-VLOOKUP($U$1,A:F,6,))/VLOOKUP($U$1,A:F,6,))*100)+100</f>
        <v>108.26815642490936</v>
      </c>
      <c r="M172" s="76">
        <f>(((Table134567891011121314151617343[[#This Row],[GBR]]-VLOOKUP($U$1,A:G,7,))/VLOOKUP($U$1,A:G,7,))*100)+100</f>
        <v>112.70718232062607</v>
      </c>
      <c r="N172" s="76">
        <f>IF(VLOOKUP(A172,Database!$A:$AU,MATCH($N$1,Database!$A$1:$AU$1,0),FALSE)=0,#N/A,VLOOKUP(A172,Database!$A:$AU,MATCH($N$1,Database!$A$1:$AU$1,0),FALSE))</f>
        <v>91.820732745000001</v>
      </c>
      <c r="O172" s="76">
        <f>(((Table134567891011121314151617343[[#This Row],[USA]]-VLOOKUP($U$1,A:N,14,))/VLOOKUP($U$1,A:N,14,))*100)+100</f>
        <v>105.91911714342557</v>
      </c>
      <c r="P172" s="76">
        <f>IF(VLOOKUP(A172,Database!$A:$AS,MATCH($P$1,Database!$A$1:$AS$1,0),FALSE)=0,#N/A,VLOOKUP(A172,Database!$A:$AS,MATCH($P$1,Database!$A$1:$AS$1,0),FALSE))</f>
        <v>105.536110204</v>
      </c>
      <c r="Q172" s="76">
        <f>(((Table134567891011121314151617343[[#This Row],[JPN]]-VLOOKUP($U$1,A:Q,16,))/VLOOKUP($U$1,A:Q,16,))*100)+100</f>
        <v>105.95608923752501</v>
      </c>
    </row>
    <row r="173" spans="1:17" s="80" customFormat="1" x14ac:dyDescent="0.35">
      <c r="A173" s="21">
        <v>38078</v>
      </c>
      <c r="B173" s="76">
        <f>IF(VLOOKUP(A173,Database!$A:$AS,MATCH($B$1,Database!$A$1:$AS$1,0),FALSE)=0,#N/A,VLOOKUP(A173,Database!$A:$AS,MATCH($B$1,Database!$A$1:$AS$1,0),FALSE))</f>
        <v>123.789684193</v>
      </c>
      <c r="C173" s="76">
        <f>IF(VLOOKUP(A173,Database!$A:$AS,MATCH($C$1,Database!$A$1:$AS$1,0),FALSE)=0,#N/A,VLOOKUP(A173,Database!$A:$AS,MATCH($C$1,Database!$A$1:$AS$1,0),FALSE))</f>
        <v>109.91</v>
      </c>
      <c r="D173" s="76">
        <f>IF(VLOOKUP(A173,Database!$A:$AS,MATCH($D$1,Database!$A$1:$AS$1,0),FALSE)=0,#N/A,VLOOKUP(A173,Database!$A:$AS,MATCH($D$1,Database!$A$1:$AS$1,0),FALSE))</f>
        <v>82.406867238999993</v>
      </c>
      <c r="E173" s="76">
        <f>IF(VLOOKUP(A173,Database!$A:$AS,MATCH($E$1,Database!$A$1:$AS$1,0),FALSE)=0,#N/A,VLOOKUP(A173,Database!$A:$AS,MATCH($E$1,Database!$A$1:$AS$1,0),FALSE))</f>
        <v>125.612104677</v>
      </c>
      <c r="F173" s="76">
        <f>IF(VLOOKUP(A173,Database!$A:$AS,MATCH($F$1,Database!$A$1:$AS$1,0),FALSE)=0,#N/A,VLOOKUP(A173,Database!$A:$AS,MATCH($F$1,Database!$A$1:$AS$1,0),FALSE))</f>
        <v>97.791850679000007</v>
      </c>
      <c r="G173" s="76">
        <f>IF(VLOOKUP(A173,Database!$A:$AS,MATCH($G$1,Database!$A$1:$AS$1,0),FALSE)=0,#N/A,VLOOKUP(A173,Database!$A:$AS,MATCH($G$1,Database!$A$1:$AS$1,0),FALSE))</f>
        <v>107.923593916</v>
      </c>
      <c r="H173" s="76">
        <f>(((Table134567891011121314151617343[[#This Row],[ITA]]-VLOOKUP($U$1,A:B,2,))/VLOOKUP($U$1,A:B,2,))*100)+100</f>
        <v>101.80921052636313</v>
      </c>
      <c r="I173" s="76">
        <f>(((Table134567891011121314151617343[[#This Row],[FRA]]-VLOOKUP($U$1,A:C,3,))/VLOOKUP($U$1,A:C,3,))*100)+100</f>
        <v>107.25019516003121</v>
      </c>
      <c r="J173" s="76">
        <f>(((Table134567891011121314151617343[[#This Row],[DEU]]-VLOOKUP($U$1,A:D,4,))/VLOOKUP($U$1,A:D,4,))*100)+100</f>
        <v>109.57446808509222</v>
      </c>
      <c r="K173" s="76">
        <f>(((Table134567891011121314151617343[[#This Row],[ESP]]-VLOOKUP($U$1,A:E,5,))/VLOOKUP($U$1,A:E,5,))*100)+100</f>
        <v>106.19077006358185</v>
      </c>
      <c r="L173" s="76">
        <f>(((Table134567891011121314151617343[[#This Row],[EA19]]-VLOOKUP($U$1,A:F,6,))/VLOOKUP($U$1,A:F,6,))*100)+100</f>
        <v>109.27374301681098</v>
      </c>
      <c r="M173" s="76">
        <f>(((Table134567891011121314151617343[[#This Row],[GBR]]-VLOOKUP($U$1,A:G,7,))/VLOOKUP($U$1,A:G,7,))*100)+100</f>
        <v>112.37569060804086</v>
      </c>
      <c r="N173" s="76">
        <f>IF(VLOOKUP(A173,Database!$A:$AU,MATCH($N$1,Database!$A$1:$AU$1,0),FALSE)=0,#N/A,VLOOKUP(A173,Database!$A:$AU,MATCH($N$1,Database!$A$1:$AU$1,0),FALSE))</f>
        <v>92.193667708000007</v>
      </c>
      <c r="O173" s="76">
        <f>(((Table134567891011121314151617343[[#This Row],[USA]]-VLOOKUP($U$1,A:N,14,))/VLOOKUP($U$1,A:N,14,))*100)+100</f>
        <v>106.34931347111744</v>
      </c>
      <c r="P173" s="76">
        <f>IF(VLOOKUP(A173,Database!$A:$AS,MATCH($P$1,Database!$A$1:$AS$1,0),FALSE)=0,#N/A,VLOOKUP(A173,Database!$A:$AS,MATCH($P$1,Database!$A$1:$AS$1,0),FALSE))</f>
        <v>107.383807293</v>
      </c>
      <c r="Q173" s="76">
        <f>(((Table134567891011121314151617343[[#This Row],[JPN]]-VLOOKUP($U$1,A:Q,16,))/VLOOKUP($U$1,A:Q,16,))*100)+100</f>
        <v>107.81113920352783</v>
      </c>
    </row>
    <row r="174" spans="1:17" s="80" customFormat="1" x14ac:dyDescent="0.35">
      <c r="A174" s="21">
        <v>38108</v>
      </c>
      <c r="B174" s="76">
        <f>IF(VLOOKUP(A174,Database!$A:$AS,MATCH($B$1,Database!$A$1:$AS$1,0),FALSE)=0,#N/A,VLOOKUP(A174,Database!$A:$AS,MATCH($B$1,Database!$A$1:$AS$1,0),FALSE))</f>
        <v>123.489709191</v>
      </c>
      <c r="C174" s="76">
        <f>IF(VLOOKUP(A174,Database!$A:$AS,MATCH($C$1,Database!$A$1:$AS$1,0),FALSE)=0,#N/A,VLOOKUP(A174,Database!$A:$AS,MATCH($C$1,Database!$A$1:$AS$1,0),FALSE))</f>
        <v>109.32</v>
      </c>
      <c r="D174" s="76">
        <f>IF(VLOOKUP(A174,Database!$A:$AS,MATCH($D$1,Database!$A$1:$AS$1,0),FALSE)=0,#N/A,VLOOKUP(A174,Database!$A:$AS,MATCH($D$1,Database!$A$1:$AS$1,0),FALSE))</f>
        <v>83.306942245000002</v>
      </c>
      <c r="E174" s="76">
        <f>IF(VLOOKUP(A174,Database!$A:$AS,MATCH($E$1,Database!$A$1:$AS$1,0),FALSE)=0,#N/A,VLOOKUP(A174,Database!$A:$AS,MATCH($E$1,Database!$A$1:$AS$1,0),FALSE))</f>
        <v>126.342105285</v>
      </c>
      <c r="F174" s="76">
        <f>IF(VLOOKUP(A174,Database!$A:$AS,MATCH($F$1,Database!$A$1:$AS$1,0),FALSE)=0,#N/A,VLOOKUP(A174,Database!$A:$AS,MATCH($F$1,Database!$A$1:$AS$1,0),FALSE))</f>
        <v>97.791850679000007</v>
      </c>
      <c r="G174" s="76">
        <f>IF(VLOOKUP(A174,Database!$A:$AS,MATCH($G$1,Database!$A$1:$AS$1,0),FALSE)=0,#N/A,VLOOKUP(A174,Database!$A:$AS,MATCH($G$1,Database!$A$1:$AS$1,0),FALSE))</f>
        <v>106.331800495</v>
      </c>
      <c r="H174" s="76">
        <f>(((Table134567891011121314151617343[[#This Row],[ITA]]-VLOOKUP($U$1,A:B,2,))/VLOOKUP($U$1,A:B,2,))*100)+100</f>
        <v>101.56250000011566</v>
      </c>
      <c r="I174" s="76">
        <f>(((Table134567891011121314151617343[[#This Row],[FRA]]-VLOOKUP($U$1,A:C,3,))/VLOOKUP($U$1,A:C,3,))*100)+100</f>
        <v>106.67447306791568</v>
      </c>
      <c r="J174" s="76">
        <f>(((Table134567891011121314151617343[[#This Row],[DEU]]-VLOOKUP($U$1,A:D,4,))/VLOOKUP($U$1,A:D,4,))*100)+100</f>
        <v>110.77127659539634</v>
      </c>
      <c r="K174" s="76">
        <f>(((Table134567891011121314151617343[[#This Row],[ESP]]-VLOOKUP($U$1,A:E,5,))/VLOOKUP($U$1,A:E,5,))*100)+100</f>
        <v>106.80790267918236</v>
      </c>
      <c r="L174" s="76">
        <f>(((Table134567891011121314151617343[[#This Row],[EA19]]-VLOOKUP($U$1,A:F,6,))/VLOOKUP($U$1,A:F,6,))*100)+100</f>
        <v>109.27374301681098</v>
      </c>
      <c r="M174" s="76">
        <f>(((Table134567891011121314151617343[[#This Row],[GBR]]-VLOOKUP($U$1,A:G,7,))/VLOOKUP($U$1,A:G,7,))*100)+100</f>
        <v>110.71823204407347</v>
      </c>
      <c r="N174" s="76">
        <f>IF(VLOOKUP(A174,Database!$A:$AU,MATCH($N$1,Database!$A$1:$AU$1,0),FALSE)=0,#N/A,VLOOKUP(A174,Database!$A:$AU,MATCH($N$1,Database!$A$1:$AU$1,0),FALSE))</f>
        <v>92.856542004000005</v>
      </c>
      <c r="O174" s="76">
        <f>(((Table134567891011121314151617343[[#This Row],[USA]]-VLOOKUP($U$1,A:N,14,))/VLOOKUP($U$1,A:N,14,))*100)+100</f>
        <v>107.11396714039687</v>
      </c>
      <c r="P174" s="76">
        <f>IF(VLOOKUP(A174,Database!$A:$AS,MATCH($P$1,Database!$A$1:$AS$1,0),FALSE)=0,#N/A,VLOOKUP(A174,Database!$A:$AS,MATCH($P$1,Database!$A$1:$AS$1,0),FALSE))</f>
        <v>107.492495357</v>
      </c>
      <c r="Q174" s="76">
        <f>(((Table134567891011121314151617343[[#This Row],[JPN]]-VLOOKUP($U$1,A:Q,16,))/VLOOKUP($U$1,A:Q,16,))*100)+100</f>
        <v>107.92025978970422</v>
      </c>
    </row>
    <row r="175" spans="1:17" s="80" customFormat="1" x14ac:dyDescent="0.35">
      <c r="A175" s="21">
        <v>38139</v>
      </c>
      <c r="B175" s="76">
        <f>IF(VLOOKUP(A175,Database!$A:$AS,MATCH($B$1,Database!$A$1:$AS$1,0),FALSE)=0,#N/A,VLOOKUP(A175,Database!$A:$AS,MATCH($B$1,Database!$A$1:$AS$1,0),FALSE))</f>
        <v>122.78976751899999</v>
      </c>
      <c r="C175" s="76">
        <f>IF(VLOOKUP(A175,Database!$A:$AS,MATCH($C$1,Database!$A$1:$AS$1,0),FALSE)=0,#N/A,VLOOKUP(A175,Database!$A:$AS,MATCH($C$1,Database!$A$1:$AS$1,0),FALSE))</f>
        <v>110.36</v>
      </c>
      <c r="D175" s="76">
        <f>IF(VLOOKUP(A175,Database!$A:$AS,MATCH($D$1,Database!$A$1:$AS$1,0),FALSE)=0,#N/A,VLOOKUP(A175,Database!$A:$AS,MATCH($D$1,Database!$A$1:$AS$1,0),FALSE))</f>
        <v>82.706892241000006</v>
      </c>
      <c r="E175" s="76">
        <f>IF(VLOOKUP(A175,Database!$A:$AS,MATCH($E$1,Database!$A$1:$AS$1,0),FALSE)=0,#N/A,VLOOKUP(A175,Database!$A:$AS,MATCH($E$1,Database!$A$1:$AS$1,0),FALSE))</f>
        <v>126.518105432</v>
      </c>
      <c r="F175" s="76">
        <f>IF(VLOOKUP(A175,Database!$A:$AS,MATCH($F$1,Database!$A$1:$AS$1,0),FALSE)=0,#N/A,VLOOKUP(A175,Database!$A:$AS,MATCH($F$1,Database!$A$1:$AS$1,0),FALSE))</f>
        <v>97.791850679000007</v>
      </c>
      <c r="G175" s="76">
        <f>IF(VLOOKUP(A175,Database!$A:$AS,MATCH($G$1,Database!$A$1:$AS$1,0),FALSE)=0,#N/A,VLOOKUP(A175,Database!$A:$AS,MATCH($G$1,Database!$A$1:$AS$1,0),FALSE))</f>
        <v>106.01344181100001</v>
      </c>
      <c r="H175" s="76">
        <f>(((Table134567891011121314151617343[[#This Row],[ITA]]-VLOOKUP($U$1,A:B,2,))/VLOOKUP($U$1,A:B,2,))*100)+100</f>
        <v>100.98684210498992</v>
      </c>
      <c r="I175" s="76">
        <f>(((Table134567891011121314151617343[[#This Row],[FRA]]-VLOOKUP($U$1,A:C,3,))/VLOOKUP($U$1,A:C,3,))*100)+100</f>
        <v>107.68930523028884</v>
      </c>
      <c r="J175" s="76">
        <f>(((Table134567891011121314151617343[[#This Row],[DEU]]-VLOOKUP($U$1,A:D,4,))/VLOOKUP($U$1,A:D,4,))*100)+100</f>
        <v>109.97340425519361</v>
      </c>
      <c r="K175" s="76">
        <f>(((Table134567891011121314151617343[[#This Row],[ESP]]-VLOOKUP($U$1,A:E,5,))/VLOOKUP($U$1,A:E,5,))*100)+100</f>
        <v>106.95669081699194</v>
      </c>
      <c r="L175" s="76">
        <f>(((Table134567891011121314151617343[[#This Row],[EA19]]-VLOOKUP($U$1,A:F,6,))/VLOOKUP($U$1,A:F,6,))*100)+100</f>
        <v>109.27374301681098</v>
      </c>
      <c r="M175" s="76">
        <f>(((Table134567891011121314151617343[[#This Row],[GBR]]-VLOOKUP($U$1,A:G,7,))/VLOOKUP($U$1,A:G,7,))*100)+100</f>
        <v>110.38674033148826</v>
      </c>
      <c r="N175" s="76">
        <f>IF(VLOOKUP(A175,Database!$A:$AU,MATCH($N$1,Database!$A$1:$AU$1,0),FALSE)=0,#N/A,VLOOKUP(A175,Database!$A:$AU,MATCH($N$1,Database!$A$1:$AU$1,0),FALSE))</f>
        <v>92.148253134000001</v>
      </c>
      <c r="O175" s="76">
        <f>(((Table134567891011121314151617343[[#This Row],[USA]]-VLOOKUP($U$1,A:N,14,))/VLOOKUP($U$1,A:N,14,))*100)+100</f>
        <v>106.29692583011609</v>
      </c>
      <c r="P175" s="76">
        <f>IF(VLOOKUP(A175,Database!$A:$AS,MATCH($P$1,Database!$A$1:$AS$1,0),FALSE)=0,#N/A,VLOOKUP(A175,Database!$A:$AS,MATCH($P$1,Database!$A$1:$AS$1,0),FALSE))</f>
        <v>107.818559549</v>
      </c>
      <c r="Q175" s="76">
        <f>(((Table134567891011121314151617343[[#This Row],[JPN]]-VLOOKUP($U$1,A:Q,16,))/VLOOKUP($U$1,A:Q,16,))*100)+100</f>
        <v>108.24762154823343</v>
      </c>
    </row>
    <row r="176" spans="1:17" s="80" customFormat="1" x14ac:dyDescent="0.35">
      <c r="A176" s="21">
        <v>38169</v>
      </c>
      <c r="B176" s="76">
        <f>IF(VLOOKUP(A176,Database!$A:$AS,MATCH($B$1,Database!$A$1:$AS$1,0),FALSE)=0,#N/A,VLOOKUP(A176,Database!$A:$AS,MATCH($B$1,Database!$A$1:$AS$1,0),FALSE))</f>
        <v>123.08974252100001</v>
      </c>
      <c r="C176" s="76">
        <f>IF(VLOOKUP(A176,Database!$A:$AS,MATCH($C$1,Database!$A$1:$AS$1,0),FALSE)=0,#N/A,VLOOKUP(A176,Database!$A:$AS,MATCH($C$1,Database!$A$1:$AS$1,0),FALSE))</f>
        <v>110.8</v>
      </c>
      <c r="D176" s="76">
        <f>IF(VLOOKUP(A176,Database!$A:$AS,MATCH($D$1,Database!$A$1:$AS$1,0),FALSE)=0,#N/A,VLOOKUP(A176,Database!$A:$AS,MATCH($D$1,Database!$A$1:$AS$1,0),FALSE))</f>
        <v>83.706975580999995</v>
      </c>
      <c r="E176" s="76">
        <f>IF(VLOOKUP(A176,Database!$A:$AS,MATCH($E$1,Database!$A$1:$AS$1,0),FALSE)=0,#N/A,VLOOKUP(A176,Database!$A:$AS,MATCH($E$1,Database!$A$1:$AS$1,0),FALSE))</f>
        <v>126.74910562399999</v>
      </c>
      <c r="F176" s="76">
        <f>IF(VLOOKUP(A176,Database!$A:$AS,MATCH($F$1,Database!$A$1:$AS$1,0),FALSE)=0,#N/A,VLOOKUP(A176,Database!$A:$AS,MATCH($F$1,Database!$A$1:$AS$1,0),FALSE))</f>
        <v>98.691775684999996</v>
      </c>
      <c r="G176" s="76">
        <f>IF(VLOOKUP(A176,Database!$A:$AS,MATCH($G$1,Database!$A$1:$AS$1,0),FALSE)=0,#N/A,VLOOKUP(A176,Database!$A:$AS,MATCH($G$1,Database!$A$1:$AS$1,0),FALSE))</f>
        <v>104.95224619699999</v>
      </c>
      <c r="H176" s="76">
        <f>(((Table134567891011121314151617343[[#This Row],[ITA]]-VLOOKUP($U$1,A:B,2,))/VLOOKUP($U$1,A:B,2,))*100)+100</f>
        <v>101.2335526312374</v>
      </c>
      <c r="I176" s="76">
        <f>(((Table134567891011121314151617343[[#This Row],[FRA]]-VLOOKUP($U$1,A:C,3,))/VLOOKUP($U$1,A:C,3,))*100)+100</f>
        <v>108.11865729898516</v>
      </c>
      <c r="J176" s="76">
        <f>(((Table134567891011121314151617343[[#This Row],[DEU]]-VLOOKUP($U$1,A:D,4,))/VLOOKUP($U$1,A:D,4,))*100)+100</f>
        <v>111.30319148886483</v>
      </c>
      <c r="K176" s="76">
        <f>(((Table134567891011121314151617343[[#This Row],[ESP]]-VLOOKUP($U$1,A:E,5,))/VLOOKUP($U$1,A:E,5,))*100)+100</f>
        <v>107.15197524707447</v>
      </c>
      <c r="L176" s="76">
        <f>(((Table134567891011121314151617343[[#This Row],[EA19]]-VLOOKUP($U$1,A:F,6,))/VLOOKUP($U$1,A:F,6,))*100)+100</f>
        <v>110.27932960871257</v>
      </c>
      <c r="M176" s="76">
        <f>(((Table134567891011121314151617343[[#This Row],[GBR]]-VLOOKUP($U$1,A:G,7,))/VLOOKUP($U$1,A:G,7,))*100)+100</f>
        <v>109.28176795551001</v>
      </c>
      <c r="N176" s="76">
        <f>IF(VLOOKUP(A176,Database!$A:$AU,MATCH($N$1,Database!$A$1:$AU$1,0),FALSE)=0,#N/A,VLOOKUP(A176,Database!$A:$AU,MATCH($N$1,Database!$A$1:$AU$1,0),FALSE))</f>
        <v>92.823125603999998</v>
      </c>
      <c r="O176" s="76">
        <f>(((Table134567891011121314151617343[[#This Row],[USA]]-VLOOKUP($U$1,A:N,14,))/VLOOKUP($U$1,A:N,14,))*100)+100</f>
        <v>107.07541990296693</v>
      </c>
      <c r="P176" s="76">
        <f>IF(VLOOKUP(A176,Database!$A:$AS,MATCH($P$1,Database!$A$1:$AS$1,0),FALSE)=0,#N/A,VLOOKUP(A176,Database!$A:$AS,MATCH($P$1,Database!$A$1:$AS$1,0),FALSE))</f>
        <v>109.340192446</v>
      </c>
      <c r="Q176" s="76">
        <f>(((Table134567891011121314151617343[[#This Row],[JPN]]-VLOOKUP($U$1,A:Q,16,))/VLOOKUP($U$1,A:Q,16,))*100)+100</f>
        <v>109.77530975570704</v>
      </c>
    </row>
    <row r="177" spans="1:17" s="80" customFormat="1" x14ac:dyDescent="0.35">
      <c r="A177" s="21">
        <v>38200</v>
      </c>
      <c r="B177" s="76">
        <f>IF(VLOOKUP(A177,Database!$A:$AS,MATCH($B$1,Database!$A$1:$AS$1,0),FALSE)=0,#N/A,VLOOKUP(A177,Database!$A:$AS,MATCH($B$1,Database!$A$1:$AS$1,0),FALSE))</f>
        <v>120.38996750299999</v>
      </c>
      <c r="C177" s="76">
        <f>IF(VLOOKUP(A177,Database!$A:$AS,MATCH($C$1,Database!$A$1:$AS$1,0),FALSE)=0,#N/A,VLOOKUP(A177,Database!$A:$AS,MATCH($C$1,Database!$A$1:$AS$1,0),FALSE))</f>
        <v>106.95</v>
      </c>
      <c r="D177" s="76">
        <f>IF(VLOOKUP(A177,Database!$A:$AS,MATCH($D$1,Database!$A$1:$AS$1,0),FALSE)=0,#N/A,VLOOKUP(A177,Database!$A:$AS,MATCH($D$1,Database!$A$1:$AS$1,0),FALSE))</f>
        <v>82.906908908999995</v>
      </c>
      <c r="E177" s="76">
        <f>IF(VLOOKUP(A177,Database!$A:$AS,MATCH($E$1,Database!$A$1:$AS$1,0),FALSE)=0,#N/A,VLOOKUP(A177,Database!$A:$AS,MATCH($E$1,Database!$A$1:$AS$1,0),FALSE))</f>
        <v>125.082104235</v>
      </c>
      <c r="F177" s="76">
        <f>IF(VLOOKUP(A177,Database!$A:$AS,MATCH($F$1,Database!$A$1:$AS$1,0),FALSE)=0,#N/A,VLOOKUP(A177,Database!$A:$AS,MATCH($F$1,Database!$A$1:$AS$1,0),FALSE))</f>
        <v>96.591950671000006</v>
      </c>
      <c r="G177" s="76">
        <f>IF(VLOOKUP(A177,Database!$A:$AS,MATCH($G$1,Database!$A$1:$AS$1,0),FALSE)=0,#N/A,VLOOKUP(A177,Database!$A:$AS,MATCH($G$1,Database!$A$1:$AS$1,0),FALSE))</f>
        <v>103.678811461</v>
      </c>
      <c r="H177" s="76">
        <f>(((Table134567891011121314151617343[[#This Row],[ITA]]-VLOOKUP($U$1,A:B,2,))/VLOOKUP($U$1,A:B,2,))*100)+100</f>
        <v>99.013157895010082</v>
      </c>
      <c r="I177" s="76">
        <f>(((Table134567891011121314151617343[[#This Row],[FRA]]-VLOOKUP($U$1,A:C,3,))/VLOOKUP($U$1,A:C,3,))*100)+100</f>
        <v>104.36182669789227</v>
      </c>
      <c r="J177" s="76">
        <f>(((Table134567891011121314151617343[[#This Row],[DEU]]-VLOOKUP($U$1,A:D,4,))/VLOOKUP($U$1,A:D,4,))*100)+100</f>
        <v>110.23936170192785</v>
      </c>
      <c r="K177" s="76">
        <f>(((Table134567891011121314151617343[[#This Row],[ESP]]-VLOOKUP($U$1,A:E,5,))/VLOOKUP($U$1,A:E,5,))*100)+100</f>
        <v>105.74271487642659</v>
      </c>
      <c r="L177" s="76">
        <f>(((Table134567891011121314151617343[[#This Row],[EA19]]-VLOOKUP($U$1,A:F,6,))/VLOOKUP($U$1,A:F,6,))*100)+100</f>
        <v>107.93296089427551</v>
      </c>
      <c r="M177" s="76">
        <f>(((Table134567891011121314151617343[[#This Row],[GBR]]-VLOOKUP($U$1,A:G,7,))/VLOOKUP($U$1,A:G,7,))*100)+100</f>
        <v>107.95580110516912</v>
      </c>
      <c r="N177" s="76">
        <f>IF(VLOOKUP(A177,Database!$A:$AU,MATCH($N$1,Database!$A$1:$AU$1,0),FALSE)=0,#N/A,VLOOKUP(A177,Database!$A:$AU,MATCH($N$1,Database!$A$1:$AU$1,0),FALSE))</f>
        <v>92.907311135</v>
      </c>
      <c r="O177" s="76">
        <f>(((Table134567891011121314151617343[[#This Row],[USA]]-VLOOKUP($U$1,A:N,14,))/VLOOKUP($U$1,A:N,14,))*100)+100</f>
        <v>107.1725314904396</v>
      </c>
      <c r="P177" s="76">
        <f>IF(VLOOKUP(A177,Database!$A:$AS,MATCH($P$1,Database!$A$1:$AS$1,0),FALSE)=0,#N/A,VLOOKUP(A177,Database!$A:$AS,MATCH($P$1,Database!$A$1:$AS$1,0),FALSE))</f>
        <v>107.818559549</v>
      </c>
      <c r="Q177" s="76">
        <f>(((Table134567891011121314151617343[[#This Row],[JPN]]-VLOOKUP($U$1,A:Q,16,))/VLOOKUP($U$1,A:Q,16,))*100)+100</f>
        <v>108.24762154823343</v>
      </c>
    </row>
    <row r="178" spans="1:17" s="80" customFormat="1" x14ac:dyDescent="0.35">
      <c r="A178" s="21">
        <v>38231</v>
      </c>
      <c r="B178" s="76">
        <f>IF(VLOOKUP(A178,Database!$A:$AS,MATCH($B$1,Database!$A$1:$AS$1,0),FALSE)=0,#N/A,VLOOKUP(A178,Database!$A:$AS,MATCH($B$1,Database!$A$1:$AS$1,0),FALSE))</f>
        <v>122.189817515</v>
      </c>
      <c r="C178" s="76">
        <f>IF(VLOOKUP(A178,Database!$A:$AS,MATCH($C$1,Database!$A$1:$AS$1,0),FALSE)=0,#N/A,VLOOKUP(A178,Database!$A:$AS,MATCH($C$1,Database!$A$1:$AS$1,0),FALSE))</f>
        <v>110.64</v>
      </c>
      <c r="D178" s="76">
        <f>IF(VLOOKUP(A178,Database!$A:$AS,MATCH($D$1,Database!$A$1:$AS$1,0),FALSE)=0,#N/A,VLOOKUP(A178,Database!$A:$AS,MATCH($D$1,Database!$A$1:$AS$1,0),FALSE))</f>
        <v>82.706892241000006</v>
      </c>
      <c r="E178" s="76">
        <f>IF(VLOOKUP(A178,Database!$A:$AS,MATCH($E$1,Database!$A$1:$AS$1,0),FALSE)=0,#N/A,VLOOKUP(A178,Database!$A:$AS,MATCH($E$1,Database!$A$1:$AS$1,0),FALSE))</f>
        <v>127.063105886</v>
      </c>
      <c r="F178" s="76">
        <f>IF(VLOOKUP(A178,Database!$A:$AS,MATCH($F$1,Database!$A$1:$AS$1,0),FALSE)=0,#N/A,VLOOKUP(A178,Database!$A:$AS,MATCH($F$1,Database!$A$1:$AS$1,0),FALSE))</f>
        <v>98.091825681000003</v>
      </c>
      <c r="G178" s="76">
        <f>IF(VLOOKUP(A178,Database!$A:$AS,MATCH($G$1,Database!$A$1:$AS$1,0),FALSE)=0,#N/A,VLOOKUP(A178,Database!$A:$AS,MATCH($G$1,Database!$A$1:$AS$1,0),FALSE))</f>
        <v>103.46657233800001</v>
      </c>
      <c r="H178" s="76">
        <f>(((Table134567891011121314151617343[[#This Row],[ITA]]-VLOOKUP($U$1,A:B,2,))/VLOOKUP($U$1,A:B,2,))*100)+100</f>
        <v>100.49342105249497</v>
      </c>
      <c r="I178" s="76">
        <f>(((Table134567891011121314151617343[[#This Row],[FRA]]-VLOOKUP($U$1,A:C,3,))/VLOOKUP($U$1,A:C,3,))*100)+100</f>
        <v>107.96252927400468</v>
      </c>
      <c r="J178" s="76">
        <f>(((Table134567891011121314151617343[[#This Row],[DEU]]-VLOOKUP($U$1,A:D,4,))/VLOOKUP($U$1,A:D,4,))*100)+100</f>
        <v>109.97340425519361</v>
      </c>
      <c r="K178" s="76">
        <f>(((Table134567891011121314151617343[[#This Row],[ESP]]-VLOOKUP($U$1,A:E,5,))/VLOOKUP($U$1,A:E,5,))*100)+100</f>
        <v>107.41742681090017</v>
      </c>
      <c r="L178" s="76">
        <f>(((Table134567891011121314151617343[[#This Row],[EA19]]-VLOOKUP($U$1,A:F,6,))/VLOOKUP($U$1,A:F,6,))*100)+100</f>
        <v>109.60893854744484</v>
      </c>
      <c r="M178" s="76">
        <f>(((Table134567891011121314151617343[[#This Row],[GBR]]-VLOOKUP($U$1,A:G,7,))/VLOOKUP($U$1,A:G,7,))*100)+100</f>
        <v>107.73480662976522</v>
      </c>
      <c r="N178" s="76">
        <f>IF(VLOOKUP(A178,Database!$A:$AU,MATCH($N$1,Database!$A$1:$AU$1,0),FALSE)=0,#N/A,VLOOKUP(A178,Database!$A:$AU,MATCH($N$1,Database!$A$1:$AU$1,0),FALSE))</f>
        <v>93.006469593999995</v>
      </c>
      <c r="O178" s="76">
        <f>(((Table134567891011121314151617343[[#This Row],[USA]]-VLOOKUP($U$1,A:N,14,))/VLOOKUP($U$1,A:N,14,))*100)+100</f>
        <v>107.28691498663484</v>
      </c>
      <c r="P178" s="76">
        <f>IF(VLOOKUP(A178,Database!$A:$AS,MATCH($P$1,Database!$A$1:$AS$1,0),FALSE)=0,#N/A,VLOOKUP(A178,Database!$A:$AS,MATCH($P$1,Database!$A$1:$AS$1,0),FALSE))</f>
        <v>108.144623741</v>
      </c>
      <c r="Q178" s="76">
        <f>(((Table134567891011121314151617343[[#This Row],[JPN]]-VLOOKUP($U$1,A:Q,16,))/VLOOKUP($U$1,A:Q,16,))*100)+100</f>
        <v>108.57498330676263</v>
      </c>
    </row>
    <row r="179" spans="1:17" s="80" customFormat="1" x14ac:dyDescent="0.35">
      <c r="A179" s="21">
        <v>38261</v>
      </c>
      <c r="B179" s="76">
        <f>IF(VLOOKUP(A179,Database!$A:$AS,MATCH($B$1,Database!$A$1:$AS$1,0),FALSE)=0,#N/A,VLOOKUP(A179,Database!$A:$AS,MATCH($B$1,Database!$A$1:$AS$1,0),FALSE))</f>
        <v>123.18973418900001</v>
      </c>
      <c r="C179" s="76">
        <f>IF(VLOOKUP(A179,Database!$A:$AS,MATCH($C$1,Database!$A$1:$AS$1,0),FALSE)=0,#N/A,VLOOKUP(A179,Database!$A:$AS,MATCH($C$1,Database!$A$1:$AS$1,0),FALSE))</f>
        <v>111.47</v>
      </c>
      <c r="D179" s="76">
        <f>IF(VLOOKUP(A179,Database!$A:$AS,MATCH($D$1,Database!$A$1:$AS$1,0),FALSE)=0,#N/A,VLOOKUP(A179,Database!$A:$AS,MATCH($D$1,Database!$A$1:$AS$1,0),FALSE))</f>
        <v>83.706975580999995</v>
      </c>
      <c r="E179" s="76">
        <f>IF(VLOOKUP(A179,Database!$A:$AS,MATCH($E$1,Database!$A$1:$AS$1,0),FALSE)=0,#N/A,VLOOKUP(A179,Database!$A:$AS,MATCH($E$1,Database!$A$1:$AS$1,0),FALSE))</f>
        <v>125.954104962</v>
      </c>
      <c r="F179" s="76">
        <f>IF(VLOOKUP(A179,Database!$A:$AS,MATCH($F$1,Database!$A$1:$AS$1,0),FALSE)=0,#N/A,VLOOKUP(A179,Database!$A:$AS,MATCH($F$1,Database!$A$1:$AS$1,0),FALSE))</f>
        <v>98.591784017999998</v>
      </c>
      <c r="G179" s="76">
        <f>IF(VLOOKUP(A179,Database!$A:$AS,MATCH($G$1,Database!$A$1:$AS$1,0),FALSE)=0,#N/A,VLOOKUP(A179,Database!$A:$AS,MATCH($G$1,Database!$A$1:$AS$1,0),FALSE))</f>
        <v>104.315528829</v>
      </c>
      <c r="H179" s="76">
        <f>(((Table134567891011121314151617343[[#This Row],[ITA]]-VLOOKUP($U$1,A:B,2,))/VLOOKUP($U$1,A:B,2,))*100)+100</f>
        <v>101.31578947386819</v>
      </c>
      <c r="I179" s="76">
        <f>(((Table134567891011121314151617343[[#This Row],[FRA]]-VLOOKUP($U$1,A:C,3,))/VLOOKUP($U$1,A:C,3,))*100)+100</f>
        <v>108.77244340359094</v>
      </c>
      <c r="J179" s="76">
        <f>(((Table134567891011121314151617343[[#This Row],[DEU]]-VLOOKUP($U$1,A:D,4,))/VLOOKUP($U$1,A:D,4,))*100)+100</f>
        <v>111.30319148886483</v>
      </c>
      <c r="K179" s="76">
        <f>(((Table134567891011121314151617343[[#This Row],[ESP]]-VLOOKUP($U$1,A:E,5,))/VLOOKUP($U$1,A:E,5,))*100)+100</f>
        <v>106.47989246718699</v>
      </c>
      <c r="L179" s="76">
        <f>(((Table134567891011121314151617343[[#This Row],[EA19]]-VLOOKUP($U$1,A:F,6,))/VLOOKUP($U$1,A:F,6,))*100)+100</f>
        <v>110.16759776554042</v>
      </c>
      <c r="M179" s="76">
        <f>(((Table134567891011121314151617343[[#This Row],[GBR]]-VLOOKUP($U$1,A:G,7,))/VLOOKUP($U$1,A:G,7,))*100)+100</f>
        <v>108.61878453033957</v>
      </c>
      <c r="N179" s="76">
        <f>IF(VLOOKUP(A179,Database!$A:$AU,MATCH($N$1,Database!$A$1:$AU$1,0),FALSE)=0,#N/A,VLOOKUP(A179,Database!$A:$AU,MATCH($N$1,Database!$A$1:$AU$1,0),FALSE))</f>
        <v>93.82631173</v>
      </c>
      <c r="O179" s="76">
        <f>(((Table134567891011121314151617343[[#This Row],[USA]]-VLOOKUP($U$1,A:N,14,))/VLOOKUP($U$1,A:N,14,))*100)+100</f>
        <v>108.23263772970269</v>
      </c>
      <c r="P179" s="76">
        <f>IF(VLOOKUP(A179,Database!$A:$AS,MATCH($P$1,Database!$A$1:$AS$1,0),FALSE)=0,#N/A,VLOOKUP(A179,Database!$A:$AS,MATCH($P$1,Database!$A$1:$AS$1,0),FALSE))</f>
        <v>106.079550524</v>
      </c>
      <c r="Q179" s="76">
        <f>(((Table134567891011121314151617343[[#This Row],[JPN]]-VLOOKUP($U$1,A:Q,16,))/VLOOKUP($U$1,A:Q,16,))*100)+100</f>
        <v>106.50169216840702</v>
      </c>
    </row>
    <row r="180" spans="1:17" s="80" customFormat="1" x14ac:dyDescent="0.35">
      <c r="A180" s="21">
        <v>38292</v>
      </c>
      <c r="B180" s="76">
        <f>IF(VLOOKUP(A180,Database!$A:$AS,MATCH($B$1,Database!$A$1:$AS$1,0),FALSE)=0,#N/A,VLOOKUP(A180,Database!$A:$AS,MATCH($B$1,Database!$A$1:$AS$1,0),FALSE))</f>
        <v>121.189900842</v>
      </c>
      <c r="C180" s="76">
        <f>IF(VLOOKUP(A180,Database!$A:$AS,MATCH($C$1,Database!$A$1:$AS$1,0),FALSE)=0,#N/A,VLOOKUP(A180,Database!$A:$AS,MATCH($C$1,Database!$A$1:$AS$1,0),FALSE))</f>
        <v>109.61</v>
      </c>
      <c r="D180" s="76">
        <f>IF(VLOOKUP(A180,Database!$A:$AS,MATCH($D$1,Database!$A$1:$AS$1,0),FALSE)=0,#N/A,VLOOKUP(A180,Database!$A:$AS,MATCH($D$1,Database!$A$1:$AS$1,0),FALSE))</f>
        <v>82.306858904999999</v>
      </c>
      <c r="E180" s="76">
        <f>IF(VLOOKUP(A180,Database!$A:$AS,MATCH($E$1,Database!$A$1:$AS$1,0),FALSE)=0,#N/A,VLOOKUP(A180,Database!$A:$AS,MATCH($E$1,Database!$A$1:$AS$1,0),FALSE))</f>
        <v>126.872105727</v>
      </c>
      <c r="F180" s="76">
        <f>IF(VLOOKUP(A180,Database!$A:$AS,MATCH($F$1,Database!$A$1:$AS$1,0),FALSE)=0,#N/A,VLOOKUP(A180,Database!$A:$AS,MATCH($F$1,Database!$A$1:$AS$1,0),FALSE))</f>
        <v>97.491875676999996</v>
      </c>
      <c r="G180" s="76">
        <f>IF(VLOOKUP(A180,Database!$A:$AS,MATCH($G$1,Database!$A$1:$AS$1,0),FALSE)=0,#N/A,VLOOKUP(A180,Database!$A:$AS,MATCH($G$1,Database!$A$1:$AS$1,0),FALSE))</f>
        <v>104.84612663599999</v>
      </c>
      <c r="H180" s="76">
        <f>(((Table134567891011121314151617343[[#This Row],[ITA]]-VLOOKUP($U$1,A:B,2,))/VLOOKUP($U$1,A:B,2,))*100)+100</f>
        <v>99.671052631944178</v>
      </c>
      <c r="I180" s="76">
        <f>(((Table134567891011121314151617343[[#This Row],[FRA]]-VLOOKUP($U$1,A:C,3,))/VLOOKUP($U$1,A:C,3,))*100)+100</f>
        <v>106.95745511319281</v>
      </c>
      <c r="J180" s="76">
        <f>(((Table134567891011121314151617343[[#This Row],[DEU]]-VLOOKUP($U$1,A:D,4,))/VLOOKUP($U$1,A:D,4,))*100)+100</f>
        <v>109.4414893617251</v>
      </c>
      <c r="K180" s="76">
        <f>(((Table134567891011121314151617343[[#This Row],[ESP]]-VLOOKUP($U$1,A:E,5,))/VLOOKUP($U$1,A:E,5,))*100)+100</f>
        <v>107.25595786633761</v>
      </c>
      <c r="L180" s="76">
        <f>(((Table134567891011121314151617343[[#This Row],[EA19]]-VLOOKUP($U$1,A:F,6,))/VLOOKUP($U$1,A:F,6,))*100)+100</f>
        <v>108.9385474861771</v>
      </c>
      <c r="M180" s="76">
        <f>(((Table134567891011121314151617343[[#This Row],[GBR]]-VLOOKUP($U$1,A:G,7,))/VLOOKUP($U$1,A:G,7,))*100)+100</f>
        <v>109.17127071832869</v>
      </c>
      <c r="N180" s="76">
        <f>IF(VLOOKUP(A180,Database!$A:$AU,MATCH($N$1,Database!$A$1:$AU$1,0),FALSE)=0,#N/A,VLOOKUP(A180,Database!$A:$AU,MATCH($N$1,Database!$A$1:$AU$1,0),FALSE))</f>
        <v>94.050905639000007</v>
      </c>
      <c r="O180" s="76">
        <f>(((Table134567891011121314151617343[[#This Row],[USA]]-VLOOKUP($U$1,A:N,14,))/VLOOKUP($U$1,A:N,14,))*100)+100</f>
        <v>108.49171634785243</v>
      </c>
      <c r="P180" s="76">
        <f>IF(VLOOKUP(A180,Database!$A:$AS,MATCH($P$1,Database!$A$1:$AS$1,0),FALSE)=0,#N/A,VLOOKUP(A180,Database!$A:$AS,MATCH($P$1,Database!$A$1:$AS$1,0),FALSE))</f>
        <v>107.383807293</v>
      </c>
      <c r="Q180" s="76">
        <f>(((Table134567891011121314151617343[[#This Row],[JPN]]-VLOOKUP($U$1,A:Q,16,))/VLOOKUP($U$1,A:Q,16,))*100)+100</f>
        <v>107.81113920352783</v>
      </c>
    </row>
    <row r="181" spans="1:17" s="80" customFormat="1" x14ac:dyDescent="0.35">
      <c r="A181" s="21">
        <v>38322</v>
      </c>
      <c r="B181" s="76">
        <f>IF(VLOOKUP(A181,Database!$A:$AS,MATCH($B$1,Database!$A$1:$AS$1,0),FALSE)=0,#N/A,VLOOKUP(A181,Database!$A:$AS,MATCH($B$1,Database!$A$1:$AS$1,0),FALSE))</f>
        <v>120.28997583500001</v>
      </c>
      <c r="C181" s="76">
        <f>IF(VLOOKUP(A181,Database!$A:$AS,MATCH($C$1,Database!$A$1:$AS$1,0),FALSE)=0,#N/A,VLOOKUP(A181,Database!$A:$AS,MATCH($C$1,Database!$A$1:$AS$1,0),FALSE))</f>
        <v>109.88</v>
      </c>
      <c r="D181" s="76">
        <f>IF(VLOOKUP(A181,Database!$A:$AS,MATCH($D$1,Database!$A$1:$AS$1,0),FALSE)=0,#N/A,VLOOKUP(A181,Database!$A:$AS,MATCH($D$1,Database!$A$1:$AS$1,0),FALSE))</f>
        <v>81.906825569000006</v>
      </c>
      <c r="E181" s="76">
        <f>IF(VLOOKUP(A181,Database!$A:$AS,MATCH($E$1,Database!$A$1:$AS$1,0),FALSE)=0,#N/A,VLOOKUP(A181,Database!$A:$AS,MATCH($E$1,Database!$A$1:$AS$1,0),FALSE))</f>
        <v>124.271103559</v>
      </c>
      <c r="F181" s="76">
        <f>IF(VLOOKUP(A181,Database!$A:$AS,MATCH($F$1,Database!$A$1:$AS$1,0),FALSE)=0,#N/A,VLOOKUP(A181,Database!$A:$AS,MATCH($F$1,Database!$A$1:$AS$1,0),FALSE))</f>
        <v>97.491875676999996</v>
      </c>
      <c r="G181" s="76">
        <f>IF(VLOOKUP(A181,Database!$A:$AS,MATCH($G$1,Database!$A$1:$AS$1,0),FALSE)=0,#N/A,VLOOKUP(A181,Database!$A:$AS,MATCH($G$1,Database!$A$1:$AS$1,0),FALSE))</f>
        <v>104.209409268</v>
      </c>
      <c r="H181" s="76">
        <f>(((Table134567891011121314151617343[[#This Row],[ITA]]-VLOOKUP($U$1,A:B,2,))/VLOOKUP($U$1,A:B,2,))*100)+100</f>
        <v>98.930921052379318</v>
      </c>
      <c r="I181" s="76">
        <f>(((Table134567891011121314151617343[[#This Row],[FRA]]-VLOOKUP($U$1,A:C,3,))/VLOOKUP($U$1,A:C,3,))*100)+100</f>
        <v>107.22092115534738</v>
      </c>
      <c r="J181" s="76">
        <f>(((Table134567891011121314151617343[[#This Row],[DEU]]-VLOOKUP($U$1,A:D,4,))/VLOOKUP($U$1,A:D,4,))*100)+100</f>
        <v>108.90957446825662</v>
      </c>
      <c r="K181" s="76">
        <f>(((Table134567891011121314151617343[[#This Row],[ESP]]-VLOOKUP($U$1,A:E,5,))/VLOOKUP($U$1,A:E,5,))*100)+100</f>
        <v>105.05710590165479</v>
      </c>
      <c r="L181" s="76">
        <f>(((Table134567891011121314151617343[[#This Row],[EA19]]-VLOOKUP($U$1,A:F,6,))/VLOOKUP($U$1,A:F,6,))*100)+100</f>
        <v>108.9385474861771</v>
      </c>
      <c r="M181" s="76">
        <f>(((Table134567891011121314151617343[[#This Row],[GBR]]-VLOOKUP($U$1,A:G,7,))/VLOOKUP($U$1,A:G,7,))*100)+100</f>
        <v>108.50828729315823</v>
      </c>
      <c r="N181" s="76">
        <f>IF(VLOOKUP(A181,Database!$A:$AU,MATCH($N$1,Database!$A$1:$AU$1,0),FALSE)=0,#N/A,VLOOKUP(A181,Database!$A:$AU,MATCH($N$1,Database!$A$1:$AU$1,0),FALSE))</f>
        <v>94.779720310000002</v>
      </c>
      <c r="O181" s="76">
        <f>(((Table134567891011121314151617343[[#This Row],[USA]]-VLOOKUP($U$1,A:N,14,))/VLOOKUP($U$1,A:N,14,))*100)+100</f>
        <v>109.33243504183061</v>
      </c>
      <c r="P181" s="76">
        <f>IF(VLOOKUP(A181,Database!$A:$AS,MATCH($P$1,Database!$A$1:$AS$1,0),FALSE)=0,#N/A,VLOOKUP(A181,Database!$A:$AS,MATCH($P$1,Database!$A$1:$AS$1,0),FALSE))</f>
        <v>105.97086246000001</v>
      </c>
      <c r="Q181" s="76">
        <f>(((Table134567891011121314151617343[[#This Row],[JPN]]-VLOOKUP($U$1,A:Q,16,))/VLOOKUP($U$1,A:Q,16,))*100)+100</f>
        <v>106.39257158223062</v>
      </c>
    </row>
    <row r="182" spans="1:17" s="80" customFormat="1" x14ac:dyDescent="0.35">
      <c r="A182" s="21">
        <v>38353</v>
      </c>
      <c r="B182" s="76">
        <f>IF(VLOOKUP(A182,Database!$A:$AS,MATCH($B$1,Database!$A$1:$AS$1,0),FALSE)=0,#N/A,VLOOKUP(A182,Database!$A:$AS,MATCH($B$1,Database!$A$1:$AS$1,0),FALSE))</f>
        <v>120.38996750299999</v>
      </c>
      <c r="C182" s="76">
        <f>IF(VLOOKUP(A182,Database!$A:$AS,MATCH($C$1,Database!$A$1:$AS$1,0),FALSE)=0,#N/A,VLOOKUP(A182,Database!$A:$AS,MATCH($C$1,Database!$A$1:$AS$1,0),FALSE))</f>
        <v>111.65</v>
      </c>
      <c r="D182" s="76">
        <f>IF(VLOOKUP(A182,Database!$A:$AS,MATCH($D$1,Database!$A$1:$AS$1,0),FALSE)=0,#N/A,VLOOKUP(A182,Database!$A:$AS,MATCH($D$1,Database!$A$1:$AS$1,0),FALSE))</f>
        <v>84.407033919</v>
      </c>
      <c r="E182" s="76">
        <f>IF(VLOOKUP(A182,Database!$A:$AS,MATCH($E$1,Database!$A$1:$AS$1,0),FALSE)=0,#N/A,VLOOKUP(A182,Database!$A:$AS,MATCH($E$1,Database!$A$1:$AS$1,0),FALSE))</f>
        <v>124.74910395800001</v>
      </c>
      <c r="F182" s="76">
        <f>IF(VLOOKUP(A182,Database!$A:$AS,MATCH($F$1,Database!$A$1:$AS$1,0),FALSE)=0,#N/A,VLOOKUP(A182,Database!$A:$AS,MATCH($F$1,Database!$A$1:$AS$1,0),FALSE))</f>
        <v>98.291809016000002</v>
      </c>
      <c r="G182" s="76">
        <f>IF(VLOOKUP(A182,Database!$A:$AS,MATCH($G$1,Database!$A$1:$AS$1,0),FALSE)=0,#N/A,VLOOKUP(A182,Database!$A:$AS,MATCH($G$1,Database!$A$1:$AS$1,0),FALSE))</f>
        <v>104.209409268</v>
      </c>
      <c r="H182" s="76">
        <f>(((Table134567891011121314151617343[[#This Row],[ITA]]-VLOOKUP($U$1,A:B,2,))/VLOOKUP($U$1,A:B,2,))*100)+100</f>
        <v>99.013157895010082</v>
      </c>
      <c r="I182" s="76">
        <f>(((Table134567891011121314151617343[[#This Row],[FRA]]-VLOOKUP($U$1,A:C,3,))/VLOOKUP($U$1,A:C,3,))*100)+100</f>
        <v>108.94808743169399</v>
      </c>
      <c r="J182" s="76">
        <f>(((Table134567891011121314151617343[[#This Row],[DEU]]-VLOOKUP($U$1,A:D,4,))/VLOOKUP($U$1,A:D,4,))*100)+100</f>
        <v>112.2340425524347</v>
      </c>
      <c r="K182" s="76">
        <f>(((Table134567891011121314151617343[[#This Row],[ESP]]-VLOOKUP($U$1,A:E,5,))/VLOOKUP($U$1,A:E,5,))*100)+100</f>
        <v>105.46120095754955</v>
      </c>
      <c r="L182" s="76">
        <f>(((Table134567891011121314151617343[[#This Row],[EA19]]-VLOOKUP($U$1,A:F,6,))/VLOOKUP($U$1,A:F,6,))*100)+100</f>
        <v>109.83240223490655</v>
      </c>
      <c r="M182" s="76">
        <f>(((Table134567891011121314151617343[[#This Row],[GBR]]-VLOOKUP($U$1,A:G,7,))/VLOOKUP($U$1,A:G,7,))*100)+100</f>
        <v>108.50828729315823</v>
      </c>
      <c r="N182" s="76">
        <f>IF(VLOOKUP(A182,Database!$A:$AU,MATCH($N$1,Database!$A$1:$AU$1,0),FALSE)=0,#N/A,VLOOKUP(A182,Database!$A:$AU,MATCH($N$1,Database!$A$1:$AU$1,0),FALSE))</f>
        <v>95.121222041999999</v>
      </c>
      <c r="O182" s="76">
        <f>(((Table134567891011121314151617343[[#This Row],[USA]]-VLOOKUP($U$1,A:N,14,))/VLOOKUP($U$1,A:N,14,))*100)+100</f>
        <v>109.72637180180882</v>
      </c>
      <c r="P182" s="76">
        <f>IF(VLOOKUP(A182,Database!$A:$AS,MATCH($P$1,Database!$A$1:$AS$1,0),FALSE)=0,#N/A,VLOOKUP(A182,Database!$A:$AS,MATCH($P$1,Database!$A$1:$AS$1,0),FALSE))</f>
        <v>108.47068793299999</v>
      </c>
      <c r="Q182" s="76">
        <f>(((Table134567891011121314151617343[[#This Row],[JPN]]-VLOOKUP($U$1,A:Q,16,))/VLOOKUP($U$1,A:Q,16,))*100)+100</f>
        <v>108.90234506529183</v>
      </c>
    </row>
    <row r="183" spans="1:17" s="80" customFormat="1" x14ac:dyDescent="0.35">
      <c r="A183" s="21">
        <v>38384</v>
      </c>
      <c r="B183" s="76">
        <f>IF(VLOOKUP(A183,Database!$A:$AS,MATCH($B$1,Database!$A$1:$AS$1,0),FALSE)=0,#N/A,VLOOKUP(A183,Database!$A:$AS,MATCH($B$1,Database!$A$1:$AS$1,0),FALSE))</f>
        <v>120.88992584</v>
      </c>
      <c r="C183" s="76">
        <f>IF(VLOOKUP(A183,Database!$A:$AS,MATCH($C$1,Database!$A$1:$AS$1,0),FALSE)=0,#N/A,VLOOKUP(A183,Database!$A:$AS,MATCH($C$1,Database!$A$1:$AS$1,0),FALSE))</f>
        <v>110.38</v>
      </c>
      <c r="D183" s="76">
        <f>IF(VLOOKUP(A183,Database!$A:$AS,MATCH($D$1,Database!$A$1:$AS$1,0),FALSE)=0,#N/A,VLOOKUP(A183,Database!$A:$AS,MATCH($D$1,Database!$A$1:$AS$1,0),FALSE))</f>
        <v>83.106925576999998</v>
      </c>
      <c r="E183" s="76">
        <f>IF(VLOOKUP(A183,Database!$A:$AS,MATCH($E$1,Database!$A$1:$AS$1,0),FALSE)=0,#N/A,VLOOKUP(A183,Database!$A:$AS,MATCH($E$1,Database!$A$1:$AS$1,0),FALSE))</f>
        <v>125.31010442500001</v>
      </c>
      <c r="F183" s="76">
        <f>IF(VLOOKUP(A183,Database!$A:$AS,MATCH($F$1,Database!$A$1:$AS$1,0),FALSE)=0,#N/A,VLOOKUP(A183,Database!$A:$AS,MATCH($F$1,Database!$A$1:$AS$1,0),FALSE))</f>
        <v>98.091825681000003</v>
      </c>
      <c r="G183" s="76">
        <f>IF(VLOOKUP(A183,Database!$A:$AS,MATCH($G$1,Database!$A$1:$AS$1,0),FALSE)=0,#N/A,VLOOKUP(A183,Database!$A:$AS,MATCH($G$1,Database!$A$1:$AS$1,0),FALSE))</f>
        <v>104.103289706</v>
      </c>
      <c r="H183" s="76">
        <f>(((Table134567891011121314151617343[[#This Row],[ITA]]-VLOOKUP($U$1,A:B,2,))/VLOOKUP($U$1,A:B,2,))*100)+100</f>
        <v>99.424342105696709</v>
      </c>
      <c r="I183" s="76">
        <f>(((Table134567891011121314151617343[[#This Row],[FRA]]-VLOOKUP($U$1,A:C,3,))/VLOOKUP($U$1,A:C,3,))*100)+100</f>
        <v>107.70882123341138</v>
      </c>
      <c r="J183" s="76">
        <f>(((Table134567891011121314151617343[[#This Row],[DEU]]-VLOOKUP($U$1,A:D,4,))/VLOOKUP($U$1,A:D,4,))*100)+100</f>
        <v>110.5053191486621</v>
      </c>
      <c r="K183" s="76">
        <f>(((Table134567891011121314151617343[[#This Row],[ESP]]-VLOOKUP($U$1,A:E,5,))/VLOOKUP($U$1,A:E,5,))*100)+100</f>
        <v>105.93546314549668</v>
      </c>
      <c r="L183" s="76">
        <f>(((Table134567891011121314151617343[[#This Row],[EA19]]-VLOOKUP($U$1,A:F,6,))/VLOOKUP($U$1,A:F,6,))*100)+100</f>
        <v>109.60893854744484</v>
      </c>
      <c r="M183" s="76">
        <f>(((Table134567891011121314151617343[[#This Row],[GBR]]-VLOOKUP($U$1,A:G,7,))/VLOOKUP($U$1,A:G,7,))*100)+100</f>
        <v>108.39779005493565</v>
      </c>
      <c r="N183" s="76">
        <f>IF(VLOOKUP(A183,Database!$A:$AU,MATCH($N$1,Database!$A$1:$AU$1,0),FALSE)=0,#N/A,VLOOKUP(A183,Database!$A:$AU,MATCH($N$1,Database!$A$1:$AU$1,0),FALSE))</f>
        <v>95.815529569999995</v>
      </c>
      <c r="O183" s="76">
        <f>(((Table134567891011121314151617343[[#This Row],[USA]]-VLOOKUP($U$1,A:N,14,))/VLOOKUP($U$1,A:N,14,))*100)+100</f>
        <v>110.52728503995544</v>
      </c>
      <c r="P183" s="76">
        <f>IF(VLOOKUP(A183,Database!$A:$AS,MATCH($P$1,Database!$A$1:$AS$1,0),FALSE)=0,#N/A,VLOOKUP(A183,Database!$A:$AS,MATCH($P$1,Database!$A$1:$AS$1,0),FALSE))</f>
        <v>108.47068793299999</v>
      </c>
      <c r="Q183" s="76">
        <f>(((Table134567891011121314151617343[[#This Row],[JPN]]-VLOOKUP($U$1,A:Q,16,))/VLOOKUP($U$1,A:Q,16,))*100)+100</f>
        <v>108.90234506529183</v>
      </c>
    </row>
    <row r="184" spans="1:17" s="80" customFormat="1" x14ac:dyDescent="0.35">
      <c r="A184" s="21">
        <v>38412</v>
      </c>
      <c r="B184" s="76">
        <f>IF(VLOOKUP(A184,Database!$A:$AS,MATCH($B$1,Database!$A$1:$AS$1,0),FALSE)=0,#N/A,VLOOKUP(A184,Database!$A:$AS,MATCH($B$1,Database!$A$1:$AS$1,0),FALSE))</f>
        <v>120.989917507</v>
      </c>
      <c r="C184" s="76">
        <f>IF(VLOOKUP(A184,Database!$A:$AS,MATCH($C$1,Database!$A$1:$AS$1,0),FALSE)=0,#N/A,VLOOKUP(A184,Database!$A:$AS,MATCH($C$1,Database!$A$1:$AS$1,0),FALSE))</f>
        <v>107.97</v>
      </c>
      <c r="D184" s="76">
        <f>IF(VLOOKUP(A184,Database!$A:$AS,MATCH($D$1,Database!$A$1:$AS$1,0),FALSE)=0,#N/A,VLOOKUP(A184,Database!$A:$AS,MATCH($D$1,Database!$A$1:$AS$1,0),FALSE))</f>
        <v>84.207017250999996</v>
      </c>
      <c r="E184" s="76">
        <f>IF(VLOOKUP(A184,Database!$A:$AS,MATCH($E$1,Database!$A$1:$AS$1,0),FALSE)=0,#N/A,VLOOKUP(A184,Database!$A:$AS,MATCH($E$1,Database!$A$1:$AS$1,0),FALSE))</f>
        <v>126.214105178</v>
      </c>
      <c r="F184" s="76">
        <f>IF(VLOOKUP(A184,Database!$A:$AS,MATCH($F$1,Database!$A$1:$AS$1,0),FALSE)=0,#N/A,VLOOKUP(A184,Database!$A:$AS,MATCH($F$1,Database!$A$1:$AS$1,0),FALSE))</f>
        <v>97.991834014000005</v>
      </c>
      <c r="G184" s="76">
        <f>IF(VLOOKUP(A184,Database!$A:$AS,MATCH($G$1,Database!$A$1:$AS$1,0),FALSE)=0,#N/A,VLOOKUP(A184,Database!$A:$AS,MATCH($G$1,Database!$A$1:$AS$1,0),FALSE))</f>
        <v>101.768659356</v>
      </c>
      <c r="H184" s="76">
        <f>(((Table134567891011121314151617343[[#This Row],[ITA]]-VLOOKUP($U$1,A:B,2,))/VLOOKUP($U$1,A:B,2,))*100)+100</f>
        <v>99.506578947505048</v>
      </c>
      <c r="I184" s="76">
        <f>(((Table134567891011121314151617343[[#This Row],[FRA]]-VLOOKUP($U$1,A:C,3,))/VLOOKUP($U$1,A:C,3,))*100)+100</f>
        <v>105.35714285714285</v>
      </c>
      <c r="J184" s="76">
        <f>(((Table134567891011121314151617343[[#This Row],[DEU]]-VLOOKUP($U$1,A:D,4,))/VLOOKUP($U$1,A:D,4,))*100)+100</f>
        <v>111.96808510570045</v>
      </c>
      <c r="K184" s="76">
        <f>(((Table134567891011121314151617343[[#This Row],[ESP]]-VLOOKUP($U$1,A:E,5,))/VLOOKUP($U$1,A:E,5,))*100)+100</f>
        <v>106.6996931243349</v>
      </c>
      <c r="L184" s="76">
        <f>(((Table134567891011121314151617343[[#This Row],[EA19]]-VLOOKUP($U$1,A:F,6,))/VLOOKUP($U$1,A:F,6,))*100)+100</f>
        <v>109.49720670427268</v>
      </c>
      <c r="M184" s="76">
        <f>(((Table134567891011121314151617343[[#This Row],[GBR]]-VLOOKUP($U$1,A:G,7,))/VLOOKUP($U$1,A:G,7,))*100)+100</f>
        <v>105.96685082861651</v>
      </c>
      <c r="N184" s="76">
        <f>IF(VLOOKUP(A184,Database!$A:$AU,MATCH($N$1,Database!$A$1:$AU$1,0),FALSE)=0,#N/A,VLOOKUP(A184,Database!$A:$AU,MATCH($N$1,Database!$A$1:$AU$1,0),FALSE))</f>
        <v>95.678690896999996</v>
      </c>
      <c r="O184" s="76">
        <f>(((Table134567891011121314151617343[[#This Row],[USA]]-VLOOKUP($U$1,A:N,14,))/VLOOKUP($U$1,A:N,14,))*100)+100</f>
        <v>110.36943581569049</v>
      </c>
      <c r="P184" s="76">
        <f>IF(VLOOKUP(A184,Database!$A:$AS,MATCH($P$1,Database!$A$1:$AS$1,0),FALSE)=0,#N/A,VLOOKUP(A184,Database!$A:$AS,MATCH($P$1,Database!$A$1:$AS$1,0),FALSE))</f>
        <v>108.796752125</v>
      </c>
      <c r="Q184" s="76">
        <f>(((Table134567891011121314151617343[[#This Row],[JPN]]-VLOOKUP($U$1,A:Q,16,))/VLOOKUP($U$1,A:Q,16,))*100)+100</f>
        <v>109.22970682382105</v>
      </c>
    </row>
    <row r="185" spans="1:17" s="80" customFormat="1" x14ac:dyDescent="0.35">
      <c r="A185" s="21">
        <v>38443</v>
      </c>
      <c r="B185" s="76">
        <f>IF(VLOOKUP(A185,Database!$A:$AS,MATCH($B$1,Database!$A$1:$AS$1,0),FALSE)=0,#N/A,VLOOKUP(A185,Database!$A:$AS,MATCH($B$1,Database!$A$1:$AS$1,0),FALSE))</f>
        <v>123.589700858</v>
      </c>
      <c r="C185" s="76">
        <f>IF(VLOOKUP(A185,Database!$A:$AS,MATCH($C$1,Database!$A$1:$AS$1,0),FALSE)=0,#N/A,VLOOKUP(A185,Database!$A:$AS,MATCH($C$1,Database!$A$1:$AS$1,0),FALSE))</f>
        <v>110.77</v>
      </c>
      <c r="D185" s="76">
        <f>IF(VLOOKUP(A185,Database!$A:$AS,MATCH($D$1,Database!$A$1:$AS$1,0),FALSE)=0,#N/A,VLOOKUP(A185,Database!$A:$AS,MATCH($D$1,Database!$A$1:$AS$1,0),FALSE))</f>
        <v>84.807067255999996</v>
      </c>
      <c r="E185" s="76">
        <f>IF(VLOOKUP(A185,Database!$A:$AS,MATCH($E$1,Database!$A$1:$AS$1,0),FALSE)=0,#N/A,VLOOKUP(A185,Database!$A:$AS,MATCH($E$1,Database!$A$1:$AS$1,0),FALSE))</f>
        <v>127.42810618999999</v>
      </c>
      <c r="F185" s="76">
        <f>IF(VLOOKUP(A185,Database!$A:$AS,MATCH($F$1,Database!$A$1:$AS$1,0),FALSE)=0,#N/A,VLOOKUP(A185,Database!$A:$AS,MATCH($F$1,Database!$A$1:$AS$1,0),FALSE))</f>
        <v>99.391717357000005</v>
      </c>
      <c r="G185" s="76">
        <f>IF(VLOOKUP(A185,Database!$A:$AS,MATCH($G$1,Database!$A$1:$AS$1,0),FALSE)=0,#N/A,VLOOKUP(A185,Database!$A:$AS,MATCH($G$1,Database!$A$1:$AS$1,0),FALSE))</f>
        <v>105.16448532</v>
      </c>
      <c r="H185" s="76">
        <f>(((Table134567891011121314151617343[[#This Row],[ITA]]-VLOOKUP($U$1,A:B,2,))/VLOOKUP($U$1,A:B,2,))*100)+100</f>
        <v>101.64473684192401</v>
      </c>
      <c r="I185" s="76">
        <f>(((Table134567891011121314151617343[[#This Row],[FRA]]-VLOOKUP($U$1,A:C,3,))/VLOOKUP($U$1,A:C,3,))*100)+100</f>
        <v>108.08938329430131</v>
      </c>
      <c r="J185" s="76">
        <f>(((Table134567891011121314151617343[[#This Row],[DEU]]-VLOOKUP($U$1,A:D,4,))/VLOOKUP($U$1,A:D,4,))*100)+100</f>
        <v>112.76595744723286</v>
      </c>
      <c r="K185" s="76">
        <f>(((Table134567891011121314151617343[[#This Row],[ESP]]-VLOOKUP($U$1,A:E,5,))/VLOOKUP($U$1,A:E,5,))*100)+100</f>
        <v>107.72599311870043</v>
      </c>
      <c r="L185" s="76">
        <f>(((Table134567891011121314151617343[[#This Row],[EA19]]-VLOOKUP($U$1,A:F,6,))/VLOOKUP($U$1,A:F,6,))*100)+100</f>
        <v>111.06145251426987</v>
      </c>
      <c r="M185" s="76">
        <f>(((Table134567891011121314151617343[[#This Row],[GBR]]-VLOOKUP($U$1,A:G,7,))/VLOOKUP($U$1,A:G,7,))*100)+100</f>
        <v>109.5027624309139</v>
      </c>
      <c r="N185" s="76">
        <f>IF(VLOOKUP(A185,Database!$A:$AU,MATCH($N$1,Database!$A$1:$AU$1,0),FALSE)=0,#N/A,VLOOKUP(A185,Database!$A:$AU,MATCH($N$1,Database!$A$1:$AU$1,0),FALSE))</f>
        <v>95.867290284999996</v>
      </c>
      <c r="O185" s="76">
        <f>(((Table134567891011121314151617343[[#This Row],[USA]]-VLOOKUP($U$1,A:N,14,))/VLOOKUP($U$1,A:N,14,))*100)+100</f>
        <v>110.58699322427955</v>
      </c>
      <c r="P185" s="76">
        <f>IF(VLOOKUP(A185,Database!$A:$AS,MATCH($P$1,Database!$A$1:$AS$1,0),FALSE)=0,#N/A,VLOOKUP(A185,Database!$A:$AS,MATCH($P$1,Database!$A$1:$AS$1,0),FALSE))</f>
        <v>109.231504382</v>
      </c>
      <c r="Q185" s="76">
        <f>(((Table134567891011121314151617343[[#This Row],[JPN]]-VLOOKUP($U$1,A:Q,16,))/VLOOKUP($U$1,A:Q,16,))*100)+100</f>
        <v>109.66618916953063</v>
      </c>
    </row>
    <row r="186" spans="1:17" s="80" customFormat="1" x14ac:dyDescent="0.35">
      <c r="A186" s="21">
        <v>38473</v>
      </c>
      <c r="B186" s="76">
        <f>IF(VLOOKUP(A186,Database!$A:$AS,MATCH($B$1,Database!$A$1:$AS$1,0),FALSE)=0,#N/A,VLOOKUP(A186,Database!$A:$AS,MATCH($B$1,Database!$A$1:$AS$1,0),FALSE))</f>
        <v>120.689942505</v>
      </c>
      <c r="C186" s="76">
        <f>IF(VLOOKUP(A186,Database!$A:$AS,MATCH($C$1,Database!$A$1:$AS$1,0),FALSE)=0,#N/A,VLOOKUP(A186,Database!$A:$AS,MATCH($C$1,Database!$A$1:$AS$1,0),FALSE))</f>
        <v>109.57</v>
      </c>
      <c r="D186" s="76">
        <f>IF(VLOOKUP(A186,Database!$A:$AS,MATCH($D$1,Database!$A$1:$AS$1,0),FALSE)=0,#N/A,VLOOKUP(A186,Database!$A:$AS,MATCH($D$1,Database!$A$1:$AS$1,0),FALSE))</f>
        <v>83.706975580999995</v>
      </c>
      <c r="E186" s="76">
        <f>IF(VLOOKUP(A186,Database!$A:$AS,MATCH($E$1,Database!$A$1:$AS$1,0),FALSE)=0,#N/A,VLOOKUP(A186,Database!$A:$AS,MATCH($E$1,Database!$A$1:$AS$1,0),FALSE))</f>
        <v>126.415105346</v>
      </c>
      <c r="F186" s="76">
        <f>IF(VLOOKUP(A186,Database!$A:$AS,MATCH($F$1,Database!$A$1:$AS$1,0),FALSE)=0,#N/A,VLOOKUP(A186,Database!$A:$AS,MATCH($F$1,Database!$A$1:$AS$1,0),FALSE))</f>
        <v>98.091825681000003</v>
      </c>
      <c r="G186" s="76">
        <f>IF(VLOOKUP(A186,Database!$A:$AS,MATCH($G$1,Database!$A$1:$AS$1,0),FALSE)=0,#N/A,VLOOKUP(A186,Database!$A:$AS,MATCH($G$1,Database!$A$1:$AS$1,0),FALSE))</f>
        <v>104.527767952</v>
      </c>
      <c r="H186" s="76">
        <f>(((Table134567891011121314151617343[[#This Row],[ITA]]-VLOOKUP($U$1,A:B,2,))/VLOOKUP($U$1,A:B,2,))*100)+100</f>
        <v>99.259868421257579</v>
      </c>
      <c r="I186" s="76">
        <f>(((Table134567891011121314151617343[[#This Row],[FRA]]-VLOOKUP($U$1,A:C,3,))/VLOOKUP($U$1,A:C,3,))*100)+100</f>
        <v>106.91842310694769</v>
      </c>
      <c r="J186" s="76">
        <f>(((Table134567891011121314151617343[[#This Row],[DEU]]-VLOOKUP($U$1,A:D,4,))/VLOOKUP($U$1,A:D,4,))*100)+100</f>
        <v>111.30319148886483</v>
      </c>
      <c r="K186" s="76">
        <f>(((Table134567891011121314151617343[[#This Row],[ESP]]-VLOOKUP($U$1,A:E,5,))/VLOOKUP($U$1,A:E,5,))*100)+100</f>
        <v>106.86961594091149</v>
      </c>
      <c r="L186" s="76">
        <f>(((Table134567891011121314151617343[[#This Row],[EA19]]-VLOOKUP($U$1,A:F,6,))/VLOOKUP($U$1,A:F,6,))*100)+100</f>
        <v>109.60893854744484</v>
      </c>
      <c r="M186" s="76">
        <f>(((Table134567891011121314151617343[[#This Row],[GBR]]-VLOOKUP($U$1,A:G,7,))/VLOOKUP($U$1,A:G,7,))*100)+100</f>
        <v>108.83977900574347</v>
      </c>
      <c r="N186" s="76">
        <f>IF(VLOOKUP(A186,Database!$A:$AU,MATCH($N$1,Database!$A$1:$AU$1,0),FALSE)=0,#N/A,VLOOKUP(A186,Database!$A:$AU,MATCH($N$1,Database!$A$1:$AU$1,0),FALSE))</f>
        <v>95.977951125000004</v>
      </c>
      <c r="O186" s="76">
        <f>(((Table134567891011121314151617343[[#This Row],[USA]]-VLOOKUP($U$1,A:N,14,))/VLOOKUP($U$1,A:N,14,))*100)+100</f>
        <v>110.71464520575199</v>
      </c>
      <c r="P186" s="76">
        <f>IF(VLOOKUP(A186,Database!$A:$AS,MATCH($P$1,Database!$A$1:$AS$1,0),FALSE)=0,#N/A,VLOOKUP(A186,Database!$A:$AS,MATCH($P$1,Database!$A$1:$AS$1,0),FALSE))</f>
        <v>108.361999869</v>
      </c>
      <c r="Q186" s="76">
        <f>(((Table134567891011121314151617343[[#This Row],[JPN]]-VLOOKUP($U$1,A:Q,16,))/VLOOKUP($U$1,A:Q,16,))*100)+100</f>
        <v>108.79322447911544</v>
      </c>
    </row>
    <row r="187" spans="1:17" s="80" customFormat="1" x14ac:dyDescent="0.35">
      <c r="A187" s="21">
        <v>38504</v>
      </c>
      <c r="B187" s="76">
        <f>IF(VLOOKUP(A187,Database!$A:$AS,MATCH($B$1,Database!$A$1:$AS$1,0),FALSE)=0,#N/A,VLOOKUP(A187,Database!$A:$AS,MATCH($B$1,Database!$A$1:$AS$1,0),FALSE))</f>
        <v>120.689942505</v>
      </c>
      <c r="C187" s="76">
        <f>IF(VLOOKUP(A187,Database!$A:$AS,MATCH($C$1,Database!$A$1:$AS$1,0),FALSE)=0,#N/A,VLOOKUP(A187,Database!$A:$AS,MATCH($C$1,Database!$A$1:$AS$1,0),FALSE))</f>
        <v>109.52</v>
      </c>
      <c r="D187" s="76">
        <f>IF(VLOOKUP(A187,Database!$A:$AS,MATCH($D$1,Database!$A$1:$AS$1,0),FALSE)=0,#N/A,VLOOKUP(A187,Database!$A:$AS,MATCH($D$1,Database!$A$1:$AS$1,0),FALSE))</f>
        <v>85.507125594000001</v>
      </c>
      <c r="E187" s="76">
        <f>IF(VLOOKUP(A187,Database!$A:$AS,MATCH($E$1,Database!$A$1:$AS$1,0),FALSE)=0,#N/A,VLOOKUP(A187,Database!$A:$AS,MATCH($E$1,Database!$A$1:$AS$1,0),FALSE))</f>
        <v>127.034105862</v>
      </c>
      <c r="F187" s="76">
        <f>IF(VLOOKUP(A187,Database!$A:$AS,MATCH($F$1,Database!$A$1:$AS$1,0),FALSE)=0,#N/A,VLOOKUP(A187,Database!$A:$AS,MATCH($F$1,Database!$A$1:$AS$1,0),FALSE))</f>
        <v>98.991750687000007</v>
      </c>
      <c r="G187" s="76">
        <f>IF(VLOOKUP(A187,Database!$A:$AS,MATCH($G$1,Database!$A$1:$AS$1,0),FALSE)=0,#N/A,VLOOKUP(A187,Database!$A:$AS,MATCH($G$1,Database!$A$1:$AS$1,0),FALSE))</f>
        <v>105.90732224999999</v>
      </c>
      <c r="H187" s="76">
        <f>(((Table134567891011121314151617343[[#This Row],[ITA]]-VLOOKUP($U$1,A:B,2,))/VLOOKUP($U$1,A:B,2,))*100)+100</f>
        <v>99.259868421257579</v>
      </c>
      <c r="I187" s="76">
        <f>(((Table134567891011121314151617343[[#This Row],[FRA]]-VLOOKUP($U$1,A:C,3,))/VLOOKUP($U$1,A:C,3,))*100)+100</f>
        <v>106.86963309914128</v>
      </c>
      <c r="J187" s="76">
        <f>(((Table134567891011121314151617343[[#This Row],[DEU]]-VLOOKUP($U$1,A:D,4,))/VLOOKUP($U$1,A:D,4,))*100)+100</f>
        <v>113.69680851080274</v>
      </c>
      <c r="K187" s="76">
        <f>(((Table134567891011121314151617343[[#This Row],[ESP]]-VLOOKUP($U$1,A:E,5,))/VLOOKUP($U$1,A:E,5,))*100)+100</f>
        <v>107.39291058383479</v>
      </c>
      <c r="L187" s="76">
        <f>(((Table134567891011121314151617343[[#This Row],[EA19]]-VLOOKUP($U$1,A:F,6,))/VLOOKUP($U$1,A:F,6,))*100)+100</f>
        <v>110.61452513934645</v>
      </c>
      <c r="M187" s="76">
        <f>(((Table134567891011121314151617343[[#This Row],[GBR]]-VLOOKUP($U$1,A:G,7,))/VLOOKUP($U$1,A:G,7,))*100)+100</f>
        <v>110.27624309430692</v>
      </c>
      <c r="N187" s="76">
        <f>IF(VLOOKUP(A187,Database!$A:$AU,MATCH($N$1,Database!$A$1:$AU$1,0),FALSE)=0,#N/A,VLOOKUP(A187,Database!$A:$AU,MATCH($N$1,Database!$A$1:$AU$1,0),FALSE))</f>
        <v>96.372105997999995</v>
      </c>
      <c r="O187" s="76">
        <f>(((Table134567891011121314151617343[[#This Row],[USA]]-VLOOKUP($U$1,A:N,14,))/VLOOKUP($U$1,A:N,14,))*100)+100</f>
        <v>111.16931960136893</v>
      </c>
      <c r="P187" s="76">
        <f>IF(VLOOKUP(A187,Database!$A:$AS,MATCH($P$1,Database!$A$1:$AS$1,0),FALSE)=0,#N/A,VLOOKUP(A187,Database!$A:$AS,MATCH($P$1,Database!$A$1:$AS$1,0),FALSE))</f>
        <v>108.796752125</v>
      </c>
      <c r="Q187" s="76">
        <f>(((Table134567891011121314151617343[[#This Row],[JPN]]-VLOOKUP($U$1,A:Q,16,))/VLOOKUP($U$1,A:Q,16,))*100)+100</f>
        <v>109.22970682382105</v>
      </c>
    </row>
    <row r="188" spans="1:17" s="80" customFormat="1" x14ac:dyDescent="0.35">
      <c r="A188" s="21">
        <v>38534</v>
      </c>
      <c r="B188" s="76">
        <f>IF(VLOOKUP(A188,Database!$A:$AS,MATCH($B$1,Database!$A$1:$AS$1,0),FALSE)=0,#N/A,VLOOKUP(A188,Database!$A:$AS,MATCH($B$1,Database!$A$1:$AS$1,0),FALSE))</f>
        <v>122.38980085</v>
      </c>
      <c r="C188" s="76">
        <f>IF(VLOOKUP(A188,Database!$A:$AS,MATCH($C$1,Database!$A$1:$AS$1,0),FALSE)=0,#N/A,VLOOKUP(A188,Database!$A:$AS,MATCH($C$1,Database!$A$1:$AS$1,0),FALSE))</f>
        <v>109.18</v>
      </c>
      <c r="D188" s="76">
        <f>IF(VLOOKUP(A188,Database!$A:$AS,MATCH($D$1,Database!$A$1:$AS$1,0),FALSE)=0,#N/A,VLOOKUP(A188,Database!$A:$AS,MATCH($D$1,Database!$A$1:$AS$1,0),FALSE))</f>
        <v>86.807233936000003</v>
      </c>
      <c r="E188" s="76">
        <f>IF(VLOOKUP(A188,Database!$A:$AS,MATCH($E$1,Database!$A$1:$AS$1,0),FALSE)=0,#N/A,VLOOKUP(A188,Database!$A:$AS,MATCH($E$1,Database!$A$1:$AS$1,0),FALSE))</f>
        <v>127.187105989</v>
      </c>
      <c r="F188" s="76">
        <f>IF(VLOOKUP(A188,Database!$A:$AS,MATCH($F$1,Database!$A$1:$AS$1,0),FALSE)=0,#N/A,VLOOKUP(A188,Database!$A:$AS,MATCH($F$1,Database!$A$1:$AS$1,0),FALSE))</f>
        <v>99.491709024000002</v>
      </c>
      <c r="G188" s="76">
        <f>IF(VLOOKUP(A188,Database!$A:$AS,MATCH($G$1,Database!$A$1:$AS$1,0),FALSE)=0,#N/A,VLOOKUP(A188,Database!$A:$AS,MATCH($G$1,Database!$A$1:$AS$1,0),FALSE))</f>
        <v>105.16448532</v>
      </c>
      <c r="H188" s="76">
        <f>(((Table134567891011121314151617343[[#This Row],[ITA]]-VLOOKUP($U$1,A:B,2,))/VLOOKUP($U$1,A:B,2,))*100)+100</f>
        <v>100.6578947369341</v>
      </c>
      <c r="I188" s="76">
        <f>(((Table134567891011121314151617343[[#This Row],[FRA]]-VLOOKUP($U$1,A:C,3,))/VLOOKUP($U$1,A:C,3,))*100)+100</f>
        <v>106.53786104605777</v>
      </c>
      <c r="J188" s="76">
        <f>(((Table134567891011121314151617343[[#This Row],[DEU]]-VLOOKUP($U$1,A:D,4,))/VLOOKUP($U$1,A:D,4,))*100)+100</f>
        <v>115.42553191457534</v>
      </c>
      <c r="K188" s="76">
        <f>(((Table134567891011121314151617343[[#This Row],[ESP]]-VLOOKUP($U$1,A:E,5,))/VLOOKUP($U$1,A:E,5,))*100)+100</f>
        <v>107.52225481660386</v>
      </c>
      <c r="L188" s="76">
        <f>(((Table134567891011121314151617343[[#This Row],[EA19]]-VLOOKUP($U$1,A:F,6,))/VLOOKUP($U$1,A:F,6,))*100)+100</f>
        <v>111.17318435744203</v>
      </c>
      <c r="M188" s="76">
        <f>(((Table134567891011121314151617343[[#This Row],[GBR]]-VLOOKUP($U$1,A:G,7,))/VLOOKUP($U$1,A:G,7,))*100)+100</f>
        <v>109.5027624309139</v>
      </c>
      <c r="N188" s="76">
        <f>IF(VLOOKUP(A188,Database!$A:$AU,MATCH($N$1,Database!$A$1:$AU$1,0),FALSE)=0,#N/A,VLOOKUP(A188,Database!$A:$AU,MATCH($N$1,Database!$A$1:$AU$1,0),FALSE))</f>
        <v>96.082662458000001</v>
      </c>
      <c r="O188" s="76">
        <f>(((Table134567891011121314151617343[[#This Row],[USA]]-VLOOKUP($U$1,A:N,14,))/VLOOKUP($U$1,A:N,14,))*100)+100</f>
        <v>110.83543417807562</v>
      </c>
      <c r="P188" s="76">
        <f>IF(VLOOKUP(A188,Database!$A:$AS,MATCH($P$1,Database!$A$1:$AS$1,0),FALSE)=0,#N/A,VLOOKUP(A188,Database!$A:$AS,MATCH($P$1,Database!$A$1:$AS$1,0),FALSE))</f>
        <v>108.144623741</v>
      </c>
      <c r="Q188" s="76">
        <f>(((Table134567891011121314151617343[[#This Row],[JPN]]-VLOOKUP($U$1,A:Q,16,))/VLOOKUP($U$1,A:Q,16,))*100)+100</f>
        <v>108.57498330676263</v>
      </c>
    </row>
    <row r="189" spans="1:17" s="80" customFormat="1" x14ac:dyDescent="0.35">
      <c r="A189" s="21">
        <v>38565</v>
      </c>
      <c r="B189" s="76">
        <f>IF(VLOOKUP(A189,Database!$A:$AS,MATCH($B$1,Database!$A$1:$AS$1,0),FALSE)=0,#N/A,VLOOKUP(A189,Database!$A:$AS,MATCH($B$1,Database!$A$1:$AS$1,0),FALSE))</f>
        <v>121.489875844</v>
      </c>
      <c r="C189" s="76">
        <f>IF(VLOOKUP(A189,Database!$A:$AS,MATCH($C$1,Database!$A$1:$AS$1,0),FALSE)=0,#N/A,VLOOKUP(A189,Database!$A:$AS,MATCH($C$1,Database!$A$1:$AS$1,0),FALSE))</f>
        <v>108.56</v>
      </c>
      <c r="D189" s="76">
        <f>IF(VLOOKUP(A189,Database!$A:$AS,MATCH($D$1,Database!$A$1:$AS$1,0),FALSE)=0,#N/A,VLOOKUP(A189,Database!$A:$AS,MATCH($D$1,Database!$A$1:$AS$1,0),FALSE))</f>
        <v>84.307025585000005</v>
      </c>
      <c r="E189" s="76">
        <f>IF(VLOOKUP(A189,Database!$A:$AS,MATCH($E$1,Database!$A$1:$AS$1,0),FALSE)=0,#N/A,VLOOKUP(A189,Database!$A:$AS,MATCH($E$1,Database!$A$1:$AS$1,0),FALSE))</f>
        <v>128.11910676599999</v>
      </c>
      <c r="F189" s="76">
        <f>IF(VLOOKUP(A189,Database!$A:$AS,MATCH($F$1,Database!$A$1:$AS$1,0),FALSE)=0,#N/A,VLOOKUP(A189,Database!$A:$AS,MATCH($F$1,Database!$A$1:$AS$1,0),FALSE))</f>
        <v>98.391800683</v>
      </c>
      <c r="G189" s="76">
        <f>IF(VLOOKUP(A189,Database!$A:$AS,MATCH($G$1,Database!$A$1:$AS$1,0),FALSE)=0,#N/A,VLOOKUP(A189,Database!$A:$AS,MATCH($G$1,Database!$A$1:$AS$1,0),FALSE))</f>
        <v>104.315528829</v>
      </c>
      <c r="H189" s="76">
        <f>(((Table134567891011121314151617343[[#This Row],[ITA]]-VLOOKUP($U$1,A:B,2,))/VLOOKUP($U$1,A:B,2,))*100)+100</f>
        <v>99.917763158191661</v>
      </c>
      <c r="I189" s="76">
        <f>(((Table134567891011121314151617343[[#This Row],[FRA]]-VLOOKUP($U$1,A:C,3,))/VLOOKUP($U$1,A:C,3,))*100)+100</f>
        <v>105.93286494925839</v>
      </c>
      <c r="J189" s="76">
        <f>(((Table134567891011121314151617343[[#This Row],[DEU]]-VLOOKUP($U$1,A:D,4,))/VLOOKUP($U$1,A:D,4,))*100)+100</f>
        <v>112.10106382906758</v>
      </c>
      <c r="K189" s="76">
        <f>(((Table134567891011121314151617343[[#This Row],[ESP]]-VLOOKUP($U$1,A:E,5,))/VLOOKUP($U$1,A:E,5,))*100)+100</f>
        <v>108.3101556360669</v>
      </c>
      <c r="L189" s="76">
        <f>(((Table134567891011121314151617343[[#This Row],[EA19]]-VLOOKUP($U$1,A:F,6,))/VLOOKUP($U$1,A:F,6,))*100)+100</f>
        <v>109.9441340780787</v>
      </c>
      <c r="M189" s="76">
        <f>(((Table134567891011121314151617343[[#This Row],[GBR]]-VLOOKUP($U$1,A:G,7,))/VLOOKUP($U$1,A:G,7,))*100)+100</f>
        <v>108.61878453033957</v>
      </c>
      <c r="N189" s="76">
        <f>IF(VLOOKUP(A189,Database!$A:$AU,MATCH($N$1,Database!$A$1:$AU$1,0),FALSE)=0,#N/A,VLOOKUP(A189,Database!$A:$AU,MATCH($N$1,Database!$A$1:$AU$1,0),FALSE))</f>
        <v>96.404134181000003</v>
      </c>
      <c r="O189" s="76">
        <f>(((Table134567891011121314151617343[[#This Row],[USA]]-VLOOKUP($U$1,A:N,14,))/VLOOKUP($U$1,A:N,14,))*100)+100</f>
        <v>111.20626547149709</v>
      </c>
      <c r="P189" s="76">
        <f>IF(VLOOKUP(A189,Database!$A:$AS,MATCH($P$1,Database!$A$1:$AS$1,0),FALSE)=0,#N/A,VLOOKUP(A189,Database!$A:$AS,MATCH($P$1,Database!$A$1:$AS$1,0),FALSE))</f>
        <v>108.144623741</v>
      </c>
      <c r="Q189" s="76">
        <f>(((Table134567891011121314151617343[[#This Row],[JPN]]-VLOOKUP($U$1,A:Q,16,))/VLOOKUP($U$1,A:Q,16,))*100)+100</f>
        <v>108.57498330676263</v>
      </c>
    </row>
    <row r="190" spans="1:17" s="80" customFormat="1" x14ac:dyDescent="0.35">
      <c r="A190" s="21">
        <v>38596</v>
      </c>
      <c r="B190" s="76">
        <f>IF(VLOOKUP(A190,Database!$A:$AS,MATCH($B$1,Database!$A$1:$AS$1,0),FALSE)=0,#N/A,VLOOKUP(A190,Database!$A:$AS,MATCH($B$1,Database!$A$1:$AS$1,0),FALSE))</f>
        <v>122.089825848</v>
      </c>
      <c r="C190" s="76">
        <f>IF(VLOOKUP(A190,Database!$A:$AS,MATCH($C$1,Database!$A$1:$AS$1,0),FALSE)=0,#N/A,VLOOKUP(A190,Database!$A:$AS,MATCH($C$1,Database!$A$1:$AS$1,0),FALSE))</f>
        <v>111.29</v>
      </c>
      <c r="D190" s="76">
        <f>IF(VLOOKUP(A190,Database!$A:$AS,MATCH($D$1,Database!$A$1:$AS$1,0),FALSE)=0,#N/A,VLOOKUP(A190,Database!$A:$AS,MATCH($D$1,Database!$A$1:$AS$1,0),FALSE))</f>
        <v>86.707225601999994</v>
      </c>
      <c r="E190" s="76">
        <f>IF(VLOOKUP(A190,Database!$A:$AS,MATCH($E$1,Database!$A$1:$AS$1,0),FALSE)=0,#N/A,VLOOKUP(A190,Database!$A:$AS,MATCH($E$1,Database!$A$1:$AS$1,0),FALSE))</f>
        <v>127.618106348</v>
      </c>
      <c r="F190" s="76">
        <f>IF(VLOOKUP(A190,Database!$A:$AS,MATCH($F$1,Database!$A$1:$AS$1,0),FALSE)=0,#N/A,VLOOKUP(A190,Database!$A:$AS,MATCH($F$1,Database!$A$1:$AS$1,0),FALSE))</f>
        <v>99.691692359000001</v>
      </c>
      <c r="G190" s="76">
        <f>IF(VLOOKUP(A190,Database!$A:$AS,MATCH($G$1,Database!$A$1:$AS$1,0),FALSE)=0,#N/A,VLOOKUP(A190,Database!$A:$AS,MATCH($G$1,Database!$A$1:$AS$1,0),FALSE))</f>
        <v>104.633887513</v>
      </c>
      <c r="H190" s="76">
        <f>(((Table134567891011121314151617343[[#This Row],[ITA]]-VLOOKUP($U$1,A:B,2,))/VLOOKUP($U$1,A:B,2,))*100)+100</f>
        <v>100.41118421068661</v>
      </c>
      <c r="I190" s="76">
        <f>(((Table134567891011121314151617343[[#This Row],[FRA]]-VLOOKUP($U$1,A:C,3,))/VLOOKUP($U$1,A:C,3,))*100)+100</f>
        <v>108.5967993754879</v>
      </c>
      <c r="J190" s="76">
        <f>(((Table134567891011121314151617343[[#This Row],[DEU]]-VLOOKUP($U$1,A:D,4,))/VLOOKUP($U$1,A:D,4,))*100)+100</f>
        <v>115.29255319120821</v>
      </c>
      <c r="K190" s="76">
        <f>(((Table134567891011121314151617343[[#This Row],[ESP]]-VLOOKUP($U$1,A:E,5,))/VLOOKUP($U$1,A:E,5,))*100)+100</f>
        <v>107.88661667597704</v>
      </c>
      <c r="L190" s="76">
        <f>(((Table134567891011121314151617343[[#This Row],[EA19]]-VLOOKUP($U$1,A:F,6,))/VLOOKUP($U$1,A:F,6,))*100)+100</f>
        <v>111.39664804490374</v>
      </c>
      <c r="M190" s="76">
        <f>(((Table134567891011121314151617343[[#This Row],[GBR]]-VLOOKUP($U$1,A:G,7,))/VLOOKUP($U$1,A:G,7,))*100)+100</f>
        <v>108.95027624292479</v>
      </c>
      <c r="N190" s="76">
        <f>IF(VLOOKUP(A190,Database!$A:$AU,MATCH($N$1,Database!$A$1:$AU$1,0),FALSE)=0,#N/A,VLOOKUP(A190,Database!$A:$AU,MATCH($N$1,Database!$A$1:$AU$1,0),FALSE))</f>
        <v>94.543921495999996</v>
      </c>
      <c r="O190" s="76">
        <f>(((Table134567891011121314151617343[[#This Row],[USA]]-VLOOKUP($U$1,A:N,14,))/VLOOKUP($U$1,A:N,14,))*100)+100</f>
        <v>109.06043108961093</v>
      </c>
      <c r="P190" s="76">
        <f>IF(VLOOKUP(A190,Database!$A:$AS,MATCH($P$1,Database!$A$1:$AS$1,0),FALSE)=0,#N/A,VLOOKUP(A190,Database!$A:$AS,MATCH($P$1,Database!$A$1:$AS$1,0),FALSE))</f>
        <v>109.014128254</v>
      </c>
      <c r="Q190" s="76">
        <f>(((Table134567891011121314151617343[[#This Row],[JPN]]-VLOOKUP($U$1,A:Q,16,))/VLOOKUP($U$1,A:Q,16,))*100)+100</f>
        <v>109.44794799717782</v>
      </c>
    </row>
    <row r="191" spans="1:17" s="80" customFormat="1" x14ac:dyDescent="0.35">
      <c r="A191" s="21">
        <v>38626</v>
      </c>
      <c r="B191" s="76">
        <f>IF(VLOOKUP(A191,Database!$A:$AS,MATCH($B$1,Database!$A$1:$AS$1,0),FALSE)=0,#N/A,VLOOKUP(A191,Database!$A:$AS,MATCH($B$1,Database!$A$1:$AS$1,0),FALSE))</f>
        <v>122.189817515</v>
      </c>
      <c r="C191" s="76">
        <f>IF(VLOOKUP(A191,Database!$A:$AS,MATCH($C$1,Database!$A$1:$AS$1,0),FALSE)=0,#N/A,VLOOKUP(A191,Database!$A:$AS,MATCH($C$1,Database!$A$1:$AS$1,0),FALSE))</f>
        <v>108.04</v>
      </c>
      <c r="D191" s="76">
        <f>IF(VLOOKUP(A191,Database!$A:$AS,MATCH($D$1,Database!$A$1:$AS$1,0),FALSE)=0,#N/A,VLOOKUP(A191,Database!$A:$AS,MATCH($D$1,Database!$A$1:$AS$1,0),FALSE))</f>
        <v>88.407367281000006</v>
      </c>
      <c r="E191" s="76">
        <f>IF(VLOOKUP(A191,Database!$A:$AS,MATCH($E$1,Database!$A$1:$AS$1,0),FALSE)=0,#N/A,VLOOKUP(A191,Database!$A:$AS,MATCH($E$1,Database!$A$1:$AS$1,0),FALSE))</f>
        <v>126.99810583199999</v>
      </c>
      <c r="F191" s="76">
        <f>IF(VLOOKUP(A191,Database!$A:$AS,MATCH($F$1,Database!$A$1:$AS$1,0),FALSE)=0,#N/A,VLOOKUP(A191,Database!$A:$AS,MATCH($F$1,Database!$A$1:$AS$1,0),FALSE))</f>
        <v>99.891675694</v>
      </c>
      <c r="G191" s="76">
        <f>IF(VLOOKUP(A191,Database!$A:$AS,MATCH($G$1,Database!$A$1:$AS$1,0),FALSE)=0,#N/A,VLOOKUP(A191,Database!$A:$AS,MATCH($G$1,Database!$A$1:$AS$1,0),FALSE))</f>
        <v>103.891050584</v>
      </c>
      <c r="H191" s="76">
        <f>(((Table134567891011121314151617343[[#This Row],[ITA]]-VLOOKUP($U$1,A:B,2,))/VLOOKUP($U$1,A:B,2,))*100)+100</f>
        <v>100.49342105249497</v>
      </c>
      <c r="I191" s="76">
        <f>(((Table134567891011121314151617343[[#This Row],[FRA]]-VLOOKUP($U$1,A:C,3,))/VLOOKUP($U$1,A:C,3,))*100)+100</f>
        <v>105.42544886807183</v>
      </c>
      <c r="J191" s="76">
        <f>(((Table134567891011121314151617343[[#This Row],[DEU]]-VLOOKUP($U$1,A:D,4,))/VLOOKUP($U$1,A:D,4,))*100)+100</f>
        <v>117.553191489779</v>
      </c>
      <c r="K191" s="76">
        <f>(((Table134567891011121314151617343[[#This Row],[ESP]]-VLOOKUP($U$1,A:E,5,))/VLOOKUP($U$1,A:E,5,))*100)+100</f>
        <v>107.36247664661319</v>
      </c>
      <c r="L191" s="76">
        <f>(((Table134567891011121314151617343[[#This Row],[EA19]]-VLOOKUP($U$1,A:F,6,))/VLOOKUP($U$1,A:F,6,))*100)+100</f>
        <v>111.62011173236546</v>
      </c>
      <c r="M191" s="76">
        <f>(((Table134567891011121314151617343[[#This Row],[GBR]]-VLOOKUP($U$1,A:G,7,))/VLOOKUP($U$1,A:G,7,))*100)+100</f>
        <v>108.17679558057301</v>
      </c>
      <c r="N191" s="76">
        <f>IF(VLOOKUP(A191,Database!$A:$AU,MATCH($N$1,Database!$A$1:$AU$1,0),FALSE)=0,#N/A,VLOOKUP(A191,Database!$A:$AU,MATCH($N$1,Database!$A$1:$AU$1,0),FALSE))</f>
        <v>95.686028622999999</v>
      </c>
      <c r="O191" s="76">
        <f>(((Table134567891011121314151617343[[#This Row],[USA]]-VLOOKUP($U$1,A:N,14,))/VLOOKUP($U$1,A:N,14,))*100)+100</f>
        <v>110.37790019444816</v>
      </c>
      <c r="P191" s="76">
        <f>IF(VLOOKUP(A191,Database!$A:$AS,MATCH($P$1,Database!$A$1:$AS$1,0),FALSE)=0,#N/A,VLOOKUP(A191,Database!$A:$AS,MATCH($P$1,Database!$A$1:$AS$1,0),FALSE))</f>
        <v>108.035935677</v>
      </c>
      <c r="Q191" s="76">
        <f>(((Table134567891011121314151617343[[#This Row],[JPN]]-VLOOKUP($U$1,A:Q,16,))/VLOOKUP($U$1,A:Q,16,))*100)+100</f>
        <v>108.46586272058623</v>
      </c>
    </row>
    <row r="192" spans="1:17" s="80" customFormat="1" x14ac:dyDescent="0.35">
      <c r="A192" s="21">
        <v>38657</v>
      </c>
      <c r="B192" s="76">
        <f>IF(VLOOKUP(A192,Database!$A:$AS,MATCH($B$1,Database!$A$1:$AS$1,0),FALSE)=0,#N/A,VLOOKUP(A192,Database!$A:$AS,MATCH($B$1,Database!$A$1:$AS$1,0),FALSE))</f>
        <v>123.489709191</v>
      </c>
      <c r="C192" s="76">
        <f>IF(VLOOKUP(A192,Database!$A:$AS,MATCH($C$1,Database!$A$1:$AS$1,0),FALSE)=0,#N/A,VLOOKUP(A192,Database!$A:$AS,MATCH($C$1,Database!$A$1:$AS$1,0),FALSE))</f>
        <v>112.35</v>
      </c>
      <c r="D192" s="76">
        <f>IF(VLOOKUP(A192,Database!$A:$AS,MATCH($D$1,Database!$A$1:$AS$1,0),FALSE)=0,#N/A,VLOOKUP(A192,Database!$A:$AS,MATCH($D$1,Database!$A$1:$AS$1,0),FALSE))</f>
        <v>87.407283939999999</v>
      </c>
      <c r="E192" s="76">
        <f>IF(VLOOKUP(A192,Database!$A:$AS,MATCH($E$1,Database!$A$1:$AS$1,0),FALSE)=0,#N/A,VLOOKUP(A192,Database!$A:$AS,MATCH($E$1,Database!$A$1:$AS$1,0),FALSE))</f>
        <v>128.62110718400001</v>
      </c>
      <c r="F192" s="76">
        <f>IF(VLOOKUP(A192,Database!$A:$AS,MATCH($F$1,Database!$A$1:$AS$1,0),FALSE)=0,#N/A,VLOOKUP(A192,Database!$A:$AS,MATCH($F$1,Database!$A$1:$AS$1,0),FALSE))</f>
        <v>101.591534039</v>
      </c>
      <c r="G192" s="76">
        <f>IF(VLOOKUP(A192,Database!$A:$AS,MATCH($G$1,Database!$A$1:$AS$1,0),FALSE)=0,#N/A,VLOOKUP(A192,Database!$A:$AS,MATCH($G$1,Database!$A$1:$AS$1,0),FALSE))</f>
        <v>104.42164839100001</v>
      </c>
      <c r="H192" s="76">
        <f>(((Table134567891011121314151617343[[#This Row],[ITA]]-VLOOKUP($U$1,A:B,2,))/VLOOKUP($U$1,A:B,2,))*100)+100</f>
        <v>101.56250000011566</v>
      </c>
      <c r="I192" s="76">
        <f>(((Table134567891011121314151617343[[#This Row],[FRA]]-VLOOKUP($U$1,A:C,3,))/VLOOKUP($U$1,A:C,3,))*100)+100</f>
        <v>109.63114754098359</v>
      </c>
      <c r="J192" s="76">
        <f>(((Table134567891011121314151617343[[#This Row],[DEU]]-VLOOKUP($U$1,A:D,4,))/VLOOKUP($U$1,A:D,4,))*100)+100</f>
        <v>116.22340425477807</v>
      </c>
      <c r="K192" s="76">
        <f>(((Table134567891011121314151617343[[#This Row],[ESP]]-VLOOKUP($U$1,A:E,5,))/VLOOKUP($U$1,A:E,5,))*100)+100</f>
        <v>108.73453998259734</v>
      </c>
      <c r="L192" s="76">
        <f>(((Table134567891011121314151617343[[#This Row],[EA19]]-VLOOKUP($U$1,A:F,6,))/VLOOKUP($U$1,A:F,6,))*100)+100</f>
        <v>113.5195530729965</v>
      </c>
      <c r="M192" s="76">
        <f>(((Table134567891011121314151617343[[#This Row],[GBR]]-VLOOKUP($U$1,A:G,7,))/VLOOKUP($U$1,A:G,7,))*100)+100</f>
        <v>108.72928176856215</v>
      </c>
      <c r="N192" s="76">
        <f>IF(VLOOKUP(A192,Database!$A:$AU,MATCH($N$1,Database!$A$1:$AU$1,0),FALSE)=0,#N/A,VLOOKUP(A192,Database!$A:$AU,MATCH($N$1,Database!$A$1:$AU$1,0),FALSE))</f>
        <v>96.743553585000001</v>
      </c>
      <c r="O192" s="76">
        <f>(((Table134567891011121314151617343[[#This Row],[USA]]-VLOOKUP($U$1,A:N,14,))/VLOOKUP($U$1,A:N,14,))*100)+100</f>
        <v>111.59780017763877</v>
      </c>
      <c r="P192" s="76">
        <f>IF(VLOOKUP(A192,Database!$A:$AS,MATCH($P$1,Database!$A$1:$AS$1,0),FALSE)=0,#N/A,VLOOKUP(A192,Database!$A:$AS,MATCH($P$1,Database!$A$1:$AS$1,0),FALSE))</f>
        <v>110.20969695799999</v>
      </c>
      <c r="Q192" s="76">
        <f>(((Table134567891011121314151617343[[#This Row],[JPN]]-VLOOKUP($U$1,A:Q,16,))/VLOOKUP($U$1,A:Q,16,))*100)+100</f>
        <v>110.64827444511825</v>
      </c>
    </row>
    <row r="193" spans="1:17" s="80" customFormat="1" x14ac:dyDescent="0.35">
      <c r="A193" s="21">
        <v>38687</v>
      </c>
      <c r="B193" s="76">
        <f>IF(VLOOKUP(A193,Database!$A:$AS,MATCH($B$1,Database!$A$1:$AS$1,0),FALSE)=0,#N/A,VLOOKUP(A193,Database!$A:$AS,MATCH($B$1,Database!$A$1:$AS$1,0),FALSE))</f>
        <v>121.68985917800001</v>
      </c>
      <c r="C193" s="76">
        <f>IF(VLOOKUP(A193,Database!$A:$AS,MATCH($C$1,Database!$A$1:$AS$1,0),FALSE)=0,#N/A,VLOOKUP(A193,Database!$A:$AS,MATCH($C$1,Database!$A$1:$AS$1,0),FALSE))</f>
        <v>111.02</v>
      </c>
      <c r="D193" s="76">
        <f>IF(VLOOKUP(A193,Database!$A:$AS,MATCH($D$1,Database!$A$1:$AS$1,0),FALSE)=0,#N/A,VLOOKUP(A193,Database!$A:$AS,MATCH($D$1,Database!$A$1:$AS$1,0),FALSE))</f>
        <v>87.207267271999996</v>
      </c>
      <c r="E193" s="76">
        <f>IF(VLOOKUP(A193,Database!$A:$AS,MATCH($E$1,Database!$A$1:$AS$1,0),FALSE)=0,#N/A,VLOOKUP(A193,Database!$A:$AS,MATCH($E$1,Database!$A$1:$AS$1,0),FALSE))</f>
        <v>129.63510802900001</v>
      </c>
      <c r="F193" s="76">
        <f>IF(VLOOKUP(A193,Database!$A:$AS,MATCH($F$1,Database!$A$1:$AS$1,0),FALSE)=0,#N/A,VLOOKUP(A193,Database!$A:$AS,MATCH($F$1,Database!$A$1:$AS$1,0),FALSE))</f>
        <v>100.49162569800001</v>
      </c>
      <c r="G193" s="76">
        <f>IF(VLOOKUP(A193,Database!$A:$AS,MATCH($G$1,Database!$A$1:$AS$1,0),FALSE)=0,#N/A,VLOOKUP(A193,Database!$A:$AS,MATCH($G$1,Database!$A$1:$AS$1,0),FALSE))</f>
        <v>107.817474354</v>
      </c>
      <c r="H193" s="76">
        <f>(((Table134567891011121314151617343[[#This Row],[ITA]]-VLOOKUP($U$1,A:B,2,))/VLOOKUP($U$1,A:B,2,))*100)+100</f>
        <v>100.08223684180835</v>
      </c>
      <c r="I193" s="76">
        <f>(((Table134567891011121314151617343[[#This Row],[FRA]]-VLOOKUP($U$1,A:C,3,))/VLOOKUP($U$1,A:C,3,))*100)+100</f>
        <v>108.33333333333333</v>
      </c>
      <c r="J193" s="76">
        <f>(((Table134567891011121314151617343[[#This Row],[DEU]]-VLOOKUP($U$1,A:D,4,))/VLOOKUP($U$1,A:D,4,))*100)+100</f>
        <v>115.95744680804383</v>
      </c>
      <c r="K193" s="76">
        <f>(((Table134567891011121314151617343[[#This Row],[ESP]]-VLOOKUP($U$1,A:E,5,))/VLOOKUP($U$1,A:E,5,))*100)+100</f>
        <v>109.59176254767223</v>
      </c>
      <c r="L193" s="76">
        <f>(((Table134567891011121314151617343[[#This Row],[EA19]]-VLOOKUP($U$1,A:F,6,))/VLOOKUP($U$1,A:F,6,))*100)+100</f>
        <v>112.29050279363319</v>
      </c>
      <c r="M193" s="76">
        <f>(((Table134567891011121314151617343[[#This Row],[GBR]]-VLOOKUP($U$1,A:G,7,))/VLOOKUP($U$1,A:G,7,))*100)+100</f>
        <v>112.26519336981826</v>
      </c>
      <c r="N193" s="76">
        <f>IF(VLOOKUP(A193,Database!$A:$AU,MATCH($N$1,Database!$A$1:$AU$1,0),FALSE)=0,#N/A,VLOOKUP(A193,Database!$A:$AU,MATCH($N$1,Database!$A$1:$AU$1,0),FALSE))</f>
        <v>97.197302691999994</v>
      </c>
      <c r="O193" s="76">
        <f>(((Table134567891011121314151617343[[#This Row],[USA]]-VLOOKUP($U$1,A:N,14,))/VLOOKUP($U$1,A:N,14,))*100)+100</f>
        <v>112.12121905463171</v>
      </c>
      <c r="P193" s="76">
        <f>IF(VLOOKUP(A193,Database!$A:$AS,MATCH($P$1,Database!$A$1:$AS$1,0),FALSE)=0,#N/A,VLOOKUP(A193,Database!$A:$AS,MATCH($P$1,Database!$A$1:$AS$1,0),FALSE))</f>
        <v>110.64444921400001</v>
      </c>
      <c r="Q193" s="76">
        <f>(((Table134567891011121314151617343[[#This Row],[JPN]]-VLOOKUP($U$1,A:Q,16,))/VLOOKUP($U$1,A:Q,16,))*100)+100</f>
        <v>111.08475678982386</v>
      </c>
    </row>
    <row r="194" spans="1:17" s="80" customFormat="1" x14ac:dyDescent="0.35">
      <c r="A194" s="21">
        <v>38718</v>
      </c>
      <c r="B194" s="76">
        <f>IF(VLOOKUP(A194,Database!$A:$AS,MATCH($B$1,Database!$A$1:$AS$1,0),FALSE)=0,#N/A,VLOOKUP(A194,Database!$A:$AS,MATCH($B$1,Database!$A$1:$AS$1,0),FALSE))</f>
        <v>122.189817515</v>
      </c>
      <c r="C194" s="76">
        <f>IF(VLOOKUP(A194,Database!$A:$AS,MATCH($C$1,Database!$A$1:$AS$1,0),FALSE)=0,#N/A,VLOOKUP(A194,Database!$A:$AS,MATCH($C$1,Database!$A$1:$AS$1,0),FALSE))</f>
        <v>110.29</v>
      </c>
      <c r="D194" s="76">
        <f>IF(VLOOKUP(A194,Database!$A:$AS,MATCH($D$1,Database!$A$1:$AS$1,0),FALSE)=0,#N/A,VLOOKUP(A194,Database!$A:$AS,MATCH($D$1,Database!$A$1:$AS$1,0),FALSE))</f>
        <v>87.707308941999997</v>
      </c>
      <c r="E194" s="76">
        <f>IF(VLOOKUP(A194,Database!$A:$AS,MATCH($E$1,Database!$A$1:$AS$1,0),FALSE)=0,#N/A,VLOOKUP(A194,Database!$A:$AS,MATCH($E$1,Database!$A$1:$AS$1,0),FALSE))</f>
        <v>130.51410876200001</v>
      </c>
      <c r="F194" s="76">
        <f>IF(VLOOKUP(A194,Database!$A:$AS,MATCH($F$1,Database!$A$1:$AS$1,0),FALSE)=0,#N/A,VLOOKUP(A194,Database!$A:$AS,MATCH($F$1,Database!$A$1:$AS$1,0),FALSE))</f>
        <v>101.191567369</v>
      </c>
      <c r="G194" s="76">
        <f>IF(VLOOKUP(A194,Database!$A:$AS,MATCH($G$1,Database!$A$1:$AS$1,0),FALSE)=0,#N/A,VLOOKUP(A194,Database!$A:$AS,MATCH($G$1,Database!$A$1:$AS$1,0),FALSE))</f>
        <v>106.225680934</v>
      </c>
      <c r="H194" s="76">
        <f>(((Table134567891011121314151617343[[#This Row],[ITA]]-VLOOKUP($U$1,A:B,2,))/VLOOKUP($U$1,A:B,2,))*100)+100</f>
        <v>100.49342105249497</v>
      </c>
      <c r="I194" s="76">
        <f>(((Table134567891011121314151617343[[#This Row],[FRA]]-VLOOKUP($U$1,A:C,3,))/VLOOKUP($U$1,A:C,3,))*100)+100</f>
        <v>107.62099921935987</v>
      </c>
      <c r="J194" s="76">
        <f>(((Table134567891011121314151617343[[#This Row],[DEU]]-VLOOKUP($U$1,A:D,4,))/VLOOKUP($U$1,A:D,4,))*100)+100</f>
        <v>116.62234042487944</v>
      </c>
      <c r="K194" s="76">
        <f>(((Table134567891011121314151617343[[#This Row],[ESP]]-VLOOKUP($U$1,A:E,5,))/VLOOKUP($U$1,A:E,5,))*100)+100</f>
        <v>110.33485784858883</v>
      </c>
      <c r="L194" s="76">
        <f>(((Table134567891011121314151617343[[#This Row],[EA19]]-VLOOKUP($U$1,A:F,6,))/VLOOKUP($U$1,A:F,6,))*100)+100</f>
        <v>113.07262569807307</v>
      </c>
      <c r="M194" s="76">
        <f>(((Table134567891011121314151617343[[#This Row],[GBR]]-VLOOKUP($U$1,A:G,7,))/VLOOKUP($U$1,A:G,7,))*100)+100</f>
        <v>110.60773480689215</v>
      </c>
      <c r="N194" s="76">
        <f>IF(VLOOKUP(A194,Database!$A:$AU,MATCH($N$1,Database!$A$1:$AU$1,0),FALSE)=0,#N/A,VLOOKUP(A194,Database!$A:$AU,MATCH($N$1,Database!$A$1:$AU$1,0),FALSE))</f>
        <v>97.377969402999994</v>
      </c>
      <c r="O194" s="76">
        <f>(((Table134567891011121314151617343[[#This Row],[USA]]-VLOOKUP($U$1,A:N,14,))/VLOOKUP($U$1,A:N,14,))*100)+100</f>
        <v>112.32962578320216</v>
      </c>
      <c r="P194" s="76">
        <f>IF(VLOOKUP(A194,Database!$A:$AS,MATCH($P$1,Database!$A$1:$AS$1,0),FALSE)=0,#N/A,VLOOKUP(A194,Database!$A:$AS,MATCH($P$1,Database!$A$1:$AS$1,0),FALSE))</f>
        <v>110.970513407</v>
      </c>
      <c r="Q194" s="76">
        <f>(((Table134567891011121314151617343[[#This Row],[JPN]]-VLOOKUP($U$1,A:Q,16,))/VLOOKUP($U$1,A:Q,16,))*100)+100</f>
        <v>111.41211854935705</v>
      </c>
    </row>
    <row r="195" spans="1:17" s="80" customFormat="1" x14ac:dyDescent="0.35">
      <c r="A195" s="21">
        <v>38749</v>
      </c>
      <c r="B195" s="76">
        <f>IF(VLOOKUP(A195,Database!$A:$AS,MATCH($B$1,Database!$A$1:$AS$1,0),FALSE)=0,#N/A,VLOOKUP(A195,Database!$A:$AS,MATCH($B$1,Database!$A$1:$AS$1,0),FALSE))</f>
        <v>124.48962586499999</v>
      </c>
      <c r="C195" s="76">
        <f>IF(VLOOKUP(A195,Database!$A:$AS,MATCH($C$1,Database!$A$1:$AS$1,0),FALSE)=0,#N/A,VLOOKUP(A195,Database!$A:$AS,MATCH($C$1,Database!$A$1:$AS$1,0),FALSE))</f>
        <v>109.55</v>
      </c>
      <c r="D195" s="76">
        <f>IF(VLOOKUP(A195,Database!$A:$AS,MATCH($D$1,Database!$A$1:$AS$1,0),FALSE)=0,#N/A,VLOOKUP(A195,Database!$A:$AS,MATCH($D$1,Database!$A$1:$AS$1,0),FALSE))</f>
        <v>88.207350613000003</v>
      </c>
      <c r="E195" s="76">
        <f>IF(VLOOKUP(A195,Database!$A:$AS,MATCH($E$1,Database!$A$1:$AS$1,0),FALSE)=0,#N/A,VLOOKUP(A195,Database!$A:$AS,MATCH($E$1,Database!$A$1:$AS$1,0),FALSE))</f>
        <v>130.291108576</v>
      </c>
      <c r="F195" s="76">
        <f>IF(VLOOKUP(A195,Database!$A:$AS,MATCH($F$1,Database!$A$1:$AS$1,0),FALSE)=0,#N/A,VLOOKUP(A195,Database!$A:$AS,MATCH($F$1,Database!$A$1:$AS$1,0),FALSE))</f>
        <v>101.191567369</v>
      </c>
      <c r="G195" s="76">
        <f>IF(VLOOKUP(A195,Database!$A:$AS,MATCH($G$1,Database!$A$1:$AS$1,0),FALSE)=0,#N/A,VLOOKUP(A195,Database!$A:$AS,MATCH($G$1,Database!$A$1:$AS$1,0),FALSE))</f>
        <v>106.756278741</v>
      </c>
      <c r="H195" s="76">
        <f>(((Table134567891011121314151617343[[#This Row],[ITA]]-VLOOKUP($U$1,A:B,2,))/VLOOKUP($U$1,A:B,2,))*100)+100</f>
        <v>102.38486842148887</v>
      </c>
      <c r="I195" s="76">
        <f>(((Table134567891011121314151617343[[#This Row],[FRA]]-VLOOKUP($U$1,A:C,3,))/VLOOKUP($U$1,A:C,3,))*100)+100</f>
        <v>106.89890710382512</v>
      </c>
      <c r="J195" s="76">
        <f>(((Table134567891011121314151617343[[#This Row],[DEU]]-VLOOKUP($U$1,A:D,4,))/VLOOKUP($U$1,A:D,4,))*100)+100</f>
        <v>117.28723404304475</v>
      </c>
      <c r="K195" s="76">
        <f>(((Table134567891011121314151617343[[#This Row],[ESP]]-VLOOKUP($U$1,A:E,5,))/VLOOKUP($U$1,A:E,5,))*100)+100</f>
        <v>110.14633651510306</v>
      </c>
      <c r="L195" s="76">
        <f>(((Table134567891011121314151617343[[#This Row],[EA19]]-VLOOKUP($U$1,A:F,6,))/VLOOKUP($U$1,A:F,6,))*100)+100</f>
        <v>113.07262569807307</v>
      </c>
      <c r="M195" s="76">
        <f>(((Table134567891011121314151617343[[#This Row],[GBR]]-VLOOKUP($U$1,A:G,7,))/VLOOKUP($U$1,A:G,7,))*100)+100</f>
        <v>111.16022099488129</v>
      </c>
      <c r="N195" s="76">
        <f>IF(VLOOKUP(A195,Database!$A:$AU,MATCH($N$1,Database!$A$1:$AU$1,0),FALSE)=0,#N/A,VLOOKUP(A195,Database!$A:$AU,MATCH($N$1,Database!$A$1:$AU$1,0),FALSE))</f>
        <v>97.413666448000001</v>
      </c>
      <c r="O195" s="76">
        <f>(((Table134567891011121314151617343[[#This Row],[USA]]-VLOOKUP($U$1,A:N,14,))/VLOOKUP($U$1,A:N,14,))*100)+100</f>
        <v>112.3708038415556</v>
      </c>
      <c r="P195" s="76">
        <f>IF(VLOOKUP(A195,Database!$A:$AS,MATCH($P$1,Database!$A$1:$AS$1,0),FALSE)=0,#N/A,VLOOKUP(A195,Database!$A:$AS,MATCH($P$1,Database!$A$1:$AS$1,0),FALSE))</f>
        <v>110.753137278</v>
      </c>
      <c r="Q195" s="76">
        <f>(((Table134567891011121314151617343[[#This Row],[JPN]]-VLOOKUP($U$1,A:Q,16,))/VLOOKUP($U$1,A:Q,16,))*100)+100</f>
        <v>111.19387737600026</v>
      </c>
    </row>
    <row r="196" spans="1:17" s="80" customFormat="1" x14ac:dyDescent="0.35">
      <c r="A196" s="21">
        <v>38777</v>
      </c>
      <c r="B196" s="76">
        <f>IF(VLOOKUP(A196,Database!$A:$AS,MATCH($B$1,Database!$A$1:$AS$1,0),FALSE)=0,#N/A,VLOOKUP(A196,Database!$A:$AS,MATCH($B$1,Database!$A$1:$AS$1,0),FALSE))</f>
        <v>125.089575869</v>
      </c>
      <c r="C196" s="76">
        <f>IF(VLOOKUP(A196,Database!$A:$AS,MATCH($C$1,Database!$A$1:$AS$1,0),FALSE)=0,#N/A,VLOOKUP(A196,Database!$A:$AS,MATCH($C$1,Database!$A$1:$AS$1,0),FALSE))</f>
        <v>111.56</v>
      </c>
      <c r="D196" s="76">
        <f>IF(VLOOKUP(A196,Database!$A:$AS,MATCH($D$1,Database!$A$1:$AS$1,0),FALSE)=0,#N/A,VLOOKUP(A196,Database!$A:$AS,MATCH($D$1,Database!$A$1:$AS$1,0),FALSE))</f>
        <v>87.407283939999999</v>
      </c>
      <c r="E196" s="76">
        <f>IF(VLOOKUP(A196,Database!$A:$AS,MATCH($E$1,Database!$A$1:$AS$1,0),FALSE)=0,#N/A,VLOOKUP(A196,Database!$A:$AS,MATCH($E$1,Database!$A$1:$AS$1,0),FALSE))</f>
        <v>130.98010915</v>
      </c>
      <c r="F196" s="76">
        <f>IF(VLOOKUP(A196,Database!$A:$AS,MATCH($F$1,Database!$A$1:$AS$1,0),FALSE)=0,#N/A,VLOOKUP(A196,Database!$A:$AS,MATCH($F$1,Database!$A$1:$AS$1,0),FALSE))</f>
        <v>101.991500708</v>
      </c>
      <c r="G196" s="76">
        <f>IF(VLOOKUP(A196,Database!$A:$AS,MATCH($G$1,Database!$A$1:$AS$1,0),FALSE)=0,#N/A,VLOOKUP(A196,Database!$A:$AS,MATCH($G$1,Database!$A$1:$AS$1,0),FALSE))</f>
        <v>107.711354793</v>
      </c>
      <c r="H196" s="76">
        <f>(((Table134567891011121314151617343[[#This Row],[ITA]]-VLOOKUP($U$1,A:B,2,))/VLOOKUP($U$1,A:B,2,))*100)+100</f>
        <v>102.87828947398384</v>
      </c>
      <c r="I196" s="76">
        <f>(((Table134567891011121314151617343[[#This Row],[FRA]]-VLOOKUP($U$1,A:C,3,))/VLOOKUP($U$1,A:C,3,))*100)+100</f>
        <v>108.86026541764247</v>
      </c>
      <c r="J196" s="76">
        <f>(((Table134567891011121314151617343[[#This Row],[DEU]]-VLOOKUP($U$1,A:D,4,))/VLOOKUP($U$1,A:D,4,))*100)+100</f>
        <v>116.22340425477807</v>
      </c>
      <c r="K196" s="76">
        <f>(((Table134567891011121314151617343[[#This Row],[ESP]]-VLOOKUP($U$1,A:E,5,))/VLOOKUP($U$1,A:E,5,))*100)+100</f>
        <v>110.72880825789765</v>
      </c>
      <c r="L196" s="76">
        <f>(((Table134567891011121314151617343[[#This Row],[EA19]]-VLOOKUP($U$1,A:F,6,))/VLOOKUP($U$1,A:F,6,))*100)+100</f>
        <v>113.96648044680254</v>
      </c>
      <c r="M196" s="76">
        <f>(((Table134567891011121314151617343[[#This Row],[GBR]]-VLOOKUP($U$1,A:G,7,))/VLOOKUP($U$1,A:G,7,))*100)+100</f>
        <v>112.15469613263694</v>
      </c>
      <c r="N196" s="76">
        <f>IF(VLOOKUP(A196,Database!$A:$AU,MATCH($N$1,Database!$A$1:$AU$1,0),FALSE)=0,#N/A,VLOOKUP(A196,Database!$A:$AU,MATCH($N$1,Database!$A$1:$AU$1,0),FALSE))</f>
        <v>97.645498924999998</v>
      </c>
      <c r="O196" s="76">
        <f>(((Table134567891011121314151617343[[#This Row],[USA]]-VLOOKUP($U$1,A:N,14,))/VLOOKUP($U$1,A:N,14,))*100)+100</f>
        <v>112.63823245549628</v>
      </c>
      <c r="P196" s="76">
        <f>IF(VLOOKUP(A196,Database!$A:$AS,MATCH($P$1,Database!$A$1:$AS$1,0),FALSE)=0,#N/A,VLOOKUP(A196,Database!$A:$AS,MATCH($P$1,Database!$A$1:$AS$1,0),FALSE))</f>
        <v>111.513953727</v>
      </c>
      <c r="Q196" s="76">
        <f>(((Table134567891011121314151617343[[#This Row],[JPN]]-VLOOKUP($U$1,A:Q,16,))/VLOOKUP($U$1,A:Q,16,))*100)+100</f>
        <v>111.95772148023904</v>
      </c>
    </row>
    <row r="197" spans="1:17" s="80" customFormat="1" x14ac:dyDescent="0.35">
      <c r="A197" s="21">
        <v>38808</v>
      </c>
      <c r="B197" s="76">
        <f>IF(VLOOKUP(A197,Database!$A:$AS,MATCH($B$1,Database!$A$1:$AS$1,0),FALSE)=0,#N/A,VLOOKUP(A197,Database!$A:$AS,MATCH($B$1,Database!$A$1:$AS$1,0),FALSE))</f>
        <v>124.089659195</v>
      </c>
      <c r="C197" s="76">
        <f>IF(VLOOKUP(A197,Database!$A:$AS,MATCH($C$1,Database!$A$1:$AS$1,0),FALSE)=0,#N/A,VLOOKUP(A197,Database!$A:$AS,MATCH($C$1,Database!$A$1:$AS$1,0),FALSE))</f>
        <v>111.04</v>
      </c>
      <c r="D197" s="76">
        <f>IF(VLOOKUP(A197,Database!$A:$AS,MATCH($D$1,Database!$A$1:$AS$1,0),FALSE)=0,#N/A,VLOOKUP(A197,Database!$A:$AS,MATCH($D$1,Database!$A$1:$AS$1,0),FALSE))</f>
        <v>89.407450620999995</v>
      </c>
      <c r="E197" s="76">
        <f>IF(VLOOKUP(A197,Database!$A:$AS,MATCH($E$1,Database!$A$1:$AS$1,0),FALSE)=0,#N/A,VLOOKUP(A197,Database!$A:$AS,MATCH($E$1,Database!$A$1:$AS$1,0),FALSE))</f>
        <v>130.157108464</v>
      </c>
      <c r="F197" s="76">
        <f>IF(VLOOKUP(A197,Database!$A:$AS,MATCH($F$1,Database!$A$1:$AS$1,0),FALSE)=0,#N/A,VLOOKUP(A197,Database!$A:$AS,MATCH($F$1,Database!$A$1:$AS$1,0),FALSE))</f>
        <v>102.29147571</v>
      </c>
      <c r="G197" s="76">
        <f>IF(VLOOKUP(A197,Database!$A:$AS,MATCH($G$1,Database!$A$1:$AS$1,0),FALSE)=0,#N/A,VLOOKUP(A197,Database!$A:$AS,MATCH($G$1,Database!$A$1:$AS$1,0),FALSE))</f>
        <v>107.605235232</v>
      </c>
      <c r="H197" s="76">
        <f>(((Table134567891011121314151617343[[#This Row],[ITA]]-VLOOKUP($U$1,A:B,2,))/VLOOKUP($U$1,A:B,2,))*100)+100</f>
        <v>102.05592105261061</v>
      </c>
      <c r="I197" s="76">
        <f>(((Table134567891011121314151617343[[#This Row],[FRA]]-VLOOKUP($U$1,A:C,3,))/VLOOKUP($U$1,A:C,3,))*100)+100</f>
        <v>108.3528493364559</v>
      </c>
      <c r="J197" s="76">
        <f>(((Table134567891011121314151617343[[#This Row],[DEU]]-VLOOKUP($U$1,A:D,4,))/VLOOKUP($U$1,A:D,4,))*100)+100</f>
        <v>118.88297872345022</v>
      </c>
      <c r="K197" s="76">
        <f>(((Table134567891011121314151617343[[#This Row],[ESP]]-VLOOKUP($U$1,A:E,5,))/VLOOKUP($U$1,A:E,5,))*100)+100</f>
        <v>110.03305463738533</v>
      </c>
      <c r="L197" s="76">
        <f>(((Table134567891011121314151617343[[#This Row],[EA19]]-VLOOKUP($U$1,A:F,6,))/VLOOKUP($U$1,A:F,6,))*100)+100</f>
        <v>114.3016759774364</v>
      </c>
      <c r="M197" s="76">
        <f>(((Table134567891011121314151617343[[#This Row],[GBR]]-VLOOKUP($U$1,A:G,7,))/VLOOKUP($U$1,A:G,7,))*100)+100</f>
        <v>112.04419889545562</v>
      </c>
      <c r="N197" s="76">
        <f>IF(VLOOKUP(A197,Database!$A:$AU,MATCH($N$1,Database!$A$1:$AU$1,0),FALSE)=0,#N/A,VLOOKUP(A197,Database!$A:$AU,MATCH($N$1,Database!$A$1:$AU$1,0),FALSE))</f>
        <v>97.945254945000002</v>
      </c>
      <c r="O197" s="76">
        <f>(((Table134567891011121314151617343[[#This Row],[USA]]-VLOOKUP($U$1,A:N,14,))/VLOOKUP($U$1,A:N,14,))*100)+100</f>
        <v>112.98401376269845</v>
      </c>
      <c r="P197" s="76">
        <f>IF(VLOOKUP(A197,Database!$A:$AS,MATCH($P$1,Database!$A$1:$AS$1,0),FALSE)=0,#N/A,VLOOKUP(A197,Database!$A:$AS,MATCH($P$1,Database!$A$1:$AS$1,0),FALSE))</f>
        <v>113.57902694400001</v>
      </c>
      <c r="Q197" s="76">
        <f>(((Table134567891011121314151617343[[#This Row],[JPN]]-VLOOKUP($U$1,A:Q,16,))/VLOOKUP($U$1,A:Q,16,))*100)+100</f>
        <v>114.03101261859467</v>
      </c>
    </row>
    <row r="198" spans="1:17" s="80" customFormat="1" x14ac:dyDescent="0.35">
      <c r="A198" s="21">
        <v>38838</v>
      </c>
      <c r="B198" s="76">
        <f>IF(VLOOKUP(A198,Database!$A:$AS,MATCH($B$1,Database!$A$1:$AS$1,0),FALSE)=0,#N/A,VLOOKUP(A198,Database!$A:$AS,MATCH($B$1,Database!$A$1:$AS$1,0),FALSE))</f>
        <v>126.989417549</v>
      </c>
      <c r="C198" s="76">
        <f>IF(VLOOKUP(A198,Database!$A:$AS,MATCH($C$1,Database!$A$1:$AS$1,0),FALSE)=0,#N/A,VLOOKUP(A198,Database!$A:$AS,MATCH($C$1,Database!$A$1:$AS$1,0),FALSE))</f>
        <v>112.82</v>
      </c>
      <c r="D198" s="76">
        <f>IF(VLOOKUP(A198,Database!$A:$AS,MATCH($D$1,Database!$A$1:$AS$1,0),FALSE)=0,#N/A,VLOOKUP(A198,Database!$A:$AS,MATCH($D$1,Database!$A$1:$AS$1,0),FALSE))</f>
        <v>90.707558962999997</v>
      </c>
      <c r="E198" s="76">
        <f>IF(VLOOKUP(A198,Database!$A:$AS,MATCH($E$1,Database!$A$1:$AS$1,0),FALSE)=0,#N/A,VLOOKUP(A198,Database!$A:$AS,MATCH($E$1,Database!$A$1:$AS$1,0),FALSE))</f>
        <v>131.78610982199999</v>
      </c>
      <c r="F198" s="76">
        <f>IF(VLOOKUP(A198,Database!$A:$AS,MATCH($F$1,Database!$A$1:$AS$1,0),FALSE)=0,#N/A,VLOOKUP(A198,Database!$A:$AS,MATCH($F$1,Database!$A$1:$AS$1,0),FALSE))</f>
        <v>103.791350721</v>
      </c>
      <c r="G198" s="76">
        <f>IF(VLOOKUP(A198,Database!$A:$AS,MATCH($G$1,Database!$A$1:$AS$1,0),FALSE)=0,#N/A,VLOOKUP(A198,Database!$A:$AS,MATCH($G$1,Database!$A$1:$AS$1,0),FALSE))</f>
        <v>107.923593916</v>
      </c>
      <c r="H198" s="76">
        <f>(((Table134567891011121314151617343[[#This Row],[ITA]]-VLOOKUP($U$1,A:B,2,))/VLOOKUP($U$1,A:B,2,))*100)+100</f>
        <v>104.44078947409949</v>
      </c>
      <c r="I198" s="76">
        <f>(((Table134567891011121314151617343[[#This Row],[FRA]]-VLOOKUP($U$1,A:C,3,))/VLOOKUP($U$1,A:C,3,))*100)+100</f>
        <v>110.08977361436376</v>
      </c>
      <c r="J198" s="76">
        <f>(((Table134567891011121314151617343[[#This Row],[DEU]]-VLOOKUP($U$1,A:D,4,))/VLOOKUP($U$1,A:D,4,))*100)+100</f>
        <v>120.61170212722283</v>
      </c>
      <c r="K198" s="76">
        <f>(((Table134567891011121314151617343[[#This Row],[ESP]]-VLOOKUP($U$1,A:E,5,))/VLOOKUP($U$1,A:E,5,))*100)+100</f>
        <v>111.41019029708511</v>
      </c>
      <c r="L198" s="76">
        <f>(((Table134567891011121314151617343[[#This Row],[EA19]]-VLOOKUP($U$1,A:F,6,))/VLOOKUP($U$1,A:F,6,))*100)+100</f>
        <v>115.97765363172314</v>
      </c>
      <c r="M198" s="76">
        <f>(((Table134567891011121314151617343[[#This Row],[GBR]]-VLOOKUP($U$1,A:G,7,))/VLOOKUP($U$1,A:G,7,))*100)+100</f>
        <v>112.37569060804086</v>
      </c>
      <c r="N198" s="76">
        <f>IF(VLOOKUP(A198,Database!$A:$AU,MATCH($N$1,Database!$A$1:$AU$1,0),FALSE)=0,#N/A,VLOOKUP(A198,Database!$A:$AU,MATCH($N$1,Database!$A$1:$AU$1,0),FALSE))</f>
        <v>97.957054802000002</v>
      </c>
      <c r="O198" s="76">
        <f>(((Table134567891011121314151617343[[#This Row],[USA]]-VLOOKUP($U$1,A:N,14,))/VLOOKUP($U$1,A:N,14,))*100)+100</f>
        <v>112.99762539918288</v>
      </c>
      <c r="P198" s="76">
        <f>IF(VLOOKUP(A198,Database!$A:$AS,MATCH($P$1,Database!$A$1:$AS$1,0),FALSE)=0,#N/A,VLOOKUP(A198,Database!$A:$AS,MATCH($P$1,Database!$A$1:$AS$1,0),FALSE))</f>
        <v>111.840017919</v>
      </c>
      <c r="Q198" s="76">
        <f>(((Table134567891011121314151617343[[#This Row],[JPN]]-VLOOKUP($U$1,A:Q,16,))/VLOOKUP($U$1,A:Q,16,))*100)+100</f>
        <v>112.28508323876827</v>
      </c>
    </row>
    <row r="199" spans="1:17" s="80" customFormat="1" x14ac:dyDescent="0.35">
      <c r="A199" s="21">
        <v>38869</v>
      </c>
      <c r="B199" s="76">
        <f>IF(VLOOKUP(A199,Database!$A:$AS,MATCH($B$1,Database!$A$1:$AS$1,0),FALSE)=0,#N/A,VLOOKUP(A199,Database!$A:$AS,MATCH($B$1,Database!$A$1:$AS$1,0),FALSE))</f>
        <v>127.389384218</v>
      </c>
      <c r="C199" s="76">
        <f>IF(VLOOKUP(A199,Database!$A:$AS,MATCH($C$1,Database!$A$1:$AS$1,0),FALSE)=0,#N/A,VLOOKUP(A199,Database!$A:$AS,MATCH($C$1,Database!$A$1:$AS$1,0),FALSE))</f>
        <v>112.6</v>
      </c>
      <c r="D199" s="76">
        <f>IF(VLOOKUP(A199,Database!$A:$AS,MATCH($D$1,Database!$A$1:$AS$1,0),FALSE)=0,#N/A,VLOOKUP(A199,Database!$A:$AS,MATCH($D$1,Database!$A$1:$AS$1,0),FALSE))</f>
        <v>90.207517292999995</v>
      </c>
      <c r="E199" s="76">
        <f>IF(VLOOKUP(A199,Database!$A:$AS,MATCH($E$1,Database!$A$1:$AS$1,0),FALSE)=0,#N/A,VLOOKUP(A199,Database!$A:$AS,MATCH($E$1,Database!$A$1:$AS$1,0),FALSE))</f>
        <v>132.22311018600001</v>
      </c>
      <c r="F199" s="76">
        <f>IF(VLOOKUP(A199,Database!$A:$AS,MATCH($F$1,Database!$A$1:$AS$1,0),FALSE)=0,#N/A,VLOOKUP(A199,Database!$A:$AS,MATCH($F$1,Database!$A$1:$AS$1,0),FALSE))</f>
        <v>103.691359053</v>
      </c>
      <c r="G199" s="76">
        <f>IF(VLOOKUP(A199,Database!$A:$AS,MATCH($G$1,Database!$A$1:$AS$1,0),FALSE)=0,#N/A,VLOOKUP(A199,Database!$A:$AS,MATCH($G$1,Database!$A$1:$AS$1,0),FALSE))</f>
        <v>108.66643084499999</v>
      </c>
      <c r="H199" s="76">
        <f>(((Table134567891011121314151617343[[#This Row],[ITA]]-VLOOKUP($U$1,A:B,2,))/VLOOKUP($U$1,A:B,2,))*100)+100</f>
        <v>104.76973684215533</v>
      </c>
      <c r="I199" s="76">
        <f>(((Table134567891011121314151617343[[#This Row],[FRA]]-VLOOKUP($U$1,A:C,3,))/VLOOKUP($U$1,A:C,3,))*100)+100</f>
        <v>109.87509758001561</v>
      </c>
      <c r="J199" s="76">
        <f>(((Table134567891011121314151617343[[#This Row],[DEU]]-VLOOKUP($U$1,A:D,4,))/VLOOKUP($U$1,A:D,4,))*100)+100</f>
        <v>119.9468085103872</v>
      </c>
      <c r="K199" s="76">
        <f>(((Table134567891011121314151617343[[#This Row],[ESP]]-VLOOKUP($U$1,A:E,5,))/VLOOKUP($U$1,A:E,5,))*100)+100</f>
        <v>111.77962447932859</v>
      </c>
      <c r="L199" s="76">
        <f>(((Table134567891011121314151617343[[#This Row],[EA19]]-VLOOKUP($U$1,A:F,6,))/VLOOKUP($U$1,A:F,6,))*100)+100</f>
        <v>115.86592178743358</v>
      </c>
      <c r="M199" s="76">
        <f>(((Table134567891011121314151617343[[#This Row],[GBR]]-VLOOKUP($U$1,A:G,7,))/VLOOKUP($U$1,A:G,7,))*100)+100</f>
        <v>113.14917127039261</v>
      </c>
      <c r="N199" s="76">
        <f>IF(VLOOKUP(A199,Database!$A:$AU,MATCH($N$1,Database!$A$1:$AU$1,0),FALSE)=0,#N/A,VLOOKUP(A199,Database!$A:$AU,MATCH($N$1,Database!$A$1:$AU$1,0),FALSE))</f>
        <v>98.272874493000003</v>
      </c>
      <c r="O199" s="76">
        <f>(((Table134567891011121314151617343[[#This Row],[USA]]-VLOOKUP($U$1,A:N,14,))/VLOOKUP($U$1,A:N,14,))*100)+100</f>
        <v>113.36193683350926</v>
      </c>
      <c r="P199" s="76">
        <f>IF(VLOOKUP(A199,Database!$A:$AS,MATCH($P$1,Database!$A$1:$AS$1,0),FALSE)=0,#N/A,VLOOKUP(A199,Database!$A:$AS,MATCH($P$1,Database!$A$1:$AS$1,0),FALSE))</f>
        <v>113.36165081599999</v>
      </c>
      <c r="Q199" s="76">
        <f>(((Table134567891011121314151617343[[#This Row],[JPN]]-VLOOKUP($U$1,A:Q,16,))/VLOOKUP($U$1,A:Q,16,))*100)+100</f>
        <v>113.81277144624185</v>
      </c>
    </row>
    <row r="200" spans="1:17" s="80" customFormat="1" x14ac:dyDescent="0.35">
      <c r="A200" s="21">
        <v>38899</v>
      </c>
      <c r="B200" s="76">
        <f>IF(VLOOKUP(A200,Database!$A:$AS,MATCH($B$1,Database!$A$1:$AS$1,0),FALSE)=0,#N/A,VLOOKUP(A200,Database!$A:$AS,MATCH($B$1,Database!$A$1:$AS$1,0),FALSE))</f>
        <v>125.48954253799999</v>
      </c>
      <c r="C200" s="76">
        <f>IF(VLOOKUP(A200,Database!$A:$AS,MATCH($C$1,Database!$A$1:$AS$1,0),FALSE)=0,#N/A,VLOOKUP(A200,Database!$A:$AS,MATCH($C$1,Database!$A$1:$AS$1,0),FALSE))</f>
        <v>111.09</v>
      </c>
      <c r="D200" s="76">
        <f>IF(VLOOKUP(A200,Database!$A:$AS,MATCH($D$1,Database!$A$1:$AS$1,0),FALSE)=0,#N/A,VLOOKUP(A200,Database!$A:$AS,MATCH($D$1,Database!$A$1:$AS$1,0),FALSE))</f>
        <v>91.807650637999998</v>
      </c>
      <c r="E200" s="76">
        <f>IF(VLOOKUP(A200,Database!$A:$AS,MATCH($E$1,Database!$A$1:$AS$1,0),FALSE)=0,#N/A,VLOOKUP(A200,Database!$A:$AS,MATCH($E$1,Database!$A$1:$AS$1,0),FALSE))</f>
        <v>131.91810993199999</v>
      </c>
      <c r="F200" s="76">
        <f>IF(VLOOKUP(A200,Database!$A:$AS,MATCH($F$1,Database!$A$1:$AS$1,0),FALSE)=0,#N/A,VLOOKUP(A200,Database!$A:$AS,MATCH($F$1,Database!$A$1:$AS$1,0),FALSE))</f>
        <v>103.491375719</v>
      </c>
      <c r="G200" s="76">
        <f>IF(VLOOKUP(A200,Database!$A:$AS,MATCH($G$1,Database!$A$1:$AS$1,0),FALSE)=0,#N/A,VLOOKUP(A200,Database!$A:$AS,MATCH($G$1,Database!$A$1:$AS$1,0),FALSE))</f>
        <v>107.923593916</v>
      </c>
      <c r="H200" s="76">
        <f>(((Table134567891011121314151617343[[#This Row],[ITA]]-VLOOKUP($U$1,A:B,2,))/VLOOKUP($U$1,A:B,2,))*100)+100</f>
        <v>103.20723684203966</v>
      </c>
      <c r="I200" s="76">
        <f>(((Table134567891011121314151617343[[#This Row],[FRA]]-VLOOKUP($U$1,A:C,3,))/VLOOKUP($U$1,A:C,3,))*100)+100</f>
        <v>108.40163934426229</v>
      </c>
      <c r="J200" s="76">
        <f>(((Table134567891011121314151617343[[#This Row],[DEU]]-VLOOKUP($U$1,A:D,4,))/VLOOKUP($U$1,A:D,4,))*100)+100</f>
        <v>122.07446808559087</v>
      </c>
      <c r="K200" s="76">
        <f>(((Table134567891011121314151617343[[#This Row],[ESP]]-VLOOKUP($U$1,A:E,5,))/VLOOKUP($U$1,A:E,5,))*100)+100</f>
        <v>111.52178140023096</v>
      </c>
      <c r="L200" s="76">
        <f>(((Table134567891011121314151617343[[#This Row],[EA19]]-VLOOKUP($U$1,A:F,6,))/VLOOKUP($U$1,A:F,6,))*100)+100</f>
        <v>115.64245810108929</v>
      </c>
      <c r="M200" s="76">
        <f>(((Table134567891011121314151617343[[#This Row],[GBR]]-VLOOKUP($U$1,A:G,7,))/VLOOKUP($U$1,A:G,7,))*100)+100</f>
        <v>112.37569060804086</v>
      </c>
      <c r="N200" s="76">
        <f>IF(VLOOKUP(A200,Database!$A:$AU,MATCH($N$1,Database!$A$1:$AU$1,0),FALSE)=0,#N/A,VLOOKUP(A200,Database!$A:$AU,MATCH($N$1,Database!$A$1:$AU$1,0),FALSE))</f>
        <v>98.202273669999997</v>
      </c>
      <c r="O200" s="76">
        <f>(((Table134567891011121314151617343[[#This Row],[USA]]-VLOOKUP($U$1,A:N,14,))/VLOOKUP($U$1,A:N,14,))*100)+100</f>
        <v>113.28049578399676</v>
      </c>
      <c r="P200" s="76">
        <f>IF(VLOOKUP(A200,Database!$A:$AS,MATCH($P$1,Database!$A$1:$AS$1,0),FALSE)=0,#N/A,VLOOKUP(A200,Database!$A:$AS,MATCH($P$1,Database!$A$1:$AS$1,0),FALSE))</f>
        <v>113.796403072</v>
      </c>
      <c r="Q200" s="76">
        <f>(((Table134567891011121314151617343[[#This Row],[JPN]]-VLOOKUP($U$1,A:Q,16,))/VLOOKUP($U$1,A:Q,16,))*100)+100</f>
        <v>114.24925379094748</v>
      </c>
    </row>
    <row r="201" spans="1:17" s="80" customFormat="1" x14ac:dyDescent="0.35">
      <c r="A201" s="21">
        <v>38930</v>
      </c>
      <c r="B201" s="76">
        <f>IF(VLOOKUP(A201,Database!$A:$AS,MATCH($B$1,Database!$A$1:$AS$1,0),FALSE)=0,#N/A,VLOOKUP(A201,Database!$A:$AS,MATCH($B$1,Database!$A$1:$AS$1,0),FALSE))</f>
        <v>127.189400883</v>
      </c>
      <c r="C201" s="76">
        <f>IF(VLOOKUP(A201,Database!$A:$AS,MATCH($C$1,Database!$A$1:$AS$1,0),FALSE)=0,#N/A,VLOOKUP(A201,Database!$A:$AS,MATCH($C$1,Database!$A$1:$AS$1,0),FALSE))</f>
        <v>110.3</v>
      </c>
      <c r="D201" s="76">
        <f>IF(VLOOKUP(A201,Database!$A:$AS,MATCH($D$1,Database!$A$1:$AS$1,0),FALSE)=0,#N/A,VLOOKUP(A201,Database!$A:$AS,MATCH($D$1,Database!$A$1:$AS$1,0),FALSE))</f>
        <v>92.407700641999995</v>
      </c>
      <c r="E201" s="76">
        <f>IF(VLOOKUP(A201,Database!$A:$AS,MATCH($E$1,Database!$A$1:$AS$1,0),FALSE)=0,#N/A,VLOOKUP(A201,Database!$A:$AS,MATCH($E$1,Database!$A$1:$AS$1,0),FALSE))</f>
        <v>131.60410967000001</v>
      </c>
      <c r="F201" s="76">
        <f>IF(VLOOKUP(A201,Database!$A:$AS,MATCH($F$1,Database!$A$1:$AS$1,0),FALSE)=0,#N/A,VLOOKUP(A201,Database!$A:$AS,MATCH($F$1,Database!$A$1:$AS$1,0),FALSE))</f>
        <v>103.791350721</v>
      </c>
      <c r="G201" s="76">
        <f>IF(VLOOKUP(A201,Database!$A:$AS,MATCH($G$1,Database!$A$1:$AS$1,0),FALSE)=0,#N/A,VLOOKUP(A201,Database!$A:$AS,MATCH($G$1,Database!$A$1:$AS$1,0),FALSE))</f>
        <v>108.98478953</v>
      </c>
      <c r="H201" s="76">
        <f>(((Table134567891011121314151617343[[#This Row],[ITA]]-VLOOKUP($U$1,A:B,2,))/VLOOKUP($U$1,A:B,2,))*100)+100</f>
        <v>104.60526315771619</v>
      </c>
      <c r="I201" s="76">
        <f>(((Table134567891011121314151617343[[#This Row],[FRA]]-VLOOKUP($U$1,A:C,3,))/VLOOKUP($U$1,A:C,3,))*100)+100</f>
        <v>107.63075722092115</v>
      </c>
      <c r="J201" s="76">
        <f>(((Table134567891011121314151617343[[#This Row],[DEU]]-VLOOKUP($U$1,A:D,4,))/VLOOKUP($U$1,A:D,4,))*100)+100</f>
        <v>122.8723404257936</v>
      </c>
      <c r="K201" s="76">
        <f>(((Table134567891011121314151617343[[#This Row],[ESP]]-VLOOKUP($U$1,A:E,5,))/VLOOKUP($U$1,A:E,5,))*100)+100</f>
        <v>111.25632983640529</v>
      </c>
      <c r="L201" s="76">
        <f>(((Table134567891011121314151617343[[#This Row],[EA19]]-VLOOKUP($U$1,A:F,6,))/VLOOKUP($U$1,A:F,6,))*100)+100</f>
        <v>115.97765363172314</v>
      </c>
      <c r="M201" s="76">
        <f>(((Table134567891011121314151617343[[#This Row],[GBR]]-VLOOKUP($U$1,A:G,7,))/VLOOKUP($U$1,A:G,7,))*100)+100</f>
        <v>113.48066298401909</v>
      </c>
      <c r="N201" s="76">
        <f>IF(VLOOKUP(A201,Database!$A:$AU,MATCH($N$1,Database!$A$1:$AU$1,0),FALSE)=0,#N/A,VLOOKUP(A201,Database!$A:$AU,MATCH($N$1,Database!$A$1:$AU$1,0),FALSE))</f>
        <v>98.621317317000006</v>
      </c>
      <c r="O201" s="76">
        <f>(((Table134567891011121314151617343[[#This Row],[USA]]-VLOOKUP($U$1,A:N,14,))/VLOOKUP($U$1,A:N,14,))*100)+100</f>
        <v>113.76388043807118</v>
      </c>
      <c r="P201" s="76">
        <f>IF(VLOOKUP(A201,Database!$A:$AS,MATCH($P$1,Database!$A$1:$AS$1,0),FALSE)=0,#N/A,VLOOKUP(A201,Database!$A:$AS,MATCH($P$1,Database!$A$1:$AS$1,0),FALSE))</f>
        <v>114.12246726399999</v>
      </c>
      <c r="Q201" s="76">
        <f>(((Table134567891011121314151617343[[#This Row],[JPN]]-VLOOKUP($U$1,A:Q,16,))/VLOOKUP($U$1,A:Q,16,))*100)+100</f>
        <v>114.57661554947667</v>
      </c>
    </row>
    <row r="202" spans="1:17" s="80" customFormat="1" x14ac:dyDescent="0.35">
      <c r="A202" s="21">
        <v>38961</v>
      </c>
      <c r="B202" s="76">
        <f>IF(VLOOKUP(A202,Database!$A:$AS,MATCH($B$1,Database!$A$1:$AS$1,0),FALSE)=0,#N/A,VLOOKUP(A202,Database!$A:$AS,MATCH($B$1,Database!$A$1:$AS$1,0),FALSE))</f>
        <v>126.88942588099999</v>
      </c>
      <c r="C202" s="76">
        <f>IF(VLOOKUP(A202,Database!$A:$AS,MATCH($C$1,Database!$A$1:$AS$1,0),FALSE)=0,#N/A,VLOOKUP(A202,Database!$A:$AS,MATCH($C$1,Database!$A$1:$AS$1,0),FALSE))</f>
        <v>112.04</v>
      </c>
      <c r="D202" s="76">
        <f>IF(VLOOKUP(A202,Database!$A:$AS,MATCH($D$1,Database!$A$1:$AS$1,0),FALSE)=0,#N/A,VLOOKUP(A202,Database!$A:$AS,MATCH($D$1,Database!$A$1:$AS$1,0),FALSE))</f>
        <v>92.307692308</v>
      </c>
      <c r="E202" s="76">
        <f>IF(VLOOKUP(A202,Database!$A:$AS,MATCH($E$1,Database!$A$1:$AS$1,0),FALSE)=0,#N/A,VLOOKUP(A202,Database!$A:$AS,MATCH($E$1,Database!$A$1:$AS$1,0),FALSE))</f>
        <v>132.56811047299999</v>
      </c>
      <c r="F202" s="76">
        <f>IF(VLOOKUP(A202,Database!$A:$AS,MATCH($F$1,Database!$A$1:$AS$1,0),FALSE)=0,#N/A,VLOOKUP(A202,Database!$A:$AS,MATCH($F$1,Database!$A$1:$AS$1,0),FALSE))</f>
        <v>103.891342388</v>
      </c>
      <c r="G202" s="76">
        <f>IF(VLOOKUP(A202,Database!$A:$AS,MATCH($G$1,Database!$A$1:$AS$1,0),FALSE)=0,#N/A,VLOOKUP(A202,Database!$A:$AS,MATCH($G$1,Database!$A$1:$AS$1,0),FALSE))</f>
        <v>109.62150689800001</v>
      </c>
      <c r="H202" s="76">
        <f>(((Table134567891011121314151617343[[#This Row],[ITA]]-VLOOKUP($U$1,A:B,2,))/VLOOKUP($U$1,A:B,2,))*100)+100</f>
        <v>104.3585526314687</v>
      </c>
      <c r="I202" s="76">
        <f>(((Table134567891011121314151617343[[#This Row],[FRA]]-VLOOKUP($U$1,A:C,3,))/VLOOKUP($U$1,A:C,3,))*100)+100</f>
        <v>109.32864949258392</v>
      </c>
      <c r="J202" s="76">
        <f>(((Table134567891011121314151617343[[#This Row],[DEU]]-VLOOKUP($U$1,A:D,4,))/VLOOKUP($U$1,A:D,4,))*100)+100</f>
        <v>122.73936170242648</v>
      </c>
      <c r="K202" s="76">
        <f>(((Table134567891011121314151617343[[#This Row],[ESP]]-VLOOKUP($U$1,A:E,5,))/VLOOKUP($U$1,A:E,5,))*100)+100</f>
        <v>112.07128304394614</v>
      </c>
      <c r="L202" s="76">
        <f>(((Table134567891011121314151617343[[#This Row],[EA19]]-VLOOKUP($U$1,A:F,6,))/VLOOKUP($U$1,A:F,6,))*100)+100</f>
        <v>116.08938547489529</v>
      </c>
      <c r="M202" s="76">
        <f>(((Table134567891011121314151617343[[#This Row],[GBR]]-VLOOKUP($U$1,A:G,7,))/VLOOKUP($U$1,A:G,7,))*100)+100</f>
        <v>114.14364640918954</v>
      </c>
      <c r="N202" s="76">
        <f>IF(VLOOKUP(A202,Database!$A:$AU,MATCH($N$1,Database!$A$1:$AU$1,0),FALSE)=0,#N/A,VLOOKUP(A202,Database!$A:$AU,MATCH($N$1,Database!$A$1:$AU$1,0),FALSE))</f>
        <v>98.419133220000006</v>
      </c>
      <c r="O202" s="76">
        <f>(((Table134567891011121314151617343[[#This Row],[USA]]-VLOOKUP($U$1,A:N,14,))/VLOOKUP($U$1,A:N,14,))*100)+100</f>
        <v>113.53065249036841</v>
      </c>
      <c r="P202" s="76">
        <f>IF(VLOOKUP(A202,Database!$A:$AS,MATCH($P$1,Database!$A$1:$AS$1,0),FALSE)=0,#N/A,VLOOKUP(A202,Database!$A:$AS,MATCH($P$1,Database!$A$1:$AS$1,0),FALSE))</f>
        <v>114.0137792</v>
      </c>
      <c r="Q202" s="76">
        <f>(((Table134567891011121314151617343[[#This Row],[JPN]]-VLOOKUP($U$1,A:Q,16,))/VLOOKUP($U$1,A:Q,16,))*100)+100</f>
        <v>114.46749496330028</v>
      </c>
    </row>
    <row r="203" spans="1:17" s="80" customFormat="1" x14ac:dyDescent="0.35">
      <c r="A203" s="21">
        <v>38991</v>
      </c>
      <c r="B203" s="76">
        <f>IF(VLOOKUP(A203,Database!$A:$AS,MATCH($B$1,Database!$A$1:$AS$1,0),FALSE)=0,#N/A,VLOOKUP(A203,Database!$A:$AS,MATCH($B$1,Database!$A$1:$AS$1,0),FALSE))</f>
        <v>127.08940921600001</v>
      </c>
      <c r="C203" s="76">
        <f>IF(VLOOKUP(A203,Database!$A:$AS,MATCH($C$1,Database!$A$1:$AS$1,0),FALSE)=0,#N/A,VLOOKUP(A203,Database!$A:$AS,MATCH($C$1,Database!$A$1:$AS$1,0),FALSE))</f>
        <v>111.1</v>
      </c>
      <c r="D203" s="76">
        <f>IF(VLOOKUP(A203,Database!$A:$AS,MATCH($D$1,Database!$A$1:$AS$1,0),FALSE)=0,#N/A,VLOOKUP(A203,Database!$A:$AS,MATCH($D$1,Database!$A$1:$AS$1,0),FALSE))</f>
        <v>92.107675639999997</v>
      </c>
      <c r="E203" s="76">
        <f>IF(VLOOKUP(A203,Database!$A:$AS,MATCH($E$1,Database!$A$1:$AS$1,0),FALSE)=0,#N/A,VLOOKUP(A203,Database!$A:$AS,MATCH($E$1,Database!$A$1:$AS$1,0),FALSE))</f>
        <v>132.347110289</v>
      </c>
      <c r="F203" s="76">
        <f>IF(VLOOKUP(A203,Database!$A:$AS,MATCH($F$1,Database!$A$1:$AS$1,0),FALSE)=0,#N/A,VLOOKUP(A203,Database!$A:$AS,MATCH($F$1,Database!$A$1:$AS$1,0),FALSE))</f>
        <v>103.591367386</v>
      </c>
      <c r="G203" s="76">
        <f>IF(VLOOKUP(A203,Database!$A:$AS,MATCH($G$1,Database!$A$1:$AS$1,0),FALSE)=0,#N/A,VLOOKUP(A203,Database!$A:$AS,MATCH($G$1,Database!$A$1:$AS$1,0),FALSE))</f>
        <v>108.98478953</v>
      </c>
      <c r="H203" s="76">
        <f>(((Table134567891011121314151617343[[#This Row],[ITA]]-VLOOKUP($U$1,A:B,2,))/VLOOKUP($U$1,A:B,2,))*100)+100</f>
        <v>104.52302631590784</v>
      </c>
      <c r="I203" s="76">
        <f>(((Table134567891011121314151617343[[#This Row],[FRA]]-VLOOKUP($U$1,A:C,3,))/VLOOKUP($U$1,A:C,3,))*100)+100</f>
        <v>108.41139734582356</v>
      </c>
      <c r="J203" s="76">
        <f>(((Table134567891011121314151617343[[#This Row],[DEU]]-VLOOKUP($U$1,A:D,4,))/VLOOKUP($U$1,A:D,4,))*100)+100</f>
        <v>122.47340425569223</v>
      </c>
      <c r="K203" s="76">
        <f>(((Table134567891011121314151617343[[#This Row],[ESP]]-VLOOKUP($U$1,A:E,5,))/VLOOKUP($U$1,A:E,5,))*100)+100</f>
        <v>111.88445248503227</v>
      </c>
      <c r="L203" s="76">
        <f>(((Table134567891011121314151617343[[#This Row],[EA19]]-VLOOKUP($U$1,A:F,6,))/VLOOKUP($U$1,A:F,6,))*100)+100</f>
        <v>115.75418994426143</v>
      </c>
      <c r="M203" s="76">
        <f>(((Table134567891011121314151617343[[#This Row],[GBR]]-VLOOKUP($U$1,A:G,7,))/VLOOKUP($U$1,A:G,7,))*100)+100</f>
        <v>113.48066298401909</v>
      </c>
      <c r="N203" s="76">
        <f>IF(VLOOKUP(A203,Database!$A:$AU,MATCH($N$1,Database!$A$1:$AU$1,0),FALSE)=0,#N/A,VLOOKUP(A203,Database!$A:$AU,MATCH($N$1,Database!$A$1:$AU$1,0),FALSE))</f>
        <v>98.317000007000004</v>
      </c>
      <c r="O203" s="76">
        <f>(((Table134567891011121314151617343[[#This Row],[USA]]-VLOOKUP($U$1,A:N,14,))/VLOOKUP($U$1,A:N,14,))*100)+100</f>
        <v>113.412837489022</v>
      </c>
      <c r="P203" s="76">
        <f>IF(VLOOKUP(A203,Database!$A:$AS,MATCH($P$1,Database!$A$1:$AS$1,0),FALSE)=0,#N/A,VLOOKUP(A203,Database!$A:$AS,MATCH($P$1,Database!$A$1:$AS$1,0),FALSE))</f>
        <v>114.448531457</v>
      </c>
      <c r="Q203" s="76">
        <f>(((Table134567891011121314151617343[[#This Row],[JPN]]-VLOOKUP($U$1,A:Q,16,))/VLOOKUP($U$1,A:Q,16,))*100)+100</f>
        <v>114.90397730900986</v>
      </c>
    </row>
    <row r="204" spans="1:17" s="80" customFormat="1" x14ac:dyDescent="0.35">
      <c r="A204" s="21">
        <v>39022</v>
      </c>
      <c r="B204" s="76">
        <f>IF(VLOOKUP(A204,Database!$A:$AS,MATCH($B$1,Database!$A$1:$AS$1,0),FALSE)=0,#N/A,VLOOKUP(A204,Database!$A:$AS,MATCH($B$1,Database!$A$1:$AS$1,0),FALSE))</f>
        <v>127.28939255100001</v>
      </c>
      <c r="C204" s="76">
        <f>IF(VLOOKUP(A204,Database!$A:$AS,MATCH($C$1,Database!$A$1:$AS$1,0),FALSE)=0,#N/A,VLOOKUP(A204,Database!$A:$AS,MATCH($C$1,Database!$A$1:$AS$1,0),FALSE))</f>
        <v>110.47</v>
      </c>
      <c r="D204" s="76">
        <f>IF(VLOOKUP(A204,Database!$A:$AS,MATCH($D$1,Database!$A$1:$AS$1,0),FALSE)=0,#N/A,VLOOKUP(A204,Database!$A:$AS,MATCH($D$1,Database!$A$1:$AS$1,0),FALSE))</f>
        <v>93.707808983999996</v>
      </c>
      <c r="E204" s="76">
        <f>IF(VLOOKUP(A204,Database!$A:$AS,MATCH($E$1,Database!$A$1:$AS$1,0),FALSE)=0,#N/A,VLOOKUP(A204,Database!$A:$AS,MATCH($E$1,Database!$A$1:$AS$1,0),FALSE))</f>
        <v>134.05611171300001</v>
      </c>
      <c r="F204" s="76">
        <f>IF(VLOOKUP(A204,Database!$A:$AS,MATCH($F$1,Database!$A$1:$AS$1,0),FALSE)=0,#N/A,VLOOKUP(A204,Database!$A:$AS,MATCH($F$1,Database!$A$1:$AS$1,0),FALSE))</f>
        <v>104.59128406000001</v>
      </c>
      <c r="G204" s="76">
        <f>IF(VLOOKUP(A204,Database!$A:$AS,MATCH($G$1,Database!$A$1:$AS$1,0),FALSE)=0,#N/A,VLOOKUP(A204,Database!$A:$AS,MATCH($G$1,Database!$A$1:$AS$1,0),FALSE))</f>
        <v>109.303148214</v>
      </c>
      <c r="H204" s="76">
        <f>(((Table134567891011121314151617343[[#This Row],[ITA]]-VLOOKUP($U$1,A:B,2,))/VLOOKUP($U$1,A:B,2,))*100)+100</f>
        <v>104.68750000034697</v>
      </c>
      <c r="I204" s="76">
        <f>(((Table134567891011121314151617343[[#This Row],[FRA]]-VLOOKUP($U$1,A:C,3,))/VLOOKUP($U$1,A:C,3,))*100)+100</f>
        <v>107.79664324746291</v>
      </c>
      <c r="J204" s="76">
        <f>(((Table134567891011121314151617343[[#This Row],[DEU]]-VLOOKUP($U$1,A:D,4,))/VLOOKUP($U$1,A:D,4,))*100)+100</f>
        <v>124.6010638295662</v>
      </c>
      <c r="K204" s="76">
        <f>(((Table134567891011121314151617343[[#This Row],[ESP]]-VLOOKUP($U$1,A:E,5,))/VLOOKUP($U$1,A:E,5,))*100)+100</f>
        <v>113.32921911577202</v>
      </c>
      <c r="L204" s="76">
        <f>(((Table134567891011121314151617343[[#This Row],[EA19]]-VLOOKUP($U$1,A:F,6,))/VLOOKUP($U$1,A:F,6,))*100)+100</f>
        <v>116.87150838045261</v>
      </c>
      <c r="M204" s="76">
        <f>(((Table134567891011121314151617343[[#This Row],[GBR]]-VLOOKUP($U$1,A:G,7,))/VLOOKUP($U$1,A:G,7,))*100)+100</f>
        <v>113.81215469660432</v>
      </c>
      <c r="N204" s="76">
        <f>IF(VLOOKUP(A204,Database!$A:$AU,MATCH($N$1,Database!$A$1:$AU$1,0),FALSE)=0,#N/A,VLOOKUP(A204,Database!$A:$AU,MATCH($N$1,Database!$A$1:$AU$1,0),FALSE))</f>
        <v>98.263454439</v>
      </c>
      <c r="O204" s="76">
        <f>(((Table134567891011121314151617343[[#This Row],[USA]]-VLOOKUP($U$1,A:N,14,))/VLOOKUP($U$1,A:N,14,))*100)+100</f>
        <v>113.35107040091506</v>
      </c>
      <c r="P204" s="76">
        <f>IF(VLOOKUP(A204,Database!$A:$AS,MATCH($P$1,Database!$A$1:$AS$1,0),FALSE)=0,#N/A,VLOOKUP(A204,Database!$A:$AS,MATCH($P$1,Database!$A$1:$AS$1,0),FALSE))</f>
        <v>115.53541209700001</v>
      </c>
      <c r="Q204" s="76">
        <f>(((Table134567891011121314151617343[[#This Row],[JPN]]-VLOOKUP($U$1,A:Q,16,))/VLOOKUP($U$1,A:Q,16,))*100)+100</f>
        <v>115.99518317077388</v>
      </c>
    </row>
    <row r="205" spans="1:17" s="80" customFormat="1" x14ac:dyDescent="0.35">
      <c r="A205" s="21">
        <v>39052</v>
      </c>
      <c r="B205" s="76">
        <f>IF(VLOOKUP(A205,Database!$A:$AS,MATCH($B$1,Database!$A$1:$AS$1,0),FALSE)=0,#N/A,VLOOKUP(A205,Database!$A:$AS,MATCH($B$1,Database!$A$1:$AS$1,0),FALSE))</f>
        <v>129.389217565</v>
      </c>
      <c r="C205" s="76">
        <f>IF(VLOOKUP(A205,Database!$A:$AS,MATCH($C$1,Database!$A$1:$AS$1,0),FALSE)=0,#N/A,VLOOKUP(A205,Database!$A:$AS,MATCH($C$1,Database!$A$1:$AS$1,0),FALSE))</f>
        <v>112.35</v>
      </c>
      <c r="D205" s="76">
        <f>IF(VLOOKUP(A205,Database!$A:$AS,MATCH($D$1,Database!$A$1:$AS$1,0),FALSE)=0,#N/A,VLOOKUP(A205,Database!$A:$AS,MATCH($D$1,Database!$A$1:$AS$1,0),FALSE))</f>
        <v>94.607883990000005</v>
      </c>
      <c r="E205" s="76">
        <f>IF(VLOOKUP(A205,Database!$A:$AS,MATCH($E$1,Database!$A$1:$AS$1,0),FALSE)=0,#N/A,VLOOKUP(A205,Database!$A:$AS,MATCH($E$1,Database!$A$1:$AS$1,0),FALSE))</f>
        <v>135.69111307599999</v>
      </c>
      <c r="F205" s="76">
        <f>IF(VLOOKUP(A205,Database!$A:$AS,MATCH($F$1,Database!$A$1:$AS$1,0),FALSE)=0,#N/A,VLOOKUP(A205,Database!$A:$AS,MATCH($F$1,Database!$A$1:$AS$1,0),FALSE))</f>
        <v>106.09115907</v>
      </c>
      <c r="G205" s="76">
        <f>IF(VLOOKUP(A205,Database!$A:$AS,MATCH($G$1,Database!$A$1:$AS$1,0),FALSE)=0,#N/A,VLOOKUP(A205,Database!$A:$AS,MATCH($G$1,Database!$A$1:$AS$1,0),FALSE))</f>
        <v>108.772550407</v>
      </c>
      <c r="H205" s="76">
        <f>(((Table134567891011121314151617343[[#This Row],[ITA]]-VLOOKUP($U$1,A:B,2,))/VLOOKUP($U$1,A:B,2,))*100)+100</f>
        <v>106.41447368407931</v>
      </c>
      <c r="I205" s="76">
        <f>(((Table134567891011121314151617343[[#This Row],[FRA]]-VLOOKUP($U$1,A:C,3,))/VLOOKUP($U$1,A:C,3,))*100)+100</f>
        <v>109.63114754098359</v>
      </c>
      <c r="J205" s="76">
        <f>(((Table134567891011121314151617343[[#This Row],[DEU]]-VLOOKUP($U$1,A:D,4,))/VLOOKUP($U$1,A:D,4,))*100)+100</f>
        <v>125.79787233987032</v>
      </c>
      <c r="K205" s="76">
        <f>(((Table134567891011121314151617343[[#This Row],[ESP]]-VLOOKUP($U$1,A:E,5,))/VLOOKUP($U$1,A:E,5,))*100)+100</f>
        <v>114.71142709834207</v>
      </c>
      <c r="L205" s="76">
        <f>(((Table134567891011121314151617343[[#This Row],[EA19]]-VLOOKUP($U$1,A:F,6,))/VLOOKUP($U$1,A:F,6,))*100)+100</f>
        <v>118.54748603362194</v>
      </c>
      <c r="M205" s="76">
        <f>(((Table134567891011121314151617343[[#This Row],[GBR]]-VLOOKUP($U$1,A:G,7,))/VLOOKUP($U$1,A:G,7,))*100)+100</f>
        <v>113.25966850861519</v>
      </c>
      <c r="N205" s="76">
        <f>IF(VLOOKUP(A205,Database!$A:$AU,MATCH($N$1,Database!$A$1:$AU$1,0),FALSE)=0,#N/A,VLOOKUP(A205,Database!$A:$AU,MATCH($N$1,Database!$A$1:$AU$1,0),FALSE))</f>
        <v>99.269218686000002</v>
      </c>
      <c r="O205" s="76">
        <f>(((Table134567891011121314151617343[[#This Row],[USA]]-VLOOKUP($U$1,A:N,14,))/VLOOKUP($U$1,A:N,14,))*100)+100</f>
        <v>114.51126219978157</v>
      </c>
      <c r="P205" s="76">
        <f>IF(VLOOKUP(A205,Database!$A:$AS,MATCH($P$1,Database!$A$1:$AS$1,0),FALSE)=0,#N/A,VLOOKUP(A205,Database!$A:$AS,MATCH($P$1,Database!$A$1:$AS$1,0),FALSE))</f>
        <v>115.644100161</v>
      </c>
      <c r="Q205" s="76">
        <f>(((Table134567891011121314151617343[[#This Row],[JPN]]-VLOOKUP($U$1,A:Q,16,))/VLOOKUP($U$1,A:Q,16,))*100)+100</f>
        <v>116.10430375695027</v>
      </c>
    </row>
    <row r="206" spans="1:17" s="80" customFormat="1" x14ac:dyDescent="0.35">
      <c r="A206" s="21">
        <v>39083</v>
      </c>
      <c r="B206" s="76">
        <f>IF(VLOOKUP(A206,Database!$A:$AS,MATCH($B$1,Database!$A$1:$AS$1,0),FALSE)=0,#N/A,VLOOKUP(A206,Database!$A:$AS,MATCH($B$1,Database!$A$1:$AS$1,0),FALSE))</f>
        <v>128.08932589</v>
      </c>
      <c r="C206" s="76">
        <f>IF(VLOOKUP(A206,Database!$A:$AS,MATCH($C$1,Database!$A$1:$AS$1,0),FALSE)=0,#N/A,VLOOKUP(A206,Database!$A:$AS,MATCH($C$1,Database!$A$1:$AS$1,0),FALSE))</f>
        <v>111.03</v>
      </c>
      <c r="D206" s="76">
        <f>IF(VLOOKUP(A206,Database!$A:$AS,MATCH($D$1,Database!$A$1:$AS$1,0),FALSE)=0,#N/A,VLOOKUP(A206,Database!$A:$AS,MATCH($D$1,Database!$A$1:$AS$1,0),FALSE))</f>
        <v>95.107925660000006</v>
      </c>
      <c r="E206" s="76">
        <f>IF(VLOOKUP(A206,Database!$A:$AS,MATCH($E$1,Database!$A$1:$AS$1,0),FALSE)=0,#N/A,VLOOKUP(A206,Database!$A:$AS,MATCH($E$1,Database!$A$1:$AS$1,0),FALSE))</f>
        <v>134.780112317</v>
      </c>
      <c r="F206" s="76">
        <f>IF(VLOOKUP(A206,Database!$A:$AS,MATCH($F$1,Database!$A$1:$AS$1,0),FALSE)=0,#N/A,VLOOKUP(A206,Database!$A:$AS,MATCH($F$1,Database!$A$1:$AS$1,0),FALSE))</f>
        <v>105.59120073299999</v>
      </c>
      <c r="G206" s="76">
        <f>IF(VLOOKUP(A206,Database!$A:$AS,MATCH($G$1,Database!$A$1:$AS$1,0),FALSE)=0,#N/A,VLOOKUP(A206,Database!$A:$AS,MATCH($G$1,Database!$A$1:$AS$1,0),FALSE))</f>
        <v>108.878669968</v>
      </c>
      <c r="H206" s="76">
        <f>(((Table134567891011121314151617343[[#This Row],[ITA]]-VLOOKUP($U$1,A:B,2,))/VLOOKUP($U$1,A:B,2,))*100)+100</f>
        <v>105.34539473728105</v>
      </c>
      <c r="I206" s="76">
        <f>(((Table134567891011121314151617343[[#This Row],[FRA]]-VLOOKUP($U$1,A:C,3,))/VLOOKUP($U$1,A:C,3,))*100)+100</f>
        <v>108.34309133489461</v>
      </c>
      <c r="J206" s="76">
        <f>(((Table134567891011121314151617343[[#This Row],[DEU]]-VLOOKUP($U$1,A:D,4,))/VLOOKUP($U$1,A:D,4,))*100)+100</f>
        <v>126.46276595670594</v>
      </c>
      <c r="K206" s="76">
        <f>(((Table134567891011121314151617343[[#This Row],[ESP]]-VLOOKUP($U$1,A:E,5,))/VLOOKUP($U$1,A:E,5,))*100)+100</f>
        <v>113.94127940934766</v>
      </c>
      <c r="L206" s="76">
        <f>(((Table134567891011121314151617343[[#This Row],[EA19]]-VLOOKUP($U$1,A:F,6,))/VLOOKUP($U$1,A:F,6,))*100)+100</f>
        <v>117.98882681552635</v>
      </c>
      <c r="M206" s="76">
        <f>(((Table134567891011121314151617343[[#This Row],[GBR]]-VLOOKUP($U$1,A:G,7,))/VLOOKUP($U$1,A:G,7,))*100)+100</f>
        <v>113.37016574579651</v>
      </c>
      <c r="N206" s="76">
        <f>IF(VLOOKUP(A206,Database!$A:$AU,MATCH($N$1,Database!$A$1:$AU$1,0),FALSE)=0,#N/A,VLOOKUP(A206,Database!$A:$AU,MATCH($N$1,Database!$A$1:$AU$1,0),FALSE))</f>
        <v>98.883393123000005</v>
      </c>
      <c r="O206" s="76">
        <f>(((Table134567891011121314151617343[[#This Row],[USA]]-VLOOKUP($U$1,A:N,14,))/VLOOKUP($U$1,A:N,14,))*100)+100</f>
        <v>114.06619601720365</v>
      </c>
      <c r="P206" s="76">
        <f>IF(VLOOKUP(A206,Database!$A:$AS,MATCH($P$1,Database!$A$1:$AS$1,0),FALSE)=0,#N/A,VLOOKUP(A206,Database!$A:$AS,MATCH($P$1,Database!$A$1:$AS$1,0),FALSE))</f>
        <v>114.448531457</v>
      </c>
      <c r="Q206" s="76">
        <f>(((Table134567891011121314151617343[[#This Row],[JPN]]-VLOOKUP($U$1,A:Q,16,))/VLOOKUP($U$1,A:Q,16,))*100)+100</f>
        <v>114.90397730900986</v>
      </c>
    </row>
    <row r="207" spans="1:17" s="80" customFormat="1" x14ac:dyDescent="0.35">
      <c r="A207" s="21">
        <v>39114</v>
      </c>
      <c r="B207" s="76">
        <f>IF(VLOOKUP(A207,Database!$A:$AS,MATCH($B$1,Database!$A$1:$AS$1,0),FALSE)=0,#N/A,VLOOKUP(A207,Database!$A:$AS,MATCH($B$1,Database!$A$1:$AS$1,0),FALSE))</f>
        <v>128.88925922799999</v>
      </c>
      <c r="C207" s="76">
        <f>IF(VLOOKUP(A207,Database!$A:$AS,MATCH($C$1,Database!$A$1:$AS$1,0),FALSE)=0,#N/A,VLOOKUP(A207,Database!$A:$AS,MATCH($C$1,Database!$A$1:$AS$1,0),FALSE))</f>
        <v>112.06</v>
      </c>
      <c r="D207" s="76">
        <f>IF(VLOOKUP(A207,Database!$A:$AS,MATCH($D$1,Database!$A$1:$AS$1,0),FALSE)=0,#N/A,VLOOKUP(A207,Database!$A:$AS,MATCH($D$1,Database!$A$1:$AS$1,0),FALSE))</f>
        <v>95.507958997000003</v>
      </c>
      <c r="E207" s="76">
        <f>IF(VLOOKUP(A207,Database!$A:$AS,MATCH($E$1,Database!$A$1:$AS$1,0),FALSE)=0,#N/A,VLOOKUP(A207,Database!$A:$AS,MATCH($E$1,Database!$A$1:$AS$1,0),FALSE))</f>
        <v>134.05411171200001</v>
      </c>
      <c r="F207" s="76">
        <f>IF(VLOOKUP(A207,Database!$A:$AS,MATCH($F$1,Database!$A$1:$AS$1,0),FALSE)=0,#N/A,VLOOKUP(A207,Database!$A:$AS,MATCH($F$1,Database!$A$1:$AS$1,0),FALSE))</f>
        <v>106.291142405</v>
      </c>
      <c r="G207" s="76">
        <f>IF(VLOOKUP(A207,Database!$A:$AS,MATCH($G$1,Database!$A$1:$AS$1,0),FALSE)=0,#N/A,VLOOKUP(A207,Database!$A:$AS,MATCH($G$1,Database!$A$1:$AS$1,0),FALSE))</f>
        <v>108.2419526</v>
      </c>
      <c r="H207" s="76">
        <f>(((Table134567891011121314151617343[[#This Row],[ITA]]-VLOOKUP($U$1,A:B,2,))/VLOOKUP($U$1,A:B,2,))*100)+100</f>
        <v>106.0032894733927</v>
      </c>
      <c r="I207" s="76">
        <f>(((Table134567891011121314151617343[[#This Row],[FRA]]-VLOOKUP($U$1,A:C,3,))/VLOOKUP($U$1,A:C,3,))*100)+100</f>
        <v>109.34816549570648</v>
      </c>
      <c r="J207" s="76">
        <f>(((Table134567891011121314151617343[[#This Row],[DEU]]-VLOOKUP($U$1,A:D,4,))/VLOOKUP($U$1,A:D,4,))*100)+100</f>
        <v>126.99468085150411</v>
      </c>
      <c r="K207" s="76">
        <f>(((Table134567891011121314151617343[[#This Row],[ESP]]-VLOOKUP($U$1,A:E,5,))/VLOOKUP($U$1,A:E,5,))*100)+100</f>
        <v>113.32752834204553</v>
      </c>
      <c r="L207" s="76">
        <f>(((Table134567891011121314151617343[[#This Row],[EA19]]-VLOOKUP($U$1,A:F,6,))/VLOOKUP($U$1,A:F,6,))*100)+100</f>
        <v>118.77094972108365</v>
      </c>
      <c r="M207" s="76">
        <f>(((Table134567891011121314151617343[[#This Row],[GBR]]-VLOOKUP($U$1,A:G,7,))/VLOOKUP($U$1,A:G,7,))*100)+100</f>
        <v>112.70718232062607</v>
      </c>
      <c r="N207" s="76">
        <f>IF(VLOOKUP(A207,Database!$A:$AU,MATCH($N$1,Database!$A$1:$AU$1,0),FALSE)=0,#N/A,VLOOKUP(A207,Database!$A:$AU,MATCH($N$1,Database!$A$1:$AU$1,0),FALSE))</f>
        <v>99.844536063000007</v>
      </c>
      <c r="O207" s="76">
        <f>(((Table134567891011121314151617343[[#This Row],[USA]]-VLOOKUP($U$1,A:N,14,))/VLOOKUP($U$1,A:N,14,))*100)+100</f>
        <v>115.1749152422632</v>
      </c>
      <c r="P207" s="76">
        <f>IF(VLOOKUP(A207,Database!$A:$AS,MATCH($P$1,Database!$A$1:$AS$1,0),FALSE)=0,#N/A,VLOOKUP(A207,Database!$A:$AS,MATCH($P$1,Database!$A$1:$AS$1,0),FALSE))</f>
        <v>115.100659841</v>
      </c>
      <c r="Q207" s="76">
        <f>(((Table134567891011121314151617343[[#This Row],[JPN]]-VLOOKUP($U$1,A:Q,16,))/VLOOKUP($U$1,A:Q,16,))*100)+100</f>
        <v>115.55870082606826</v>
      </c>
    </row>
    <row r="208" spans="1:17" s="80" customFormat="1" x14ac:dyDescent="0.35">
      <c r="A208" s="21">
        <v>39142</v>
      </c>
      <c r="B208" s="76">
        <f>IF(VLOOKUP(A208,Database!$A:$AS,MATCH($B$1,Database!$A$1:$AS$1,0),FALSE)=0,#N/A,VLOOKUP(A208,Database!$A:$AS,MATCH($B$1,Database!$A$1:$AS$1,0),FALSE))</f>
        <v>129.78918423499999</v>
      </c>
      <c r="C208" s="76">
        <f>IF(VLOOKUP(A208,Database!$A:$AS,MATCH($C$1,Database!$A$1:$AS$1,0),FALSE)=0,#N/A,VLOOKUP(A208,Database!$A:$AS,MATCH($C$1,Database!$A$1:$AS$1,0),FALSE))</f>
        <v>112.91</v>
      </c>
      <c r="D208" s="76">
        <f>IF(VLOOKUP(A208,Database!$A:$AS,MATCH($D$1,Database!$A$1:$AS$1,0),FALSE)=0,#N/A,VLOOKUP(A208,Database!$A:$AS,MATCH($D$1,Database!$A$1:$AS$1,0),FALSE))</f>
        <v>96.008000667000005</v>
      </c>
      <c r="E208" s="76">
        <f>IF(VLOOKUP(A208,Database!$A:$AS,MATCH($E$1,Database!$A$1:$AS$1,0),FALSE)=0,#N/A,VLOOKUP(A208,Database!$A:$AS,MATCH($E$1,Database!$A$1:$AS$1,0),FALSE))</f>
        <v>135.69311307800001</v>
      </c>
      <c r="F208" s="76">
        <f>IF(VLOOKUP(A208,Database!$A:$AS,MATCH($F$1,Database!$A$1:$AS$1,0),FALSE)=0,#N/A,VLOOKUP(A208,Database!$A:$AS,MATCH($F$1,Database!$A$1:$AS$1,0),FALSE))</f>
        <v>106.791100742</v>
      </c>
      <c r="G208" s="76">
        <f>IF(VLOOKUP(A208,Database!$A:$AS,MATCH($G$1,Database!$A$1:$AS$1,0),FALSE)=0,#N/A,VLOOKUP(A208,Database!$A:$AS,MATCH($G$1,Database!$A$1:$AS$1,0),FALSE))</f>
        <v>107.817474354</v>
      </c>
      <c r="H208" s="76">
        <f>(((Table134567891011121314151617343[[#This Row],[ITA]]-VLOOKUP($U$1,A:B,2,))/VLOOKUP($U$1,A:B,2,))*100)+100</f>
        <v>106.74342105295757</v>
      </c>
      <c r="I208" s="76">
        <f>(((Table134567891011121314151617343[[#This Row],[FRA]]-VLOOKUP($U$1,A:C,3,))/VLOOKUP($U$1,A:C,3,))*100)+100</f>
        <v>110.17759562841529</v>
      </c>
      <c r="J208" s="76">
        <f>(((Table134567891011121314151617343[[#This Row],[DEU]]-VLOOKUP($U$1,A:D,4,))/VLOOKUP($U$1,A:D,4,))*100)+100</f>
        <v>127.65957446833973</v>
      </c>
      <c r="K208" s="76">
        <f>(((Table134567891011121314151617343[[#This Row],[ESP]]-VLOOKUP($U$1,A:E,5,))/VLOOKUP($U$1,A:E,5,))*100)+100</f>
        <v>114.71311787291397</v>
      </c>
      <c r="L208" s="76">
        <f>(((Table134567891011121314151617343[[#This Row],[EA19]]-VLOOKUP($U$1,A:F,6,))/VLOOKUP($U$1,A:F,6,))*100)+100</f>
        <v>119.32960893917922</v>
      </c>
      <c r="M208" s="76">
        <f>(((Table134567891011121314151617343[[#This Row],[GBR]]-VLOOKUP($U$1,A:G,7,))/VLOOKUP($U$1,A:G,7,))*100)+100</f>
        <v>112.26519336981826</v>
      </c>
      <c r="N208" s="76">
        <f>IF(VLOOKUP(A208,Database!$A:$AU,MATCH($N$1,Database!$A$1:$AU$1,0),FALSE)=0,#N/A,VLOOKUP(A208,Database!$A:$AU,MATCH($N$1,Database!$A$1:$AU$1,0),FALSE))</f>
        <v>100.036705156</v>
      </c>
      <c r="O208" s="76">
        <f>(((Table134567891011121314151617343[[#This Row],[USA]]-VLOOKUP($U$1,A:N,14,))/VLOOKUP($U$1,A:N,14,))*100)+100</f>
        <v>115.39659045726435</v>
      </c>
      <c r="P208" s="76">
        <f>IF(VLOOKUP(A208,Database!$A:$AS,MATCH($P$1,Database!$A$1:$AS$1,0),FALSE)=0,#N/A,VLOOKUP(A208,Database!$A:$AS,MATCH($P$1,Database!$A$1:$AS$1,0),FALSE))</f>
        <v>115.100659841</v>
      </c>
      <c r="Q208" s="76">
        <f>(((Table134567891011121314151617343[[#This Row],[JPN]]-VLOOKUP($U$1,A:Q,16,))/VLOOKUP($U$1,A:Q,16,))*100)+100</f>
        <v>115.55870082606826</v>
      </c>
    </row>
    <row r="209" spans="1:17" s="80" customFormat="1" x14ac:dyDescent="0.35">
      <c r="A209" s="21">
        <v>39173</v>
      </c>
      <c r="B209" s="76">
        <f>IF(VLOOKUP(A209,Database!$A:$AS,MATCH($B$1,Database!$A$1:$AS$1,0),FALSE)=0,#N/A,VLOOKUP(A209,Database!$A:$AS,MATCH($B$1,Database!$A$1:$AS$1,0),FALSE))</f>
        <v>127.389384218</v>
      </c>
      <c r="C209" s="76">
        <f>IF(VLOOKUP(A209,Database!$A:$AS,MATCH($C$1,Database!$A$1:$AS$1,0),FALSE)=0,#N/A,VLOOKUP(A209,Database!$A:$AS,MATCH($C$1,Database!$A$1:$AS$1,0),FALSE))</f>
        <v>111.04</v>
      </c>
      <c r="D209" s="76">
        <f>IF(VLOOKUP(A209,Database!$A:$AS,MATCH($D$1,Database!$A$1:$AS$1,0),FALSE)=0,#N/A,VLOOKUP(A209,Database!$A:$AS,MATCH($D$1,Database!$A$1:$AS$1,0),FALSE))</f>
        <v>95.107925660000006</v>
      </c>
      <c r="E209" s="76">
        <f>IF(VLOOKUP(A209,Database!$A:$AS,MATCH($E$1,Database!$A$1:$AS$1,0),FALSE)=0,#N/A,VLOOKUP(A209,Database!$A:$AS,MATCH($E$1,Database!$A$1:$AS$1,0),FALSE))</f>
        <v>133.17211097699999</v>
      </c>
      <c r="F209" s="76">
        <f>IF(VLOOKUP(A209,Database!$A:$AS,MATCH($F$1,Database!$A$1:$AS$1,0),FALSE)=0,#N/A,VLOOKUP(A209,Database!$A:$AS,MATCH($F$1,Database!$A$1:$AS$1,0),FALSE))</f>
        <v>105.391217399</v>
      </c>
      <c r="G209" s="76">
        <f>IF(VLOOKUP(A209,Database!$A:$AS,MATCH($G$1,Database!$A$1:$AS$1,0),FALSE)=0,#N/A,VLOOKUP(A209,Database!$A:$AS,MATCH($G$1,Database!$A$1:$AS$1,0),FALSE))</f>
        <v>106.756278741</v>
      </c>
      <c r="H209" s="76">
        <f>(((Table134567891011121314151617343[[#This Row],[ITA]]-VLOOKUP($U$1,A:B,2,))/VLOOKUP($U$1,A:B,2,))*100)+100</f>
        <v>104.76973684215533</v>
      </c>
      <c r="I209" s="76">
        <f>(((Table134567891011121314151617343[[#This Row],[FRA]]-VLOOKUP($U$1,A:C,3,))/VLOOKUP($U$1,A:C,3,))*100)+100</f>
        <v>108.3528493364559</v>
      </c>
      <c r="J209" s="76">
        <f>(((Table134567891011121314151617343[[#This Row],[DEU]]-VLOOKUP($U$1,A:D,4,))/VLOOKUP($U$1,A:D,4,))*100)+100</f>
        <v>126.46276595670594</v>
      </c>
      <c r="K209" s="76">
        <f>(((Table134567891011121314151617343[[#This Row],[ESP]]-VLOOKUP($U$1,A:E,5,))/VLOOKUP($U$1,A:E,5,))*100)+100</f>
        <v>112.58189688011646</v>
      </c>
      <c r="L209" s="76">
        <f>(((Table134567891011121314151617343[[#This Row],[EA19]]-VLOOKUP($U$1,A:F,6,))/VLOOKUP($U$1,A:F,6,))*100)+100</f>
        <v>117.76536312918205</v>
      </c>
      <c r="M209" s="76">
        <f>(((Table134567891011121314151617343[[#This Row],[GBR]]-VLOOKUP($U$1,A:G,7,))/VLOOKUP($U$1,A:G,7,))*100)+100</f>
        <v>111.16022099488129</v>
      </c>
      <c r="N209" s="76">
        <f>IF(VLOOKUP(A209,Database!$A:$AU,MATCH($N$1,Database!$A$1:$AU$1,0),FALSE)=0,#N/A,VLOOKUP(A209,Database!$A:$AU,MATCH($N$1,Database!$A$1:$AU$1,0),FALSE))</f>
        <v>100.72288168999999</v>
      </c>
      <c r="O209" s="76">
        <f>(((Table134567891011121314151617343[[#This Row],[USA]]-VLOOKUP($U$1,A:N,14,))/VLOOKUP($U$1,A:N,14,))*100)+100</f>
        <v>116.18812424830539</v>
      </c>
      <c r="P209" s="76">
        <f>IF(VLOOKUP(A209,Database!$A:$AS,MATCH($P$1,Database!$A$1:$AS$1,0),FALSE)=0,#N/A,VLOOKUP(A209,Database!$A:$AS,MATCH($P$1,Database!$A$1:$AS$1,0),FALSE))</f>
        <v>114.77459564900001</v>
      </c>
      <c r="Q209" s="76">
        <f>(((Table134567891011121314151617343[[#This Row],[JPN]]-VLOOKUP($U$1,A:Q,16,))/VLOOKUP($U$1,A:Q,16,))*100)+100</f>
        <v>115.23133906753907</v>
      </c>
    </row>
    <row r="210" spans="1:17" s="80" customFormat="1" x14ac:dyDescent="0.35">
      <c r="A210" s="21">
        <v>39203</v>
      </c>
      <c r="B210" s="76">
        <f>IF(VLOOKUP(A210,Database!$A:$AS,MATCH($B$1,Database!$A$1:$AS$1,0),FALSE)=0,#N/A,VLOOKUP(A210,Database!$A:$AS,MATCH($B$1,Database!$A$1:$AS$1,0),FALSE))</f>
        <v>130.08915923699999</v>
      </c>
      <c r="C210" s="76">
        <f>IF(VLOOKUP(A210,Database!$A:$AS,MATCH($C$1,Database!$A$1:$AS$1,0),FALSE)=0,#N/A,VLOOKUP(A210,Database!$A:$AS,MATCH($C$1,Database!$A$1:$AS$1,0),FALSE))</f>
        <v>113.7</v>
      </c>
      <c r="D210" s="76">
        <f>IF(VLOOKUP(A210,Database!$A:$AS,MATCH($D$1,Database!$A$1:$AS$1,0),FALSE)=0,#N/A,VLOOKUP(A210,Database!$A:$AS,MATCH($D$1,Database!$A$1:$AS$1,0),FALSE))</f>
        <v>96.808067339000004</v>
      </c>
      <c r="E210" s="76">
        <f>IF(VLOOKUP(A210,Database!$A:$AS,MATCH($E$1,Database!$A$1:$AS$1,0),FALSE)=0,#N/A,VLOOKUP(A210,Database!$A:$AS,MATCH($E$1,Database!$A$1:$AS$1,0),FALSE))</f>
        <v>136.29011357499999</v>
      </c>
      <c r="F210" s="76">
        <f>IF(VLOOKUP(A210,Database!$A:$AS,MATCH($F$1,Database!$A$1:$AS$1,0),FALSE)=0,#N/A,VLOOKUP(A210,Database!$A:$AS,MATCH($F$1,Database!$A$1:$AS$1,0),FALSE))</f>
        <v>107.291059078</v>
      </c>
      <c r="G210" s="76">
        <f>IF(VLOOKUP(A210,Database!$A:$AS,MATCH($G$1,Database!$A$1:$AS$1,0),FALSE)=0,#N/A,VLOOKUP(A210,Database!$A:$AS,MATCH($G$1,Database!$A$1:$AS$1,0),FALSE))</f>
        <v>108.45419172299999</v>
      </c>
      <c r="H210" s="76">
        <f>(((Table134567891011121314151617343[[#This Row],[ITA]]-VLOOKUP($U$1,A:B,2,))/VLOOKUP($U$1,A:B,2,))*100)+100</f>
        <v>106.99013157920506</v>
      </c>
      <c r="I210" s="76">
        <f>(((Table134567891011121314151617343[[#This Row],[FRA]]-VLOOKUP($U$1,A:C,3,))/VLOOKUP($U$1,A:C,3,))*100)+100</f>
        <v>110.94847775175644</v>
      </c>
      <c r="J210" s="76">
        <f>(((Table134567891011121314151617343[[#This Row],[DEU]]-VLOOKUP($U$1,A:D,4,))/VLOOKUP($U$1,A:D,4,))*100)+100</f>
        <v>128.72340425527671</v>
      </c>
      <c r="K210" s="76">
        <f>(((Table134567891011121314151617343[[#This Row],[ESP]]-VLOOKUP($U$1,A:E,5,))/VLOOKUP($U$1,A:E,5,))*100)+100</f>
        <v>115.21781399808269</v>
      </c>
      <c r="L210" s="76">
        <f>(((Table134567891011121314151617343[[#This Row],[EA19]]-VLOOKUP($U$1,A:F,6,))/VLOOKUP($U$1,A:F,6,))*100)+100</f>
        <v>119.88826815615741</v>
      </c>
      <c r="M210" s="76">
        <f>(((Table134567891011121314151617343[[#This Row],[GBR]]-VLOOKUP($U$1,A:G,7,))/VLOOKUP($U$1,A:G,7,))*100)+100</f>
        <v>112.92817679602996</v>
      </c>
      <c r="N210" s="76">
        <f>IF(VLOOKUP(A210,Database!$A:$AU,MATCH($N$1,Database!$A$1:$AU$1,0),FALSE)=0,#N/A,VLOOKUP(A210,Database!$A:$AU,MATCH($N$1,Database!$A$1:$AU$1,0),FALSE))</f>
        <v>100.79268924500001</v>
      </c>
      <c r="O210" s="76">
        <f>(((Table134567891011121314151617343[[#This Row],[USA]]-VLOOKUP($U$1,A:N,14,))/VLOOKUP($U$1,A:N,14,))*100)+100</f>
        <v>116.26865022946998</v>
      </c>
      <c r="P210" s="76">
        <f>IF(VLOOKUP(A210,Database!$A:$AS,MATCH($P$1,Database!$A$1:$AS$1,0),FALSE)=0,#N/A,VLOOKUP(A210,Database!$A:$AS,MATCH($P$1,Database!$A$1:$AS$1,0),FALSE))</f>
        <v>116.07885241699999</v>
      </c>
      <c r="Q210" s="76">
        <f>(((Table134567891011121314151617343[[#This Row],[JPN]]-VLOOKUP($U$1,A:Q,16,))/VLOOKUP($U$1,A:Q,16,))*100)+100</f>
        <v>116.54078610165588</v>
      </c>
    </row>
    <row r="211" spans="1:17" s="80" customFormat="1" x14ac:dyDescent="0.35">
      <c r="A211" s="21">
        <v>39234</v>
      </c>
      <c r="B211" s="76">
        <f>IF(VLOOKUP(A211,Database!$A:$AS,MATCH($B$1,Database!$A$1:$AS$1,0),FALSE)=0,#N/A,VLOOKUP(A211,Database!$A:$AS,MATCH($B$1,Database!$A$1:$AS$1,0),FALSE))</f>
        <v>129.28922589800001</v>
      </c>
      <c r="C211" s="76">
        <f>IF(VLOOKUP(A211,Database!$A:$AS,MATCH($C$1,Database!$A$1:$AS$1,0),FALSE)=0,#N/A,VLOOKUP(A211,Database!$A:$AS,MATCH($C$1,Database!$A$1:$AS$1,0),FALSE))</f>
        <v>113.27</v>
      </c>
      <c r="D211" s="76">
        <f>IF(VLOOKUP(A211,Database!$A:$AS,MATCH($D$1,Database!$A$1:$AS$1,0),FALSE)=0,#N/A,VLOOKUP(A211,Database!$A:$AS,MATCH($D$1,Database!$A$1:$AS$1,0),FALSE))</f>
        <v>96.708059004999996</v>
      </c>
      <c r="E211" s="76">
        <f>IF(VLOOKUP(A211,Database!$A:$AS,MATCH($E$1,Database!$A$1:$AS$1,0),FALSE)=0,#N/A,VLOOKUP(A211,Database!$A:$AS,MATCH($E$1,Database!$A$1:$AS$1,0),FALSE))</f>
        <v>136.147113456</v>
      </c>
      <c r="F211" s="76">
        <f>IF(VLOOKUP(A211,Database!$A:$AS,MATCH($F$1,Database!$A$1:$AS$1,0),FALSE)=0,#N/A,VLOOKUP(A211,Database!$A:$AS,MATCH($F$1,Database!$A$1:$AS$1,0),FALSE))</f>
        <v>107.391050746</v>
      </c>
      <c r="G211" s="76">
        <f>IF(VLOOKUP(A211,Database!$A:$AS,MATCH($G$1,Database!$A$1:$AS$1,0),FALSE)=0,#N/A,VLOOKUP(A211,Database!$A:$AS,MATCH($G$1,Database!$A$1:$AS$1,0),FALSE))</f>
        <v>106.437920057</v>
      </c>
      <c r="H211" s="76">
        <f>(((Table134567891011121314151617343[[#This Row],[ITA]]-VLOOKUP($U$1,A:B,2,))/VLOOKUP($U$1,A:B,2,))*100)+100</f>
        <v>106.33223684227099</v>
      </c>
      <c r="I211" s="76">
        <f>(((Table134567891011121314151617343[[#This Row],[FRA]]-VLOOKUP($U$1,A:C,3,))/VLOOKUP($U$1,A:C,3,))*100)+100</f>
        <v>110.52888368462138</v>
      </c>
      <c r="J211" s="76">
        <f>(((Table134567891011121314151617343[[#This Row],[DEU]]-VLOOKUP($U$1,A:D,4,))/VLOOKUP($U$1,A:D,4,))*100)+100</f>
        <v>128.59042553190957</v>
      </c>
      <c r="K211" s="76">
        <f>(((Table134567891011121314151617343[[#This Row],[ESP]]-VLOOKUP($U$1,A:E,5,))/VLOOKUP($U$1,A:E,5,))*100)+100</f>
        <v>115.09692363648226</v>
      </c>
      <c r="L211" s="76">
        <f>(((Table134567891011121314151617343[[#This Row],[EA19]]-VLOOKUP($U$1,A:F,6,))/VLOOKUP($U$1,A:F,6,))*100)+100</f>
        <v>120.00000000044697</v>
      </c>
      <c r="M211" s="76">
        <f>(((Table134567891011121314151617343[[#This Row],[GBR]]-VLOOKUP($U$1,A:G,7,))/VLOOKUP($U$1,A:G,7,))*100)+100</f>
        <v>110.82872928229605</v>
      </c>
      <c r="N211" s="76">
        <f>IF(VLOOKUP(A211,Database!$A:$AU,MATCH($N$1,Database!$A$1:$AU$1,0),FALSE)=0,#N/A,VLOOKUP(A211,Database!$A:$AU,MATCH($N$1,Database!$A$1:$AU$1,0),FALSE))</f>
        <v>100.818470444</v>
      </c>
      <c r="O211" s="76">
        <f>(((Table134567891011121314151617343[[#This Row],[USA]]-VLOOKUP($U$1,A:N,14,))/VLOOKUP($U$1,A:N,14,))*100)+100</f>
        <v>116.29838993808852</v>
      </c>
      <c r="P211" s="76">
        <f>IF(VLOOKUP(A211,Database!$A:$AS,MATCH($P$1,Database!$A$1:$AS$1,0),FALSE)=0,#N/A,VLOOKUP(A211,Database!$A:$AS,MATCH($P$1,Database!$A$1:$AS$1,0),FALSE))</f>
        <v>116.07885241699999</v>
      </c>
      <c r="Q211" s="76">
        <f>(((Table134567891011121314151617343[[#This Row],[JPN]]-VLOOKUP($U$1,A:Q,16,))/VLOOKUP($U$1,A:Q,16,))*100)+100</f>
        <v>116.54078610165588</v>
      </c>
    </row>
    <row r="212" spans="1:17" s="80" customFormat="1" x14ac:dyDescent="0.35">
      <c r="A212" s="21">
        <v>39264</v>
      </c>
      <c r="B212" s="76">
        <f>IF(VLOOKUP(A212,Database!$A:$AS,MATCH($B$1,Database!$A$1:$AS$1,0),FALSE)=0,#N/A,VLOOKUP(A212,Database!$A:$AS,MATCH($B$1,Database!$A$1:$AS$1,0),FALSE))</f>
        <v>128.48929255900001</v>
      </c>
      <c r="C212" s="76">
        <f>IF(VLOOKUP(A212,Database!$A:$AS,MATCH($C$1,Database!$A$1:$AS$1,0),FALSE)=0,#N/A,VLOOKUP(A212,Database!$A:$AS,MATCH($C$1,Database!$A$1:$AS$1,0),FALSE))</f>
        <v>113.43</v>
      </c>
      <c r="D212" s="76">
        <f>IF(VLOOKUP(A212,Database!$A:$AS,MATCH($D$1,Database!$A$1:$AS$1,0),FALSE)=0,#N/A,VLOOKUP(A212,Database!$A:$AS,MATCH($D$1,Database!$A$1:$AS$1,0),FALSE))</f>
        <v>97.408117343000001</v>
      </c>
      <c r="E212" s="76">
        <f>IF(VLOOKUP(A212,Database!$A:$AS,MATCH($E$1,Database!$A$1:$AS$1,0),FALSE)=0,#N/A,VLOOKUP(A212,Database!$A:$AS,MATCH($E$1,Database!$A$1:$AS$1,0),FALSE))</f>
        <v>133.718111432</v>
      </c>
      <c r="F212" s="76">
        <f>IF(VLOOKUP(A212,Database!$A:$AS,MATCH($F$1,Database!$A$1:$AS$1,0),FALSE)=0,#N/A,VLOOKUP(A212,Database!$A:$AS,MATCH($F$1,Database!$A$1:$AS$1,0),FALSE))</f>
        <v>107.59103408</v>
      </c>
      <c r="G212" s="76">
        <f>IF(VLOOKUP(A212,Database!$A:$AS,MATCH($G$1,Database!$A$1:$AS$1,0),FALSE)=0,#N/A,VLOOKUP(A212,Database!$A:$AS,MATCH($G$1,Database!$A$1:$AS$1,0),FALSE))</f>
        <v>105.058365759</v>
      </c>
      <c r="H212" s="76">
        <f>(((Table134567891011121314151617343[[#This Row],[ITA]]-VLOOKUP($U$1,A:B,2,))/VLOOKUP($U$1,A:B,2,))*100)+100</f>
        <v>105.67434210533689</v>
      </c>
      <c r="I212" s="76">
        <f>(((Table134567891011121314151617343[[#This Row],[FRA]]-VLOOKUP($U$1,A:C,3,))/VLOOKUP($U$1,A:C,3,))*100)+100</f>
        <v>110.68501170960188</v>
      </c>
      <c r="J212" s="76">
        <f>(((Table134567891011121314151617343[[#This Row],[DEU]]-VLOOKUP($U$1,A:D,4,))/VLOOKUP($U$1,A:D,4,))*100)+100</f>
        <v>129.52127659547943</v>
      </c>
      <c r="K212" s="76">
        <f>(((Table134567891011121314151617343[[#This Row],[ESP]]-VLOOKUP($U$1,A:E,5,))/VLOOKUP($U$1,A:E,5,))*100)+100</f>
        <v>113.04347826131064</v>
      </c>
      <c r="L212" s="76">
        <f>(((Table134567891011121314151617343[[#This Row],[EA19]]-VLOOKUP($U$1,A:F,6,))/VLOOKUP($U$1,A:F,6,))*100)+100</f>
        <v>120.22346368679128</v>
      </c>
      <c r="M212" s="76">
        <f>(((Table134567891011121314151617343[[#This Row],[GBR]]-VLOOKUP($U$1,A:G,7,))/VLOOKUP($U$1,A:G,7,))*100)+100</f>
        <v>109.39226519373258</v>
      </c>
      <c r="N212" s="76">
        <f>IF(VLOOKUP(A212,Database!$A:$AU,MATCH($N$1,Database!$A$1:$AU$1,0),FALSE)=0,#N/A,VLOOKUP(A212,Database!$A:$AU,MATCH($N$1,Database!$A$1:$AU$1,0),FALSE))</f>
        <v>100.708007921</v>
      </c>
      <c r="O212" s="76">
        <f>(((Table134567891011121314151617343[[#This Row],[USA]]-VLOOKUP($U$1,A:N,14,))/VLOOKUP($U$1,A:N,14,))*100)+100</f>
        <v>116.17096672370309</v>
      </c>
      <c r="P212" s="76">
        <f>IF(VLOOKUP(A212,Database!$A:$AS,MATCH($P$1,Database!$A$1:$AS$1,0),FALSE)=0,#N/A,VLOOKUP(A212,Database!$A:$AS,MATCH($P$1,Database!$A$1:$AS$1,0),FALSE))</f>
        <v>116.187540482</v>
      </c>
      <c r="Q212" s="76">
        <f>(((Table134567891011121314151617343[[#This Row],[JPN]]-VLOOKUP($U$1,A:Q,16,))/VLOOKUP($U$1,A:Q,16,))*100)+100</f>
        <v>116.64990668883627</v>
      </c>
    </row>
    <row r="213" spans="1:17" s="80" customFormat="1" x14ac:dyDescent="0.35">
      <c r="A213" s="21">
        <v>39295</v>
      </c>
      <c r="B213" s="76">
        <f>IF(VLOOKUP(A213,Database!$A:$AS,MATCH($B$1,Database!$A$1:$AS$1,0),FALSE)=0,#N/A,VLOOKUP(A213,Database!$A:$AS,MATCH($B$1,Database!$A$1:$AS$1,0),FALSE))</f>
        <v>133.288892592</v>
      </c>
      <c r="C213" s="76">
        <f>IF(VLOOKUP(A213,Database!$A:$AS,MATCH($C$1,Database!$A$1:$AS$1,0),FALSE)=0,#N/A,VLOOKUP(A213,Database!$A:$AS,MATCH($C$1,Database!$A$1:$AS$1,0),FALSE))</f>
        <v>114.11</v>
      </c>
      <c r="D213" s="76">
        <f>IF(VLOOKUP(A213,Database!$A:$AS,MATCH($D$1,Database!$A$1:$AS$1,0),FALSE)=0,#N/A,VLOOKUP(A213,Database!$A:$AS,MATCH($D$1,Database!$A$1:$AS$1,0),FALSE))</f>
        <v>97.708142344999999</v>
      </c>
      <c r="E213" s="76">
        <f>IF(VLOOKUP(A213,Database!$A:$AS,MATCH($E$1,Database!$A$1:$AS$1,0),FALSE)=0,#N/A,VLOOKUP(A213,Database!$A:$AS,MATCH($E$1,Database!$A$1:$AS$1,0),FALSE))</f>
        <v>133.85811154800001</v>
      </c>
      <c r="F213" s="76">
        <f>IF(VLOOKUP(A213,Database!$A:$AS,MATCH($F$1,Database!$A$1:$AS$1,0),FALSE)=0,#N/A,VLOOKUP(A213,Database!$A:$AS,MATCH($F$1,Database!$A$1:$AS$1,0),FALSE))</f>
        <v>108.39096741900001</v>
      </c>
      <c r="G213" s="76">
        <f>IF(VLOOKUP(A213,Database!$A:$AS,MATCH($G$1,Database!$A$1:$AS$1,0),FALSE)=0,#N/A,VLOOKUP(A213,Database!$A:$AS,MATCH($G$1,Database!$A$1:$AS$1,0),FALSE))</f>
        <v>106.544039618</v>
      </c>
      <c r="H213" s="76">
        <f>(((Table134567891011121314151617343[[#This Row],[ITA]]-VLOOKUP($U$1,A:B,2,))/VLOOKUP($U$1,A:B,2,))*100)+100</f>
        <v>109.62171052611897</v>
      </c>
      <c r="I213" s="76">
        <f>(((Table134567891011121314151617343[[#This Row],[FRA]]-VLOOKUP($U$1,A:C,3,))/VLOOKUP($U$1,A:C,3,))*100)+100</f>
        <v>111.34855581576892</v>
      </c>
      <c r="J213" s="76">
        <f>(((Table134567891011121314151617343[[#This Row],[DEU]]-VLOOKUP($U$1,A:D,4,))/VLOOKUP($U$1,A:D,4,))*100)+100</f>
        <v>129.92021276558083</v>
      </c>
      <c r="K213" s="76">
        <f>(((Table134567891011121314151617343[[#This Row],[ESP]]-VLOOKUP($U$1,A:E,5,))/VLOOKUP($U$1,A:E,5,))*100)+100</f>
        <v>113.16183246105325</v>
      </c>
      <c r="L213" s="76">
        <f>(((Table134567891011121314151617343[[#This Row],[EA19]]-VLOOKUP($U$1,A:F,6,))/VLOOKUP($U$1,A:F,6,))*100)+100</f>
        <v>121.11731843552073</v>
      </c>
      <c r="M213" s="76">
        <f>(((Table134567891011121314151617343[[#This Row],[GBR]]-VLOOKUP($U$1,A:G,7,))/VLOOKUP($U$1,A:G,7,))*100)+100</f>
        <v>110.93922651947737</v>
      </c>
      <c r="N213" s="76">
        <f>IF(VLOOKUP(A213,Database!$A:$AU,MATCH($N$1,Database!$A$1:$AU$1,0),FALSE)=0,#N/A,VLOOKUP(A213,Database!$A:$AU,MATCH($N$1,Database!$A$1:$AU$1,0),FALSE))</f>
        <v>100.918620488</v>
      </c>
      <c r="O213" s="76">
        <f>(((Table134567891011121314151617343[[#This Row],[USA]]-VLOOKUP($U$1,A:N,14,))/VLOOKUP($U$1,A:N,14,))*100)+100</f>
        <v>116.41391726971868</v>
      </c>
      <c r="P213" s="76">
        <f>IF(VLOOKUP(A213,Database!$A:$AS,MATCH($P$1,Database!$A$1:$AS$1,0),FALSE)=0,#N/A,VLOOKUP(A213,Database!$A:$AS,MATCH($P$1,Database!$A$1:$AS$1,0),FALSE))</f>
        <v>119.122118211</v>
      </c>
      <c r="Q213" s="76">
        <f>(((Table134567891011121314151617343[[#This Row],[JPN]]-VLOOKUP($U$1,A:Q,16,))/VLOOKUP($U$1,A:Q,16,))*100)+100</f>
        <v>119.5961625166031</v>
      </c>
    </row>
    <row r="214" spans="1:17" s="80" customFormat="1" x14ac:dyDescent="0.35">
      <c r="A214" s="21">
        <v>39326</v>
      </c>
      <c r="B214" s="76">
        <f>IF(VLOOKUP(A214,Database!$A:$AS,MATCH($B$1,Database!$A$1:$AS$1,0),FALSE)=0,#N/A,VLOOKUP(A214,Database!$A:$AS,MATCH($B$1,Database!$A$1:$AS$1,0),FALSE))</f>
        <v>129.88917590200001</v>
      </c>
      <c r="C214" s="76">
        <f>IF(VLOOKUP(A214,Database!$A:$AS,MATCH($C$1,Database!$A$1:$AS$1,0),FALSE)=0,#N/A,VLOOKUP(A214,Database!$A:$AS,MATCH($C$1,Database!$A$1:$AS$1,0),FALSE))</f>
        <v>111.47</v>
      </c>
      <c r="D214" s="76">
        <f>IF(VLOOKUP(A214,Database!$A:$AS,MATCH($D$1,Database!$A$1:$AS$1,0),FALSE)=0,#N/A,VLOOKUP(A214,Database!$A:$AS,MATCH($D$1,Database!$A$1:$AS$1,0),FALSE))</f>
        <v>98.708225685000002</v>
      </c>
      <c r="E214" s="76">
        <f>IF(VLOOKUP(A214,Database!$A:$AS,MATCH($E$1,Database!$A$1:$AS$1,0),FALSE)=0,#N/A,VLOOKUP(A214,Database!$A:$AS,MATCH($E$1,Database!$A$1:$AS$1,0),FALSE))</f>
        <v>134.365111971</v>
      </c>
      <c r="F214" s="76">
        <f>IF(VLOOKUP(A214,Database!$A:$AS,MATCH($F$1,Database!$A$1:$AS$1,0),FALSE)=0,#N/A,VLOOKUP(A214,Database!$A:$AS,MATCH($F$1,Database!$A$1:$AS$1,0),FALSE))</f>
        <v>107.891009083</v>
      </c>
      <c r="G214" s="76">
        <f>IF(VLOOKUP(A214,Database!$A:$AS,MATCH($G$1,Database!$A$1:$AS$1,0),FALSE)=0,#N/A,VLOOKUP(A214,Database!$A:$AS,MATCH($G$1,Database!$A$1:$AS$1,0),FALSE))</f>
        <v>105.270604882</v>
      </c>
      <c r="H214" s="76">
        <f>(((Table134567891011121314151617343[[#This Row],[ITA]]-VLOOKUP($U$1,A:B,2,))/VLOOKUP($U$1,A:B,2,))*100)+100</f>
        <v>106.82565789476594</v>
      </c>
      <c r="I214" s="76">
        <f>(((Table134567891011121314151617343[[#This Row],[FRA]]-VLOOKUP($U$1,A:C,3,))/VLOOKUP($U$1,A:C,3,))*100)+100</f>
        <v>108.77244340359094</v>
      </c>
      <c r="J214" s="76">
        <f>(((Table134567891011121314151617343[[#This Row],[DEU]]-VLOOKUP($U$1,A:D,4,))/VLOOKUP($U$1,A:D,4,))*100)+100</f>
        <v>131.24999999925205</v>
      </c>
      <c r="K214" s="76">
        <f>(((Table134567891011121314151617343[[#This Row],[ESP]]-VLOOKUP($U$1,A:E,5,))/VLOOKUP($U$1,A:E,5,))*100)+100</f>
        <v>113.59044374401338</v>
      </c>
      <c r="L214" s="76">
        <f>(((Table134567891011121314151617343[[#This Row],[EA19]]-VLOOKUP($U$1,A:F,6,))/VLOOKUP($U$1,A:F,6,))*100)+100</f>
        <v>120.55865921854256</v>
      </c>
      <c r="M214" s="76">
        <f>(((Table134567891011121314151617343[[#This Row],[GBR]]-VLOOKUP($U$1,A:G,7,))/VLOOKUP($U$1,A:G,7,))*100)+100</f>
        <v>109.61325966913648</v>
      </c>
      <c r="N214" s="76">
        <f>IF(VLOOKUP(A214,Database!$A:$AU,MATCH($N$1,Database!$A$1:$AU$1,0),FALSE)=0,#N/A,VLOOKUP(A214,Database!$A:$AU,MATCH($N$1,Database!$A$1:$AU$1,0),FALSE))</f>
        <v>101.169293071</v>
      </c>
      <c r="O214" s="76">
        <f>(((Table134567891011121314151617343[[#This Row],[USA]]-VLOOKUP($U$1,A:N,14,))/VLOOKUP($U$1,A:N,14,))*100)+100</f>
        <v>116.70307874654068</v>
      </c>
      <c r="P214" s="76">
        <f>IF(VLOOKUP(A214,Database!$A:$AS,MATCH($P$1,Database!$A$1:$AS$1,0),FALSE)=0,#N/A,VLOOKUP(A214,Database!$A:$AS,MATCH($P$1,Database!$A$1:$AS$1,0),FALSE))</f>
        <v>117.383109186</v>
      </c>
      <c r="Q214" s="76">
        <f>(((Table134567891011121314151617343[[#This Row],[JPN]]-VLOOKUP($U$1,A:Q,16,))/VLOOKUP($U$1,A:Q,16,))*100)+100</f>
        <v>117.85023313677669</v>
      </c>
    </row>
    <row r="215" spans="1:17" s="80" customFormat="1" x14ac:dyDescent="0.35">
      <c r="A215" s="21">
        <v>39356</v>
      </c>
      <c r="B215" s="76">
        <f>IF(VLOOKUP(A215,Database!$A:$AS,MATCH($B$1,Database!$A$1:$AS$1,0),FALSE)=0,#N/A,VLOOKUP(A215,Database!$A:$AS,MATCH($B$1,Database!$A$1:$AS$1,0),FALSE))</f>
        <v>128.48929255900001</v>
      </c>
      <c r="C215" s="76">
        <f>IF(VLOOKUP(A215,Database!$A:$AS,MATCH($C$1,Database!$A$1:$AS$1,0),FALSE)=0,#N/A,VLOOKUP(A215,Database!$A:$AS,MATCH($C$1,Database!$A$1:$AS$1,0),FALSE))</f>
        <v>114</v>
      </c>
      <c r="D215" s="76">
        <f>IF(VLOOKUP(A215,Database!$A:$AS,MATCH($D$1,Database!$A$1:$AS$1,0),FALSE)=0,#N/A,VLOOKUP(A215,Database!$A:$AS,MATCH($D$1,Database!$A$1:$AS$1,0),FALSE))</f>
        <v>98.80823402</v>
      </c>
      <c r="E215" s="76">
        <f>IF(VLOOKUP(A215,Database!$A:$AS,MATCH($E$1,Database!$A$1:$AS$1,0),FALSE)=0,#N/A,VLOOKUP(A215,Database!$A:$AS,MATCH($E$1,Database!$A$1:$AS$1,0),FALSE))</f>
        <v>134.63011219200001</v>
      </c>
      <c r="F215" s="76">
        <f>IF(VLOOKUP(A215,Database!$A:$AS,MATCH($F$1,Database!$A$1:$AS$1,0),FALSE)=0,#N/A,VLOOKUP(A215,Database!$A:$AS,MATCH($F$1,Database!$A$1:$AS$1,0),FALSE))</f>
        <v>108.690942421</v>
      </c>
      <c r="G215" s="76">
        <f>IF(VLOOKUP(A215,Database!$A:$AS,MATCH($G$1,Database!$A$1:$AS$1,0),FALSE)=0,#N/A,VLOOKUP(A215,Database!$A:$AS,MATCH($G$1,Database!$A$1:$AS$1,0),FALSE))</f>
        <v>105.058365759</v>
      </c>
      <c r="H215" s="76">
        <f>(((Table134567891011121314151617343[[#This Row],[ITA]]-VLOOKUP($U$1,A:B,2,))/VLOOKUP($U$1,A:B,2,))*100)+100</f>
        <v>105.67434210533689</v>
      </c>
      <c r="I215" s="76">
        <f>(((Table134567891011121314151617343[[#This Row],[FRA]]-VLOOKUP($U$1,A:C,3,))/VLOOKUP($U$1,A:C,3,))*100)+100</f>
        <v>111.24121779859485</v>
      </c>
      <c r="J215" s="76">
        <f>(((Table134567891011121314151617343[[#This Row],[DEU]]-VLOOKUP($U$1,A:D,4,))/VLOOKUP($U$1,A:D,4,))*100)+100</f>
        <v>131.38297872394887</v>
      </c>
      <c r="K215" s="76">
        <f>(((Table134567891011121314151617343[[#This Row],[ESP]]-VLOOKUP($U$1,A:E,5,))/VLOOKUP($U$1,A:E,5,))*100)+100</f>
        <v>113.81447133759102</v>
      </c>
      <c r="L215" s="76">
        <f>(((Table134567891011121314151617343[[#This Row],[EA19]]-VLOOKUP($U$1,A:F,6,))/VLOOKUP($U$1,A:F,6,))*100)+100</f>
        <v>121.4525139661546</v>
      </c>
      <c r="M215" s="76">
        <f>(((Table134567891011121314151617343[[#This Row],[GBR]]-VLOOKUP($U$1,A:G,7,))/VLOOKUP($U$1,A:G,7,))*100)+100</f>
        <v>109.39226519373258</v>
      </c>
      <c r="N215" s="76">
        <f>IF(VLOOKUP(A215,Database!$A:$AU,MATCH($N$1,Database!$A$1:$AU$1,0),FALSE)=0,#N/A,VLOOKUP(A215,Database!$A:$AU,MATCH($N$1,Database!$A$1:$AU$1,0),FALSE))</f>
        <v>100.87280928</v>
      </c>
      <c r="O215" s="76">
        <f>(((Table134567891011121314151617343[[#This Row],[USA]]-VLOOKUP($U$1,A:N,14,))/VLOOKUP($U$1,A:N,14,))*100)+100</f>
        <v>116.36107209454337</v>
      </c>
      <c r="P215" s="76">
        <f>IF(VLOOKUP(A215,Database!$A:$AS,MATCH($P$1,Database!$A$1:$AS$1,0),FALSE)=0,#N/A,VLOOKUP(A215,Database!$A:$AS,MATCH($P$1,Database!$A$1:$AS$1,0),FALSE))</f>
        <v>118.904742083</v>
      </c>
      <c r="Q215" s="76">
        <f>(((Table134567891011121314151617343[[#This Row],[JPN]]-VLOOKUP($U$1,A:Q,16,))/VLOOKUP($U$1,A:Q,16,))*100)+100</f>
        <v>119.3779213442503</v>
      </c>
    </row>
    <row r="216" spans="1:17" s="80" customFormat="1" x14ac:dyDescent="0.35">
      <c r="A216" s="21">
        <v>39387</v>
      </c>
      <c r="B216" s="76">
        <f>IF(VLOOKUP(A216,Database!$A:$AS,MATCH($B$1,Database!$A$1:$AS$1,0),FALSE)=0,#N/A,VLOOKUP(A216,Database!$A:$AS,MATCH($B$1,Database!$A$1:$AS$1,0),FALSE))</f>
        <v>127.08940921600001</v>
      </c>
      <c r="C216" s="76">
        <f>IF(VLOOKUP(A216,Database!$A:$AS,MATCH($C$1,Database!$A$1:$AS$1,0),FALSE)=0,#N/A,VLOOKUP(A216,Database!$A:$AS,MATCH($C$1,Database!$A$1:$AS$1,0),FALSE))</f>
        <v>112.02</v>
      </c>
      <c r="D216" s="76">
        <f>IF(VLOOKUP(A216,Database!$A:$AS,MATCH($D$1,Database!$A$1:$AS$1,0),FALSE)=0,#N/A,VLOOKUP(A216,Database!$A:$AS,MATCH($D$1,Database!$A$1:$AS$1,0),FALSE))</f>
        <v>98.608217350999993</v>
      </c>
      <c r="E216" s="76">
        <f>IF(VLOOKUP(A216,Database!$A:$AS,MATCH($E$1,Database!$A$1:$AS$1,0),FALSE)=0,#N/A,VLOOKUP(A216,Database!$A:$AS,MATCH($E$1,Database!$A$1:$AS$1,0),FALSE))</f>
        <v>133.62911135799999</v>
      </c>
      <c r="F216" s="76">
        <f>IF(VLOOKUP(A216,Database!$A:$AS,MATCH($F$1,Database!$A$1:$AS$1,0),FALSE)=0,#N/A,VLOOKUP(A216,Database!$A:$AS,MATCH($F$1,Database!$A$1:$AS$1,0),FALSE))</f>
        <v>108.090992417</v>
      </c>
      <c r="G216" s="76">
        <f>IF(VLOOKUP(A216,Database!$A:$AS,MATCH($G$1,Database!$A$1:$AS$1,0),FALSE)=0,#N/A,VLOOKUP(A216,Database!$A:$AS,MATCH($G$1,Database!$A$1:$AS$1,0),FALSE))</f>
        <v>105.058365759</v>
      </c>
      <c r="H216" s="76">
        <f>(((Table134567891011121314151617343[[#This Row],[ITA]]-VLOOKUP($U$1,A:B,2,))/VLOOKUP($U$1,A:B,2,))*100)+100</f>
        <v>104.52302631590784</v>
      </c>
      <c r="I216" s="76">
        <f>(((Table134567891011121314151617343[[#This Row],[FRA]]-VLOOKUP($U$1,A:C,3,))/VLOOKUP($U$1,A:C,3,))*100)+100</f>
        <v>109.30913348946135</v>
      </c>
      <c r="J216" s="76">
        <f>(((Table134567891011121314151617343[[#This Row],[DEU]]-VLOOKUP($U$1,A:D,4,))/VLOOKUP($U$1,A:D,4,))*100)+100</f>
        <v>131.11702127588492</v>
      </c>
      <c r="K216" s="76">
        <f>(((Table134567891011121314151617343[[#This Row],[ESP]]-VLOOKUP($U$1,A:E,5,))/VLOOKUP($U$1,A:E,5,))*100)+100</f>
        <v>112.9682388055426</v>
      </c>
      <c r="L216" s="76">
        <f>(((Table134567891011121314151617343[[#This Row],[EA19]]-VLOOKUP($U$1,A:F,6,))/VLOOKUP($U$1,A:F,6,))*100)+100</f>
        <v>120.78212290488685</v>
      </c>
      <c r="M216" s="76">
        <f>(((Table134567891011121314151617343[[#This Row],[GBR]]-VLOOKUP($U$1,A:G,7,))/VLOOKUP($U$1,A:G,7,))*100)+100</f>
        <v>109.39226519373258</v>
      </c>
      <c r="N216" s="76">
        <f>IF(VLOOKUP(A216,Database!$A:$AU,MATCH($N$1,Database!$A$1:$AU$1,0),FALSE)=0,#N/A,VLOOKUP(A216,Database!$A:$AU,MATCH($N$1,Database!$A$1:$AU$1,0),FALSE))</f>
        <v>101.457447552</v>
      </c>
      <c r="O216" s="76">
        <f>(((Table134567891011121314151617343[[#This Row],[USA]]-VLOOKUP($U$1,A:N,14,))/VLOOKUP($U$1,A:N,14,))*100)+100</f>
        <v>117.03547718549895</v>
      </c>
      <c r="P216" s="76">
        <f>IF(VLOOKUP(A216,Database!$A:$AS,MATCH($P$1,Database!$A$1:$AS$1,0),FALSE)=0,#N/A,VLOOKUP(A216,Database!$A:$AS,MATCH($P$1,Database!$A$1:$AS$1,0),FALSE))</f>
        <v>117.709173378</v>
      </c>
      <c r="Q216" s="76">
        <f>(((Table134567891011121314151617343[[#This Row],[JPN]]-VLOOKUP($U$1,A:Q,16,))/VLOOKUP($U$1,A:Q,16,))*100)+100</f>
        <v>118.1775948953059</v>
      </c>
    </row>
    <row r="217" spans="1:17" s="80" customFormat="1" x14ac:dyDescent="0.35">
      <c r="A217" s="21">
        <v>39417</v>
      </c>
      <c r="B217" s="76">
        <f>IF(VLOOKUP(A217,Database!$A:$AS,MATCH($B$1,Database!$A$1:$AS$1,0),FALSE)=0,#N/A,VLOOKUP(A217,Database!$A:$AS,MATCH($B$1,Database!$A$1:$AS$1,0),FALSE))</f>
        <v>127.989334222</v>
      </c>
      <c r="C217" s="76">
        <f>IF(VLOOKUP(A217,Database!$A:$AS,MATCH($C$1,Database!$A$1:$AS$1,0),FALSE)=0,#N/A,VLOOKUP(A217,Database!$A:$AS,MATCH($C$1,Database!$A$1:$AS$1,0),FALSE))</f>
        <v>112.2</v>
      </c>
      <c r="D217" s="76">
        <f>IF(VLOOKUP(A217,Database!$A:$AS,MATCH($D$1,Database!$A$1:$AS$1,0),FALSE)=0,#N/A,VLOOKUP(A217,Database!$A:$AS,MATCH($D$1,Database!$A$1:$AS$1,0),FALSE))</f>
        <v>99.608300692</v>
      </c>
      <c r="E217" s="76">
        <f>IF(VLOOKUP(A217,Database!$A:$AS,MATCH($E$1,Database!$A$1:$AS$1,0),FALSE)=0,#N/A,VLOOKUP(A217,Database!$A:$AS,MATCH($E$1,Database!$A$1:$AS$1,0),FALSE))</f>
        <v>133.38011115</v>
      </c>
      <c r="F217" s="76">
        <f>IF(VLOOKUP(A217,Database!$A:$AS,MATCH($F$1,Database!$A$1:$AS$1,0),FALSE)=0,#N/A,VLOOKUP(A217,Database!$A:$AS,MATCH($F$1,Database!$A$1:$AS$1,0),FALSE))</f>
        <v>108.49095908699999</v>
      </c>
      <c r="G217" s="76">
        <f>IF(VLOOKUP(A217,Database!$A:$AS,MATCH($G$1,Database!$A$1:$AS$1,0),FALSE)=0,#N/A,VLOOKUP(A217,Database!$A:$AS,MATCH($G$1,Database!$A$1:$AS$1,0),FALSE))</f>
        <v>105.270604882</v>
      </c>
      <c r="H217" s="76">
        <f>(((Table134567891011121314151617343[[#This Row],[ITA]]-VLOOKUP($U$1,A:B,2,))/VLOOKUP($U$1,A:B,2,))*100)+100</f>
        <v>105.26315789465028</v>
      </c>
      <c r="I217" s="76">
        <f>(((Table134567891011121314151617343[[#This Row],[FRA]]-VLOOKUP($U$1,A:C,3,))/VLOOKUP($U$1,A:C,3,))*100)+100</f>
        <v>109.4847775175644</v>
      </c>
      <c r="J217" s="76">
        <f>(((Table134567891011121314151617343[[#This Row],[DEU]]-VLOOKUP($U$1,A:D,4,))/VLOOKUP($U$1,A:D,4,))*100)+100</f>
        <v>132.44680851088583</v>
      </c>
      <c r="K217" s="76">
        <f>(((Table134567891011121314151617343[[#This Row],[ESP]]-VLOOKUP($U$1,A:E,5,))/VLOOKUP($U$1,A:E,5,))*100)+100</f>
        <v>112.75773740600388</v>
      </c>
      <c r="L217" s="76">
        <f>(((Table134567891011121314151617343[[#This Row],[EA19]]-VLOOKUP($U$1,A:F,6,))/VLOOKUP($U$1,A:F,6,))*100)+100</f>
        <v>121.22905027981028</v>
      </c>
      <c r="M217" s="76">
        <f>(((Table134567891011121314151617343[[#This Row],[GBR]]-VLOOKUP($U$1,A:G,7,))/VLOOKUP($U$1,A:G,7,))*100)+100</f>
        <v>109.61325966913648</v>
      </c>
      <c r="N217" s="76">
        <f>IF(VLOOKUP(A217,Database!$A:$AU,MATCH($N$1,Database!$A$1:$AU$1,0),FALSE)=0,#N/A,VLOOKUP(A217,Database!$A:$AU,MATCH($N$1,Database!$A$1:$AU$1,0),FALSE))</f>
        <v>101.446440963</v>
      </c>
      <c r="O217" s="76">
        <f>(((Table134567891011121314151617343[[#This Row],[USA]]-VLOOKUP($U$1,A:N,14,))/VLOOKUP($U$1,A:N,14,))*100)+100</f>
        <v>117.02278061736243</v>
      </c>
      <c r="P217" s="76">
        <f>IF(VLOOKUP(A217,Database!$A:$AS,MATCH($P$1,Database!$A$1:$AS$1,0),FALSE)=0,#N/A,VLOOKUP(A217,Database!$A:$AS,MATCH($P$1,Database!$A$1:$AS$1,0),FALSE))</f>
        <v>118.361301763</v>
      </c>
      <c r="Q217" s="76">
        <f>(((Table134567891011121314151617343[[#This Row],[JPN]]-VLOOKUP($U$1,A:Q,16,))/VLOOKUP($U$1,A:Q,16,))*100)+100</f>
        <v>118.83231841336828</v>
      </c>
    </row>
    <row r="218" spans="1:17" s="80" customFormat="1" x14ac:dyDescent="0.35">
      <c r="A218" s="21">
        <v>39448</v>
      </c>
      <c r="B218" s="76">
        <f>IF(VLOOKUP(A218,Database!$A:$AS,MATCH($B$1,Database!$A$1:$AS$1,0),FALSE)=0,#N/A,VLOOKUP(A218,Database!$A:$AS,MATCH($B$1,Database!$A$1:$AS$1,0),FALSE))</f>
        <v>130.68910924100001</v>
      </c>
      <c r="C218" s="76">
        <f>IF(VLOOKUP(A218,Database!$A:$AS,MATCH($C$1,Database!$A$1:$AS$1,0),FALSE)=0,#N/A,VLOOKUP(A218,Database!$A:$AS,MATCH($C$1,Database!$A$1:$AS$1,0),FALSE))</f>
        <v>113.2</v>
      </c>
      <c r="D218" s="76">
        <f>IF(VLOOKUP(A218,Database!$A:$AS,MATCH($D$1,Database!$A$1:$AS$1,0),FALSE)=0,#N/A,VLOOKUP(A218,Database!$A:$AS,MATCH($D$1,Database!$A$1:$AS$1,0),FALSE))</f>
        <v>101.10842570200001</v>
      </c>
      <c r="E218" s="76">
        <f>IF(VLOOKUP(A218,Database!$A:$AS,MATCH($E$1,Database!$A$1:$AS$1,0),FALSE)=0,#N/A,VLOOKUP(A218,Database!$A:$AS,MATCH($E$1,Database!$A$1:$AS$1,0),FALSE))</f>
        <v>133.79211149299999</v>
      </c>
      <c r="F218" s="76">
        <f>IF(VLOOKUP(A218,Database!$A:$AS,MATCH($F$1,Database!$A$1:$AS$1,0),FALSE)=0,#N/A,VLOOKUP(A218,Database!$A:$AS,MATCH($F$1,Database!$A$1:$AS$1,0),FALSE))</f>
        <v>109.49087575999999</v>
      </c>
      <c r="G218" s="76">
        <f>IF(VLOOKUP(A218,Database!$A:$AS,MATCH($G$1,Database!$A$1:$AS$1,0),FALSE)=0,#N/A,VLOOKUP(A218,Database!$A:$AS,MATCH($G$1,Database!$A$1:$AS$1,0),FALSE))</f>
        <v>105.588963566</v>
      </c>
      <c r="H218" s="76">
        <f>(((Table134567891011121314151617343[[#This Row],[ITA]]-VLOOKUP($U$1,A:B,2,))/VLOOKUP($U$1,A:B,2,))*100)+100</f>
        <v>107.48355263170002</v>
      </c>
      <c r="I218" s="76">
        <f>(((Table134567891011121314151617343[[#This Row],[FRA]]-VLOOKUP($U$1,A:C,3,))/VLOOKUP($U$1,A:C,3,))*100)+100</f>
        <v>110.46057767369243</v>
      </c>
      <c r="J218" s="76">
        <f>(((Table134567891011121314151617343[[#This Row],[DEU]]-VLOOKUP($U$1,A:D,4,))/VLOOKUP($U$1,A:D,4,))*100)+100</f>
        <v>134.44148936139271</v>
      </c>
      <c r="K218" s="76">
        <f>(((Table134567891011121314151617343[[#This Row],[ESP]]-VLOOKUP($U$1,A:E,5,))/VLOOKUP($U$1,A:E,5,))*100)+100</f>
        <v>113.10603690948032</v>
      </c>
      <c r="L218" s="76">
        <f>(((Table134567891011121314151617343[[#This Row],[EA19]]-VLOOKUP($U$1,A:F,6,))/VLOOKUP($U$1,A:F,6,))*100)+100</f>
        <v>122.34636871488404</v>
      </c>
      <c r="M218" s="76">
        <f>(((Table134567891011121314151617343[[#This Row],[GBR]]-VLOOKUP($U$1,A:G,7,))/VLOOKUP($U$1,A:G,7,))*100)+100</f>
        <v>109.94475138172172</v>
      </c>
      <c r="N218" s="76">
        <f>IF(VLOOKUP(A218,Database!$A:$AU,MATCH($N$1,Database!$A$1:$AU$1,0),FALSE)=0,#N/A,VLOOKUP(A218,Database!$A:$AU,MATCH($N$1,Database!$A$1:$AU$1,0),FALSE))</f>
        <v>101.30880902299999</v>
      </c>
      <c r="O218" s="76">
        <f>(((Table134567891011121314151617343[[#This Row],[USA]]-VLOOKUP($U$1,A:N,14,))/VLOOKUP($U$1,A:N,14,))*100)+100</f>
        <v>116.86401632590309</v>
      </c>
      <c r="P218" s="76">
        <f>IF(VLOOKUP(A218,Database!$A:$AS,MATCH($P$1,Database!$A$1:$AS$1,0),FALSE)=0,#N/A,VLOOKUP(A218,Database!$A:$AS,MATCH($P$1,Database!$A$1:$AS$1,0),FALSE))</f>
        <v>119.16530175600001</v>
      </c>
      <c r="Q218" s="76">
        <f>(((Table134567891011121314151617343[[#This Row],[JPN]]-VLOOKUP($U$1,A:Q,16,))/VLOOKUP($U$1,A:Q,16,))*100)+100</f>
        <v>119.63951790973601</v>
      </c>
    </row>
    <row r="219" spans="1:17" s="80" customFormat="1" x14ac:dyDescent="0.35">
      <c r="A219" s="21">
        <v>39479</v>
      </c>
      <c r="B219" s="76">
        <f>IF(VLOOKUP(A219,Database!$A:$AS,MATCH($B$1,Database!$A$1:$AS$1,0),FALSE)=0,#N/A,VLOOKUP(A219,Database!$A:$AS,MATCH($B$1,Database!$A$1:$AS$1,0),FALSE))</f>
        <v>129.68919256699999</v>
      </c>
      <c r="C219" s="76">
        <f>IF(VLOOKUP(A219,Database!$A:$AS,MATCH($C$1,Database!$A$1:$AS$1,0),FALSE)=0,#N/A,VLOOKUP(A219,Database!$A:$AS,MATCH($C$1,Database!$A$1:$AS$1,0),FALSE))</f>
        <v>114.22</v>
      </c>
      <c r="D219" s="76">
        <f>IF(VLOOKUP(A219,Database!$A:$AS,MATCH($D$1,Database!$A$1:$AS$1,0),FALSE)=0,#N/A,VLOOKUP(A219,Database!$A:$AS,MATCH($D$1,Database!$A$1:$AS$1,0),FALSE))</f>
        <v>100.80840070000001</v>
      </c>
      <c r="E219" s="76">
        <f>IF(VLOOKUP(A219,Database!$A:$AS,MATCH($E$1,Database!$A$1:$AS$1,0),FALSE)=0,#N/A,VLOOKUP(A219,Database!$A:$AS,MATCH($E$1,Database!$A$1:$AS$1,0),FALSE))</f>
        <v>133.684111403</v>
      </c>
      <c r="F219" s="76">
        <f>IF(VLOOKUP(A219,Database!$A:$AS,MATCH($F$1,Database!$A$1:$AS$1,0),FALSE)=0,#N/A,VLOOKUP(A219,Database!$A:$AS,MATCH($F$1,Database!$A$1:$AS$1,0),FALSE))</f>
        <v>109.290892426</v>
      </c>
      <c r="G219" s="76">
        <f>IF(VLOOKUP(A219,Database!$A:$AS,MATCH($G$1,Database!$A$1:$AS$1,0),FALSE)=0,#N/A,VLOOKUP(A219,Database!$A:$AS,MATCH($G$1,Database!$A$1:$AS$1,0),FALSE))</f>
        <v>106.11956137200001</v>
      </c>
      <c r="H219" s="76">
        <f>(((Table134567891011121314151617343[[#This Row],[ITA]]-VLOOKUP($U$1,A:B,2,))/VLOOKUP($U$1,A:B,2,))*100)+100</f>
        <v>106.66118421032679</v>
      </c>
      <c r="I219" s="76">
        <f>(((Table134567891011121314151617343[[#This Row],[FRA]]-VLOOKUP($U$1,A:C,3,))/VLOOKUP($U$1,A:C,3,))*100)+100</f>
        <v>111.455893832943</v>
      </c>
      <c r="J219" s="76">
        <f>(((Table134567891011121314151617343[[#This Row],[DEU]]-VLOOKUP($U$1,A:D,4,))/VLOOKUP($U$1,A:D,4,))*100)+100</f>
        <v>134.04255319129135</v>
      </c>
      <c r="K219" s="76">
        <f>(((Table134567891011121314151617343[[#This Row],[ESP]]-VLOOKUP($U$1,A:E,5,))/VLOOKUP($U$1,A:E,5,))*100)+100</f>
        <v>113.01473509781555</v>
      </c>
      <c r="L219" s="76">
        <f>(((Table134567891011121314151617343[[#This Row],[EA19]]-VLOOKUP($U$1,A:F,6,))/VLOOKUP($U$1,A:F,6,))*100)+100</f>
        <v>122.12290502853973</v>
      </c>
      <c r="M219" s="76">
        <f>(((Table134567891011121314151617343[[#This Row],[GBR]]-VLOOKUP($U$1,A:G,7,))/VLOOKUP($U$1,A:G,7,))*100)+100</f>
        <v>110.49723756866959</v>
      </c>
      <c r="N219" s="76">
        <f>IF(VLOOKUP(A219,Database!$A:$AU,MATCH($N$1,Database!$A$1:$AU$1,0),FALSE)=0,#N/A,VLOOKUP(A219,Database!$A:$AU,MATCH($N$1,Database!$A$1:$AU$1,0),FALSE))</f>
        <v>100.910886128</v>
      </c>
      <c r="O219" s="76">
        <f>(((Table134567891011121314151617343[[#This Row],[USA]]-VLOOKUP($U$1,A:N,14,))/VLOOKUP($U$1,A:N,14,))*100)+100</f>
        <v>116.40499535678705</v>
      </c>
      <c r="P219" s="76">
        <f>IF(VLOOKUP(A219,Database!$A:$AS,MATCH($P$1,Database!$A$1:$AS$1,0),FALSE)=0,#N/A,VLOOKUP(A219,Database!$A:$AS,MATCH($P$1,Database!$A$1:$AS$1,0),FALSE))</f>
        <v>119.473222433</v>
      </c>
      <c r="Q219" s="76">
        <f>(((Table134567891011121314151617343[[#This Row],[JPN]]-VLOOKUP($U$1,A:Q,16,))/VLOOKUP($U$1,A:Q,16,))*100)+100</f>
        <v>119.94866395147685</v>
      </c>
    </row>
    <row r="220" spans="1:17" s="80" customFormat="1" x14ac:dyDescent="0.35">
      <c r="A220" s="21">
        <v>39508</v>
      </c>
      <c r="B220" s="76">
        <f>IF(VLOOKUP(A220,Database!$A:$AS,MATCH($B$1,Database!$A$1:$AS$1,0),FALSE)=0,#N/A,VLOOKUP(A220,Database!$A:$AS,MATCH($B$1,Database!$A$1:$AS$1,0),FALSE))</f>
        <v>130.38913423899999</v>
      </c>
      <c r="C220" s="76">
        <f>IF(VLOOKUP(A220,Database!$A:$AS,MATCH($C$1,Database!$A$1:$AS$1,0),FALSE)=0,#N/A,VLOOKUP(A220,Database!$A:$AS,MATCH($C$1,Database!$A$1:$AS$1,0),FALSE))</f>
        <v>112.96</v>
      </c>
      <c r="D220" s="76">
        <f>IF(VLOOKUP(A220,Database!$A:$AS,MATCH($D$1,Database!$A$1:$AS$1,0),FALSE)=0,#N/A,VLOOKUP(A220,Database!$A:$AS,MATCH($D$1,Database!$A$1:$AS$1,0),FALSE))</f>
        <v>100.108342362</v>
      </c>
      <c r="E220" s="76">
        <f>IF(VLOOKUP(A220,Database!$A:$AS,MATCH($E$1,Database!$A$1:$AS$1,0),FALSE)=0,#N/A,VLOOKUP(A220,Database!$A:$AS,MATCH($E$1,Database!$A$1:$AS$1,0),FALSE))</f>
        <v>131.23710936399999</v>
      </c>
      <c r="F220" s="76">
        <f>IF(VLOOKUP(A220,Database!$A:$AS,MATCH($F$1,Database!$A$1:$AS$1,0),FALSE)=0,#N/A,VLOOKUP(A220,Database!$A:$AS,MATCH($F$1,Database!$A$1:$AS$1,0),FALSE))</f>
        <v>108.790934089</v>
      </c>
      <c r="G220" s="76">
        <f>IF(VLOOKUP(A220,Database!$A:$AS,MATCH($G$1,Database!$A$1:$AS$1,0),FALSE)=0,#N/A,VLOOKUP(A220,Database!$A:$AS,MATCH($G$1,Database!$A$1:$AS$1,0),FALSE))</f>
        <v>104.42164839100001</v>
      </c>
      <c r="H220" s="76">
        <f>(((Table134567891011121314151617343[[#This Row],[ITA]]-VLOOKUP($U$1,A:B,2,))/VLOOKUP($U$1,A:B,2,))*100)+100</f>
        <v>107.23684210545252</v>
      </c>
      <c r="I220" s="76">
        <f>(((Table134567891011121314151617343[[#This Row],[FRA]]-VLOOKUP($U$1,A:C,3,))/VLOOKUP($U$1,A:C,3,))*100)+100</f>
        <v>110.22638563622169</v>
      </c>
      <c r="J220" s="76">
        <f>(((Table134567891011121314151617343[[#This Row],[DEU]]-VLOOKUP($U$1,A:D,4,))/VLOOKUP($U$1,A:D,4,))*100)+100</f>
        <v>133.11170212772146</v>
      </c>
      <c r="K220" s="76">
        <f>(((Table134567891011121314151617343[[#This Row],[ESP]]-VLOOKUP($U$1,A:E,5,))/VLOOKUP($U$1,A:E,5,))*100)+100</f>
        <v>110.94607275403312</v>
      </c>
      <c r="L220" s="76">
        <f>(((Table134567891011121314151617343[[#This Row],[EA19]]-VLOOKUP($U$1,A:F,6,))/VLOOKUP($U$1,A:F,6,))*100)+100</f>
        <v>121.56424581044416</v>
      </c>
      <c r="M220" s="76">
        <f>(((Table134567891011121314151617343[[#This Row],[GBR]]-VLOOKUP($U$1,A:G,7,))/VLOOKUP($U$1,A:G,7,))*100)+100</f>
        <v>108.72928176856215</v>
      </c>
      <c r="N220" s="76">
        <f>IF(VLOOKUP(A220,Database!$A:$AU,MATCH($N$1,Database!$A$1:$AU$1,0),FALSE)=0,#N/A,VLOOKUP(A220,Database!$A:$AU,MATCH($N$1,Database!$A$1:$AU$1,0),FALSE))</f>
        <v>100.545288891</v>
      </c>
      <c r="O220" s="76">
        <f>(((Table134567891011121314151617343[[#This Row],[USA]]-VLOOKUP($U$1,A:N,14,))/VLOOKUP($U$1,A:N,14,))*100)+100</f>
        <v>115.98326340785285</v>
      </c>
      <c r="P220" s="76">
        <f>IF(VLOOKUP(A220,Database!$A:$AS,MATCH($P$1,Database!$A$1:$AS$1,0),FALSE)=0,#N/A,VLOOKUP(A220,Database!$A:$AS,MATCH($P$1,Database!$A$1:$AS$1,0),FALSE))</f>
        <v>118.241539727</v>
      </c>
      <c r="Q220" s="76">
        <f>(((Table134567891011121314151617343[[#This Row],[JPN]]-VLOOKUP($U$1,A:Q,16,))/VLOOKUP($U$1,A:Q,16,))*100)+100</f>
        <v>118.71207978652147</v>
      </c>
    </row>
    <row r="221" spans="1:17" s="80" customFormat="1" x14ac:dyDescent="0.35">
      <c r="A221" s="21">
        <v>39539</v>
      </c>
      <c r="B221" s="76">
        <f>IF(VLOOKUP(A221,Database!$A:$AS,MATCH($B$1,Database!$A$1:$AS$1,0),FALSE)=0,#N/A,VLOOKUP(A221,Database!$A:$AS,MATCH($B$1,Database!$A$1:$AS$1,0),FALSE))</f>
        <v>131.689025915</v>
      </c>
      <c r="C221" s="76">
        <f>IF(VLOOKUP(A221,Database!$A:$AS,MATCH($C$1,Database!$A$1:$AS$1,0),FALSE)=0,#N/A,VLOOKUP(A221,Database!$A:$AS,MATCH($C$1,Database!$A$1:$AS$1,0),FALSE))</f>
        <v>115.3</v>
      </c>
      <c r="D221" s="76">
        <f>IF(VLOOKUP(A221,Database!$A:$AS,MATCH($D$1,Database!$A$1:$AS$1,0),FALSE)=0,#N/A,VLOOKUP(A221,Database!$A:$AS,MATCH($D$1,Database!$A$1:$AS$1,0),FALSE))</f>
        <v>100.30835903000001</v>
      </c>
      <c r="E221" s="76">
        <f>IF(VLOOKUP(A221,Database!$A:$AS,MATCH($E$1,Database!$A$1:$AS$1,0),FALSE)=0,#N/A,VLOOKUP(A221,Database!$A:$AS,MATCH($E$1,Database!$A$1:$AS$1,0),FALSE))</f>
        <v>132.04111003400001</v>
      </c>
      <c r="F221" s="76">
        <f>IF(VLOOKUP(A221,Database!$A:$AS,MATCH($F$1,Database!$A$1:$AS$1,0),FALSE)=0,#N/A,VLOOKUP(A221,Database!$A:$AS,MATCH($F$1,Database!$A$1:$AS$1,0),FALSE))</f>
        <v>110.09082576500001</v>
      </c>
      <c r="G221" s="76">
        <f>IF(VLOOKUP(A221,Database!$A:$AS,MATCH($G$1,Database!$A$1:$AS$1,0),FALSE)=0,#N/A,VLOOKUP(A221,Database!$A:$AS,MATCH($G$1,Database!$A$1:$AS$1,0),FALSE))</f>
        <v>106.862398302</v>
      </c>
      <c r="H221" s="76">
        <f>(((Table134567891011121314151617343[[#This Row],[ITA]]-VLOOKUP($U$1,A:B,2,))/VLOOKUP($U$1,A:B,2,))*100)+100</f>
        <v>108.30592105307323</v>
      </c>
      <c r="I221" s="76">
        <f>(((Table134567891011121314151617343[[#This Row],[FRA]]-VLOOKUP($U$1,A:C,3,))/VLOOKUP($U$1,A:C,3,))*100)+100</f>
        <v>112.50975800156127</v>
      </c>
      <c r="J221" s="76">
        <f>(((Table134567891011121314151617343[[#This Row],[DEU]]-VLOOKUP($U$1,A:D,4,))/VLOOKUP($U$1,A:D,4,))*100)+100</f>
        <v>133.37765957445572</v>
      </c>
      <c r="K221" s="76">
        <f>(((Table134567891011121314151617343[[#This Row],[ESP]]-VLOOKUP($U$1,A:E,5,))/VLOOKUP($U$1,A:E,5,))*100)+100</f>
        <v>111.62576401864874</v>
      </c>
      <c r="L221" s="76">
        <f>(((Table134567891011121314151617343[[#This Row],[EA19]]-VLOOKUP($U$1,A:F,6,))/VLOOKUP($U$1,A:F,6,))*100)+100</f>
        <v>123.0167597772692</v>
      </c>
      <c r="M221" s="76">
        <f>(((Table134567891011121314151617343[[#This Row],[GBR]]-VLOOKUP($U$1,A:G,7,))/VLOOKUP($U$1,A:G,7,))*100)+100</f>
        <v>111.27071823206261</v>
      </c>
      <c r="N221" s="76">
        <f>IF(VLOOKUP(A221,Database!$A:$AU,MATCH($N$1,Database!$A$1:$AU$1,0),FALSE)=0,#N/A,VLOOKUP(A221,Database!$A:$AU,MATCH($N$1,Database!$A$1:$AU$1,0),FALSE))</f>
        <v>99.876167612000003</v>
      </c>
      <c r="O221" s="76">
        <f>(((Table134567891011121314151617343[[#This Row],[USA]]-VLOOKUP($U$1,A:N,14,))/VLOOKUP($U$1,A:N,14,))*100)+100</f>
        <v>115.21140357821739</v>
      </c>
      <c r="P221" s="76">
        <f>IF(VLOOKUP(A221,Database!$A:$AS,MATCH($P$1,Database!$A$1:$AS$1,0),FALSE)=0,#N/A,VLOOKUP(A221,Database!$A:$AS,MATCH($P$1,Database!$A$1:$AS$1,0),FALSE))</f>
        <v>117.7283386</v>
      </c>
      <c r="Q221" s="76">
        <f>(((Table134567891011121314151617343[[#This Row],[JPN]]-VLOOKUP($U$1,A:Q,16,))/VLOOKUP($U$1,A:Q,16,))*100)+100</f>
        <v>118.19683638495871</v>
      </c>
    </row>
    <row r="222" spans="1:17" s="80" customFormat="1" x14ac:dyDescent="0.35">
      <c r="A222" s="21">
        <v>39569</v>
      </c>
      <c r="B222" s="76">
        <f>IF(VLOOKUP(A222,Database!$A:$AS,MATCH($B$1,Database!$A$1:$AS$1,0),FALSE)=0,#N/A,VLOOKUP(A222,Database!$A:$AS,MATCH($B$1,Database!$A$1:$AS$1,0),FALSE))</f>
        <v>127.08940921600001</v>
      </c>
      <c r="C222" s="76">
        <f>IF(VLOOKUP(A222,Database!$A:$AS,MATCH($C$1,Database!$A$1:$AS$1,0),FALSE)=0,#N/A,VLOOKUP(A222,Database!$A:$AS,MATCH($C$1,Database!$A$1:$AS$1,0),FALSE))</f>
        <v>109.91</v>
      </c>
      <c r="D222" s="76">
        <f>IF(VLOOKUP(A222,Database!$A:$AS,MATCH($D$1,Database!$A$1:$AS$1,0),FALSE)=0,#N/A,VLOOKUP(A222,Database!$A:$AS,MATCH($D$1,Database!$A$1:$AS$1,0),FALSE))</f>
        <v>98.308192348999995</v>
      </c>
      <c r="E222" s="76">
        <f>IF(VLOOKUP(A222,Database!$A:$AS,MATCH($E$1,Database!$A$1:$AS$1,0),FALSE)=0,#N/A,VLOOKUP(A222,Database!$A:$AS,MATCH($E$1,Database!$A$1:$AS$1,0),FALSE))</f>
        <v>128.66210721799999</v>
      </c>
      <c r="F222" s="76">
        <f>IF(VLOOKUP(A222,Database!$A:$AS,MATCH($F$1,Database!$A$1:$AS$1,0),FALSE)=0,#N/A,VLOOKUP(A222,Database!$A:$AS,MATCH($F$1,Database!$A$1:$AS$1,0),FALSE))</f>
        <v>106.891092409</v>
      </c>
      <c r="G222" s="76">
        <f>IF(VLOOKUP(A222,Database!$A:$AS,MATCH($G$1,Database!$A$1:$AS$1,0),FALSE)=0,#N/A,VLOOKUP(A222,Database!$A:$AS,MATCH($G$1,Database!$A$1:$AS$1,0),FALSE))</f>
        <v>105.90732224999999</v>
      </c>
      <c r="H222" s="76">
        <f>(((Table134567891011121314151617343[[#This Row],[ITA]]-VLOOKUP($U$1,A:B,2,))/VLOOKUP($U$1,A:B,2,))*100)+100</f>
        <v>104.52302631590784</v>
      </c>
      <c r="I222" s="76">
        <f>(((Table134567891011121314151617343[[#This Row],[FRA]]-VLOOKUP($U$1,A:C,3,))/VLOOKUP($U$1,A:C,3,))*100)+100</f>
        <v>107.25019516003121</v>
      </c>
      <c r="J222" s="76">
        <f>(((Table134567891011121314151617343[[#This Row],[DEU]]-VLOOKUP($U$1,A:D,4,))/VLOOKUP($U$1,A:D,4,))*100)+100</f>
        <v>130.71808510578356</v>
      </c>
      <c r="K222" s="76">
        <f>(((Table134567891011121314151617343[[#This Row],[ESP]]-VLOOKUP($U$1,A:E,5,))/VLOOKUP($U$1,A:E,5,))*100)+100</f>
        <v>108.76920085540324</v>
      </c>
      <c r="L222" s="76">
        <f>(((Table134567891011121314151617343[[#This Row],[EA19]]-VLOOKUP($U$1,A:F,6,))/VLOOKUP($U$1,A:F,6,))*100)+100</f>
        <v>119.44134078235138</v>
      </c>
      <c r="M222" s="76">
        <f>(((Table134567891011121314151617343[[#This Row],[GBR]]-VLOOKUP($U$1,A:G,7,))/VLOOKUP($U$1,A:G,7,))*100)+100</f>
        <v>110.27624309430692</v>
      </c>
      <c r="N222" s="76">
        <f>IF(VLOOKUP(A222,Database!$A:$AU,MATCH($N$1,Database!$A$1:$AU$1,0),FALSE)=0,#N/A,VLOOKUP(A222,Database!$A:$AU,MATCH($N$1,Database!$A$1:$AU$1,0),FALSE))</f>
        <v>99.297181370999994</v>
      </c>
      <c r="O222" s="76">
        <f>(((Table134567891011121314151617343[[#This Row],[USA]]-VLOOKUP($U$1,A:N,14,))/VLOOKUP($U$1,A:N,14,))*100)+100</f>
        <v>114.54351834520337</v>
      </c>
      <c r="P222" s="76">
        <f>IF(VLOOKUP(A222,Database!$A:$AS,MATCH($P$1,Database!$A$1:$AS$1,0),FALSE)=0,#N/A,VLOOKUP(A222,Database!$A:$AS,MATCH($P$1,Database!$A$1:$AS$1,0),FALSE))</f>
        <v>118.34417995299999</v>
      </c>
      <c r="Q222" s="76">
        <f>(((Table134567891011121314151617343[[#This Row],[JPN]]-VLOOKUP($U$1,A:Q,16,))/VLOOKUP($U$1,A:Q,16,))*100)+100</f>
        <v>118.81512846743639</v>
      </c>
    </row>
    <row r="223" spans="1:17" s="80" customFormat="1" x14ac:dyDescent="0.35">
      <c r="A223" s="21">
        <v>39600</v>
      </c>
      <c r="B223" s="76">
        <f>IF(VLOOKUP(A223,Database!$A:$AS,MATCH($B$1,Database!$A$1:$AS$1,0),FALSE)=0,#N/A,VLOOKUP(A223,Database!$A:$AS,MATCH($B$1,Database!$A$1:$AS$1,0),FALSE))</f>
        <v>128.48929255900001</v>
      </c>
      <c r="C223" s="76">
        <f>IF(VLOOKUP(A223,Database!$A:$AS,MATCH($C$1,Database!$A$1:$AS$1,0),FALSE)=0,#N/A,VLOOKUP(A223,Database!$A:$AS,MATCH($C$1,Database!$A$1:$AS$1,0),FALSE))</f>
        <v>109.59</v>
      </c>
      <c r="D223" s="76">
        <f>IF(VLOOKUP(A223,Database!$A:$AS,MATCH($D$1,Database!$A$1:$AS$1,0),FALSE)=0,#N/A,VLOOKUP(A223,Database!$A:$AS,MATCH($D$1,Database!$A$1:$AS$1,0),FALSE))</f>
        <v>99.408284023999997</v>
      </c>
      <c r="E223" s="76">
        <f>IF(VLOOKUP(A223,Database!$A:$AS,MATCH($E$1,Database!$A$1:$AS$1,0),FALSE)=0,#N/A,VLOOKUP(A223,Database!$A:$AS,MATCH($E$1,Database!$A$1:$AS$1,0),FALSE))</f>
        <v>124.60810384</v>
      </c>
      <c r="F223" s="76">
        <f>IF(VLOOKUP(A223,Database!$A:$AS,MATCH($F$1,Database!$A$1:$AS$1,0),FALSE)=0,#N/A,VLOOKUP(A223,Database!$A:$AS,MATCH($F$1,Database!$A$1:$AS$1,0),FALSE))</f>
        <v>106.99108407600001</v>
      </c>
      <c r="G223" s="76">
        <f>IF(VLOOKUP(A223,Database!$A:$AS,MATCH($G$1,Database!$A$1:$AS$1,0),FALSE)=0,#N/A,VLOOKUP(A223,Database!$A:$AS,MATCH($G$1,Database!$A$1:$AS$1,0),FALSE))</f>
        <v>105.801202688</v>
      </c>
      <c r="H223" s="76">
        <f>(((Table134567891011121314151617343[[#This Row],[ITA]]-VLOOKUP($U$1,A:B,2,))/VLOOKUP($U$1,A:B,2,))*100)+100</f>
        <v>105.67434210533689</v>
      </c>
      <c r="I223" s="76">
        <f>(((Table134567891011121314151617343[[#This Row],[FRA]]-VLOOKUP($U$1,A:C,3,))/VLOOKUP($U$1,A:C,3,))*100)+100</f>
        <v>106.93793911007026</v>
      </c>
      <c r="J223" s="76">
        <f>(((Table134567891011121314151617343[[#This Row],[DEU]]-VLOOKUP($U$1,A:D,4,))/VLOOKUP($U$1,A:D,4,))*100)+100</f>
        <v>132.1808510641516</v>
      </c>
      <c r="K223" s="76">
        <f>(((Table134567891011121314151617343[[#This Row],[ESP]]-VLOOKUP($U$1,A:E,5,))/VLOOKUP($U$1,A:E,5,))*100)+100</f>
        <v>105.3420013696756</v>
      </c>
      <c r="L223" s="76">
        <f>(((Table134567891011121314151617343[[#This Row],[EA19]]-VLOOKUP($U$1,A:F,6,))/VLOOKUP($U$1,A:F,6,))*100)+100</f>
        <v>119.55307262552354</v>
      </c>
      <c r="M223" s="76">
        <f>(((Table134567891011121314151617343[[#This Row],[GBR]]-VLOOKUP($U$1,A:G,7,))/VLOOKUP($U$1,A:G,7,))*100)+100</f>
        <v>110.16574585608436</v>
      </c>
      <c r="N223" s="76">
        <f>IF(VLOOKUP(A223,Database!$A:$AU,MATCH($N$1,Database!$A$1:$AU$1,0),FALSE)=0,#N/A,VLOOKUP(A223,Database!$A:$AU,MATCH($N$1,Database!$A$1:$AU$1,0),FALSE))</f>
        <v>99.073281571999999</v>
      </c>
      <c r="O223" s="76">
        <f>(((Table134567891011121314151617343[[#This Row],[USA]]-VLOOKUP($U$1,A:N,14,))/VLOOKUP($U$1,A:N,14,))*100)+100</f>
        <v>114.28524041243485</v>
      </c>
      <c r="P223" s="76">
        <f>IF(VLOOKUP(A223,Database!$A:$AS,MATCH($P$1,Database!$A$1:$AS$1,0),FALSE)=0,#N/A,VLOOKUP(A223,Database!$A:$AS,MATCH($P$1,Database!$A$1:$AS$1,0),FALSE))</f>
        <v>115.162332963</v>
      </c>
      <c r="Q223" s="76">
        <f>(((Table134567891011121314151617343[[#This Row],[JPN]]-VLOOKUP($U$1,A:Q,16,))/VLOOKUP($U$1,A:Q,16,))*100)+100</f>
        <v>115.620619375137</v>
      </c>
    </row>
    <row r="224" spans="1:17" s="80" customFormat="1" x14ac:dyDescent="0.35">
      <c r="A224" s="21">
        <v>39630</v>
      </c>
      <c r="B224" s="76">
        <f>IF(VLOOKUP(A224,Database!$A:$AS,MATCH($B$1,Database!$A$1:$AS$1,0),FALSE)=0,#N/A,VLOOKUP(A224,Database!$A:$AS,MATCH($B$1,Database!$A$1:$AS$1,0),FALSE))</f>
        <v>124.38963419700001</v>
      </c>
      <c r="C224" s="76">
        <f>IF(VLOOKUP(A224,Database!$A:$AS,MATCH($C$1,Database!$A$1:$AS$1,0),FALSE)=0,#N/A,VLOOKUP(A224,Database!$A:$AS,MATCH($C$1,Database!$A$1:$AS$1,0),FALSE))</f>
        <v>110.42</v>
      </c>
      <c r="D224" s="76">
        <f>IF(VLOOKUP(A224,Database!$A:$AS,MATCH($D$1,Database!$A$1:$AS$1,0),FALSE)=0,#N/A,VLOOKUP(A224,Database!$A:$AS,MATCH($D$1,Database!$A$1:$AS$1,0),FALSE))</f>
        <v>97.708142344999999</v>
      </c>
      <c r="E224" s="76">
        <f>IF(VLOOKUP(A224,Database!$A:$AS,MATCH($E$1,Database!$A$1:$AS$1,0),FALSE)=0,#N/A,VLOOKUP(A224,Database!$A:$AS,MATCH($E$1,Database!$A$1:$AS$1,0),FALSE))</f>
        <v>126.466105388</v>
      </c>
      <c r="F224" s="76">
        <f>IF(VLOOKUP(A224,Database!$A:$AS,MATCH($F$1,Database!$A$1:$AS$1,0),FALSE)=0,#N/A,VLOOKUP(A224,Database!$A:$AS,MATCH($F$1,Database!$A$1:$AS$1,0),FALSE))</f>
        <v>105.99116740300001</v>
      </c>
      <c r="G224" s="76">
        <f>IF(VLOOKUP(A224,Database!$A:$AS,MATCH($G$1,Database!$A$1:$AS$1,0),FALSE)=0,#N/A,VLOOKUP(A224,Database!$A:$AS,MATCH($G$1,Database!$A$1:$AS$1,0),FALSE))</f>
        <v>106.11956137200001</v>
      </c>
      <c r="H224" s="76">
        <f>(((Table134567891011121314151617343[[#This Row],[ITA]]-VLOOKUP($U$1,A:B,2,))/VLOOKUP($U$1,A:B,2,))*100)+100</f>
        <v>102.3026315788581</v>
      </c>
      <c r="I224" s="76">
        <f>(((Table134567891011121314151617343[[#This Row],[FRA]]-VLOOKUP($U$1,A:C,3,))/VLOOKUP($U$1,A:C,3,))*100)+100</f>
        <v>107.74785323965652</v>
      </c>
      <c r="J224" s="76">
        <f>(((Table134567891011121314151617343[[#This Row],[DEU]]-VLOOKUP($U$1,A:D,4,))/VLOOKUP($U$1,A:D,4,))*100)+100</f>
        <v>129.92021276558083</v>
      </c>
      <c r="K224" s="76">
        <f>(((Table134567891011121314151617343[[#This Row],[ESP]]-VLOOKUP($U$1,A:E,5,))/VLOOKUP($U$1,A:E,5,))*100)+100</f>
        <v>106.91273068488606</v>
      </c>
      <c r="L224" s="76">
        <f>(((Table134567891011121314151617343[[#This Row],[EA19]]-VLOOKUP($U$1,A:F,6,))/VLOOKUP($U$1,A:F,6,))*100)+100</f>
        <v>118.43575419044979</v>
      </c>
      <c r="M224" s="76">
        <f>(((Table134567891011121314151617343[[#This Row],[GBR]]-VLOOKUP($U$1,A:G,7,))/VLOOKUP($U$1,A:G,7,))*100)+100</f>
        <v>110.49723756866959</v>
      </c>
      <c r="N224" s="76">
        <f>IF(VLOOKUP(A224,Database!$A:$AU,MATCH($N$1,Database!$A$1:$AU$1,0),FALSE)=0,#N/A,VLOOKUP(A224,Database!$A:$AU,MATCH($N$1,Database!$A$1:$AU$1,0),FALSE))</f>
        <v>98.657014361999998</v>
      </c>
      <c r="O224" s="76">
        <f>(((Table134567891011121314151617343[[#This Row],[USA]]-VLOOKUP($U$1,A:N,14,))/VLOOKUP($U$1,A:N,14,))*100)+100</f>
        <v>113.80505849642461</v>
      </c>
      <c r="P224" s="76">
        <f>IF(VLOOKUP(A224,Database!$A:$AS,MATCH($P$1,Database!$A$1:$AS$1,0),FALSE)=0,#N/A,VLOOKUP(A224,Database!$A:$AS,MATCH($P$1,Database!$A$1:$AS$1,0),FALSE))</f>
        <v>115.162332963</v>
      </c>
      <c r="Q224" s="76">
        <f>(((Table134567891011121314151617343[[#This Row],[JPN]]-VLOOKUP($U$1,A:Q,16,))/VLOOKUP($U$1,A:Q,16,))*100)+100</f>
        <v>115.620619375137</v>
      </c>
    </row>
    <row r="225" spans="1:17" s="80" customFormat="1" x14ac:dyDescent="0.35">
      <c r="A225" s="21">
        <v>39661</v>
      </c>
      <c r="B225" s="76">
        <f>IF(VLOOKUP(A225,Database!$A:$AS,MATCH($B$1,Database!$A$1:$AS$1,0),FALSE)=0,#N/A,VLOOKUP(A225,Database!$A:$AS,MATCH($B$1,Database!$A$1:$AS$1,0),FALSE))</f>
        <v>121.189900842</v>
      </c>
      <c r="C225" s="76">
        <f>IF(VLOOKUP(A225,Database!$A:$AS,MATCH($C$1,Database!$A$1:$AS$1,0),FALSE)=0,#N/A,VLOOKUP(A225,Database!$A:$AS,MATCH($C$1,Database!$A$1:$AS$1,0),FALSE))</f>
        <v>108.94</v>
      </c>
      <c r="D225" s="76">
        <f>IF(VLOOKUP(A225,Database!$A:$AS,MATCH($D$1,Database!$A$1:$AS$1,0),FALSE)=0,#N/A,VLOOKUP(A225,Database!$A:$AS,MATCH($D$1,Database!$A$1:$AS$1,0),FALSE))</f>
        <v>99.708309025999995</v>
      </c>
      <c r="E225" s="76">
        <f>IF(VLOOKUP(A225,Database!$A:$AS,MATCH($E$1,Database!$A$1:$AS$1,0),FALSE)=0,#N/A,VLOOKUP(A225,Database!$A:$AS,MATCH($E$1,Database!$A$1:$AS$1,0),FALSE))</f>
        <v>123.128102607</v>
      </c>
      <c r="F225" s="76">
        <f>IF(VLOOKUP(A225,Database!$A:$AS,MATCH($F$1,Database!$A$1:$AS$1,0),FALSE)=0,#N/A,VLOOKUP(A225,Database!$A:$AS,MATCH($F$1,Database!$A$1:$AS$1,0),FALSE))</f>
        <v>105.59120073299999</v>
      </c>
      <c r="G225" s="76">
        <f>IF(VLOOKUP(A225,Database!$A:$AS,MATCH($G$1,Database!$A$1:$AS$1,0),FALSE)=0,#N/A,VLOOKUP(A225,Database!$A:$AS,MATCH($G$1,Database!$A$1:$AS$1,0),FALSE))</f>
        <v>106.437920057</v>
      </c>
      <c r="H225" s="76">
        <f>(((Table134567891011121314151617343[[#This Row],[ITA]]-VLOOKUP($U$1,A:B,2,))/VLOOKUP($U$1,A:B,2,))*100)+100</f>
        <v>99.671052631944178</v>
      </c>
      <c r="I225" s="76">
        <f>(((Table134567891011121314151617343[[#This Row],[FRA]]-VLOOKUP($U$1,A:C,3,))/VLOOKUP($U$1,A:C,3,))*100)+100</f>
        <v>106.30366900858704</v>
      </c>
      <c r="J225" s="76">
        <f>(((Table134567891011121314151617343[[#This Row],[DEU]]-VLOOKUP($U$1,A:D,4,))/VLOOKUP($U$1,A:D,4,))*100)+100</f>
        <v>132.57978723425296</v>
      </c>
      <c r="K225" s="76">
        <f>(((Table134567891011121314151617343[[#This Row],[ESP]]-VLOOKUP($U$1,A:E,5,))/VLOOKUP($U$1,A:E,5,))*100)+100</f>
        <v>104.09082839529189</v>
      </c>
      <c r="L225" s="76">
        <f>(((Table134567891011121314151617343[[#This Row],[EA19]]-VLOOKUP($U$1,A:F,6,))/VLOOKUP($U$1,A:F,6,))*100)+100</f>
        <v>117.98882681552635</v>
      </c>
      <c r="M225" s="76">
        <f>(((Table134567891011121314151617343[[#This Row],[GBR]]-VLOOKUP($U$1,A:G,7,))/VLOOKUP($U$1,A:G,7,))*100)+100</f>
        <v>110.82872928229605</v>
      </c>
      <c r="N225" s="76">
        <f>IF(VLOOKUP(A225,Database!$A:$AU,MATCH($N$1,Database!$A$1:$AU$1,0),FALSE)=0,#N/A,VLOOKUP(A225,Database!$A:$AU,MATCH($N$1,Database!$A$1:$AU$1,0),FALSE))</f>
        <v>97.112522209000005</v>
      </c>
      <c r="O225" s="76">
        <f>(((Table134567891011121314151617343[[#This Row],[USA]]-VLOOKUP($U$1,A:N,14,))/VLOOKUP($U$1,A:N,14,))*100)+100</f>
        <v>112.02342116474458</v>
      </c>
      <c r="P225" s="76">
        <f>IF(VLOOKUP(A225,Database!$A:$AS,MATCH($P$1,Database!$A$1:$AS$1,0),FALSE)=0,#N/A,VLOOKUP(A225,Database!$A:$AS,MATCH($P$1,Database!$A$1:$AS$1,0),FALSE))</f>
        <v>110.95408372</v>
      </c>
      <c r="Q225" s="76">
        <f>(((Table134567891011121314151617343[[#This Row],[JPN]]-VLOOKUP($U$1,A:Q,16,))/VLOOKUP($U$1,A:Q,16,))*100)+100</f>
        <v>111.39562348071607</v>
      </c>
    </row>
    <row r="226" spans="1:17" s="80" customFormat="1" x14ac:dyDescent="0.35">
      <c r="A226" s="21">
        <v>39692</v>
      </c>
      <c r="B226" s="76">
        <f>IF(VLOOKUP(A226,Database!$A:$AS,MATCH($B$1,Database!$A$1:$AS$1,0),FALSE)=0,#N/A,VLOOKUP(A226,Database!$A:$AS,MATCH($B$1,Database!$A$1:$AS$1,0),FALSE))</f>
        <v>120.38996750299999</v>
      </c>
      <c r="C226" s="76">
        <f>IF(VLOOKUP(A226,Database!$A:$AS,MATCH($C$1,Database!$A$1:$AS$1,0),FALSE)=0,#N/A,VLOOKUP(A226,Database!$A:$AS,MATCH($C$1,Database!$A$1:$AS$1,0),FALSE))</f>
        <v>108.44</v>
      </c>
      <c r="D226" s="76">
        <f>IF(VLOOKUP(A226,Database!$A:$AS,MATCH($D$1,Database!$A$1:$AS$1,0),FALSE)=0,#N/A,VLOOKUP(A226,Database!$A:$AS,MATCH($D$1,Database!$A$1:$AS$1,0),FALSE))</f>
        <v>97.408117343000001</v>
      </c>
      <c r="E226" s="76">
        <f>IF(VLOOKUP(A226,Database!$A:$AS,MATCH($E$1,Database!$A$1:$AS$1,0),FALSE)=0,#N/A,VLOOKUP(A226,Database!$A:$AS,MATCH($E$1,Database!$A$1:$AS$1,0),FALSE))</f>
        <v>122.527102106</v>
      </c>
      <c r="F226" s="76">
        <f>IF(VLOOKUP(A226,Database!$A:$AS,MATCH($F$1,Database!$A$1:$AS$1,0),FALSE)=0,#N/A,VLOOKUP(A226,Database!$A:$AS,MATCH($F$1,Database!$A$1:$AS$1,0),FALSE))</f>
        <v>104.791267394</v>
      </c>
      <c r="G226" s="76">
        <f>IF(VLOOKUP(A226,Database!$A:$AS,MATCH($G$1,Database!$A$1:$AS$1,0),FALSE)=0,#N/A,VLOOKUP(A226,Database!$A:$AS,MATCH($G$1,Database!$A$1:$AS$1,0),FALSE))</f>
        <v>106.11956137200001</v>
      </c>
      <c r="H226" s="76">
        <f>(((Table134567891011121314151617343[[#This Row],[ITA]]-VLOOKUP($U$1,A:B,2,))/VLOOKUP($U$1,A:B,2,))*100)+100</f>
        <v>99.013157895010082</v>
      </c>
      <c r="I226" s="76">
        <f>(((Table134567891011121314151617343[[#This Row],[FRA]]-VLOOKUP($U$1,A:C,3,))/VLOOKUP($U$1,A:C,3,))*100)+100</f>
        <v>105.81576893052302</v>
      </c>
      <c r="J226" s="76">
        <f>(((Table134567891011121314151617343[[#This Row],[DEU]]-VLOOKUP($U$1,A:D,4,))/VLOOKUP($U$1,A:D,4,))*100)+100</f>
        <v>129.52127659547943</v>
      </c>
      <c r="K226" s="76">
        <f>(((Table134567891011121314151617343[[#This Row],[ESP]]-VLOOKUP($U$1,A:E,5,))/VLOOKUP($U$1,A:E,5,))*100)+100</f>
        <v>103.58275072097939</v>
      </c>
      <c r="L226" s="76">
        <f>(((Table134567891011121314151617343[[#This Row],[EA19]]-VLOOKUP($U$1,A:F,6,))/VLOOKUP($U$1,A:F,6,))*100)+100</f>
        <v>117.0949720667969</v>
      </c>
      <c r="M226" s="76">
        <f>(((Table134567891011121314151617343[[#This Row],[GBR]]-VLOOKUP($U$1,A:G,7,))/VLOOKUP($U$1,A:G,7,))*100)+100</f>
        <v>110.49723756866959</v>
      </c>
      <c r="N226" s="76">
        <f>IF(VLOOKUP(A226,Database!$A:$AU,MATCH($N$1,Database!$A$1:$AU$1,0),FALSE)=0,#N/A,VLOOKUP(A226,Database!$A:$AU,MATCH($N$1,Database!$A$1:$AU$1,0),FALSE))</f>
        <v>92.870325030000004</v>
      </c>
      <c r="O226" s="76">
        <f>(((Table134567891011121314151617343[[#This Row],[USA]]-VLOOKUP($U$1,A:N,14,))/VLOOKUP($U$1,A:N,14,))*100)+100</f>
        <v>107.12986644659756</v>
      </c>
      <c r="P226" s="76">
        <f>IF(VLOOKUP(A226,Database!$A:$AS,MATCH($P$1,Database!$A$1:$AS$1,0),FALSE)=0,#N/A,VLOOKUP(A226,Database!$A:$AS,MATCH($P$1,Database!$A$1:$AS$1,0),FALSE))</f>
        <v>112.391046876</v>
      </c>
      <c r="Q226" s="76">
        <f>(((Table134567891011121314151617343[[#This Row],[JPN]]-VLOOKUP($U$1,A:Q,16,))/VLOOKUP($U$1,A:Q,16,))*100)+100</f>
        <v>112.83830500549337</v>
      </c>
    </row>
    <row r="227" spans="1:17" s="80" customFormat="1" x14ac:dyDescent="0.35">
      <c r="A227" s="21">
        <v>39722</v>
      </c>
      <c r="B227" s="76">
        <f>IF(VLOOKUP(A227,Database!$A:$AS,MATCH($B$1,Database!$A$1:$AS$1,0),FALSE)=0,#N/A,VLOOKUP(A227,Database!$A:$AS,MATCH($B$1,Database!$A$1:$AS$1,0),FALSE))</f>
        <v>117.89017581900001</v>
      </c>
      <c r="C227" s="76">
        <f>IF(VLOOKUP(A227,Database!$A:$AS,MATCH($C$1,Database!$A$1:$AS$1,0),FALSE)=0,#N/A,VLOOKUP(A227,Database!$A:$AS,MATCH($C$1,Database!$A$1:$AS$1,0),FALSE))</f>
        <v>106.47</v>
      </c>
      <c r="D227" s="76">
        <f>IF(VLOOKUP(A227,Database!$A:$AS,MATCH($D$1,Database!$A$1:$AS$1,0),FALSE)=0,#N/A,VLOOKUP(A227,Database!$A:$AS,MATCH($D$1,Database!$A$1:$AS$1,0),FALSE))</f>
        <v>95.307942328999999</v>
      </c>
      <c r="E227" s="76">
        <f>IF(VLOOKUP(A227,Database!$A:$AS,MATCH($E$1,Database!$A$1:$AS$1,0),FALSE)=0,#N/A,VLOOKUP(A227,Database!$A:$AS,MATCH($E$1,Database!$A$1:$AS$1,0),FALSE))</f>
        <v>115.222096018</v>
      </c>
      <c r="F227" s="76">
        <f>IF(VLOOKUP(A227,Database!$A:$AS,MATCH($F$1,Database!$A$1:$AS$1,0),FALSE)=0,#N/A,VLOOKUP(A227,Database!$A:$AS,MATCH($F$1,Database!$A$1:$AS$1,0),FALSE))</f>
        <v>102.29147571</v>
      </c>
      <c r="G227" s="76">
        <f>IF(VLOOKUP(A227,Database!$A:$AS,MATCH($G$1,Database!$A$1:$AS$1,0),FALSE)=0,#N/A,VLOOKUP(A227,Database!$A:$AS,MATCH($G$1,Database!$A$1:$AS$1,0),FALSE))</f>
        <v>104.95224619699999</v>
      </c>
      <c r="H227" s="76">
        <f>(((Table134567891011121314151617343[[#This Row],[ITA]]-VLOOKUP($U$1,A:B,2,))/VLOOKUP($U$1,A:B,2,))*100)+100</f>
        <v>96.957236842399482</v>
      </c>
      <c r="I227" s="76">
        <f>(((Table134567891011121314151617343[[#This Row],[FRA]]-VLOOKUP($U$1,A:C,3,))/VLOOKUP($U$1,A:C,3,))*100)+100</f>
        <v>103.89344262295081</v>
      </c>
      <c r="J227" s="76">
        <f>(((Table134567891011121314151617343[[#This Row],[DEU]]-VLOOKUP($U$1,A:D,4,))/VLOOKUP($U$1,A:D,4,))*100)+100</f>
        <v>126.72872340476985</v>
      </c>
      <c r="K227" s="76">
        <f>(((Table134567891011121314151617343[[#This Row],[ESP]]-VLOOKUP($U$1,A:E,5,))/VLOOKUP($U$1,A:E,5,))*100)+100</f>
        <v>97.407197626008355</v>
      </c>
      <c r="L227" s="76">
        <f>(((Table134567891011121314151617343[[#This Row],[EA19]]-VLOOKUP($U$1,A:F,6,))/VLOOKUP($U$1,A:F,6,))*100)+100</f>
        <v>114.3016759774364</v>
      </c>
      <c r="M227" s="76">
        <f>(((Table134567891011121314151617343[[#This Row],[GBR]]-VLOOKUP($U$1,A:G,7,))/VLOOKUP($U$1,A:G,7,))*100)+100</f>
        <v>109.28176795551001</v>
      </c>
      <c r="N227" s="76">
        <f>IF(VLOOKUP(A227,Database!$A:$AU,MATCH($N$1,Database!$A$1:$AU$1,0),FALSE)=0,#N/A,VLOOKUP(A227,Database!$A:$AU,MATCH($N$1,Database!$A$1:$AU$1,0),FALSE))</f>
        <v>93.788532356999994</v>
      </c>
      <c r="O227" s="76">
        <f>(((Table134567891011121314151617343[[#This Row],[USA]]-VLOOKUP($U$1,A:N,14,))/VLOOKUP($U$1,A:N,14,))*100)+100</f>
        <v>108.18905761751272</v>
      </c>
      <c r="P227" s="76">
        <f>IF(VLOOKUP(A227,Database!$A:$AS,MATCH($P$1,Database!$A$1:$AS$1,0),FALSE)=0,#N/A,VLOOKUP(A227,Database!$A:$AS,MATCH($P$1,Database!$A$1:$AS$1,0),FALSE))</f>
        <v>109.92768146500001</v>
      </c>
      <c r="Q227" s="76">
        <f>(((Table134567891011121314151617343[[#This Row],[JPN]]-VLOOKUP($U$1,A:Q,16,))/VLOOKUP($U$1,A:Q,16,))*100)+100</f>
        <v>110.36513667658659</v>
      </c>
    </row>
    <row r="228" spans="1:17" s="80" customFormat="1" x14ac:dyDescent="0.35">
      <c r="A228" s="21">
        <v>39753</v>
      </c>
      <c r="B228" s="76">
        <f>IF(VLOOKUP(A228,Database!$A:$AS,MATCH($B$1,Database!$A$1:$AS$1,0),FALSE)=0,#N/A,VLOOKUP(A228,Database!$A:$AS,MATCH($B$1,Database!$A$1:$AS$1,0),FALSE))</f>
        <v>113.890509124</v>
      </c>
      <c r="C228" s="76">
        <f>IF(VLOOKUP(A228,Database!$A:$AS,MATCH($C$1,Database!$A$1:$AS$1,0),FALSE)=0,#N/A,VLOOKUP(A228,Database!$A:$AS,MATCH($C$1,Database!$A$1:$AS$1,0),FALSE))</f>
        <v>101.13</v>
      </c>
      <c r="D228" s="76">
        <f>IF(VLOOKUP(A228,Database!$A:$AS,MATCH($D$1,Database!$A$1:$AS$1,0),FALSE)=0,#N/A,VLOOKUP(A228,Database!$A:$AS,MATCH($D$1,Database!$A$1:$AS$1,0),FALSE))</f>
        <v>91.107592299000004</v>
      </c>
      <c r="E228" s="76">
        <f>IF(VLOOKUP(A228,Database!$A:$AS,MATCH($E$1,Database!$A$1:$AS$1,0),FALSE)=0,#N/A,VLOOKUP(A228,Database!$A:$AS,MATCH($E$1,Database!$A$1:$AS$1,0),FALSE))</f>
        <v>112.455093713</v>
      </c>
      <c r="F228" s="76">
        <f>IF(VLOOKUP(A228,Database!$A:$AS,MATCH($F$1,Database!$A$1:$AS$1,0),FALSE)=0,#N/A,VLOOKUP(A228,Database!$A:$AS,MATCH($F$1,Database!$A$1:$AS$1,0),FALSE))</f>
        <v>98.491792351000001</v>
      </c>
      <c r="G228" s="76">
        <f>IF(VLOOKUP(A228,Database!$A:$AS,MATCH($G$1,Database!$A$1:$AS$1,0),FALSE)=0,#N/A,VLOOKUP(A228,Database!$A:$AS,MATCH($G$1,Database!$A$1:$AS$1,0),FALSE))</f>
        <v>101.662539795</v>
      </c>
      <c r="H228" s="76">
        <f>(((Table134567891011121314151617343[[#This Row],[ITA]]-VLOOKUP($U$1,A:B,2,))/VLOOKUP($U$1,A:B,2,))*100)+100</f>
        <v>93.667763157729041</v>
      </c>
      <c r="I228" s="76">
        <f>(((Table134567891011121314151617343[[#This Row],[FRA]]-VLOOKUP($U$1,A:C,3,))/VLOOKUP($U$1,A:C,3,))*100)+100</f>
        <v>98.682669789227162</v>
      </c>
      <c r="J228" s="76">
        <f>(((Table134567891011121314151617343[[#This Row],[DEU]]-VLOOKUP($U$1,A:D,4,))/VLOOKUP($U$1,A:D,4,))*100)+100</f>
        <v>121.14361702069132</v>
      </c>
      <c r="K228" s="76">
        <f>(((Table134567891011121314151617343[[#This Row],[ESP]]-VLOOKUP($U$1,A:E,5,))/VLOOKUP($U$1,A:E,5,))*100)+100</f>
        <v>95.068011396375354</v>
      </c>
      <c r="L228" s="76">
        <f>(((Table134567891011121314151617343[[#This Row],[EA19]]-VLOOKUP($U$1,A:F,6,))/VLOOKUP($U$1,A:F,6,))*100)+100</f>
        <v>110.05586592236827</v>
      </c>
      <c r="M228" s="76">
        <f>(((Table134567891011121314151617343[[#This Row],[GBR]]-VLOOKUP($U$1,A:G,7,))/VLOOKUP($U$1,A:G,7,))*100)+100</f>
        <v>105.85635359143519</v>
      </c>
      <c r="N228" s="76">
        <f>IF(VLOOKUP(A228,Database!$A:$AU,MATCH($N$1,Database!$A$1:$AU$1,0),FALSE)=0,#N/A,VLOOKUP(A228,Database!$A:$AU,MATCH($N$1,Database!$A$1:$AU$1,0),FALSE))</f>
        <v>92.559959054000004</v>
      </c>
      <c r="O228" s="76">
        <f>(((Table134567891011121314151617343[[#This Row],[USA]]-VLOOKUP($U$1,A:N,14,))/VLOOKUP($U$1,A:N,14,))*100)+100</f>
        <v>106.77184610427931</v>
      </c>
      <c r="P228" s="76">
        <f>IF(VLOOKUP(A228,Database!$A:$AS,MATCH($P$1,Database!$A$1:$AS$1,0),FALSE)=0,#N/A,VLOOKUP(A228,Database!$A:$AS,MATCH($P$1,Database!$A$1:$AS$1,0),FALSE))</f>
        <v>102.845505909</v>
      </c>
      <c r="Q228" s="76">
        <f>(((Table134567891011121314151617343[[#This Row],[JPN]]-VLOOKUP($U$1,A:Q,16,))/VLOOKUP($U$1,A:Q,16,))*100)+100</f>
        <v>103.25477773160708</v>
      </c>
    </row>
    <row r="229" spans="1:17" s="80" customFormat="1" x14ac:dyDescent="0.35">
      <c r="A229" s="21">
        <v>39783</v>
      </c>
      <c r="B229" s="76">
        <f>IF(VLOOKUP(A229,Database!$A:$AS,MATCH($B$1,Database!$A$1:$AS$1,0),FALSE)=0,#N/A,VLOOKUP(A229,Database!$A:$AS,MATCH($B$1,Database!$A$1:$AS$1,0),FALSE))</f>
        <v>109.190900758</v>
      </c>
      <c r="C229" s="76">
        <f>IF(VLOOKUP(A229,Database!$A:$AS,MATCH($C$1,Database!$A$1:$AS$1,0),FALSE)=0,#N/A,VLOOKUP(A229,Database!$A:$AS,MATCH($C$1,Database!$A$1:$AS$1,0),FALSE))</f>
        <v>99.72</v>
      </c>
      <c r="D229" s="76">
        <f>IF(VLOOKUP(A229,Database!$A:$AS,MATCH($D$1,Database!$A$1:$AS$1,0),FALSE)=0,#N/A,VLOOKUP(A229,Database!$A:$AS,MATCH($D$1,Database!$A$1:$AS$1,0),FALSE))</f>
        <v>87.707308941999997</v>
      </c>
      <c r="E229" s="76">
        <f>IF(VLOOKUP(A229,Database!$A:$AS,MATCH($E$1,Database!$A$1:$AS$1,0),FALSE)=0,#N/A,VLOOKUP(A229,Database!$A:$AS,MATCH($E$1,Database!$A$1:$AS$1,0),FALSE))</f>
        <v>106.599088833</v>
      </c>
      <c r="F229" s="76">
        <f>IF(VLOOKUP(A229,Database!$A:$AS,MATCH($F$1,Database!$A$1:$AS$1,0),FALSE)=0,#N/A,VLOOKUP(A229,Database!$A:$AS,MATCH($F$1,Database!$A$1:$AS$1,0),FALSE))</f>
        <v>94.892092325999997</v>
      </c>
      <c r="G229" s="76">
        <f>IF(VLOOKUP(A229,Database!$A:$AS,MATCH($G$1,Database!$A$1:$AS$1,0),FALSE)=0,#N/A,VLOOKUP(A229,Database!$A:$AS,MATCH($G$1,Database!$A$1:$AS$1,0),FALSE))</f>
        <v>101.662539795</v>
      </c>
      <c r="H229" s="76">
        <f>(((Table134567891011121314151617343[[#This Row],[ITA]]-VLOOKUP($U$1,A:B,2,))/VLOOKUP($U$1,A:B,2,))*100)+100</f>
        <v>89.802631578755296</v>
      </c>
      <c r="I229" s="76">
        <f>(((Table134567891011121314151617343[[#This Row],[FRA]]-VLOOKUP($U$1,A:C,3,))/VLOOKUP($U$1,A:C,3,))*100)+100</f>
        <v>97.306791569086641</v>
      </c>
      <c r="J229" s="76">
        <f>(((Table134567891011121314151617343[[#This Row],[DEU]]-VLOOKUP($U$1,A:D,4,))/VLOOKUP($U$1,A:D,4,))*100)+100</f>
        <v>116.62234042487944</v>
      </c>
      <c r="K229" s="76">
        <f>(((Table134567891011121314151617343[[#This Row],[ESP]]-VLOOKUP($U$1,A:E,5,))/VLOOKUP($U$1,A:E,5,))*100)+100</f>
        <v>90.117424274996154</v>
      </c>
      <c r="L229" s="76">
        <f>(((Table134567891011121314151617343[[#This Row],[EA19]]-VLOOKUP($U$1,A:F,6,))/VLOOKUP($U$1,A:F,6,))*100)+100</f>
        <v>106.03351955364444</v>
      </c>
      <c r="M229" s="76">
        <f>(((Table134567891011121314151617343[[#This Row],[GBR]]-VLOOKUP($U$1,A:G,7,))/VLOOKUP($U$1,A:G,7,))*100)+100</f>
        <v>105.85635359143519</v>
      </c>
      <c r="N229" s="76">
        <f>IF(VLOOKUP(A229,Database!$A:$AU,MATCH($N$1,Database!$A$1:$AU$1,0),FALSE)=0,#N/A,VLOOKUP(A229,Database!$A:$AU,MATCH($N$1,Database!$A$1:$AU$1,0),FALSE))</f>
        <v>89.954868028000007</v>
      </c>
      <c r="O229" s="76">
        <f>(((Table134567891011121314151617343[[#This Row],[USA]]-VLOOKUP($U$1,A:N,14,))/VLOOKUP($U$1,A:N,14,))*100)+100</f>
        <v>103.76676290244431</v>
      </c>
      <c r="P229" s="76">
        <f>IF(VLOOKUP(A229,Database!$A:$AS,MATCH($P$1,Database!$A$1:$AS$1,0),FALSE)=0,#N/A,VLOOKUP(A229,Database!$A:$AS,MATCH($P$1,Database!$A$1:$AS$1,0),FALSE))</f>
        <v>94.531647645999996</v>
      </c>
      <c r="Q229" s="76">
        <f>(((Table134567891011121314151617343[[#This Row],[JPN]]-VLOOKUP($U$1,A:Q,16,))/VLOOKUP($U$1,A:Q,16,))*100)+100</f>
        <v>94.907834620668211</v>
      </c>
    </row>
    <row r="230" spans="1:17" s="80" customFormat="1" x14ac:dyDescent="0.35">
      <c r="A230" s="21">
        <v>39814</v>
      </c>
      <c r="B230" s="76">
        <f>IF(VLOOKUP(A230,Database!$A:$AS,MATCH($B$1,Database!$A$1:$AS$1,0),FALSE)=0,#N/A,VLOOKUP(A230,Database!$A:$AS,MATCH($B$1,Database!$A$1:$AS$1,0),FALSE))</f>
        <v>104.991250729</v>
      </c>
      <c r="C230" s="76">
        <f>IF(VLOOKUP(A230,Database!$A:$AS,MATCH($C$1,Database!$A$1:$AS$1,0),FALSE)=0,#N/A,VLOOKUP(A230,Database!$A:$AS,MATCH($C$1,Database!$A$1:$AS$1,0),FALSE))</f>
        <v>96.07</v>
      </c>
      <c r="D230" s="76">
        <f>IF(VLOOKUP(A230,Database!$A:$AS,MATCH($D$1,Database!$A$1:$AS$1,0),FALSE)=0,#N/A,VLOOKUP(A230,Database!$A:$AS,MATCH($D$1,Database!$A$1:$AS$1,0),FALSE))</f>
        <v>80.706725559999995</v>
      </c>
      <c r="E230" s="76">
        <f>IF(VLOOKUP(A230,Database!$A:$AS,MATCH($E$1,Database!$A$1:$AS$1,0),FALSE)=0,#N/A,VLOOKUP(A230,Database!$A:$AS,MATCH($E$1,Database!$A$1:$AS$1,0),FALSE))</f>
        <v>105.61208800999999</v>
      </c>
      <c r="F230" s="76">
        <f>IF(VLOOKUP(A230,Database!$A:$AS,MATCH($F$1,Database!$A$1:$AS$1,0),FALSE)=0,#N/A,VLOOKUP(A230,Database!$A:$AS,MATCH($F$1,Database!$A$1:$AS$1,0),FALSE))</f>
        <v>90.992417298999996</v>
      </c>
      <c r="G230" s="76">
        <f>IF(VLOOKUP(A230,Database!$A:$AS,MATCH($G$1,Database!$A$1:$AS$1,0),FALSE)=0,#N/A,VLOOKUP(A230,Database!$A:$AS,MATCH($G$1,Database!$A$1:$AS$1,0),FALSE))</f>
        <v>98.266713831000004</v>
      </c>
      <c r="H230" s="76">
        <f>(((Table134567891011121314151617343[[#This Row],[ITA]]-VLOOKUP($U$1,A:B,2,))/VLOOKUP($U$1,A:B,2,))*100)+100</f>
        <v>86.34868421046815</v>
      </c>
      <c r="I230" s="76">
        <f>(((Table134567891011121314151617343[[#This Row],[FRA]]-VLOOKUP($U$1,A:C,3,))/VLOOKUP($U$1,A:C,3,))*100)+100</f>
        <v>93.745120999219353</v>
      </c>
      <c r="J230" s="76">
        <f>(((Table134567891011121314151617343[[#This Row],[DEU]]-VLOOKUP($U$1,A:D,4,))/VLOOKUP($U$1,A:D,4,))*100)+100</f>
        <v>107.31382978652145</v>
      </c>
      <c r="K230" s="76">
        <f>(((Table134567891011121314151617343[[#This Row],[ESP]]-VLOOKUP($U$1,A:E,5,))/VLOOKUP($U$1,A:E,5,))*100)+100</f>
        <v>89.283027162414768</v>
      </c>
      <c r="L230" s="76">
        <f>(((Table134567891011121314151617343[[#This Row],[EA19]]-VLOOKUP($U$1,A:F,6,))/VLOOKUP($U$1,A:F,6,))*100)+100</f>
        <v>101.67597765428675</v>
      </c>
      <c r="M230" s="76">
        <f>(((Table134567891011121314151617343[[#This Row],[GBR]]-VLOOKUP($U$1,A:G,7,))/VLOOKUP($U$1,A:G,7,))*100)+100</f>
        <v>102.32044198913782</v>
      </c>
      <c r="N230" s="76">
        <f>IF(VLOOKUP(A230,Database!$A:$AU,MATCH($N$1,Database!$A$1:$AU$1,0),FALSE)=0,#N/A,VLOOKUP(A230,Database!$A:$AU,MATCH($N$1,Database!$A$1:$AU$1,0),FALSE))</f>
        <v>87.723802707000004</v>
      </c>
      <c r="O230" s="76">
        <f>(((Table134567891011121314151617343[[#This Row],[USA]]-VLOOKUP($U$1,A:N,14,))/VLOOKUP($U$1,A:N,14,))*100)+100</f>
        <v>101.19313424554926</v>
      </c>
      <c r="P230" s="76">
        <f>IF(VLOOKUP(A230,Database!$A:$AS,MATCH($P$1,Database!$A$1:$AS$1,0),FALSE)=0,#N/A,VLOOKUP(A230,Database!$A:$AS,MATCH($P$1,Database!$A$1:$AS$1,0),FALSE))</f>
        <v>86.936270962999998</v>
      </c>
      <c r="Q230" s="76">
        <f>(((Table134567891011121314151617343[[#This Row],[JPN]]-VLOOKUP($U$1,A:Q,16,))/VLOOKUP($U$1,A:Q,16,))*100)+100</f>
        <v>87.282232274125946</v>
      </c>
    </row>
    <row r="231" spans="1:17" s="80" customFormat="1" x14ac:dyDescent="0.35">
      <c r="A231" s="21">
        <v>39845</v>
      </c>
      <c r="B231" s="76">
        <f>IF(VLOOKUP(A231,Database!$A:$AS,MATCH($B$1,Database!$A$1:$AS$1,0),FALSE)=0,#N/A,VLOOKUP(A231,Database!$A:$AS,MATCH($B$1,Database!$A$1:$AS$1,0),FALSE))</f>
        <v>101.191567369</v>
      </c>
      <c r="C231" s="76">
        <f>IF(VLOOKUP(A231,Database!$A:$AS,MATCH($C$1,Database!$A$1:$AS$1,0),FALSE)=0,#N/A,VLOOKUP(A231,Database!$A:$AS,MATCH($C$1,Database!$A$1:$AS$1,0),FALSE))</f>
        <v>94.72</v>
      </c>
      <c r="D231" s="76">
        <f>IF(VLOOKUP(A231,Database!$A:$AS,MATCH($D$1,Database!$A$1:$AS$1,0),FALSE)=0,#N/A,VLOOKUP(A231,Database!$A:$AS,MATCH($D$1,Database!$A$1:$AS$1,0),FALSE))</f>
        <v>78.206517210000001</v>
      </c>
      <c r="E231" s="76">
        <f>IF(VLOOKUP(A231,Database!$A:$AS,MATCH($E$1,Database!$A$1:$AS$1,0),FALSE)=0,#N/A,VLOOKUP(A231,Database!$A:$AS,MATCH($E$1,Database!$A$1:$AS$1,0),FALSE))</f>
        <v>105.314087762</v>
      </c>
      <c r="F231" s="76">
        <f>IF(VLOOKUP(A231,Database!$A:$AS,MATCH($F$1,Database!$A$1:$AS$1,0),FALSE)=0,#N/A,VLOOKUP(A231,Database!$A:$AS,MATCH($F$1,Database!$A$1:$AS$1,0),FALSE))</f>
        <v>88.992583951</v>
      </c>
      <c r="G231" s="76">
        <f>IF(VLOOKUP(A231,Database!$A:$AS,MATCH($G$1,Database!$A$1:$AS$1,0),FALSE)=0,#N/A,VLOOKUP(A231,Database!$A:$AS,MATCH($G$1,Database!$A$1:$AS$1,0),FALSE))</f>
        <v>98.797311637999996</v>
      </c>
      <c r="H231" s="76">
        <f>(((Table134567891011121314151617343[[#This Row],[ITA]]-VLOOKUP($U$1,A:B,2,))/VLOOKUP($U$1,A:B,2,))*100)+100</f>
        <v>83.22368421023684</v>
      </c>
      <c r="I231" s="76">
        <f>(((Table134567891011121314151617343[[#This Row],[FRA]]-VLOOKUP($U$1,A:C,3,))/VLOOKUP($U$1,A:C,3,))*100)+100</f>
        <v>92.427790788446515</v>
      </c>
      <c r="J231" s="76">
        <f>(((Table134567891011121314151617343[[#This Row],[DEU]]-VLOOKUP($U$1,A:D,4,))/VLOOKUP($U$1,A:D,4,))*100)+100</f>
        <v>103.98936170234337</v>
      </c>
      <c r="K231" s="76">
        <f>(((Table134567891011121314151617343[[#This Row],[ESP]]-VLOOKUP($U$1,A:E,5,))/VLOOKUP($U$1,A:E,5,))*100)+100</f>
        <v>89.031101793473383</v>
      </c>
      <c r="L231" s="76">
        <f>(((Table134567891011121314151617343[[#This Row],[EA19]]-VLOOKUP($U$1,A:F,6,))/VLOOKUP($U$1,A:F,6,))*100)+100</f>
        <v>99.441340781904415</v>
      </c>
      <c r="M231" s="76">
        <f>(((Table134567891011121314151617343[[#This Row],[GBR]]-VLOOKUP($U$1,A:G,7,))/VLOOKUP($U$1,A:G,7,))*100)+100</f>
        <v>102.87292817712692</v>
      </c>
      <c r="N231" s="76">
        <f>IF(VLOOKUP(A231,Database!$A:$AU,MATCH($N$1,Database!$A$1:$AU$1,0),FALSE)=0,#N/A,VLOOKUP(A231,Database!$A:$AU,MATCH($N$1,Database!$A$1:$AU$1,0),FALSE))</f>
        <v>87.195982231000002</v>
      </c>
      <c r="O231" s="76">
        <f>(((Table134567891011121314151617343[[#This Row],[USA]]-VLOOKUP($U$1,A:N,14,))/VLOOKUP($U$1,A:N,14,))*100)+100</f>
        <v>100.58427089675196</v>
      </c>
      <c r="P231" s="76">
        <f>IF(VLOOKUP(A231,Database!$A:$AS,MATCH($P$1,Database!$A$1:$AS$1,0),FALSE)=0,#N/A,VLOOKUP(A231,Database!$A:$AS,MATCH($P$1,Database!$A$1:$AS$1,0),FALSE))</f>
        <v>79.648814955000006</v>
      </c>
      <c r="Q231" s="76">
        <f>(((Table134567891011121314151617343[[#This Row],[JPN]]-VLOOKUP($U$1,A:Q,16,))/VLOOKUP($U$1,A:Q,16,))*100)+100</f>
        <v>79.965775967316574</v>
      </c>
    </row>
    <row r="232" spans="1:17" s="80" customFormat="1" x14ac:dyDescent="0.35">
      <c r="A232" s="21">
        <v>39873</v>
      </c>
      <c r="B232" s="76">
        <f>IF(VLOOKUP(A232,Database!$A:$AS,MATCH($B$1,Database!$A$1:$AS$1,0),FALSE)=0,#N/A,VLOOKUP(A232,Database!$A:$AS,MATCH($B$1,Database!$A$1:$AS$1,0),FALSE))</f>
        <v>97.191900674999999</v>
      </c>
      <c r="C232" s="76">
        <f>IF(VLOOKUP(A232,Database!$A:$AS,MATCH($C$1,Database!$A$1:$AS$1,0),FALSE)=0,#N/A,VLOOKUP(A232,Database!$A:$AS,MATCH($C$1,Database!$A$1:$AS$1,0),FALSE))</f>
        <v>92.98</v>
      </c>
      <c r="D232" s="76">
        <f>IF(VLOOKUP(A232,Database!$A:$AS,MATCH($D$1,Database!$A$1:$AS$1,0),FALSE)=0,#N/A,VLOOKUP(A232,Database!$A:$AS,MATCH($D$1,Database!$A$1:$AS$1,0),FALSE))</f>
        <v>78.506542211999999</v>
      </c>
      <c r="E232" s="76">
        <f>IF(VLOOKUP(A232,Database!$A:$AS,MATCH($E$1,Database!$A$1:$AS$1,0),FALSE)=0,#N/A,VLOOKUP(A232,Database!$A:$AS,MATCH($E$1,Database!$A$1:$AS$1,0),FALSE))</f>
        <v>102.563085469</v>
      </c>
      <c r="F232" s="76">
        <f>IF(VLOOKUP(A232,Database!$A:$AS,MATCH($F$1,Database!$A$1:$AS$1,0),FALSE)=0,#N/A,VLOOKUP(A232,Database!$A:$AS,MATCH($F$1,Database!$A$1:$AS$1,0),FALSE))</f>
        <v>87.792683943</v>
      </c>
      <c r="G232" s="76">
        <f>IF(VLOOKUP(A232,Database!$A:$AS,MATCH($G$1,Database!$A$1:$AS$1,0),FALSE)=0,#N/A,VLOOKUP(A232,Database!$A:$AS,MATCH($G$1,Database!$A$1:$AS$1,0),FALSE))</f>
        <v>98.372833392000004</v>
      </c>
      <c r="H232" s="76">
        <f>(((Table134567891011121314151617343[[#This Row],[ITA]]-VLOOKUP($U$1,A:B,2,))/VLOOKUP($U$1,A:B,2,))*100)+100</f>
        <v>79.934210526388839</v>
      </c>
      <c r="I232" s="76">
        <f>(((Table134567891011121314151617343[[#This Row],[FRA]]-VLOOKUP($U$1,A:C,3,))/VLOOKUP($U$1,A:C,3,))*100)+100</f>
        <v>90.729898516783763</v>
      </c>
      <c r="J232" s="76">
        <f>(((Table134567891011121314151617343[[#This Row],[DEU]]-VLOOKUP($U$1,A:D,4,))/VLOOKUP($U$1,A:D,4,))*100)+100</f>
        <v>104.38829787244474</v>
      </c>
      <c r="K232" s="76">
        <f>(((Table134567891011121314151617343[[#This Row],[ESP]]-VLOOKUP($U$1,A:E,5,))/VLOOKUP($U$1,A:E,5,))*100)+100</f>
        <v>86.70544175703391</v>
      </c>
      <c r="L232" s="76">
        <f>(((Table134567891011121314151617343[[#This Row],[EA19]]-VLOOKUP($U$1,A:F,6,))/VLOOKUP($U$1,A:F,6,))*100)+100</f>
        <v>98.100558659368957</v>
      </c>
      <c r="M232" s="76">
        <f>(((Table134567891011121314151617343[[#This Row],[GBR]]-VLOOKUP($U$1,A:G,7,))/VLOOKUP($U$1,A:G,7,))*100)+100</f>
        <v>102.43093922631914</v>
      </c>
      <c r="N232" s="76">
        <f>IF(VLOOKUP(A232,Database!$A:$AU,MATCH($N$1,Database!$A$1:$AU$1,0),FALSE)=0,#N/A,VLOOKUP(A232,Database!$A:$AU,MATCH($N$1,Database!$A$1:$AU$1,0),FALSE))</f>
        <v>85.821943469000004</v>
      </c>
      <c r="O232" s="76">
        <f>(((Table134567891011121314151617343[[#This Row],[USA]]-VLOOKUP($U$1,A:N,14,))/VLOOKUP($U$1,A:N,14,))*100)+100</f>
        <v>98.999258795007322</v>
      </c>
      <c r="P232" s="76">
        <f>IF(VLOOKUP(A232,Database!$A:$AS,MATCH($P$1,Database!$A$1:$AS$1,0),FALSE)=0,#N/A,VLOOKUP(A232,Database!$A:$AS,MATCH($P$1,Database!$A$1:$AS$1,0),FALSE))</f>
        <v>80.367296533000001</v>
      </c>
      <c r="Q232" s="76">
        <f>(((Table134567891011121314151617343[[#This Row],[JPN]]-VLOOKUP($U$1,A:Q,16,))/VLOOKUP($U$1,A:Q,16,))*100)+100</f>
        <v>80.687116729705224</v>
      </c>
    </row>
    <row r="233" spans="1:17" s="80" customFormat="1" x14ac:dyDescent="0.35">
      <c r="A233" s="21">
        <v>39904</v>
      </c>
      <c r="B233" s="76">
        <f>IF(VLOOKUP(A233,Database!$A:$AS,MATCH($B$1,Database!$A$1:$AS$1,0),FALSE)=0,#N/A,VLOOKUP(A233,Database!$A:$AS,MATCH($B$1,Database!$A$1:$AS$1,0),FALSE))</f>
        <v>97.691859011999995</v>
      </c>
      <c r="C233" s="76">
        <f>IF(VLOOKUP(A233,Database!$A:$AS,MATCH($C$1,Database!$A$1:$AS$1,0),FALSE)=0,#N/A,VLOOKUP(A233,Database!$A:$AS,MATCH($C$1,Database!$A$1:$AS$1,0),FALSE))</f>
        <v>92.95</v>
      </c>
      <c r="D233" s="76">
        <f>IF(VLOOKUP(A233,Database!$A:$AS,MATCH($D$1,Database!$A$1:$AS$1,0),FALSE)=0,#N/A,VLOOKUP(A233,Database!$A:$AS,MATCH($D$1,Database!$A$1:$AS$1,0),FALSE))</f>
        <v>76.206350529000005</v>
      </c>
      <c r="E233" s="76">
        <f>IF(VLOOKUP(A233,Database!$A:$AS,MATCH($E$1,Database!$A$1:$AS$1,0),FALSE)=0,#N/A,VLOOKUP(A233,Database!$A:$AS,MATCH($E$1,Database!$A$1:$AS$1,0),FALSE))</f>
        <v>103.44708620599999</v>
      </c>
      <c r="F233" s="76">
        <f>IF(VLOOKUP(A233,Database!$A:$AS,MATCH($F$1,Database!$A$1:$AS$1,0),FALSE)=0,#N/A,VLOOKUP(A233,Database!$A:$AS,MATCH($F$1,Database!$A$1:$AS$1,0),FALSE))</f>
        <v>86.592783935</v>
      </c>
      <c r="G233" s="76">
        <f>IF(VLOOKUP(A233,Database!$A:$AS,MATCH($G$1,Database!$A$1:$AS$1,0),FALSE)=0,#N/A,VLOOKUP(A233,Database!$A:$AS,MATCH($G$1,Database!$A$1:$AS$1,0),FALSE))</f>
        <v>99.221789883</v>
      </c>
      <c r="H233" s="76">
        <f>(((Table134567891011121314151617343[[#This Row],[ITA]]-VLOOKUP($U$1,A:B,2,))/VLOOKUP($U$1,A:B,2,))*100)+100</f>
        <v>80.345394737075438</v>
      </c>
      <c r="I233" s="76">
        <f>(((Table134567891011121314151617343[[#This Row],[FRA]]-VLOOKUP($U$1,A:C,3,))/VLOOKUP($U$1,A:C,3,))*100)+100</f>
        <v>90.700624512099921</v>
      </c>
      <c r="J233" s="76">
        <f>(((Table134567891011121314151617343[[#This Row],[DEU]]-VLOOKUP($U$1,A:D,4,))/VLOOKUP($U$1,A:D,4,))*100)+100</f>
        <v>101.32978723367124</v>
      </c>
      <c r="K233" s="76">
        <f>(((Table134567891011121314151617343[[#This Row],[ESP]]-VLOOKUP($U$1,A:E,5,))/VLOOKUP($U$1,A:E,5,))*100)+100</f>
        <v>87.45276399353483</v>
      </c>
      <c r="L233" s="76">
        <f>(((Table134567891011121314151617343[[#This Row],[EA19]]-VLOOKUP($U$1,A:F,6,))/VLOOKUP($U$1,A:F,6,))*100)+100</f>
        <v>96.759776536833485</v>
      </c>
      <c r="M233" s="76">
        <f>(((Table134567891011121314151617343[[#This Row],[GBR]]-VLOOKUP($U$1,A:G,7,))/VLOOKUP($U$1,A:G,7,))*100)+100</f>
        <v>103.31491712689348</v>
      </c>
      <c r="N233" s="76">
        <f>IF(VLOOKUP(A233,Database!$A:$AU,MATCH($N$1,Database!$A$1:$AU$1,0),FALSE)=0,#N/A,VLOOKUP(A233,Database!$A:$AU,MATCH($N$1,Database!$A$1:$AU$1,0),FALSE))</f>
        <v>85.137254311999996</v>
      </c>
      <c r="O233" s="76">
        <f>(((Table134567891011121314151617343[[#This Row],[USA]]-VLOOKUP($U$1,A:N,14,))/VLOOKUP($U$1,A:N,14,))*100)+100</f>
        <v>98.209440756541852</v>
      </c>
      <c r="P233" s="76">
        <f>IF(VLOOKUP(A233,Database!$A:$AS,MATCH($P$1,Database!$A$1:$AS$1,0),FALSE)=0,#N/A,VLOOKUP(A233,Database!$A:$AS,MATCH($P$1,Database!$A$1:$AS$1,0),FALSE))</f>
        <v>83.857064199000007</v>
      </c>
      <c r="Q233" s="76">
        <f>(((Table134567891011121314151617343[[#This Row],[JPN]]-VLOOKUP($U$1,A:Q,16,))/VLOOKUP($U$1,A:Q,16,))*100)+100</f>
        <v>84.190771862741485</v>
      </c>
    </row>
    <row r="234" spans="1:17" s="80" customFormat="1" x14ac:dyDescent="0.35">
      <c r="A234" s="21">
        <v>39934</v>
      </c>
      <c r="B234" s="76">
        <f>IF(VLOOKUP(A234,Database!$A:$AS,MATCH($B$1,Database!$A$1:$AS$1,0),FALSE)=0,#N/A,VLOOKUP(A234,Database!$A:$AS,MATCH($B$1,Database!$A$1:$AS$1,0),FALSE))</f>
        <v>99.391717357000005</v>
      </c>
      <c r="C234" s="76">
        <f>IF(VLOOKUP(A234,Database!$A:$AS,MATCH($C$1,Database!$A$1:$AS$1,0),FALSE)=0,#N/A,VLOOKUP(A234,Database!$A:$AS,MATCH($C$1,Database!$A$1:$AS$1,0),FALSE))</f>
        <v>94.07</v>
      </c>
      <c r="D234" s="76">
        <f>IF(VLOOKUP(A234,Database!$A:$AS,MATCH($D$1,Database!$A$1:$AS$1,0),FALSE)=0,#N/A,VLOOKUP(A234,Database!$A:$AS,MATCH($D$1,Database!$A$1:$AS$1,0),FALSE))</f>
        <v>79.706642220000006</v>
      </c>
      <c r="E234" s="76">
        <f>IF(VLOOKUP(A234,Database!$A:$AS,MATCH($E$1,Database!$A$1:$AS$1,0),FALSE)=0,#N/A,VLOOKUP(A234,Database!$A:$AS,MATCH($E$1,Database!$A$1:$AS$1,0),FALSE))</f>
        <v>102.778085648</v>
      </c>
      <c r="F234" s="76">
        <f>IF(VLOOKUP(A234,Database!$A:$AS,MATCH($F$1,Database!$A$1:$AS$1,0),FALSE)=0,#N/A,VLOOKUP(A234,Database!$A:$AS,MATCH($F$1,Database!$A$1:$AS$1,0),FALSE))</f>
        <v>88.692608949000004</v>
      </c>
      <c r="G234" s="76">
        <f>IF(VLOOKUP(A234,Database!$A:$AS,MATCH($G$1,Database!$A$1:$AS$1,0),FALSE)=0,#N/A,VLOOKUP(A234,Database!$A:$AS,MATCH($G$1,Database!$A$1:$AS$1,0),FALSE))</f>
        <v>97.311637778999994</v>
      </c>
      <c r="H234" s="76">
        <f>(((Table134567891011121314151617343[[#This Row],[ITA]]-VLOOKUP($U$1,A:B,2,))/VLOOKUP($U$1,A:B,2,))*100)+100</f>
        <v>81.743421052751984</v>
      </c>
      <c r="I234" s="76">
        <f>(((Table134567891011121314151617343[[#This Row],[FRA]]-VLOOKUP($U$1,A:C,3,))/VLOOKUP($U$1,A:C,3,))*100)+100</f>
        <v>91.793520686963305</v>
      </c>
      <c r="J234" s="76">
        <f>(((Table134567891011121314151617343[[#This Row],[DEU]]-VLOOKUP($U$1,A:D,4,))/VLOOKUP($U$1,A:D,4,))*100)+100</f>
        <v>105.98404255285024</v>
      </c>
      <c r="K234" s="76">
        <f>(((Table134567891011121314151617343[[#This Row],[ESP]]-VLOOKUP($U$1,A:E,5,))/VLOOKUP($U$1,A:E,5,))*100)+100</f>
        <v>86.88719999307753</v>
      </c>
      <c r="L234" s="76">
        <f>(((Table134567891011121314151617343[[#This Row],[EA19]]-VLOOKUP($U$1,A:F,6,))/VLOOKUP($U$1,A:F,6,))*100)+100</f>
        <v>99.106145251270561</v>
      </c>
      <c r="M234" s="76">
        <f>(((Table134567891011121314151617343[[#This Row],[GBR]]-VLOOKUP($U$1,A:G,7,))/VLOOKUP($U$1,A:G,7,))*100)+100</f>
        <v>101.32596685138213</v>
      </c>
      <c r="N234" s="76">
        <f>IF(VLOOKUP(A234,Database!$A:$AU,MATCH($N$1,Database!$A$1:$AU$1,0),FALSE)=0,#N/A,VLOOKUP(A234,Database!$A:$AU,MATCH($N$1,Database!$A$1:$AU$1,0),FALSE))</f>
        <v>84.283797457999995</v>
      </c>
      <c r="O234" s="76">
        <f>(((Table134567891011121314151617343[[#This Row],[USA]]-VLOOKUP($U$1,A:N,14,))/VLOOKUP($U$1,A:N,14,))*100)+100</f>
        <v>97.224942007803563</v>
      </c>
      <c r="P234" s="76">
        <f>IF(VLOOKUP(A234,Database!$A:$AS,MATCH($P$1,Database!$A$1:$AS$1,0),FALSE)=0,#N/A,VLOOKUP(A234,Database!$A:$AS,MATCH($P$1,Database!$A$1:$AS$1,0),FALSE))</f>
        <v>86.936270962999998</v>
      </c>
      <c r="Q234" s="76">
        <f>(((Table134567891011121314151617343[[#This Row],[JPN]]-VLOOKUP($U$1,A:Q,16,))/VLOOKUP($U$1,A:Q,16,))*100)+100</f>
        <v>87.282232274125946</v>
      </c>
    </row>
    <row r="235" spans="1:17" s="80" customFormat="1" x14ac:dyDescent="0.35">
      <c r="A235" s="21">
        <v>39965</v>
      </c>
      <c r="B235" s="76">
        <f>IF(VLOOKUP(A235,Database!$A:$AS,MATCH($B$1,Database!$A$1:$AS$1,0),FALSE)=0,#N/A,VLOOKUP(A235,Database!$A:$AS,MATCH($B$1,Database!$A$1:$AS$1,0),FALSE))</f>
        <v>98.691775684999996</v>
      </c>
      <c r="C235" s="76">
        <f>IF(VLOOKUP(A235,Database!$A:$AS,MATCH($C$1,Database!$A$1:$AS$1,0),FALSE)=0,#N/A,VLOOKUP(A235,Database!$A:$AS,MATCH($C$1,Database!$A$1:$AS$1,0),FALSE))</f>
        <v>95.27</v>
      </c>
      <c r="D235" s="76">
        <f>IF(VLOOKUP(A235,Database!$A:$AS,MATCH($D$1,Database!$A$1:$AS$1,0),FALSE)=0,#N/A,VLOOKUP(A235,Database!$A:$AS,MATCH($D$1,Database!$A$1:$AS$1,0),FALSE))</f>
        <v>80.306692224000003</v>
      </c>
      <c r="E235" s="76">
        <f>IF(VLOOKUP(A235,Database!$A:$AS,MATCH($E$1,Database!$A$1:$AS$1,0),FALSE)=0,#N/A,VLOOKUP(A235,Database!$A:$AS,MATCH($E$1,Database!$A$1:$AS$1,0),FALSE))</f>
        <v>103.750086458</v>
      </c>
      <c r="F235" s="76">
        <f>IF(VLOOKUP(A235,Database!$A:$AS,MATCH($F$1,Database!$A$1:$AS$1,0),FALSE)=0,#N/A,VLOOKUP(A235,Database!$A:$AS,MATCH($F$1,Database!$A$1:$AS$1,0),FALSE))</f>
        <v>89.192567285999999</v>
      </c>
      <c r="G235" s="76">
        <f>IF(VLOOKUP(A235,Database!$A:$AS,MATCH($G$1,Database!$A$1:$AS$1,0),FALSE)=0,#N/A,VLOOKUP(A235,Database!$A:$AS,MATCH($G$1,Database!$A$1:$AS$1,0),FALSE))</f>
        <v>98.372833392000004</v>
      </c>
      <c r="H235" s="76">
        <f>(((Table134567891011121314151617343[[#This Row],[ITA]]-VLOOKUP($U$1,A:B,2,))/VLOOKUP($U$1,A:B,2,))*100)+100</f>
        <v>81.167763157626226</v>
      </c>
      <c r="I235" s="76">
        <f>(((Table134567891011121314151617343[[#This Row],[FRA]]-VLOOKUP($U$1,A:C,3,))/VLOOKUP($U$1,A:C,3,))*100)+100</f>
        <v>92.964480874316934</v>
      </c>
      <c r="J235" s="76">
        <f>(((Table134567891011121314151617343[[#This Row],[DEU]]-VLOOKUP($U$1,A:D,4,))/VLOOKUP($U$1,A:D,4,))*100)+100</f>
        <v>106.78191489305297</v>
      </c>
      <c r="K235" s="76">
        <f>(((Table134567891011121314151617343[[#This Row],[ESP]]-VLOOKUP($U$1,A:E,5,))/VLOOKUP($U$1,A:E,5,))*100)+100</f>
        <v>87.708916298060558</v>
      </c>
      <c r="L235" s="76">
        <f>(((Table134567891011121314151617343[[#This Row],[EA19]]-VLOOKUP($U$1,A:F,6,))/VLOOKUP($U$1,A:F,6,))*100)+100</f>
        <v>99.664804469366132</v>
      </c>
      <c r="M235" s="76">
        <f>(((Table134567891011121314151617343[[#This Row],[GBR]]-VLOOKUP($U$1,A:G,7,))/VLOOKUP($U$1,A:G,7,))*100)+100</f>
        <v>102.43093922631914</v>
      </c>
      <c r="N235" s="76">
        <f>IF(VLOOKUP(A235,Database!$A:$AU,MATCH($N$1,Database!$A$1:$AU$1,0),FALSE)=0,#N/A,VLOOKUP(A235,Database!$A:$AU,MATCH($N$1,Database!$A$1:$AU$1,0),FALSE))</f>
        <v>84.014681401000004</v>
      </c>
      <c r="O235" s="76">
        <f>(((Table134567891011121314151617343[[#This Row],[USA]]-VLOOKUP($U$1,A:N,14,))/VLOOKUP($U$1,A:N,14,))*100)+100</f>
        <v>96.914505199967152</v>
      </c>
      <c r="P235" s="76">
        <f>IF(VLOOKUP(A235,Database!$A:$AS,MATCH($P$1,Database!$A$1:$AS$1,0),FALSE)=0,#N/A,VLOOKUP(A235,Database!$A:$AS,MATCH($P$1,Database!$A$1:$AS$1,0),FALSE))</f>
        <v>88.373234119000003</v>
      </c>
      <c r="Q235" s="76">
        <f>(((Table134567891011121314151617343[[#This Row],[JPN]]-VLOOKUP($U$1,A:Q,16,))/VLOOKUP($U$1,A:Q,16,))*100)+100</f>
        <v>88.724913798903259</v>
      </c>
    </row>
    <row r="236" spans="1:17" s="80" customFormat="1" x14ac:dyDescent="0.35">
      <c r="A236" s="21">
        <v>39995</v>
      </c>
      <c r="B236" s="76">
        <f>IF(VLOOKUP(A236,Database!$A:$AS,MATCH($B$1,Database!$A$1:$AS$1,0),FALSE)=0,#N/A,VLOOKUP(A236,Database!$A:$AS,MATCH($B$1,Database!$A$1:$AS$1,0),FALSE))</f>
        <v>100.891592367</v>
      </c>
      <c r="C236" s="76">
        <f>IF(VLOOKUP(A236,Database!$A:$AS,MATCH($C$1,Database!$A$1:$AS$1,0),FALSE)=0,#N/A,VLOOKUP(A236,Database!$A:$AS,MATCH($C$1,Database!$A$1:$AS$1,0),FALSE))</f>
        <v>94.92</v>
      </c>
      <c r="D236" s="76">
        <f>IF(VLOOKUP(A236,Database!$A:$AS,MATCH($D$1,Database!$A$1:$AS$1,0),FALSE)=0,#N/A,VLOOKUP(A236,Database!$A:$AS,MATCH($D$1,Database!$A$1:$AS$1,0),FALSE))</f>
        <v>79.506625552000003</v>
      </c>
      <c r="E236" s="76">
        <f>IF(VLOOKUP(A236,Database!$A:$AS,MATCH($E$1,Database!$A$1:$AS$1,0),FALSE)=0,#N/A,VLOOKUP(A236,Database!$A:$AS,MATCH($E$1,Database!$A$1:$AS$1,0),FALSE))</f>
        <v>104.744087287</v>
      </c>
      <c r="F236" s="76">
        <f>IF(VLOOKUP(A236,Database!$A:$AS,MATCH($F$1,Database!$A$1:$AS$1,0),FALSE)=0,#N/A,VLOOKUP(A236,Database!$A:$AS,MATCH($F$1,Database!$A$1:$AS$1,0),FALSE))</f>
        <v>89.392550620999998</v>
      </c>
      <c r="G236" s="76">
        <f>IF(VLOOKUP(A236,Database!$A:$AS,MATCH($G$1,Database!$A$1:$AS$1,0),FALSE)=0,#N/A,VLOOKUP(A236,Database!$A:$AS,MATCH($G$1,Database!$A$1:$AS$1,0),FALSE))</f>
        <v>98.585072514999993</v>
      </c>
      <c r="H236" s="76">
        <f>(((Table134567891011121314151617343[[#This Row],[ITA]]-VLOOKUP($U$1,A:B,2,))/VLOOKUP($U$1,A:B,2,))*100)+100</f>
        <v>82.976973683989371</v>
      </c>
      <c r="I236" s="76">
        <f>(((Table134567891011121314151617343[[#This Row],[FRA]]-VLOOKUP($U$1,A:C,3,))/VLOOKUP($U$1,A:C,3,))*100)+100</f>
        <v>92.622950819672127</v>
      </c>
      <c r="J236" s="76">
        <f>(((Table134567891011121314151617343[[#This Row],[DEU]]-VLOOKUP($U$1,A:D,4,))/VLOOKUP($U$1,A:D,4,))*100)+100</f>
        <v>105.71808510611598</v>
      </c>
      <c r="K236" s="76">
        <f>(((Table134567891011121314151617343[[#This Row],[ESP]]-VLOOKUP($U$1,A:E,5,))/VLOOKUP($U$1,A:E,5,))*100)+100</f>
        <v>88.54923112079814</v>
      </c>
      <c r="L236" s="76">
        <f>(((Table134567891011121314151617343[[#This Row],[EA19]]-VLOOKUP($U$1,A:F,6,))/VLOOKUP($U$1,A:F,6,))*100)+100</f>
        <v>99.888268156827849</v>
      </c>
      <c r="M236" s="76">
        <f>(((Table134567891011121314151617343[[#This Row],[GBR]]-VLOOKUP($U$1,A:G,7,))/VLOOKUP($U$1,A:G,7,))*100)+100</f>
        <v>102.65193370172302</v>
      </c>
      <c r="N236" s="76">
        <f>IF(VLOOKUP(A236,Database!$A:$AU,MATCH($N$1,Database!$A$1:$AU$1,0),FALSE)=0,#N/A,VLOOKUP(A236,Database!$A:$AU,MATCH($N$1,Database!$A$1:$AU$1,0),FALSE))</f>
        <v>84.987822515000005</v>
      </c>
      <c r="O236" s="76">
        <f>(((Table134567891011121314151617343[[#This Row],[USA]]-VLOOKUP($U$1,A:N,14,))/VLOOKUP($U$1,A:N,14,))*100)+100</f>
        <v>98.037064828598105</v>
      </c>
      <c r="P236" s="76">
        <f>IF(VLOOKUP(A236,Database!$A:$AS,MATCH($P$1,Database!$A$1:$AS$1,0),FALSE)=0,#N/A,VLOOKUP(A236,Database!$A:$AS,MATCH($P$1,Database!$A$1:$AS$1,0),FALSE))</f>
        <v>89.399636373999996</v>
      </c>
      <c r="Q236" s="76">
        <f>(((Table134567891011121314151617343[[#This Row],[JPN]]-VLOOKUP($U$1,A:Q,16,))/VLOOKUP($U$1,A:Q,16,))*100)+100</f>
        <v>89.755400603032726</v>
      </c>
    </row>
    <row r="237" spans="1:17" s="80" customFormat="1" x14ac:dyDescent="0.35">
      <c r="A237" s="21">
        <v>40026</v>
      </c>
      <c r="B237" s="76">
        <f>IF(VLOOKUP(A237,Database!$A:$AS,MATCH($B$1,Database!$A$1:$AS$1,0),FALSE)=0,#N/A,VLOOKUP(A237,Database!$A:$AS,MATCH($B$1,Database!$A$1:$AS$1,0),FALSE))</f>
        <v>98.591784017999998</v>
      </c>
      <c r="C237" s="76">
        <f>IF(VLOOKUP(A237,Database!$A:$AS,MATCH($C$1,Database!$A$1:$AS$1,0),FALSE)=0,#N/A,VLOOKUP(A237,Database!$A:$AS,MATCH($C$1,Database!$A$1:$AS$1,0),FALSE))</f>
        <v>96.46</v>
      </c>
      <c r="D237" s="76">
        <f>IF(VLOOKUP(A237,Database!$A:$AS,MATCH($D$1,Database!$A$1:$AS$1,0),FALSE)=0,#N/A,VLOOKUP(A237,Database!$A:$AS,MATCH($D$1,Database!$A$1:$AS$1,0),FALSE))</f>
        <v>80.506708892000006</v>
      </c>
      <c r="E237" s="76">
        <f>IF(VLOOKUP(A237,Database!$A:$AS,MATCH($E$1,Database!$A$1:$AS$1,0),FALSE)=0,#N/A,VLOOKUP(A237,Database!$A:$AS,MATCH($E$1,Database!$A$1:$AS$1,0),FALSE))</f>
        <v>105.198087665</v>
      </c>
      <c r="F237" s="76">
        <f>IF(VLOOKUP(A237,Database!$A:$AS,MATCH($F$1,Database!$A$1:$AS$1,0),FALSE)=0,#N/A,VLOOKUP(A237,Database!$A:$AS,MATCH($F$1,Database!$A$1:$AS$1,0),FALSE))</f>
        <v>89.492542287999996</v>
      </c>
      <c r="G237" s="76">
        <f>IF(VLOOKUP(A237,Database!$A:$AS,MATCH($G$1,Database!$A$1:$AS$1,0),FALSE)=0,#N/A,VLOOKUP(A237,Database!$A:$AS,MATCH($G$1,Database!$A$1:$AS$1,0),FALSE))</f>
        <v>96.038203042000006</v>
      </c>
      <c r="H237" s="76">
        <f>(((Table134567891011121314151617343[[#This Row],[ITA]]-VLOOKUP($U$1,A:B,2,))/VLOOKUP($U$1,A:B,2,))*100)+100</f>
        <v>81.085526315817887</v>
      </c>
      <c r="I237" s="76">
        <f>(((Table134567891011121314151617343[[#This Row],[FRA]]-VLOOKUP($U$1,A:C,3,))/VLOOKUP($U$1,A:C,3,))*100)+100</f>
        <v>94.125683060109282</v>
      </c>
      <c r="J237" s="76">
        <f>(((Table134567891011121314151617343[[#This Row],[DEU]]-VLOOKUP($U$1,A:D,4,))/VLOOKUP($U$1,A:D,4,))*100)+100</f>
        <v>107.04787233978722</v>
      </c>
      <c r="K237" s="76">
        <f>(((Table134567891011121314151617343[[#This Row],[ESP]]-VLOOKUP($U$1,A:E,5,))/VLOOKUP($U$1,A:E,5,))*100)+100</f>
        <v>88.933036884366444</v>
      </c>
      <c r="L237" s="76">
        <f>(((Table134567891011121314151617343[[#This Row],[EA19]]-VLOOKUP($U$1,A:F,6,))/VLOOKUP($U$1,A:F,6,))*100)+100</f>
        <v>100</v>
      </c>
      <c r="M237" s="76">
        <f>(((Table134567891011121314151617343[[#This Row],[GBR]]-VLOOKUP($U$1,A:G,7,))/VLOOKUP($U$1,A:G,7,))*100)+100</f>
        <v>100</v>
      </c>
      <c r="N237" s="76">
        <f>IF(VLOOKUP(A237,Database!$A:$AU,MATCH($N$1,Database!$A$1:$AU$1,0),FALSE)=0,#N/A,VLOOKUP(A237,Database!$A:$AU,MATCH($N$1,Database!$A$1:$AU$1,0),FALSE))</f>
        <v>85.904244989999995</v>
      </c>
      <c r="O237" s="76">
        <f>(((Table134567891011121314151617343[[#This Row],[USA]]-VLOOKUP($U$1,A:N,14,))/VLOOKUP($U$1,A:N,14,))*100)+100</f>
        <v>99.094197096883974</v>
      </c>
      <c r="P237" s="76">
        <f>IF(VLOOKUP(A237,Database!$A:$AS,MATCH($P$1,Database!$A$1:$AS$1,0),FALSE)=0,#N/A,VLOOKUP(A237,Database!$A:$AS,MATCH($P$1,Database!$A$1:$AS$1,0),FALSE))</f>
        <v>90.733959304999999</v>
      </c>
      <c r="Q237" s="76">
        <f>(((Table134567891011121314151617343[[#This Row],[JPN]]-VLOOKUP($U$1,A:Q,16,))/VLOOKUP($U$1,A:Q,16,))*100)+100</f>
        <v>91.09503344789907</v>
      </c>
    </row>
    <row r="238" spans="1:17" s="80" customFormat="1" x14ac:dyDescent="0.35">
      <c r="A238" s="21">
        <v>40057</v>
      </c>
      <c r="B238" s="76">
        <f>IF(VLOOKUP(A238,Database!$A:$AS,MATCH($B$1,Database!$A$1:$AS$1,0),FALSE)=0,#N/A,VLOOKUP(A238,Database!$A:$AS,MATCH($B$1,Database!$A$1:$AS$1,0),FALSE))</f>
        <v>101.591534039</v>
      </c>
      <c r="C238" s="76">
        <f>IF(VLOOKUP(A238,Database!$A:$AS,MATCH($C$1,Database!$A$1:$AS$1,0),FALSE)=0,#N/A,VLOOKUP(A238,Database!$A:$AS,MATCH($C$1,Database!$A$1:$AS$1,0),FALSE))</f>
        <v>96.97</v>
      </c>
      <c r="D238" s="76">
        <f>IF(VLOOKUP(A238,Database!$A:$AS,MATCH($D$1,Database!$A$1:$AS$1,0),FALSE)=0,#N/A,VLOOKUP(A238,Database!$A:$AS,MATCH($D$1,Database!$A$1:$AS$1,0),FALSE))</f>
        <v>84.107008917000002</v>
      </c>
      <c r="E238" s="76">
        <f>IF(VLOOKUP(A238,Database!$A:$AS,MATCH($E$1,Database!$A$1:$AS$1,0),FALSE)=0,#N/A,VLOOKUP(A238,Database!$A:$AS,MATCH($E$1,Database!$A$1:$AS$1,0),FALSE))</f>
        <v>106.257088548</v>
      </c>
      <c r="F238" s="76">
        <f>IF(VLOOKUP(A238,Database!$A:$AS,MATCH($F$1,Database!$A$1:$AS$1,0),FALSE)=0,#N/A,VLOOKUP(A238,Database!$A:$AS,MATCH($F$1,Database!$A$1:$AS$1,0),FALSE))</f>
        <v>91.592367303000003</v>
      </c>
      <c r="G238" s="76">
        <f>IF(VLOOKUP(A238,Database!$A:$AS,MATCH($G$1,Database!$A$1:$AS$1,0),FALSE)=0,#N/A,VLOOKUP(A238,Database!$A:$AS,MATCH($G$1,Database!$A$1:$AS$1,0),FALSE))</f>
        <v>97.736116023999998</v>
      </c>
      <c r="H238" s="76">
        <f>(((Table134567891011121314151617343[[#This Row],[ITA]]-VLOOKUP($U$1,A:B,2,))/VLOOKUP($U$1,A:B,2,))*100)+100</f>
        <v>83.552631579115101</v>
      </c>
      <c r="I238" s="76">
        <f>(((Table134567891011121314151617343[[#This Row],[FRA]]-VLOOKUP($U$1,A:C,3,))/VLOOKUP($U$1,A:C,3,))*100)+100</f>
        <v>94.623341139734578</v>
      </c>
      <c r="J238" s="76">
        <f>(((Table134567891011121314151617343[[#This Row],[DEU]]-VLOOKUP($U$1,A:D,4,))/VLOOKUP($U$1,A:D,4,))*100)+100</f>
        <v>111.83510638233334</v>
      </c>
      <c r="K238" s="76">
        <f>(((Table134567891011121314151617343[[#This Row],[ESP]]-VLOOKUP($U$1,A:E,5,))/VLOOKUP($U$1,A:E,5,))*100)+100</f>
        <v>89.82830187139102</v>
      </c>
      <c r="L238" s="76">
        <f>(((Table134567891011121314151617343[[#This Row],[EA19]]-VLOOKUP($U$1,A:F,6,))/VLOOKUP($U$1,A:F,6,))*100)+100</f>
        <v>102.34636871555449</v>
      </c>
      <c r="M238" s="76">
        <f>(((Table134567891011121314151617343[[#This Row],[GBR]]-VLOOKUP($U$1,A:G,7,))/VLOOKUP($U$1,A:G,7,))*100)+100</f>
        <v>101.76795580114869</v>
      </c>
      <c r="N238" s="76">
        <f>IF(VLOOKUP(A238,Database!$A:$AU,MATCH($N$1,Database!$A$1:$AU$1,0),FALSE)=0,#N/A,VLOOKUP(A238,Database!$A:$AU,MATCH($N$1,Database!$A$1:$AU$1,0),FALSE))</f>
        <v>86.626316885999998</v>
      </c>
      <c r="O238" s="76">
        <f>(((Table134567891011121314151617343[[#This Row],[USA]]-VLOOKUP($U$1,A:N,14,))/VLOOKUP($U$1,A:N,14,))*100)+100</f>
        <v>99.927137713365425</v>
      </c>
      <c r="P238" s="76">
        <f>IF(VLOOKUP(A238,Database!$A:$AS,MATCH($P$1,Database!$A$1:$AS$1,0),FALSE)=0,#N/A,VLOOKUP(A238,Database!$A:$AS,MATCH($P$1,Database!$A$1:$AS$1,0),FALSE))</f>
        <v>93.505245392000006</v>
      </c>
      <c r="Q238" s="76">
        <f>(((Table134567891011121314151617343[[#This Row],[JPN]]-VLOOKUP($U$1,A:Q,16,))/VLOOKUP($U$1,A:Q,16,))*100)+100</f>
        <v>93.877347817542713</v>
      </c>
    </row>
    <row r="239" spans="1:17" s="80" customFormat="1" x14ac:dyDescent="0.35">
      <c r="A239" s="21">
        <v>40087</v>
      </c>
      <c r="B239" s="76">
        <f>IF(VLOOKUP(A239,Database!$A:$AS,MATCH($B$1,Database!$A$1:$AS$1,0),FALSE)=0,#N/A,VLOOKUP(A239,Database!$A:$AS,MATCH($B$1,Database!$A$1:$AS$1,0),FALSE))</f>
        <v>103.29139238400001</v>
      </c>
      <c r="C239" s="76">
        <f>IF(VLOOKUP(A239,Database!$A:$AS,MATCH($C$1,Database!$A$1:$AS$1,0),FALSE)=0,#N/A,VLOOKUP(A239,Database!$A:$AS,MATCH($C$1,Database!$A$1:$AS$1,0),FALSE))</f>
        <v>96.33</v>
      </c>
      <c r="D239" s="76">
        <f>IF(VLOOKUP(A239,Database!$A:$AS,MATCH($D$1,Database!$A$1:$AS$1,0),FALSE)=0,#N/A,VLOOKUP(A239,Database!$A:$AS,MATCH($D$1,Database!$A$1:$AS$1,0),FALSE))</f>
        <v>82.306858904999999</v>
      </c>
      <c r="E239" s="76">
        <f>IF(VLOOKUP(A239,Database!$A:$AS,MATCH($E$1,Database!$A$1:$AS$1,0),FALSE)=0,#N/A,VLOOKUP(A239,Database!$A:$AS,MATCH($E$1,Database!$A$1:$AS$1,0),FALSE))</f>
        <v>105.988088323</v>
      </c>
      <c r="F239" s="76">
        <f>IF(VLOOKUP(A239,Database!$A:$AS,MATCH($F$1,Database!$A$1:$AS$1,0),FALSE)=0,#N/A,VLOOKUP(A239,Database!$A:$AS,MATCH($F$1,Database!$A$1:$AS$1,0),FALSE))</f>
        <v>91.292392301000007</v>
      </c>
      <c r="G239" s="76">
        <f>IF(VLOOKUP(A239,Database!$A:$AS,MATCH($G$1,Database!$A$1:$AS$1,0),FALSE)=0,#N/A,VLOOKUP(A239,Database!$A:$AS,MATCH($G$1,Database!$A$1:$AS$1,0),FALSE))</f>
        <v>97.736116023999998</v>
      </c>
      <c r="H239" s="76">
        <f>(((Table134567891011121314151617343[[#This Row],[ITA]]-VLOOKUP($U$1,A:B,2,))/VLOOKUP($U$1,A:B,2,))*100)+100</f>
        <v>84.950657894791632</v>
      </c>
      <c r="I239" s="76">
        <f>(((Table134567891011121314151617343[[#This Row],[FRA]]-VLOOKUP($U$1,A:C,3,))/VLOOKUP($U$1,A:C,3,))*100)+100</f>
        <v>93.998829039812648</v>
      </c>
      <c r="J239" s="76">
        <f>(((Table134567891011121314151617343[[#This Row],[DEU]]-VLOOKUP($U$1,A:D,4,))/VLOOKUP($U$1,A:D,4,))*100)+100</f>
        <v>109.4414893617251</v>
      </c>
      <c r="K239" s="76">
        <f>(((Table134567891011121314151617343[[#This Row],[ESP]]-VLOOKUP($U$1,A:E,5,))/VLOOKUP($U$1,A:E,5,))*100)+100</f>
        <v>89.600892728669621</v>
      </c>
      <c r="L239" s="76">
        <f>(((Table134567891011121314151617343[[#This Row],[EA19]]-VLOOKUP($U$1,A:F,6,))/VLOOKUP($U$1,A:F,6,))*100)+100</f>
        <v>102.01117318492064</v>
      </c>
      <c r="M239" s="76">
        <f>(((Table134567891011121314151617343[[#This Row],[GBR]]-VLOOKUP($U$1,A:G,7,))/VLOOKUP($U$1,A:G,7,))*100)+100</f>
        <v>101.76795580114869</v>
      </c>
      <c r="N239" s="76">
        <f>IF(VLOOKUP(A239,Database!$A:$AU,MATCH($N$1,Database!$A$1:$AU$1,0),FALSE)=0,#N/A,VLOOKUP(A239,Database!$A:$AU,MATCH($N$1,Database!$A$1:$AU$1,0),FALSE))</f>
        <v>86.812040679000006</v>
      </c>
      <c r="O239" s="76">
        <f>(((Table134567891011121314151617343[[#This Row],[USA]]-VLOOKUP($U$1,A:N,14,))/VLOOKUP($U$1,A:N,14,))*100)+100</f>
        <v>100.14137800092358</v>
      </c>
      <c r="P239" s="76">
        <f>IF(VLOOKUP(A239,Database!$A:$AS,MATCH($P$1,Database!$A$1:$AS$1,0),FALSE)=0,#N/A,VLOOKUP(A239,Database!$A:$AS,MATCH($P$1,Database!$A$1:$AS$1,0),FALSE))</f>
        <v>96.071251028000006</v>
      </c>
      <c r="Q239" s="76">
        <f>(((Table134567891011121314151617343[[#This Row],[JPN]]-VLOOKUP($U$1,A:Q,16,))/VLOOKUP($U$1,A:Q,16,))*100)+100</f>
        <v>96.453564826360449</v>
      </c>
    </row>
    <row r="240" spans="1:17" s="80" customFormat="1" x14ac:dyDescent="0.35">
      <c r="A240" s="21">
        <v>40118</v>
      </c>
      <c r="B240" s="76">
        <f>IF(VLOOKUP(A240,Database!$A:$AS,MATCH($B$1,Database!$A$1:$AS$1,0),FALSE)=0,#N/A,VLOOKUP(A240,Database!$A:$AS,MATCH($B$1,Database!$A$1:$AS$1,0),FALSE))</f>
        <v>103.491375719</v>
      </c>
      <c r="C240" s="76">
        <f>IF(VLOOKUP(A240,Database!$A:$AS,MATCH($C$1,Database!$A$1:$AS$1,0),FALSE)=0,#N/A,VLOOKUP(A240,Database!$A:$AS,MATCH($C$1,Database!$A$1:$AS$1,0),FALSE))</f>
        <v>97.26</v>
      </c>
      <c r="D240" s="76">
        <f>IF(VLOOKUP(A240,Database!$A:$AS,MATCH($D$1,Database!$A$1:$AS$1,0),FALSE)=0,#N/A,VLOOKUP(A240,Database!$A:$AS,MATCH($D$1,Database!$A$1:$AS$1,0),FALSE))</f>
        <v>83.306942245000002</v>
      </c>
      <c r="E240" s="76">
        <f>IF(VLOOKUP(A240,Database!$A:$AS,MATCH($E$1,Database!$A$1:$AS$1,0),FALSE)=0,#N/A,VLOOKUP(A240,Database!$A:$AS,MATCH($E$1,Database!$A$1:$AS$1,0),FALSE))</f>
        <v>105.54808795700001</v>
      </c>
      <c r="F240" s="76">
        <f>IF(VLOOKUP(A240,Database!$A:$AS,MATCH($F$1,Database!$A$1:$AS$1,0),FALSE)=0,#N/A,VLOOKUP(A240,Database!$A:$AS,MATCH($F$1,Database!$A$1:$AS$1,0),FALSE))</f>
        <v>91.492375635000002</v>
      </c>
      <c r="G240" s="76">
        <f>IF(VLOOKUP(A240,Database!$A:$AS,MATCH($G$1,Database!$A$1:$AS$1,0),FALSE)=0,#N/A,VLOOKUP(A240,Database!$A:$AS,MATCH($G$1,Database!$A$1:$AS$1,0),FALSE))</f>
        <v>97.629996462999998</v>
      </c>
      <c r="H240" s="76">
        <f>(((Table134567891011121314151617343[[#This Row],[ITA]]-VLOOKUP($U$1,A:B,2,))/VLOOKUP($U$1,A:B,2,))*100)+100</f>
        <v>85.115131579230763</v>
      </c>
      <c r="I240" s="76">
        <f>(((Table134567891011121314151617343[[#This Row],[FRA]]-VLOOKUP($U$1,A:C,3,))/VLOOKUP($U$1,A:C,3,))*100)+100</f>
        <v>94.906323185011715</v>
      </c>
      <c r="J240" s="76">
        <f>(((Table134567891011121314151617343[[#This Row],[DEU]]-VLOOKUP($U$1,A:D,4,))/VLOOKUP($U$1,A:D,4,))*100)+100</f>
        <v>110.77127659539634</v>
      </c>
      <c r="K240" s="76">
        <f>(((Table134567891011121314151617343[[#This Row],[ESP]]-VLOOKUP($U$1,A:E,5,))/VLOOKUP($U$1,A:E,5,))*100)+100</f>
        <v>89.228922385413739</v>
      </c>
      <c r="L240" s="76">
        <f>(((Table134567891011121314151617343[[#This Row],[EA19]]-VLOOKUP($U$1,A:F,6,))/VLOOKUP($U$1,A:F,6,))*100)+100</f>
        <v>102.23463687126493</v>
      </c>
      <c r="M240" s="76">
        <f>(((Table134567891011121314151617343[[#This Row],[GBR]]-VLOOKUP($U$1,A:G,7,))/VLOOKUP($U$1,A:G,7,))*100)+100</f>
        <v>101.65745856396737</v>
      </c>
      <c r="N240" s="76">
        <f>IF(VLOOKUP(A240,Database!$A:$AU,MATCH($N$1,Database!$A$1:$AU$1,0),FALSE)=0,#N/A,VLOOKUP(A240,Database!$A:$AU,MATCH($N$1,Database!$A$1:$AU$1,0),FALSE))</f>
        <v>87.174564004000004</v>
      </c>
      <c r="O240" s="76">
        <f>(((Table134567891011121314151617343[[#This Row],[USA]]-VLOOKUP($U$1,A:N,14,))/VLOOKUP($U$1,A:N,14,))*100)+100</f>
        <v>100.55956406173989</v>
      </c>
      <c r="P240" s="76">
        <f>IF(VLOOKUP(A240,Database!$A:$AS,MATCH($P$1,Database!$A$1:$AS$1,0),FALSE)=0,#N/A,VLOOKUP(A240,Database!$A:$AS,MATCH($P$1,Database!$A$1:$AS$1,0),FALSE))</f>
        <v>98.021415312000002</v>
      </c>
      <c r="Q240" s="76">
        <f>(((Table134567891011121314151617343[[#This Row],[JPN]]-VLOOKUP($U$1,A:Q,16,))/VLOOKUP($U$1,A:Q,16,))*100)+100</f>
        <v>98.411489753704473</v>
      </c>
    </row>
    <row r="241" spans="1:17" s="80" customFormat="1" x14ac:dyDescent="0.35">
      <c r="A241" s="21">
        <v>40148</v>
      </c>
      <c r="B241" s="76">
        <f>IF(VLOOKUP(A241,Database!$A:$AS,MATCH($B$1,Database!$A$1:$AS$1,0),FALSE)=0,#N/A,VLOOKUP(A241,Database!$A:$AS,MATCH($B$1,Database!$A$1:$AS$1,0),FALSE))</f>
        <v>101.991500708</v>
      </c>
      <c r="C241" s="76">
        <f>IF(VLOOKUP(A241,Database!$A:$AS,MATCH($C$1,Database!$A$1:$AS$1,0),FALSE)=0,#N/A,VLOOKUP(A241,Database!$A:$AS,MATCH($C$1,Database!$A$1:$AS$1,0),FALSE))</f>
        <v>96.93</v>
      </c>
      <c r="D241" s="76">
        <f>IF(VLOOKUP(A241,Database!$A:$AS,MATCH($D$1,Database!$A$1:$AS$1,0),FALSE)=0,#N/A,VLOOKUP(A241,Database!$A:$AS,MATCH($D$1,Database!$A$1:$AS$1,0),FALSE))</f>
        <v>83.306942245000002</v>
      </c>
      <c r="E241" s="76">
        <f>IF(VLOOKUP(A241,Database!$A:$AS,MATCH($E$1,Database!$A$1:$AS$1,0),FALSE)=0,#N/A,VLOOKUP(A241,Database!$A:$AS,MATCH($E$1,Database!$A$1:$AS$1,0),FALSE))</f>
        <v>104.963087469</v>
      </c>
      <c r="F241" s="76">
        <f>IF(VLOOKUP(A241,Database!$A:$AS,MATCH($F$1,Database!$A$1:$AS$1,0),FALSE)=0,#N/A,VLOOKUP(A241,Database!$A:$AS,MATCH($F$1,Database!$A$1:$AS$1,0),FALSE))</f>
        <v>91.492375635000002</v>
      </c>
      <c r="G241" s="76">
        <f>IF(VLOOKUP(A241,Database!$A:$AS,MATCH($G$1,Database!$A$1:$AS$1,0),FALSE)=0,#N/A,VLOOKUP(A241,Database!$A:$AS,MATCH($G$1,Database!$A$1:$AS$1,0),FALSE))</f>
        <v>97.417757339999994</v>
      </c>
      <c r="H241" s="76">
        <f>(((Table134567891011121314151617343[[#This Row],[ITA]]-VLOOKUP($U$1,A:B,2,))/VLOOKUP($U$1,A:B,2,))*100)+100</f>
        <v>83.881578947170937</v>
      </c>
      <c r="I241" s="76">
        <f>(((Table134567891011121314151617343[[#This Row],[FRA]]-VLOOKUP($U$1,A:C,3,))/VLOOKUP($U$1,A:C,3,))*100)+100</f>
        <v>94.584309133489469</v>
      </c>
      <c r="J241" s="76">
        <f>(((Table134567891011121314151617343[[#This Row],[DEU]]-VLOOKUP($U$1,A:D,4,))/VLOOKUP($U$1,A:D,4,))*100)+100</f>
        <v>110.77127659539634</v>
      </c>
      <c r="K241" s="76">
        <f>(((Table134567891011121314151617343[[#This Row],[ESP]]-VLOOKUP($U$1,A:E,5,))/VLOOKUP($U$1,A:E,5,))*100)+100</f>
        <v>88.734370905140153</v>
      </c>
      <c r="L241" s="76">
        <f>(((Table134567891011121314151617343[[#This Row],[EA19]]-VLOOKUP($U$1,A:F,6,))/VLOOKUP($U$1,A:F,6,))*100)+100</f>
        <v>102.23463687126493</v>
      </c>
      <c r="M241" s="76">
        <f>(((Table134567891011121314151617343[[#This Row],[GBR]]-VLOOKUP($U$1,A:G,7,))/VLOOKUP($U$1,A:G,7,))*100)+100</f>
        <v>101.43646408856345</v>
      </c>
      <c r="N241" s="76">
        <f>IF(VLOOKUP(A241,Database!$A:$AU,MATCH($N$1,Database!$A$1:$AU$1,0),FALSE)=0,#N/A,VLOOKUP(A241,Database!$A:$AU,MATCH($N$1,Database!$A$1:$AU$1,0),FALSE))</f>
        <v>87.489292952</v>
      </c>
      <c r="O241" s="76">
        <f>(((Table134567891011121314151617343[[#This Row],[USA]]-VLOOKUP($U$1,A:N,14,))/VLOOKUP($U$1,A:N,14,))*100)+100</f>
        <v>100.92261727766464</v>
      </c>
      <c r="P241" s="76">
        <f>IF(VLOOKUP(A241,Database!$A:$AS,MATCH($P$1,Database!$A$1:$AS$1,0),FALSE)=0,#N/A,VLOOKUP(A241,Database!$A:$AS,MATCH($P$1,Database!$A$1:$AS$1,0),FALSE))</f>
        <v>98.842537116000003</v>
      </c>
      <c r="Q241" s="76">
        <f>(((Table134567891011121314151617343[[#This Row],[JPN]]-VLOOKUP($U$1,A:Q,16,))/VLOOKUP($U$1,A:Q,16,))*100)+100</f>
        <v>99.23587919700806</v>
      </c>
    </row>
    <row r="242" spans="1:17" s="80" customFormat="1" x14ac:dyDescent="0.35">
      <c r="A242" s="21">
        <v>40179</v>
      </c>
      <c r="B242" s="76">
        <f>IF(VLOOKUP(A242,Database!$A:$AS,MATCH($B$1,Database!$A$1:$AS$1,0),FALSE)=0,#N/A,VLOOKUP(A242,Database!$A:$AS,MATCH($B$1,Database!$A$1:$AS$1,0),FALSE))</f>
        <v>105.59120073299999</v>
      </c>
      <c r="C242" s="76">
        <f>IF(VLOOKUP(A242,Database!$A:$AS,MATCH($C$1,Database!$A$1:$AS$1,0),FALSE)=0,#N/A,VLOOKUP(A242,Database!$A:$AS,MATCH($C$1,Database!$A$1:$AS$1,0),FALSE))</f>
        <v>97.93</v>
      </c>
      <c r="D242" s="76">
        <f>IF(VLOOKUP(A242,Database!$A:$AS,MATCH($D$1,Database!$A$1:$AS$1,0),FALSE)=0,#N/A,VLOOKUP(A242,Database!$A:$AS,MATCH($D$1,Database!$A$1:$AS$1,0),FALSE))</f>
        <v>84.107008917000002</v>
      </c>
      <c r="E242" s="76">
        <f>IF(VLOOKUP(A242,Database!$A:$AS,MATCH($E$1,Database!$A$1:$AS$1,0),FALSE)=0,#N/A,VLOOKUP(A242,Database!$A:$AS,MATCH($E$1,Database!$A$1:$AS$1,0),FALSE))</f>
        <v>104.049086708</v>
      </c>
      <c r="F242" s="76">
        <f>IF(VLOOKUP(A242,Database!$A:$AS,MATCH($F$1,Database!$A$1:$AS$1,0),FALSE)=0,#N/A,VLOOKUP(A242,Database!$A:$AS,MATCH($F$1,Database!$A$1:$AS$1,0),FALSE))</f>
        <v>93.092242313</v>
      </c>
      <c r="G242" s="76">
        <f>IF(VLOOKUP(A242,Database!$A:$AS,MATCH($G$1,Database!$A$1:$AS$1,0),FALSE)=0,#N/A,VLOOKUP(A242,Database!$A:$AS,MATCH($G$1,Database!$A$1:$AS$1,0),FALSE))</f>
        <v>96.568800848999999</v>
      </c>
      <c r="H242" s="76">
        <f>(((Table134567891011121314151617343[[#This Row],[ITA]]-VLOOKUP($U$1,A:B,2,))/VLOOKUP($U$1,A:B,2,))*100)+100</f>
        <v>86.842105262963102</v>
      </c>
      <c r="I242" s="76">
        <f>(((Table134567891011121314151617343[[#This Row],[FRA]]-VLOOKUP($U$1,A:C,3,))/VLOOKUP($U$1,A:C,3,))*100)+100</f>
        <v>95.560109289617486</v>
      </c>
      <c r="J242" s="76">
        <f>(((Table134567891011121314151617343[[#This Row],[DEU]]-VLOOKUP($U$1,A:D,4,))/VLOOKUP($U$1,A:D,4,))*100)+100</f>
        <v>111.83510638233334</v>
      </c>
      <c r="K242" s="76">
        <f>(((Table134567891011121314151617343[[#This Row],[ESP]]-VLOOKUP($U$1,A:E,5,))/VLOOKUP($U$1,A:E,5,))*100)+100</f>
        <v>87.961687055133282</v>
      </c>
      <c r="L242" s="76">
        <f>(((Table134567891011121314151617343[[#This Row],[EA19]]-VLOOKUP($U$1,A:F,6,))/VLOOKUP($U$1,A:F,6,))*100)+100</f>
        <v>104.02234636872383</v>
      </c>
      <c r="M242" s="76">
        <f>(((Table134567891011121314151617343[[#This Row],[GBR]]-VLOOKUP($U$1,A:G,7,))/VLOOKUP($U$1,A:G,7,))*100)+100</f>
        <v>100.55248618798912</v>
      </c>
      <c r="N242" s="76">
        <f>IF(VLOOKUP(A242,Database!$A:$AU,MATCH($N$1,Database!$A$1:$AU$1,0),FALSE)=0,#N/A,VLOOKUP(A242,Database!$A:$AU,MATCH($N$1,Database!$A$1:$AU$1,0),FALSE))</f>
        <v>88.442999008000001</v>
      </c>
      <c r="O242" s="76">
        <f>(((Table134567891011121314151617343[[#This Row],[USA]]-VLOOKUP($U$1,A:N,14,))/VLOOKUP($U$1,A:N,14,))*100)+100</f>
        <v>102.02275774099981</v>
      </c>
      <c r="P242" s="76">
        <f>IF(VLOOKUP(A242,Database!$A:$AS,MATCH($P$1,Database!$A$1:$AS$1,0),FALSE)=0,#N/A,VLOOKUP(A242,Database!$A:$AS,MATCH($P$1,Database!$A$1:$AS$1,0),FALSE))</f>
        <v>101.10062207599999</v>
      </c>
      <c r="Q242" s="76">
        <f>(((Table134567891011121314151617343[[#This Row],[JPN]]-VLOOKUP($U$1,A:Q,16,))/VLOOKUP($U$1,A:Q,16,))*100)+100</f>
        <v>101.50295016508893</v>
      </c>
    </row>
    <row r="243" spans="1:17" s="80" customFormat="1" x14ac:dyDescent="0.35">
      <c r="A243" s="21">
        <v>40210</v>
      </c>
      <c r="B243" s="76">
        <f>IF(VLOOKUP(A243,Database!$A:$AS,MATCH($B$1,Database!$A$1:$AS$1,0),FALSE)=0,#N/A,VLOOKUP(A243,Database!$A:$AS,MATCH($B$1,Database!$A$1:$AS$1,0),FALSE))</f>
        <v>104.59128406000001</v>
      </c>
      <c r="C243" s="76">
        <f>IF(VLOOKUP(A243,Database!$A:$AS,MATCH($C$1,Database!$A$1:$AS$1,0),FALSE)=0,#N/A,VLOOKUP(A243,Database!$A:$AS,MATCH($C$1,Database!$A$1:$AS$1,0),FALSE))</f>
        <v>97.3</v>
      </c>
      <c r="D243" s="76">
        <f>IF(VLOOKUP(A243,Database!$A:$AS,MATCH($D$1,Database!$A$1:$AS$1,0),FALSE)=0,#N/A,VLOOKUP(A243,Database!$A:$AS,MATCH($D$1,Database!$A$1:$AS$1,0),FALSE))</f>
        <v>83.306942245000002</v>
      </c>
      <c r="E243" s="76">
        <f>IF(VLOOKUP(A243,Database!$A:$AS,MATCH($E$1,Database!$A$1:$AS$1,0),FALSE)=0,#N/A,VLOOKUP(A243,Database!$A:$AS,MATCH($E$1,Database!$A$1:$AS$1,0),FALSE))</f>
        <v>104.059086716</v>
      </c>
      <c r="F243" s="76">
        <f>IF(VLOOKUP(A243,Database!$A:$AS,MATCH($F$1,Database!$A$1:$AS$1,0),FALSE)=0,#N/A,VLOOKUP(A243,Database!$A:$AS,MATCH($F$1,Database!$A$1:$AS$1,0),FALSE))</f>
        <v>92.592283976000004</v>
      </c>
      <c r="G243" s="76">
        <f>IF(VLOOKUP(A243,Database!$A:$AS,MATCH($G$1,Database!$A$1:$AS$1,0),FALSE)=0,#N/A,VLOOKUP(A243,Database!$A:$AS,MATCH($G$1,Database!$A$1:$AS$1,0),FALSE))</f>
        <v>98.478952953999993</v>
      </c>
      <c r="H243" s="76">
        <f>(((Table134567891011121314151617343[[#This Row],[ITA]]-VLOOKUP($U$1,A:B,2,))/VLOOKUP($U$1,A:B,2,))*100)+100</f>
        <v>86.019736842412328</v>
      </c>
      <c r="I243" s="76">
        <f>(((Table134567891011121314151617343[[#This Row],[FRA]]-VLOOKUP($U$1,A:C,3,))/VLOOKUP($U$1,A:C,3,))*100)+100</f>
        <v>94.945355191256823</v>
      </c>
      <c r="J243" s="76">
        <f>(((Table134567891011121314151617343[[#This Row],[DEU]]-VLOOKUP($U$1,A:D,4,))/VLOOKUP($U$1,A:D,4,))*100)+100</f>
        <v>110.77127659539634</v>
      </c>
      <c r="K243" s="76">
        <f>(((Table134567891011121314151617343[[#This Row],[ESP]]-VLOOKUP($U$1,A:E,5,))/VLOOKUP($U$1,A:E,5,))*100)+100</f>
        <v>87.970140926301923</v>
      </c>
      <c r="L243" s="76">
        <f>(((Table134567891011121314151617343[[#This Row],[EA19]]-VLOOKUP($U$1,A:F,6,))/VLOOKUP($U$1,A:F,6,))*100)+100</f>
        <v>103.46368715062825</v>
      </c>
      <c r="M243" s="76">
        <f>(((Table134567891011121314151617343[[#This Row],[GBR]]-VLOOKUP($U$1,A:G,7,))/VLOOKUP($U$1,A:G,7,))*100)+100</f>
        <v>102.5414364645417</v>
      </c>
      <c r="N243" s="76">
        <f>IF(VLOOKUP(A243,Database!$A:$AU,MATCH($N$1,Database!$A$1:$AU$1,0),FALSE)=0,#N/A,VLOOKUP(A243,Database!$A:$AU,MATCH($N$1,Database!$A$1:$AU$1,0),FALSE))</f>
        <v>88.755645627999996</v>
      </c>
      <c r="O243" s="76">
        <f>(((Table134567891011121314151617343[[#This Row],[USA]]-VLOOKUP($U$1,A:N,14,))/VLOOKUP($U$1,A:N,14,))*100)+100</f>
        <v>102.38340890308802</v>
      </c>
      <c r="P243" s="76">
        <f>IF(VLOOKUP(A243,Database!$A:$AS,MATCH($P$1,Database!$A$1:$AS$1,0),FALSE)=0,#N/A,VLOOKUP(A243,Database!$A:$AS,MATCH($P$1,Database!$A$1:$AS$1,0),FALSE))</f>
        <v>101.408542752</v>
      </c>
      <c r="Q243" s="76">
        <f>(((Table134567891011121314151617343[[#This Row],[JPN]]-VLOOKUP($U$1,A:Q,16,))/VLOOKUP($U$1,A:Q,16,))*100)+100</f>
        <v>101.8120962058258</v>
      </c>
    </row>
    <row r="244" spans="1:17" s="80" customFormat="1" x14ac:dyDescent="0.35">
      <c r="A244" s="21">
        <v>40238</v>
      </c>
      <c r="B244" s="76">
        <f>IF(VLOOKUP(A244,Database!$A:$AS,MATCH($B$1,Database!$A$1:$AS$1,0),FALSE)=0,#N/A,VLOOKUP(A244,Database!$A:$AS,MATCH($B$1,Database!$A$1:$AS$1,0),FALSE))</f>
        <v>105.091242396</v>
      </c>
      <c r="C244" s="76">
        <f>IF(VLOOKUP(A244,Database!$A:$AS,MATCH($C$1,Database!$A$1:$AS$1,0),FALSE)=0,#N/A,VLOOKUP(A244,Database!$A:$AS,MATCH($C$1,Database!$A$1:$AS$1,0),FALSE))</f>
        <v>99.23</v>
      </c>
      <c r="D244" s="76">
        <f>IF(VLOOKUP(A244,Database!$A:$AS,MATCH($D$1,Database!$A$1:$AS$1,0),FALSE)=0,#N/A,VLOOKUP(A244,Database!$A:$AS,MATCH($D$1,Database!$A$1:$AS$1,0),FALSE))</f>
        <v>86.107175597999998</v>
      </c>
      <c r="E244" s="76">
        <f>IF(VLOOKUP(A244,Database!$A:$AS,MATCH($E$1,Database!$A$1:$AS$1,0),FALSE)=0,#N/A,VLOOKUP(A244,Database!$A:$AS,MATCH($E$1,Database!$A$1:$AS$1,0),FALSE))</f>
        <v>106.336088613</v>
      </c>
      <c r="F244" s="76">
        <f>IF(VLOOKUP(A244,Database!$A:$AS,MATCH($F$1,Database!$A$1:$AS$1,0),FALSE)=0,#N/A,VLOOKUP(A244,Database!$A:$AS,MATCH($F$1,Database!$A$1:$AS$1,0),FALSE))</f>
        <v>94.292142321</v>
      </c>
      <c r="G244" s="76">
        <f>IF(VLOOKUP(A244,Database!$A:$AS,MATCH($G$1,Database!$A$1:$AS$1,0),FALSE)=0,#N/A,VLOOKUP(A244,Database!$A:$AS,MATCH($G$1,Database!$A$1:$AS$1,0),FALSE))</f>
        <v>99.646268129000006</v>
      </c>
      <c r="H244" s="76">
        <f>(((Table134567891011121314151617343[[#This Row],[ITA]]-VLOOKUP($U$1,A:B,2,))/VLOOKUP($U$1,A:B,2,))*100)+100</f>
        <v>86.430921052276503</v>
      </c>
      <c r="I244" s="76">
        <f>(((Table134567891011121314151617343[[#This Row],[FRA]]-VLOOKUP($U$1,A:C,3,))/VLOOKUP($U$1,A:C,3,))*100)+100</f>
        <v>96.828649492583921</v>
      </c>
      <c r="J244" s="76">
        <f>(((Table134567891011121314151617343[[#This Row],[DEU]]-VLOOKUP($U$1,A:D,4,))/VLOOKUP($U$1,A:D,4,))*100)+100</f>
        <v>114.49468085100547</v>
      </c>
      <c r="K244" s="76">
        <f>(((Table134567891011121314151617343[[#This Row],[ESP]]-VLOOKUP($U$1,A:E,5,))/VLOOKUP($U$1,A:E,5,))*100)+100</f>
        <v>89.895087455145031</v>
      </c>
      <c r="L244" s="76">
        <f>(((Table134567891011121314151617343[[#This Row],[EA19]]-VLOOKUP($U$1,A:F,6,))/VLOOKUP($U$1,A:F,6,))*100)+100</f>
        <v>105.3631284912593</v>
      </c>
      <c r="M244" s="76">
        <f>(((Table134567891011121314151617343[[#This Row],[GBR]]-VLOOKUP($U$1,A:G,7,))/VLOOKUP($U$1,A:G,7,))*100)+100</f>
        <v>103.75690607770129</v>
      </c>
      <c r="N244" s="76">
        <f>IF(VLOOKUP(A244,Database!$A:$AU,MATCH($N$1,Database!$A$1:$AU$1,0),FALSE)=0,#N/A,VLOOKUP(A244,Database!$A:$AU,MATCH($N$1,Database!$A$1:$AU$1,0),FALSE))</f>
        <v>89.386293425000005</v>
      </c>
      <c r="O244" s="76">
        <f>(((Table134567891011121314151617343[[#This Row],[USA]]-VLOOKUP($U$1,A:N,14,))/VLOOKUP($U$1,A:N,14,))*100)+100</f>
        <v>103.11088793630587</v>
      </c>
      <c r="P244" s="76">
        <f>IF(VLOOKUP(A244,Database!$A:$AS,MATCH($P$1,Database!$A$1:$AS$1,0),FALSE)=0,#N/A,VLOOKUP(A244,Database!$A:$AS,MATCH($P$1,Database!$A$1:$AS$1,0),FALSE))</f>
        <v>101.716463429</v>
      </c>
      <c r="Q244" s="76">
        <f>(((Table134567891011121314151617343[[#This Row],[JPN]]-VLOOKUP($U$1,A:Q,16,))/VLOOKUP($U$1,A:Q,16,))*100)+100</f>
        <v>102.12124224756664</v>
      </c>
    </row>
    <row r="245" spans="1:17" s="80" customFormat="1" x14ac:dyDescent="0.35">
      <c r="A245" s="21">
        <v>40269</v>
      </c>
      <c r="B245" s="76">
        <f>IF(VLOOKUP(A245,Database!$A:$AS,MATCH($B$1,Database!$A$1:$AS$1,0),FALSE)=0,#N/A,VLOOKUP(A245,Database!$A:$AS,MATCH($B$1,Database!$A$1:$AS$1,0),FALSE))</f>
        <v>106.09115907</v>
      </c>
      <c r="C245" s="76">
        <f>IF(VLOOKUP(A245,Database!$A:$AS,MATCH($C$1,Database!$A$1:$AS$1,0),FALSE)=0,#N/A,VLOOKUP(A245,Database!$A:$AS,MATCH($C$1,Database!$A$1:$AS$1,0),FALSE))</f>
        <v>98.84</v>
      </c>
      <c r="D245" s="76">
        <f>IF(VLOOKUP(A245,Database!$A:$AS,MATCH($D$1,Database!$A$1:$AS$1,0),FALSE)=0,#N/A,VLOOKUP(A245,Database!$A:$AS,MATCH($D$1,Database!$A$1:$AS$1,0),FALSE))</f>
        <v>87.707308941999997</v>
      </c>
      <c r="E245" s="76">
        <f>IF(VLOOKUP(A245,Database!$A:$AS,MATCH($E$1,Database!$A$1:$AS$1,0),FALSE)=0,#N/A,VLOOKUP(A245,Database!$A:$AS,MATCH($E$1,Database!$A$1:$AS$1,0),FALSE))</f>
        <v>106.70408892</v>
      </c>
      <c r="F245" s="76">
        <f>IF(VLOOKUP(A245,Database!$A:$AS,MATCH($F$1,Database!$A$1:$AS$1,0),FALSE)=0,#N/A,VLOOKUP(A245,Database!$A:$AS,MATCH($F$1,Database!$A$1:$AS$1,0),FALSE))</f>
        <v>94.692108990999998</v>
      </c>
      <c r="G245" s="76">
        <f>IF(VLOOKUP(A245,Database!$A:$AS,MATCH($G$1,Database!$A$1:$AS$1,0),FALSE)=0,#N/A,VLOOKUP(A245,Database!$A:$AS,MATCH($G$1,Database!$A$1:$AS$1,0),FALSE))</f>
        <v>98.266713831000004</v>
      </c>
      <c r="H245" s="76">
        <f>(((Table134567891011121314151617343[[#This Row],[ITA]]-VLOOKUP($U$1,A:B,2,))/VLOOKUP($U$1,A:B,2,))*100)+100</f>
        <v>87.253289473649716</v>
      </c>
      <c r="I245" s="76">
        <f>(((Table134567891011121314151617343[[#This Row],[FRA]]-VLOOKUP($U$1,A:C,3,))/VLOOKUP($U$1,A:C,3,))*100)+100</f>
        <v>96.448087431693992</v>
      </c>
      <c r="J245" s="76">
        <f>(((Table134567891011121314151617343[[#This Row],[DEU]]-VLOOKUP($U$1,A:D,4,))/VLOOKUP($U$1,A:D,4,))*100)+100</f>
        <v>116.62234042487944</v>
      </c>
      <c r="K245" s="76">
        <f>(((Table134567891011121314151617343[[#This Row],[ESP]]-VLOOKUP($U$1,A:E,5,))/VLOOKUP($U$1,A:E,5,))*100)+100</f>
        <v>90.206189924803112</v>
      </c>
      <c r="L245" s="76">
        <f>(((Table134567891011121314151617343[[#This Row],[EA19]]-VLOOKUP($U$1,A:F,6,))/VLOOKUP($U$1,A:F,6,))*100)+100</f>
        <v>105.81005586618272</v>
      </c>
      <c r="M245" s="76">
        <f>(((Table134567891011121314151617343[[#This Row],[GBR]]-VLOOKUP($U$1,A:G,7,))/VLOOKUP($U$1,A:G,7,))*100)+100</f>
        <v>102.32044198913782</v>
      </c>
      <c r="N245" s="76">
        <f>IF(VLOOKUP(A245,Database!$A:$AU,MATCH($N$1,Database!$A$1:$AU$1,0),FALSE)=0,#N/A,VLOOKUP(A245,Database!$A:$AU,MATCH($N$1,Database!$A$1:$AU$1,0),FALSE))</f>
        <v>89.712623913000002</v>
      </c>
      <c r="O245" s="76">
        <f>(((Table134567891011121314151617343[[#This Row],[USA]]-VLOOKUP($U$1,A:N,14,))/VLOOKUP($U$1,A:N,14,))*100)+100</f>
        <v>103.48732402162805</v>
      </c>
      <c r="P245" s="76">
        <f>IF(VLOOKUP(A245,Database!$A:$AS,MATCH($P$1,Database!$A$1:$AS$1,0),FALSE)=0,#N/A,VLOOKUP(A245,Database!$A:$AS,MATCH($P$1,Database!$A$1:$AS$1,0),FALSE))</f>
        <v>102.948146134</v>
      </c>
      <c r="Q245" s="76">
        <f>(((Table134567891011121314151617343[[#This Row],[JPN]]-VLOOKUP($U$1,A:Q,16,))/VLOOKUP($U$1,A:Q,16,))*100)+100</f>
        <v>103.35782641151803</v>
      </c>
    </row>
    <row r="246" spans="1:17" s="80" customFormat="1" x14ac:dyDescent="0.35">
      <c r="A246" s="21">
        <v>40299</v>
      </c>
      <c r="B246" s="76">
        <f>IF(VLOOKUP(A246,Database!$A:$AS,MATCH($B$1,Database!$A$1:$AS$1,0),FALSE)=0,#N/A,VLOOKUP(A246,Database!$A:$AS,MATCH($B$1,Database!$A$1:$AS$1,0),FALSE))</f>
        <v>106.49112574</v>
      </c>
      <c r="C246" s="76">
        <f>IF(VLOOKUP(A246,Database!$A:$AS,MATCH($C$1,Database!$A$1:$AS$1,0),FALSE)=0,#N/A,VLOOKUP(A246,Database!$A:$AS,MATCH($C$1,Database!$A$1:$AS$1,0),FALSE))</f>
        <v>99.62</v>
      </c>
      <c r="D246" s="76">
        <f>IF(VLOOKUP(A246,Database!$A:$AS,MATCH($D$1,Database!$A$1:$AS$1,0),FALSE)=0,#N/A,VLOOKUP(A246,Database!$A:$AS,MATCH($D$1,Database!$A$1:$AS$1,0),FALSE))</f>
        <v>90.407533960999999</v>
      </c>
      <c r="E246" s="76">
        <f>IF(VLOOKUP(A246,Database!$A:$AS,MATCH($E$1,Database!$A$1:$AS$1,0),FALSE)=0,#N/A,VLOOKUP(A246,Database!$A:$AS,MATCH($E$1,Database!$A$1:$AS$1,0),FALSE))</f>
        <v>106.22408852</v>
      </c>
      <c r="F246" s="76">
        <f>IF(VLOOKUP(A246,Database!$A:$AS,MATCH($F$1,Database!$A$1:$AS$1,0),FALSE)=0,#N/A,VLOOKUP(A246,Database!$A:$AS,MATCH($F$1,Database!$A$1:$AS$1,0),FALSE))</f>
        <v>96.491959003000005</v>
      </c>
      <c r="G246" s="76">
        <f>IF(VLOOKUP(A246,Database!$A:$AS,MATCH($G$1,Database!$A$1:$AS$1,0),FALSE)=0,#N/A,VLOOKUP(A246,Database!$A:$AS,MATCH($G$1,Database!$A$1:$AS$1,0),FALSE))</f>
        <v>98.266713831000004</v>
      </c>
      <c r="H246" s="76">
        <f>(((Table134567891011121314151617343[[#This Row],[ITA]]-VLOOKUP($U$1,A:B,2,))/VLOOKUP($U$1,A:B,2,))*100)+100</f>
        <v>87.58223684252799</v>
      </c>
      <c r="I246" s="76">
        <f>(((Table134567891011121314151617343[[#This Row],[FRA]]-VLOOKUP($U$1,A:C,3,))/VLOOKUP($U$1,A:C,3,))*100)+100</f>
        <v>97.20921155347385</v>
      </c>
      <c r="J246" s="76">
        <f>(((Table134567891011121314151617343[[#This Row],[DEU]]-VLOOKUP($U$1,A:D,4,))/VLOOKUP($U$1,A:D,4,))*100)+100</f>
        <v>120.21276595712146</v>
      </c>
      <c r="K246" s="76">
        <f>(((Table134567891011121314151617343[[#This Row],[ESP]]-VLOOKUP($U$1,A:E,5,))/VLOOKUP($U$1,A:E,5,))*100)+100</f>
        <v>89.800404095181861</v>
      </c>
      <c r="L246" s="76">
        <f>(((Table134567891011121314151617343[[#This Row],[EA19]]-VLOOKUP($U$1,A:F,6,))/VLOOKUP($U$1,A:F,6,))*100)+100</f>
        <v>107.82122904998594</v>
      </c>
      <c r="M246" s="76">
        <f>(((Table134567891011121314151617343[[#This Row],[GBR]]-VLOOKUP($U$1,A:G,7,))/VLOOKUP($U$1,A:G,7,))*100)+100</f>
        <v>102.32044198913782</v>
      </c>
      <c r="N246" s="76">
        <f>IF(VLOOKUP(A246,Database!$A:$AU,MATCH($N$1,Database!$A$1:$AU$1,0),FALSE)=0,#N/A,VLOOKUP(A246,Database!$A:$AU,MATCH($N$1,Database!$A$1:$AU$1,0),FALSE))</f>
        <v>90.941296374999993</v>
      </c>
      <c r="O246" s="76">
        <f>(((Table134567891011121314151617343[[#This Row],[USA]]-VLOOKUP($U$1,A:N,14,))/VLOOKUP($U$1,A:N,14,))*100)+100</f>
        <v>104.90464991898172</v>
      </c>
      <c r="P246" s="76">
        <f>IF(VLOOKUP(A246,Database!$A:$AS,MATCH($P$1,Database!$A$1:$AS$1,0),FALSE)=0,#N/A,VLOOKUP(A246,Database!$A:$AS,MATCH($P$1,Database!$A$1:$AS$1,0),FALSE))</f>
        <v>102.537585232</v>
      </c>
      <c r="Q246" s="76">
        <f>(((Table134567891011121314151617343[[#This Row],[JPN]]-VLOOKUP($U$1,A:Q,16,))/VLOOKUP($U$1,A:Q,16,))*100)+100</f>
        <v>102.94563168986623</v>
      </c>
    </row>
    <row r="247" spans="1:17" s="80" customFormat="1" x14ac:dyDescent="0.35">
      <c r="A247" s="21">
        <v>40330</v>
      </c>
      <c r="B247" s="76">
        <f>IF(VLOOKUP(A247,Database!$A:$AS,MATCH($B$1,Database!$A$1:$AS$1,0),FALSE)=0,#N/A,VLOOKUP(A247,Database!$A:$AS,MATCH($B$1,Database!$A$1:$AS$1,0),FALSE))</f>
        <v>109.090909091</v>
      </c>
      <c r="C247" s="76">
        <f>IF(VLOOKUP(A247,Database!$A:$AS,MATCH($C$1,Database!$A$1:$AS$1,0),FALSE)=0,#N/A,VLOOKUP(A247,Database!$A:$AS,MATCH($C$1,Database!$A$1:$AS$1,0),FALSE))</f>
        <v>99.23</v>
      </c>
      <c r="D247" s="76">
        <f>IF(VLOOKUP(A247,Database!$A:$AS,MATCH($D$1,Database!$A$1:$AS$1,0),FALSE)=0,#N/A,VLOOKUP(A247,Database!$A:$AS,MATCH($D$1,Database!$A$1:$AS$1,0),FALSE))</f>
        <v>90.107508959</v>
      </c>
      <c r="E247" s="76">
        <f>IF(VLOOKUP(A247,Database!$A:$AS,MATCH($E$1,Database!$A$1:$AS$1,0),FALSE)=0,#N/A,VLOOKUP(A247,Database!$A:$AS,MATCH($E$1,Database!$A$1:$AS$1,0),FALSE))</f>
        <v>106.315088596</v>
      </c>
      <c r="F247" s="76">
        <f>IF(VLOOKUP(A247,Database!$A:$AS,MATCH($F$1,Database!$A$1:$AS$1,0),FALSE)=0,#N/A,VLOOKUP(A247,Database!$A:$AS,MATCH($F$1,Database!$A$1:$AS$1,0),FALSE))</f>
        <v>96.591950671000006</v>
      </c>
      <c r="G247" s="76">
        <f>IF(VLOOKUP(A247,Database!$A:$AS,MATCH($G$1,Database!$A$1:$AS$1,0),FALSE)=0,#N/A,VLOOKUP(A247,Database!$A:$AS,MATCH($G$1,Database!$A$1:$AS$1,0),FALSE))</f>
        <v>96.674920409999999</v>
      </c>
      <c r="H247" s="76">
        <f>(((Table134567891011121314151617343[[#This Row],[ITA]]-VLOOKUP($U$1,A:B,2,))/VLOOKUP($U$1,A:B,2,))*100)+100</f>
        <v>89.720394736946943</v>
      </c>
      <c r="I247" s="76">
        <f>(((Table134567891011121314151617343[[#This Row],[FRA]]-VLOOKUP($U$1,A:C,3,))/VLOOKUP($U$1,A:C,3,))*100)+100</f>
        <v>96.828649492583921</v>
      </c>
      <c r="J247" s="76">
        <f>(((Table134567891011121314151617343[[#This Row],[DEU]]-VLOOKUP($U$1,A:D,4,))/VLOOKUP($U$1,A:D,4,))*100)+100</f>
        <v>119.8138297870201</v>
      </c>
      <c r="K247" s="76">
        <f>(((Table134567891011121314151617343[[#This Row],[ESP]]-VLOOKUP($U$1,A:E,5,))/VLOOKUP($U$1,A:E,5,))*100)+100</f>
        <v>89.877334325521787</v>
      </c>
      <c r="L247" s="76">
        <f>(((Table134567891011121314151617343[[#This Row],[EA19]]-VLOOKUP($U$1,A:F,6,))/VLOOKUP($U$1,A:F,6,))*100)+100</f>
        <v>107.93296089427551</v>
      </c>
      <c r="M247" s="76">
        <f>(((Table134567891011121314151617343[[#This Row],[GBR]]-VLOOKUP($U$1,A:G,7,))/VLOOKUP($U$1,A:G,7,))*100)+100</f>
        <v>100.66298342517044</v>
      </c>
      <c r="N247" s="76">
        <f>IF(VLOOKUP(A247,Database!$A:$AU,MATCH($N$1,Database!$A$1:$AU$1,0),FALSE)=0,#N/A,VLOOKUP(A247,Database!$A:$AU,MATCH($N$1,Database!$A$1:$AU$1,0),FALSE))</f>
        <v>91.155082011000005</v>
      </c>
      <c r="O247" s="76">
        <f>(((Table134567891011121314151617343[[#This Row],[USA]]-VLOOKUP($U$1,A:N,14,))/VLOOKUP($U$1,A:N,14,))*100)+100</f>
        <v>105.15126073492841</v>
      </c>
      <c r="P247" s="76">
        <f>IF(VLOOKUP(A247,Database!$A:$AS,MATCH($P$1,Database!$A$1:$AS$1,0),FALSE)=0,#N/A,VLOOKUP(A247,Database!$A:$AS,MATCH($P$1,Database!$A$1:$AS$1,0),FALSE))</f>
        <v>101.921743879</v>
      </c>
      <c r="Q247" s="76">
        <f>(((Table134567891011121314151617343[[#This Row],[JPN]]-VLOOKUP($U$1,A:Q,16,))/VLOOKUP($U$1,A:Q,16,))*100)+100</f>
        <v>102.32733960738855</v>
      </c>
    </row>
    <row r="248" spans="1:17" s="80" customFormat="1" x14ac:dyDescent="0.35">
      <c r="A248" s="21">
        <v>40360</v>
      </c>
      <c r="B248" s="76">
        <f>IF(VLOOKUP(A248,Database!$A:$AS,MATCH($B$1,Database!$A$1:$AS$1,0),FALSE)=0,#N/A,VLOOKUP(A248,Database!$A:$AS,MATCH($B$1,Database!$A$1:$AS$1,0),FALSE))</f>
        <v>108.790934089</v>
      </c>
      <c r="C248" s="76">
        <f>IF(VLOOKUP(A248,Database!$A:$AS,MATCH($C$1,Database!$A$1:$AS$1,0),FALSE)=0,#N/A,VLOOKUP(A248,Database!$A:$AS,MATCH($C$1,Database!$A$1:$AS$1,0),FALSE))</f>
        <v>99.94</v>
      </c>
      <c r="D248" s="76">
        <f>IF(VLOOKUP(A248,Database!$A:$AS,MATCH($D$1,Database!$A$1:$AS$1,0),FALSE)=0,#N/A,VLOOKUP(A248,Database!$A:$AS,MATCH($D$1,Database!$A$1:$AS$1,0),FALSE))</f>
        <v>89.507458955000004</v>
      </c>
      <c r="E248" s="76">
        <f>IF(VLOOKUP(A248,Database!$A:$AS,MATCH($E$1,Database!$A$1:$AS$1,0),FALSE)=0,#N/A,VLOOKUP(A248,Database!$A:$AS,MATCH($E$1,Database!$A$1:$AS$1,0),FALSE))</f>
        <v>105.12208760199999</v>
      </c>
      <c r="F248" s="76">
        <f>IF(VLOOKUP(A248,Database!$A:$AS,MATCH($F$1,Database!$A$1:$AS$1,0),FALSE)=0,#N/A,VLOOKUP(A248,Database!$A:$AS,MATCH($F$1,Database!$A$1:$AS$1,0),FALSE))</f>
        <v>96.191984000999994</v>
      </c>
      <c r="G248" s="76">
        <f>IF(VLOOKUP(A248,Database!$A:$AS,MATCH($G$1,Database!$A$1:$AS$1,0),FALSE)=0,#N/A,VLOOKUP(A248,Database!$A:$AS,MATCH($G$1,Database!$A$1:$AS$1,0),FALSE))</f>
        <v>95.613724797000003</v>
      </c>
      <c r="H248" s="76">
        <f>(((Table134567891011121314151617343[[#This Row],[ITA]]-VLOOKUP($U$1,A:B,2,))/VLOOKUP($U$1,A:B,2,))*100)+100</f>
        <v>89.473684210699474</v>
      </c>
      <c r="I248" s="76">
        <f>(((Table134567891011121314151617343[[#This Row],[FRA]]-VLOOKUP($U$1,A:C,3,))/VLOOKUP($U$1,A:C,3,))*100)+100</f>
        <v>97.521467603434814</v>
      </c>
      <c r="J248" s="76">
        <f>(((Table134567891011121314151617343[[#This Row],[DEU]]-VLOOKUP($U$1,A:D,4,))/VLOOKUP($U$1,A:D,4,))*100)+100</f>
        <v>119.01595744681735</v>
      </c>
      <c r="K248" s="76">
        <f>(((Table134567891011121314151617343[[#This Row],[ESP]]-VLOOKUP($U$1,A:E,5,))/VLOOKUP($U$1,A:E,5,))*100)+100</f>
        <v>88.868787461624876</v>
      </c>
      <c r="L248" s="76">
        <f>(((Table134567891011121314151617343[[#This Row],[EA19]]-VLOOKUP($U$1,A:F,6,))/VLOOKUP($U$1,A:F,6,))*100)+100</f>
        <v>107.48603351935206</v>
      </c>
      <c r="M248" s="76">
        <f>(((Table134567891011121314151617343[[#This Row],[GBR]]-VLOOKUP($U$1,A:G,7,))/VLOOKUP($U$1,A:G,7,))*100)+100</f>
        <v>99.558011050233446</v>
      </c>
      <c r="N248" s="76">
        <f>IF(VLOOKUP(A248,Database!$A:$AU,MATCH($N$1,Database!$A$1:$AU$1,0),FALSE)=0,#N/A,VLOOKUP(A248,Database!$A:$AU,MATCH($N$1,Database!$A$1:$AU$1,0),FALSE))</f>
        <v>91.497178693999999</v>
      </c>
      <c r="O248" s="76">
        <f>(((Table134567891011121314151617343[[#This Row],[USA]]-VLOOKUP($U$1,A:N,14,))/VLOOKUP($U$1,A:N,14,))*100)+100</f>
        <v>105.54588379616756</v>
      </c>
      <c r="P248" s="76">
        <f>IF(VLOOKUP(A248,Database!$A:$AS,MATCH($P$1,Database!$A$1:$AS$1,0),FALSE)=0,#N/A,VLOOKUP(A248,Database!$A:$AS,MATCH($P$1,Database!$A$1:$AS$1,0),FALSE))</f>
        <v>103.15342658500001</v>
      </c>
      <c r="Q248" s="76">
        <f>(((Table134567891011121314151617343[[#This Row],[JPN]]-VLOOKUP($U$1,A:Q,16,))/VLOOKUP($U$1,A:Q,16,))*100)+100</f>
        <v>103.56392377234394</v>
      </c>
    </row>
    <row r="249" spans="1:17" s="80" customFormat="1" x14ac:dyDescent="0.35">
      <c r="A249" s="21">
        <v>40391</v>
      </c>
      <c r="B249" s="76">
        <f>IF(VLOOKUP(A249,Database!$A:$AS,MATCH($B$1,Database!$A$1:$AS$1,0),FALSE)=0,#N/A,VLOOKUP(A249,Database!$A:$AS,MATCH($B$1,Database!$A$1:$AS$1,0),FALSE))</f>
        <v>112.49062578100001</v>
      </c>
      <c r="C249" s="76">
        <f>IF(VLOOKUP(A249,Database!$A:$AS,MATCH($C$1,Database!$A$1:$AS$1,0),FALSE)=0,#N/A,VLOOKUP(A249,Database!$A:$AS,MATCH($C$1,Database!$A$1:$AS$1,0),FALSE))</f>
        <v>98.79</v>
      </c>
      <c r="D249" s="76">
        <f>IF(VLOOKUP(A249,Database!$A:$AS,MATCH($D$1,Database!$A$1:$AS$1,0),FALSE)=0,#N/A,VLOOKUP(A249,Database!$A:$AS,MATCH($D$1,Database!$A$1:$AS$1,0),FALSE))</f>
        <v>91.007583964999995</v>
      </c>
      <c r="E249" s="76">
        <f>IF(VLOOKUP(A249,Database!$A:$AS,MATCH($E$1,Database!$A$1:$AS$1,0),FALSE)=0,#N/A,VLOOKUP(A249,Database!$A:$AS,MATCH($E$1,Database!$A$1:$AS$1,0),FALSE))</f>
        <v>104.224086853</v>
      </c>
      <c r="F249" s="76">
        <f>IF(VLOOKUP(A249,Database!$A:$AS,MATCH($F$1,Database!$A$1:$AS$1,0),FALSE)=0,#N/A,VLOOKUP(A249,Database!$A:$AS,MATCH($F$1,Database!$A$1:$AS$1,0),FALSE))</f>
        <v>97.091909008000002</v>
      </c>
      <c r="G249" s="76">
        <f>IF(VLOOKUP(A249,Database!$A:$AS,MATCH($G$1,Database!$A$1:$AS$1,0),FALSE)=0,#N/A,VLOOKUP(A249,Database!$A:$AS,MATCH($G$1,Database!$A$1:$AS$1,0),FALSE))</f>
        <v>96.038203042000006</v>
      </c>
      <c r="H249" s="76">
        <f>(((Table134567891011121314151617343[[#This Row],[ITA]]-VLOOKUP($U$1,A:B,2,))/VLOOKUP($U$1,A:B,2,))*100)+100</f>
        <v>92.516447368299993</v>
      </c>
      <c r="I249" s="76">
        <f>(((Table134567891011121314151617343[[#This Row],[FRA]]-VLOOKUP($U$1,A:C,3,))/VLOOKUP($U$1,A:C,3,))*100)+100</f>
        <v>96.399297423887589</v>
      </c>
      <c r="J249" s="76">
        <f>(((Table134567891011121314151617343[[#This Row],[DEU]]-VLOOKUP($U$1,A:D,4,))/VLOOKUP($U$1,A:D,4,))*100)+100</f>
        <v>121.01063829732419</v>
      </c>
      <c r="K249" s="76">
        <f>(((Table134567891011121314151617343[[#This Row],[ESP]]-VLOOKUP($U$1,A:E,5,))/VLOOKUP($U$1,A:E,5,))*100)+100</f>
        <v>88.109629804811547</v>
      </c>
      <c r="L249" s="76">
        <f>(((Table134567891011121314151617343[[#This Row],[EA19]]-VLOOKUP($U$1,A:F,6,))/VLOOKUP($U$1,A:F,6,))*100)+100</f>
        <v>108.49162011237108</v>
      </c>
      <c r="M249" s="76">
        <f>(((Table134567891011121314151617343[[#This Row],[GBR]]-VLOOKUP($U$1,A:G,7,))/VLOOKUP($U$1,A:G,7,))*100)+100</f>
        <v>100</v>
      </c>
      <c r="N249" s="76">
        <f>IF(VLOOKUP(A249,Database!$A:$AU,MATCH($N$1,Database!$A$1:$AU$1,0),FALSE)=0,#N/A,VLOOKUP(A249,Database!$A:$AU,MATCH($N$1,Database!$A$1:$AU$1,0),FALSE))</f>
        <v>91.835606513000002</v>
      </c>
      <c r="O249" s="76">
        <f>(((Table134567891011121314151617343[[#This Row],[USA]]-VLOOKUP($U$1,A:N,14,))/VLOOKUP($U$1,A:N,14,))*100)+100</f>
        <v>105.93627466687434</v>
      </c>
      <c r="P249" s="76">
        <f>IF(VLOOKUP(A249,Database!$A:$AS,MATCH($P$1,Database!$A$1:$AS$1,0),FALSE)=0,#N/A,VLOOKUP(A249,Database!$A:$AS,MATCH($P$1,Database!$A$1:$AS$1,0),FALSE))</f>
        <v>103.66662771199999</v>
      </c>
      <c r="Q249" s="76">
        <f>(((Table134567891011121314151617343[[#This Row],[JPN]]-VLOOKUP($U$1,A:Q,16,))/VLOOKUP($U$1,A:Q,16,))*100)+100</f>
        <v>104.07916717390668</v>
      </c>
    </row>
    <row r="250" spans="1:17" s="80" customFormat="1" x14ac:dyDescent="0.35">
      <c r="A250" s="21">
        <v>40422</v>
      </c>
      <c r="B250" s="76">
        <f>IF(VLOOKUP(A250,Database!$A:$AS,MATCH($B$1,Database!$A$1:$AS$1,0),FALSE)=0,#N/A,VLOOKUP(A250,Database!$A:$AS,MATCH($B$1,Database!$A$1:$AS$1,0),FALSE))</f>
        <v>107.99100075</v>
      </c>
      <c r="C250" s="76">
        <f>IF(VLOOKUP(A250,Database!$A:$AS,MATCH($C$1,Database!$A$1:$AS$1,0),FALSE)=0,#N/A,VLOOKUP(A250,Database!$A:$AS,MATCH($C$1,Database!$A$1:$AS$1,0),FALSE))</f>
        <v>100.09</v>
      </c>
      <c r="D250" s="76">
        <f>IF(VLOOKUP(A250,Database!$A:$AS,MATCH($D$1,Database!$A$1:$AS$1,0),FALSE)=0,#N/A,VLOOKUP(A250,Database!$A:$AS,MATCH($D$1,Database!$A$1:$AS$1,0),FALSE))</f>
        <v>92.407700641999995</v>
      </c>
      <c r="E250" s="76">
        <f>IF(VLOOKUP(A250,Database!$A:$AS,MATCH($E$1,Database!$A$1:$AS$1,0),FALSE)=0,#N/A,VLOOKUP(A250,Database!$A:$AS,MATCH($E$1,Database!$A$1:$AS$1,0),FALSE))</f>
        <v>104.86008738300001</v>
      </c>
      <c r="F250" s="76">
        <f>IF(VLOOKUP(A250,Database!$A:$AS,MATCH($F$1,Database!$A$1:$AS$1,0),FALSE)=0,#N/A,VLOOKUP(A250,Database!$A:$AS,MATCH($F$1,Database!$A$1:$AS$1,0),FALSE))</f>
        <v>97.191900674999999</v>
      </c>
      <c r="G250" s="76">
        <f>IF(VLOOKUP(A250,Database!$A:$AS,MATCH($G$1,Database!$A$1:$AS$1,0),FALSE)=0,#N/A,VLOOKUP(A250,Database!$A:$AS,MATCH($G$1,Database!$A$1:$AS$1,0),FALSE))</f>
        <v>95.825963919000003</v>
      </c>
      <c r="H250" s="76">
        <f>(((Table134567891011121314151617343[[#This Row],[ITA]]-VLOOKUP($U$1,A:B,2,))/VLOOKUP($U$1,A:B,2,))*100)+100</f>
        <v>88.815789473765378</v>
      </c>
      <c r="I250" s="76">
        <f>(((Table134567891011121314151617343[[#This Row],[FRA]]-VLOOKUP($U$1,A:C,3,))/VLOOKUP($U$1,A:C,3,))*100)+100</f>
        <v>97.667837626854023</v>
      </c>
      <c r="J250" s="76">
        <f>(((Table134567891011121314151617343[[#This Row],[DEU]]-VLOOKUP($U$1,A:D,4,))/VLOOKUP($U$1,A:D,4,))*100)+100</f>
        <v>122.8723404257936</v>
      </c>
      <c r="K250" s="76">
        <f>(((Table134567891011121314151617343[[#This Row],[ESP]]-VLOOKUP($U$1,A:E,5,))/VLOOKUP($U$1,A:E,5,))*100)+100</f>
        <v>88.647296029059703</v>
      </c>
      <c r="L250" s="76">
        <f>(((Table134567891011121314151617343[[#This Row],[EA19]]-VLOOKUP($U$1,A:F,6,))/VLOOKUP($U$1,A:F,6,))*100)+100</f>
        <v>108.60335195554323</v>
      </c>
      <c r="M250" s="76">
        <f>(((Table134567891011121314151617343[[#This Row],[GBR]]-VLOOKUP($U$1,A:G,7,))/VLOOKUP($U$1,A:G,7,))*100)+100</f>
        <v>99.779005524596101</v>
      </c>
      <c r="N250" s="76">
        <f>IF(VLOOKUP(A250,Database!$A:$AU,MATCH($N$1,Database!$A$1:$AU$1,0),FALSE)=0,#N/A,VLOOKUP(A250,Database!$A:$AU,MATCH($N$1,Database!$A$1:$AU$1,0),FALSE))</f>
        <v>92.085287511999994</v>
      </c>
      <c r="O250" s="76">
        <f>(((Table134567891011121314151617343[[#This Row],[USA]]-VLOOKUP($U$1,A:N,14,))/VLOOKUP($U$1,A:N,14,))*100)+100</f>
        <v>106.22429230941496</v>
      </c>
      <c r="P250" s="76">
        <f>IF(VLOOKUP(A250,Database!$A:$AS,MATCH($P$1,Database!$A$1:$AS$1,0),FALSE)=0,#N/A,VLOOKUP(A250,Database!$A:$AS,MATCH($P$1,Database!$A$1:$AS$1,0),FALSE))</f>
        <v>105.000950643</v>
      </c>
      <c r="Q250" s="76">
        <f>(((Table134567891011121314151617343[[#This Row],[JPN]]-VLOOKUP($U$1,A:Q,16,))/VLOOKUP($U$1,A:Q,16,))*100)+100</f>
        <v>105.41880001877301</v>
      </c>
    </row>
    <row r="251" spans="1:17" s="80" customFormat="1" x14ac:dyDescent="0.35">
      <c r="A251" s="21">
        <v>40452</v>
      </c>
      <c r="B251" s="76">
        <f>IF(VLOOKUP(A251,Database!$A:$AS,MATCH($B$1,Database!$A$1:$AS$1,0),FALSE)=0,#N/A,VLOOKUP(A251,Database!$A:$AS,MATCH($B$1,Database!$A$1:$AS$1,0),FALSE))</f>
        <v>108.39096741900001</v>
      </c>
      <c r="C251" s="76">
        <f>IF(VLOOKUP(A251,Database!$A:$AS,MATCH($C$1,Database!$A$1:$AS$1,0),FALSE)=0,#N/A,VLOOKUP(A251,Database!$A:$AS,MATCH($C$1,Database!$A$1:$AS$1,0),FALSE))</f>
        <v>99.9</v>
      </c>
      <c r="D251" s="76">
        <f>IF(VLOOKUP(A251,Database!$A:$AS,MATCH($D$1,Database!$A$1:$AS$1,0),FALSE)=0,#N/A,VLOOKUP(A251,Database!$A:$AS,MATCH($D$1,Database!$A$1:$AS$1,0),FALSE))</f>
        <v>94.407867322000001</v>
      </c>
      <c r="E251" s="76">
        <f>IF(VLOOKUP(A251,Database!$A:$AS,MATCH($E$1,Database!$A$1:$AS$1,0),FALSE)=0,#N/A,VLOOKUP(A251,Database!$A:$AS,MATCH($E$1,Database!$A$1:$AS$1,0),FALSE))</f>
        <v>105.498087915</v>
      </c>
      <c r="F251" s="76">
        <f>IF(VLOOKUP(A251,Database!$A:$AS,MATCH($F$1,Database!$A$1:$AS$1,0),FALSE)=0,#N/A,VLOOKUP(A251,Database!$A:$AS,MATCH($F$1,Database!$A$1:$AS$1,0),FALSE))</f>
        <v>97.991834014000005</v>
      </c>
      <c r="G251" s="76">
        <f>IF(VLOOKUP(A251,Database!$A:$AS,MATCH($G$1,Database!$A$1:$AS$1,0),FALSE)=0,#N/A,VLOOKUP(A251,Database!$A:$AS,MATCH($G$1,Database!$A$1:$AS$1,0),FALSE))</f>
        <v>96.887159533000002</v>
      </c>
      <c r="H251" s="76">
        <f>(((Table134567891011121314151617343[[#This Row],[ITA]]-VLOOKUP($U$1,A:B,2,))/VLOOKUP($U$1,A:B,2,))*100)+100</f>
        <v>89.144736841821214</v>
      </c>
      <c r="I251" s="76">
        <f>(((Table134567891011121314151617343[[#This Row],[FRA]]-VLOOKUP($U$1,A:C,3,))/VLOOKUP($U$1,A:C,3,))*100)+100</f>
        <v>97.482435597189692</v>
      </c>
      <c r="J251" s="76">
        <f>(((Table134567891011121314151617343[[#This Row],[DEU]]-VLOOKUP($U$1,A:D,4,))/VLOOKUP($U$1,A:D,4,))*100)+100</f>
        <v>125.53191489313608</v>
      </c>
      <c r="K251" s="76">
        <f>(((Table134567891011121314151617343[[#This Row],[ESP]]-VLOOKUP($U$1,A:E,5,))/VLOOKUP($U$1,A:E,5,))*100)+100</f>
        <v>89.186653027879728</v>
      </c>
      <c r="L251" s="76">
        <f>(((Table134567891011121314151617343[[#This Row],[EA19]]-VLOOKUP($U$1,A:F,6,))/VLOOKUP($U$1,A:F,6,))*100)+100</f>
        <v>109.49720670427268</v>
      </c>
      <c r="M251" s="76">
        <f>(((Table134567891011121314151617343[[#This Row],[GBR]]-VLOOKUP($U$1,A:G,7,))/VLOOKUP($U$1,A:G,7,))*100)+100</f>
        <v>100.88397790057434</v>
      </c>
      <c r="N251" s="76">
        <f>IF(VLOOKUP(A251,Database!$A:$AU,MATCH($N$1,Database!$A$1:$AU$1,0),FALSE)=0,#N/A,VLOOKUP(A251,Database!$A:$AU,MATCH($N$1,Database!$A$1:$AU$1,0),FALSE))</f>
        <v>91.834416611999998</v>
      </c>
      <c r="O251" s="76">
        <f>(((Table134567891011121314151617343[[#This Row],[USA]]-VLOOKUP($U$1,A:N,14,))/VLOOKUP($U$1,A:N,14,))*100)+100</f>
        <v>105.93490206550599</v>
      </c>
      <c r="P251" s="76">
        <f>IF(VLOOKUP(A251,Database!$A:$AS,MATCH($P$1,Database!$A$1:$AS$1,0),FALSE)=0,#N/A,VLOOKUP(A251,Database!$A:$AS,MATCH($P$1,Database!$A$1:$AS$1,0),FALSE))</f>
        <v>102.024384105</v>
      </c>
      <c r="Q251" s="76">
        <f>(((Table134567891011121314151617343[[#This Row],[JPN]]-VLOOKUP($U$1,A:Q,16,))/VLOOKUP($U$1,A:Q,16,))*100)+100</f>
        <v>102.43038828830349</v>
      </c>
    </row>
    <row r="252" spans="1:17" s="80" customFormat="1" x14ac:dyDescent="0.35">
      <c r="A252" s="21">
        <v>40483</v>
      </c>
      <c r="B252" s="76">
        <f>IF(VLOOKUP(A252,Database!$A:$AS,MATCH($B$1,Database!$A$1:$AS$1,0),FALSE)=0,#N/A,VLOOKUP(A252,Database!$A:$AS,MATCH($B$1,Database!$A$1:$AS$1,0),FALSE))</f>
        <v>108.990917424</v>
      </c>
      <c r="C252" s="76">
        <f>IF(VLOOKUP(A252,Database!$A:$AS,MATCH($C$1,Database!$A$1:$AS$1,0),FALSE)=0,#N/A,VLOOKUP(A252,Database!$A:$AS,MATCH($C$1,Database!$A$1:$AS$1,0),FALSE))</f>
        <v>101.22</v>
      </c>
      <c r="D252" s="76">
        <f>IF(VLOOKUP(A252,Database!$A:$AS,MATCH($D$1,Database!$A$1:$AS$1,0),FALSE)=0,#N/A,VLOOKUP(A252,Database!$A:$AS,MATCH($D$1,Database!$A$1:$AS$1,0),FALSE))</f>
        <v>93.907825652</v>
      </c>
      <c r="E252" s="76">
        <f>IF(VLOOKUP(A252,Database!$A:$AS,MATCH($E$1,Database!$A$1:$AS$1,0),FALSE)=0,#N/A,VLOOKUP(A252,Database!$A:$AS,MATCH($E$1,Database!$A$1:$AS$1,0),FALSE))</f>
        <v>108.022090018</v>
      </c>
      <c r="F252" s="76">
        <f>IF(VLOOKUP(A252,Database!$A:$AS,MATCH($F$1,Database!$A$1:$AS$1,0),FALSE)=0,#N/A,VLOOKUP(A252,Database!$A:$AS,MATCH($F$1,Database!$A$1:$AS$1,0),FALSE))</f>
        <v>98.891759019999995</v>
      </c>
      <c r="G252" s="76">
        <f>IF(VLOOKUP(A252,Database!$A:$AS,MATCH($G$1,Database!$A$1:$AS$1,0),FALSE)=0,#N/A,VLOOKUP(A252,Database!$A:$AS,MATCH($G$1,Database!$A$1:$AS$1,0),FALSE))</f>
        <v>94.764768305999993</v>
      </c>
      <c r="H252" s="76">
        <f>(((Table134567891011121314151617343[[#This Row],[ITA]]-VLOOKUP($U$1,A:B,2,))/VLOOKUP($U$1,A:B,2,))*100)+100</f>
        <v>89.63815789513859</v>
      </c>
      <c r="I252" s="76">
        <f>(((Table134567891011121314151617343[[#This Row],[FRA]]-VLOOKUP($U$1,A:C,3,))/VLOOKUP($U$1,A:C,3,))*100)+100</f>
        <v>98.770491803278688</v>
      </c>
      <c r="J252" s="76">
        <f>(((Table134567891011121314151617343[[#This Row],[DEU]]-VLOOKUP($U$1,A:D,4,))/VLOOKUP($U$1,A:D,4,))*100)+100</f>
        <v>124.86702127630045</v>
      </c>
      <c r="K252" s="76">
        <f>(((Table134567891011121314151617343[[#This Row],[ESP]]-VLOOKUP($U$1,A:E,5,))/VLOOKUP($U$1,A:E,5,))*100)+100</f>
        <v>91.320410181689653</v>
      </c>
      <c r="L252" s="76">
        <f>(((Table134567891011121314151617343[[#This Row],[EA19]]-VLOOKUP($U$1,A:F,6,))/VLOOKUP($U$1,A:F,6,))*100)+100</f>
        <v>110.50279329617427</v>
      </c>
      <c r="M252" s="76">
        <f>(((Table134567891011121314151617343[[#This Row],[GBR]]-VLOOKUP($U$1,A:G,7,))/VLOOKUP($U$1,A:G,7,))*100)+100</f>
        <v>98.674033149659095</v>
      </c>
      <c r="N252" s="76">
        <f>IF(VLOOKUP(A252,Database!$A:$AU,MATCH($N$1,Database!$A$1:$AU$1,0),FALSE)=0,#N/A,VLOOKUP(A252,Database!$A:$AU,MATCH($N$1,Database!$A$1:$AU$1,0),FALSE))</f>
        <v>91.897283075000004</v>
      </c>
      <c r="O252" s="76">
        <f>(((Table134567891011121314151617343[[#This Row],[USA]]-VLOOKUP($U$1,A:N,14,))/VLOOKUP($U$1,A:N,14,))*100)+100</f>
        <v>106.00742120208686</v>
      </c>
      <c r="P252" s="76">
        <f>IF(VLOOKUP(A252,Database!$A:$AS,MATCH($P$1,Database!$A$1:$AS$1,0),FALSE)=0,#N/A,VLOOKUP(A252,Database!$A:$AS,MATCH($P$1,Database!$A$1:$AS$1,0),FALSE))</f>
        <v>103.769267938</v>
      </c>
      <c r="Q252" s="76">
        <f>(((Table134567891011121314151617343[[#This Row],[JPN]]-VLOOKUP($U$1,A:Q,16,))/VLOOKUP($U$1,A:Q,16,))*100)+100</f>
        <v>104.18221585482162</v>
      </c>
    </row>
    <row r="253" spans="1:17" s="80" customFormat="1" x14ac:dyDescent="0.35">
      <c r="A253" s="21">
        <v>40513</v>
      </c>
      <c r="B253" s="76">
        <f>IF(VLOOKUP(A253,Database!$A:$AS,MATCH($B$1,Database!$A$1:$AS$1,0),FALSE)=0,#N/A,VLOOKUP(A253,Database!$A:$AS,MATCH($B$1,Database!$A$1:$AS$1,0),FALSE))</f>
        <v>109.89084243000001</v>
      </c>
      <c r="C253" s="76">
        <f>IF(VLOOKUP(A253,Database!$A:$AS,MATCH($C$1,Database!$A$1:$AS$1,0),FALSE)=0,#N/A,VLOOKUP(A253,Database!$A:$AS,MATCH($C$1,Database!$A$1:$AS$1,0),FALSE))</f>
        <v>102.5</v>
      </c>
      <c r="D253" s="76">
        <f>IF(VLOOKUP(A253,Database!$A:$AS,MATCH($D$1,Database!$A$1:$AS$1,0),FALSE)=0,#N/A,VLOOKUP(A253,Database!$A:$AS,MATCH($D$1,Database!$A$1:$AS$1,0),FALSE))</f>
        <v>95.407950662999994</v>
      </c>
      <c r="E253" s="76">
        <f>IF(VLOOKUP(A253,Database!$A:$AS,MATCH($E$1,Database!$A$1:$AS$1,0),FALSE)=0,#N/A,VLOOKUP(A253,Database!$A:$AS,MATCH($E$1,Database!$A$1:$AS$1,0),FALSE))</f>
        <v>105.374087812</v>
      </c>
      <c r="F253" s="76">
        <f>IF(VLOOKUP(A253,Database!$A:$AS,MATCH($F$1,Database!$A$1:$AS$1,0),FALSE)=0,#N/A,VLOOKUP(A253,Database!$A:$AS,MATCH($F$1,Database!$A$1:$AS$1,0),FALSE))</f>
        <v>99.691692359000001</v>
      </c>
      <c r="G253" s="76">
        <f>IF(VLOOKUP(A253,Database!$A:$AS,MATCH($G$1,Database!$A$1:$AS$1,0),FALSE)=0,#N/A,VLOOKUP(A253,Database!$A:$AS,MATCH($G$1,Database!$A$1:$AS$1,0),FALSE))</f>
        <v>93.172974885000002</v>
      </c>
      <c r="H253" s="76">
        <f>(((Table134567891011121314151617343[[#This Row],[ITA]]-VLOOKUP($U$1,A:B,2,))/VLOOKUP($U$1,A:B,2,))*100)+100</f>
        <v>90.37828947388104</v>
      </c>
      <c r="I253" s="76">
        <f>(((Table134567891011121314151617343[[#This Row],[FRA]]-VLOOKUP($U$1,A:C,3,))/VLOOKUP($U$1,A:C,3,))*100)+100</f>
        <v>100.01951600312256</v>
      </c>
      <c r="J253" s="76">
        <f>(((Table134567891011121314151617343[[#This Row],[DEU]]-VLOOKUP($U$1,A:D,4,))/VLOOKUP($U$1,A:D,4,))*100)+100</f>
        <v>126.86170212813697</v>
      </c>
      <c r="K253" s="76">
        <f>(((Table134567891011121314151617343[[#This Row],[ESP]]-VLOOKUP($U$1,A:E,5,))/VLOOKUP($U$1,A:E,5,))*100)+100</f>
        <v>89.081825022176034</v>
      </c>
      <c r="L253" s="76">
        <f>(((Table134567891011121314151617343[[#This Row],[EA19]]-VLOOKUP($U$1,A:F,6,))/VLOOKUP($U$1,A:F,6,))*100)+100</f>
        <v>111.39664804490374</v>
      </c>
      <c r="M253" s="76">
        <f>(((Table134567891011121314151617343[[#This Row],[GBR]]-VLOOKUP($U$1,A:G,7,))/VLOOKUP($U$1,A:G,7,))*100)+100</f>
        <v>97.016574585691728</v>
      </c>
      <c r="N253" s="76">
        <f>IF(VLOOKUP(A253,Database!$A:$AU,MATCH($N$1,Database!$A$1:$AU$1,0),FALSE)=0,#N/A,VLOOKUP(A253,Database!$A:$AU,MATCH($N$1,Database!$A$1:$AU$1,0),FALSE))</f>
        <v>92.786635290999996</v>
      </c>
      <c r="O253" s="76">
        <f>(((Table134567891011121314151617343[[#This Row],[USA]]-VLOOKUP($U$1,A:N,14,))/VLOOKUP($U$1,A:N,14,))*100)+100</f>
        <v>107.03332677626557</v>
      </c>
      <c r="P253" s="76">
        <f>IF(VLOOKUP(A253,Database!$A:$AS,MATCH($P$1,Database!$A$1:$AS$1,0),FALSE)=0,#N/A,VLOOKUP(A253,Database!$A:$AS,MATCH($P$1,Database!$A$1:$AS$1,0),FALSE))</f>
        <v>104.07718861399999</v>
      </c>
      <c r="Q253" s="76">
        <f>(((Table134567891011121314151617343[[#This Row],[JPN]]-VLOOKUP($U$1,A:Q,16,))/VLOOKUP($U$1,A:Q,16,))*100)+100</f>
        <v>104.49136189555847</v>
      </c>
    </row>
    <row r="254" spans="1:17" s="80" customFormat="1" x14ac:dyDescent="0.35">
      <c r="A254" s="21">
        <v>40544</v>
      </c>
      <c r="B254" s="76">
        <f>IF(VLOOKUP(A254,Database!$A:$AS,MATCH($B$1,Database!$A$1:$AS$1,0),FALSE)=0,#N/A,VLOOKUP(A254,Database!$A:$AS,MATCH($B$1,Database!$A$1:$AS$1,0),FALSE))</f>
        <v>107.791017415</v>
      </c>
      <c r="C254" s="76">
        <f>IF(VLOOKUP(A254,Database!$A:$AS,MATCH($C$1,Database!$A$1:$AS$1,0),FALSE)=0,#N/A,VLOOKUP(A254,Database!$A:$AS,MATCH($C$1,Database!$A$1:$AS$1,0),FALSE))</f>
        <v>103.74</v>
      </c>
      <c r="D254" s="76">
        <f>IF(VLOOKUP(A254,Database!$A:$AS,MATCH($D$1,Database!$A$1:$AS$1,0),FALSE)=0,#N/A,VLOOKUP(A254,Database!$A:$AS,MATCH($D$1,Database!$A$1:$AS$1,0),FALSE))</f>
        <v>95.207933994000001</v>
      </c>
      <c r="E254" s="76">
        <f>IF(VLOOKUP(A254,Database!$A:$AS,MATCH($E$1,Database!$A$1:$AS$1,0),FALSE)=0,#N/A,VLOOKUP(A254,Database!$A:$AS,MATCH($E$1,Database!$A$1:$AS$1,0),FALSE))</f>
        <v>105.85208821000001</v>
      </c>
      <c r="F254" s="76">
        <f>IF(VLOOKUP(A254,Database!$A:$AS,MATCH($F$1,Database!$A$1:$AS$1,0),FALSE)=0,#N/A,VLOOKUP(A254,Database!$A:$AS,MATCH($F$1,Database!$A$1:$AS$1,0),FALSE))</f>
        <v>99.091742354999994</v>
      </c>
      <c r="G254" s="76">
        <f>IF(VLOOKUP(A254,Database!$A:$AS,MATCH($G$1,Database!$A$1:$AS$1,0),FALSE)=0,#N/A,VLOOKUP(A254,Database!$A:$AS,MATCH($G$1,Database!$A$1:$AS$1,0),FALSE))</f>
        <v>93.066855324000002</v>
      </c>
      <c r="H254" s="76">
        <f>(((Table134567891011121314151617343[[#This Row],[ITA]]-VLOOKUP($U$1,A:B,2,))/VLOOKUP($U$1,A:B,2,))*100)+100</f>
        <v>88.651315789326247</v>
      </c>
      <c r="I254" s="76">
        <f>(((Table134567891011121314151617343[[#This Row],[FRA]]-VLOOKUP($U$1,A:C,3,))/VLOOKUP($U$1,A:C,3,))*100)+100</f>
        <v>101.2295081967213</v>
      </c>
      <c r="J254" s="76">
        <f>(((Table134567891011121314151617343[[#This Row],[DEU]]-VLOOKUP($U$1,A:D,4,))/VLOOKUP($U$1,A:D,4,))*100)+100</f>
        <v>126.59574468007305</v>
      </c>
      <c r="K254" s="76">
        <f>(((Table134567891011121314151617343[[#This Row],[ESP]]-VLOOKUP($U$1,A:E,5,))/VLOOKUP($U$1,A:E,5,))*100)+100</f>
        <v>89.485920077225401</v>
      </c>
      <c r="L254" s="76">
        <f>(((Table134567891011121314151617343[[#This Row],[EA19]]-VLOOKUP($U$1,A:F,6,))/VLOOKUP($U$1,A:F,6,))*100)+100</f>
        <v>110.72625698363601</v>
      </c>
      <c r="M254" s="76">
        <f>(((Table134567891011121314151617343[[#This Row],[GBR]]-VLOOKUP($U$1,A:G,7,))/VLOOKUP($U$1,A:G,7,))*100)+100</f>
        <v>96.906077348510408</v>
      </c>
      <c r="N254" s="76">
        <f>IF(VLOOKUP(A254,Database!$A:$AU,MATCH($N$1,Database!$A$1:$AU$1,0),FALSE)=0,#N/A,VLOOKUP(A254,Database!$A:$AU,MATCH($N$1,Database!$A$1:$AU$1,0),FALSE))</f>
        <v>92.593474612999998</v>
      </c>
      <c r="O254" s="76">
        <f>(((Table134567891011121314151617343[[#This Row],[USA]]-VLOOKUP($U$1,A:N,14,))/VLOOKUP($U$1,A:N,14,))*100)+100</f>
        <v>106.8105077258295</v>
      </c>
      <c r="P254" s="76">
        <f>IF(VLOOKUP(A254,Database!$A:$AS,MATCH($P$1,Database!$A$1:$AS$1,0),FALSE)=0,#N/A,VLOOKUP(A254,Database!$A:$AS,MATCH($P$1,Database!$A$1:$AS$1,0),FALSE))</f>
        <v>104.795670192</v>
      </c>
      <c r="Q254" s="76">
        <f>(((Table134567891011121314151617343[[#This Row],[JPN]]-VLOOKUP($U$1,A:Q,16,))/VLOOKUP($U$1,A:Q,16,))*100)+100</f>
        <v>105.21270265794713</v>
      </c>
    </row>
    <row r="255" spans="1:17" s="80" customFormat="1" x14ac:dyDescent="0.35">
      <c r="A255" s="21">
        <v>40575</v>
      </c>
      <c r="B255" s="76">
        <f>IF(VLOOKUP(A255,Database!$A:$AS,MATCH($B$1,Database!$A$1:$AS$1,0),FALSE)=0,#N/A,VLOOKUP(A255,Database!$A:$AS,MATCH($B$1,Database!$A$1:$AS$1,0),FALSE))</f>
        <v>110.590784101</v>
      </c>
      <c r="C255" s="76">
        <f>IF(VLOOKUP(A255,Database!$A:$AS,MATCH($C$1,Database!$A$1:$AS$1,0),FALSE)=0,#N/A,VLOOKUP(A255,Database!$A:$AS,MATCH($C$1,Database!$A$1:$AS$1,0),FALSE))</f>
        <v>104.09</v>
      </c>
      <c r="D255" s="76">
        <f>IF(VLOOKUP(A255,Database!$A:$AS,MATCH($D$1,Database!$A$1:$AS$1,0),FALSE)=0,#N/A,VLOOKUP(A255,Database!$A:$AS,MATCH($D$1,Database!$A$1:$AS$1,0),FALSE))</f>
        <v>96.308025669000003</v>
      </c>
      <c r="E255" s="76">
        <f>IF(VLOOKUP(A255,Database!$A:$AS,MATCH($E$1,Database!$A$1:$AS$1,0),FALSE)=0,#N/A,VLOOKUP(A255,Database!$A:$AS,MATCH($E$1,Database!$A$1:$AS$1,0),FALSE))</f>
        <v>106.27208856</v>
      </c>
      <c r="F255" s="76">
        <f>IF(VLOOKUP(A255,Database!$A:$AS,MATCH($F$1,Database!$A$1:$AS$1,0),FALSE)=0,#N/A,VLOOKUP(A255,Database!$A:$AS,MATCH($F$1,Database!$A$1:$AS$1,0),FALSE))</f>
        <v>100.091659028</v>
      </c>
      <c r="G255" s="76">
        <f>IF(VLOOKUP(A255,Database!$A:$AS,MATCH($G$1,Database!$A$1:$AS$1,0),FALSE)=0,#N/A,VLOOKUP(A255,Database!$A:$AS,MATCH($G$1,Database!$A$1:$AS$1,0),FALSE))</f>
        <v>91.581181463999997</v>
      </c>
      <c r="H255" s="76">
        <f>(((Table134567891011121314151617343[[#This Row],[ITA]]-VLOOKUP($U$1,A:B,2,))/VLOOKUP($U$1,A:B,2,))*100)+100</f>
        <v>90.95394736818433</v>
      </c>
      <c r="I255" s="76">
        <f>(((Table134567891011121314151617343[[#This Row],[FRA]]-VLOOKUP($U$1,A:C,3,))/VLOOKUP($U$1,A:C,3,))*100)+100</f>
        <v>101.57103825136612</v>
      </c>
      <c r="J255" s="76">
        <f>(((Table134567891011121314151617343[[#This Row],[DEU]]-VLOOKUP($U$1,A:D,4,))/VLOOKUP($U$1,A:D,4,))*100)+100</f>
        <v>128.05851063844111</v>
      </c>
      <c r="K255" s="76">
        <f>(((Table134567891011121314151617343[[#This Row],[ESP]]-VLOOKUP($U$1,A:E,5,))/VLOOKUP($U$1,A:E,5,))*100)+100</f>
        <v>89.840982678143988</v>
      </c>
      <c r="L255" s="76">
        <f>(((Table134567891011121314151617343[[#This Row],[EA19]]-VLOOKUP($U$1,A:F,6,))/VLOOKUP($U$1,A:F,6,))*100)+100</f>
        <v>111.84357541870975</v>
      </c>
      <c r="M255" s="76">
        <f>(((Table134567891011121314151617343[[#This Row],[GBR]]-VLOOKUP($U$1,A:G,7,))/VLOOKUP($U$1,A:G,7,))*100)+100</f>
        <v>95.359116021724361</v>
      </c>
      <c r="N255" s="76">
        <f>IF(VLOOKUP(A255,Database!$A:$AU,MATCH($N$1,Database!$A$1:$AU$1,0),FALSE)=0,#N/A,VLOOKUP(A255,Database!$A:$AU,MATCH($N$1,Database!$A$1:$AU$1,0),FALSE))</f>
        <v>92.222423660999993</v>
      </c>
      <c r="O255" s="76">
        <f>(((Table134567891011121314151617343[[#This Row],[USA]]-VLOOKUP($U$1,A:N,14,))/VLOOKUP($U$1,A:N,14,))*100)+100</f>
        <v>106.38248468488716</v>
      </c>
      <c r="P255" s="76">
        <f>IF(VLOOKUP(A255,Database!$A:$AS,MATCH($P$1,Database!$A$1:$AS$1,0),FALSE)=0,#N/A,VLOOKUP(A255,Database!$A:$AS,MATCH($P$1,Database!$A$1:$AS$1,0),FALSE))</f>
        <v>105.206231094</v>
      </c>
      <c r="Q255" s="76">
        <f>(((Table134567891011121314151617343[[#This Row],[JPN]]-VLOOKUP($U$1,A:Q,16,))/VLOOKUP($U$1,A:Q,16,))*100)+100</f>
        <v>105.62489737959892</v>
      </c>
    </row>
    <row r="256" spans="1:17" s="80" customFormat="1" x14ac:dyDescent="0.35">
      <c r="A256" s="21">
        <v>40603</v>
      </c>
      <c r="B256" s="76">
        <f>IF(VLOOKUP(A256,Database!$A:$AS,MATCH($B$1,Database!$A$1:$AS$1,0),FALSE)=0,#N/A,VLOOKUP(A256,Database!$A:$AS,MATCH($B$1,Database!$A$1:$AS$1,0),FALSE))</f>
        <v>110.790767436</v>
      </c>
      <c r="C256" s="76">
        <f>IF(VLOOKUP(A256,Database!$A:$AS,MATCH($C$1,Database!$A$1:$AS$1,0),FALSE)=0,#N/A,VLOOKUP(A256,Database!$A:$AS,MATCH($C$1,Database!$A$1:$AS$1,0),FALSE))</f>
        <v>102.79</v>
      </c>
      <c r="D256" s="76">
        <f>IF(VLOOKUP(A256,Database!$A:$AS,MATCH($D$1,Database!$A$1:$AS$1,0),FALSE)=0,#N/A,VLOOKUP(A256,Database!$A:$AS,MATCH($D$1,Database!$A$1:$AS$1,0),FALSE))</f>
        <v>96.908075672999999</v>
      </c>
      <c r="E256" s="76">
        <f>IF(VLOOKUP(A256,Database!$A:$AS,MATCH($E$1,Database!$A$1:$AS$1,0),FALSE)=0,#N/A,VLOOKUP(A256,Database!$A:$AS,MATCH($E$1,Database!$A$1:$AS$1,0),FALSE))</f>
        <v>105.413087844</v>
      </c>
      <c r="F256" s="76">
        <f>IF(VLOOKUP(A256,Database!$A:$AS,MATCH($F$1,Database!$A$1:$AS$1,0),FALSE)=0,#N/A,VLOOKUP(A256,Database!$A:$AS,MATCH($F$1,Database!$A$1:$AS$1,0),FALSE))</f>
        <v>100.191650696</v>
      </c>
      <c r="G256" s="76">
        <f>IF(VLOOKUP(A256,Database!$A:$AS,MATCH($G$1,Database!$A$1:$AS$1,0),FALSE)=0,#N/A,VLOOKUP(A256,Database!$A:$AS,MATCH($G$1,Database!$A$1:$AS$1,0),FALSE))</f>
        <v>91.368942341999997</v>
      </c>
      <c r="H256" s="76">
        <f>(((Table134567891011121314151617343[[#This Row],[ITA]]-VLOOKUP($U$1,A:B,2,))/VLOOKUP($U$1,A:B,2,))*100)+100</f>
        <v>91.118421052623461</v>
      </c>
      <c r="I256" s="76">
        <f>(((Table134567891011121314151617343[[#This Row],[FRA]]-VLOOKUP($U$1,A:C,3,))/VLOOKUP($U$1,A:C,3,))*100)+100</f>
        <v>100.30249804839968</v>
      </c>
      <c r="J256" s="76">
        <f>(((Table134567891011121314151617343[[#This Row],[DEU]]-VLOOKUP($U$1,A:D,4,))/VLOOKUP($U$1,A:D,4,))*100)+100</f>
        <v>128.85638297864384</v>
      </c>
      <c r="K256" s="76">
        <f>(((Table134567891011121314151617343[[#This Row],[ESP]]-VLOOKUP($U$1,A:E,5,))/VLOOKUP($U$1,A:E,5,))*100)+100</f>
        <v>89.114795120410065</v>
      </c>
      <c r="L256" s="76">
        <f>(((Table134567891011121314151617343[[#This Row],[EA19]]-VLOOKUP($U$1,A:F,6,))/VLOOKUP($U$1,A:F,6,))*100)+100</f>
        <v>111.95530726299933</v>
      </c>
      <c r="M256" s="76">
        <f>(((Table134567891011121314151617343[[#This Row],[GBR]]-VLOOKUP($U$1,A:G,7,))/VLOOKUP($U$1,A:G,7,))*100)+100</f>
        <v>95.138121547361706</v>
      </c>
      <c r="N256" s="76">
        <f>IF(VLOOKUP(A256,Database!$A:$AU,MATCH($N$1,Database!$A$1:$AU$1,0),FALSE)=0,#N/A,VLOOKUP(A256,Database!$A:$AU,MATCH($N$1,Database!$A$1:$AU$1,0),FALSE))</f>
        <v>93.187136304999996</v>
      </c>
      <c r="O256" s="76">
        <f>(((Table134567891011121314151617343[[#This Row],[USA]]-VLOOKUP($U$1,A:N,14,))/VLOOKUP($U$1,A:N,14,))*100)+100</f>
        <v>107.49532171520529</v>
      </c>
      <c r="P256" s="76">
        <f>IF(VLOOKUP(A256,Database!$A:$AS,MATCH($P$1,Database!$A$1:$AS$1,0),FALSE)=0,#N/A,VLOOKUP(A256,Database!$A:$AS,MATCH($P$1,Database!$A$1:$AS$1,0),FALSE))</f>
        <v>88.578514569999996</v>
      </c>
      <c r="Q256" s="76">
        <f>(((Table134567891011121314151617343[[#This Row],[JPN]]-VLOOKUP($U$1,A:Q,16,))/VLOOKUP($U$1,A:Q,16,))*100)+100</f>
        <v>88.931011159729138</v>
      </c>
    </row>
    <row r="257" spans="1:17" s="80" customFormat="1" x14ac:dyDescent="0.35">
      <c r="A257" s="21">
        <v>40634</v>
      </c>
      <c r="B257" s="76">
        <f>IF(VLOOKUP(A257,Database!$A:$AS,MATCH($B$1,Database!$A$1:$AS$1,0),FALSE)=0,#N/A,VLOOKUP(A257,Database!$A:$AS,MATCH($B$1,Database!$A$1:$AS$1,0),FALSE))</f>
        <v>111.890675777</v>
      </c>
      <c r="C257" s="76">
        <f>IF(VLOOKUP(A257,Database!$A:$AS,MATCH($C$1,Database!$A$1:$AS$1,0),FALSE)=0,#N/A,VLOOKUP(A257,Database!$A:$AS,MATCH($C$1,Database!$A$1:$AS$1,0),FALSE))</f>
        <v>101.05</v>
      </c>
      <c r="D257" s="76">
        <f>IF(VLOOKUP(A257,Database!$A:$AS,MATCH($D$1,Database!$A$1:$AS$1,0),FALSE)=0,#N/A,VLOOKUP(A257,Database!$A:$AS,MATCH($D$1,Database!$A$1:$AS$1,0),FALSE))</f>
        <v>97.508125676999995</v>
      </c>
      <c r="E257" s="76">
        <f>IF(VLOOKUP(A257,Database!$A:$AS,MATCH($E$1,Database!$A$1:$AS$1,0),FALSE)=0,#N/A,VLOOKUP(A257,Database!$A:$AS,MATCH($E$1,Database!$A$1:$AS$1,0),FALSE))</f>
        <v>104.913087428</v>
      </c>
      <c r="F257" s="76">
        <f>IF(VLOOKUP(A257,Database!$A:$AS,MATCH($F$1,Database!$A$1:$AS$1,0),FALSE)=0,#N/A,VLOOKUP(A257,Database!$A:$AS,MATCH($F$1,Database!$A$1:$AS$1,0),FALSE))</f>
        <v>99.791684025999999</v>
      </c>
      <c r="G257" s="76">
        <f>IF(VLOOKUP(A257,Database!$A:$AS,MATCH($G$1,Database!$A$1:$AS$1,0),FALSE)=0,#N/A,VLOOKUP(A257,Database!$A:$AS,MATCH($G$1,Database!$A$1:$AS$1,0),FALSE))</f>
        <v>90.519985851000001</v>
      </c>
      <c r="H257" s="76">
        <f>(((Table134567891011121314151617343[[#This Row],[ITA]]-VLOOKUP($U$1,A:B,2,))/VLOOKUP($U$1,A:B,2,))*100)+100</f>
        <v>92.023026315805026</v>
      </c>
      <c r="I257" s="76">
        <f>(((Table134567891011121314151617343[[#This Row],[FRA]]-VLOOKUP($U$1,A:C,3,))/VLOOKUP($U$1,A:C,3,))*100)+100</f>
        <v>98.604605776736918</v>
      </c>
      <c r="J257" s="76">
        <f>(((Table134567891011121314151617343[[#This Row],[DEU]]-VLOOKUP($U$1,A:D,4,))/VLOOKUP($U$1,A:D,4,))*100)+100</f>
        <v>129.65425531884657</v>
      </c>
      <c r="K257" s="76">
        <f>(((Table134567891011121314151617343[[#This Row],[ESP]]-VLOOKUP($U$1,A:E,5,))/VLOOKUP($U$1,A:E,5,))*100)+100</f>
        <v>88.692101548451518</v>
      </c>
      <c r="L257" s="76">
        <f>(((Table134567891011121314151617343[[#This Row],[EA19]]-VLOOKUP($U$1,A:F,6,))/VLOOKUP($U$1,A:F,6,))*100)+100</f>
        <v>111.50837988807589</v>
      </c>
      <c r="M257" s="76">
        <f>(((Table134567891011121314151617343[[#This Row],[GBR]]-VLOOKUP($U$1,A:G,7,))/VLOOKUP($U$1,A:G,7,))*100)+100</f>
        <v>94.254143646787369</v>
      </c>
      <c r="N257" s="76">
        <f>IF(VLOOKUP(A257,Database!$A:$AU,MATCH($N$1,Database!$A$1:$AU$1,0),FALSE)=0,#N/A,VLOOKUP(A257,Database!$A:$AU,MATCH($N$1,Database!$A$1:$AU$1,0),FALSE))</f>
        <v>92.864375522000003</v>
      </c>
      <c r="O257" s="76">
        <f>(((Table134567891011121314151617343[[#This Row],[USA]]-VLOOKUP($U$1,A:N,14,))/VLOOKUP($U$1,A:N,14,))*100)+100</f>
        <v>107.12300343629522</v>
      </c>
      <c r="P257" s="76">
        <f>IF(VLOOKUP(A257,Database!$A:$AS,MATCH($P$1,Database!$A$1:$AS$1,0),FALSE)=0,#N/A,VLOOKUP(A257,Database!$A:$AS,MATCH($P$1,Database!$A$1:$AS$1,0),FALSE))</f>
        <v>90.220758176999993</v>
      </c>
      <c r="Q257" s="76">
        <f>(((Table134567891011121314151617343[[#This Row],[JPN]]-VLOOKUP($U$1,A:Q,16,))/VLOOKUP($U$1,A:Q,16,))*100)+100</f>
        <v>90.579790045332331</v>
      </c>
    </row>
    <row r="258" spans="1:17" s="80" customFormat="1" x14ac:dyDescent="0.35">
      <c r="A258" s="21">
        <v>40664</v>
      </c>
      <c r="B258" s="76">
        <f>IF(VLOOKUP(A258,Database!$A:$AS,MATCH($B$1,Database!$A$1:$AS$1,0),FALSE)=0,#N/A,VLOOKUP(A258,Database!$A:$AS,MATCH($B$1,Database!$A$1:$AS$1,0),FALSE))</f>
        <v>109.69085909499999</v>
      </c>
      <c r="C258" s="76">
        <f>IF(VLOOKUP(A258,Database!$A:$AS,MATCH($C$1,Database!$A$1:$AS$1,0),FALSE)=0,#N/A,VLOOKUP(A258,Database!$A:$AS,MATCH($C$1,Database!$A$1:$AS$1,0),FALSE))</f>
        <v>104.36</v>
      </c>
      <c r="D258" s="76">
        <f>IF(VLOOKUP(A258,Database!$A:$AS,MATCH($D$1,Database!$A$1:$AS$1,0),FALSE)=0,#N/A,VLOOKUP(A258,Database!$A:$AS,MATCH($D$1,Database!$A$1:$AS$1,0),FALSE))</f>
        <v>98.708225685000002</v>
      </c>
      <c r="E258" s="76">
        <f>IF(VLOOKUP(A258,Database!$A:$AS,MATCH($E$1,Database!$A$1:$AS$1,0),FALSE)=0,#N/A,VLOOKUP(A258,Database!$A:$AS,MATCH($E$1,Database!$A$1:$AS$1,0),FALSE))</f>
        <v>104.05308671100001</v>
      </c>
      <c r="F258" s="76">
        <f>IF(VLOOKUP(A258,Database!$A:$AS,MATCH($F$1,Database!$A$1:$AS$1,0),FALSE)=0,#N/A,VLOOKUP(A258,Database!$A:$AS,MATCH($F$1,Database!$A$1:$AS$1,0),FALSE))</f>
        <v>100.39163403000001</v>
      </c>
      <c r="G258" s="76">
        <f>IF(VLOOKUP(A258,Database!$A:$AS,MATCH($G$1,Database!$A$1:$AS$1,0),FALSE)=0,#N/A,VLOOKUP(A258,Database!$A:$AS,MATCH($G$1,Database!$A$1:$AS$1,0),FALSE))</f>
        <v>91.793420587</v>
      </c>
      <c r="H258" s="76">
        <f>(((Table134567891011121314151617343[[#This Row],[ITA]]-VLOOKUP($U$1,A:B,2,))/VLOOKUP($U$1,A:B,2,))*100)+100</f>
        <v>90.213815789441895</v>
      </c>
      <c r="I258" s="76">
        <f>(((Table134567891011121314151617343[[#This Row],[FRA]]-VLOOKUP($U$1,A:C,3,))/VLOOKUP($U$1,A:C,3,))*100)+100</f>
        <v>101.83450429352068</v>
      </c>
      <c r="J258" s="76">
        <f>(((Table134567891011121314151617343[[#This Row],[DEU]]-VLOOKUP($U$1,A:D,4,))/VLOOKUP($U$1,A:D,4,))*100)+100</f>
        <v>131.24999999925205</v>
      </c>
      <c r="K258" s="76">
        <f>(((Table134567891011121314151617343[[#This Row],[ESP]]-VLOOKUP($U$1,A:E,5,))/VLOOKUP($U$1,A:E,5,))*100)+100</f>
        <v>87.965068603431675</v>
      </c>
      <c r="L258" s="76">
        <f>(((Table134567891011121314151617343[[#This Row],[EA19]]-VLOOKUP($U$1,A:F,6,))/VLOOKUP($U$1,A:F,6,))*100)+100</f>
        <v>112.17877094934363</v>
      </c>
      <c r="M258" s="76">
        <f>(((Table134567891011121314151617343[[#This Row],[GBR]]-VLOOKUP($U$1,A:G,7,))/VLOOKUP($U$1,A:G,7,))*100)+100</f>
        <v>95.58011049712826</v>
      </c>
      <c r="N258" s="76">
        <f>IF(VLOOKUP(A258,Database!$A:$AU,MATCH($N$1,Database!$A$1:$AU$1,0),FALSE)=0,#N/A,VLOOKUP(A258,Database!$A:$AU,MATCH($N$1,Database!$A$1:$AU$1,0),FALSE))</f>
        <v>92.998536916999996</v>
      </c>
      <c r="O258" s="76">
        <f>(((Table134567891011121314151617343[[#This Row],[USA]]-VLOOKUP($U$1,A:N,14,))/VLOOKUP($U$1,A:N,14,))*100)+100</f>
        <v>107.27776430661623</v>
      </c>
      <c r="P258" s="76">
        <f>IF(VLOOKUP(A258,Database!$A:$AS,MATCH($P$1,Database!$A$1:$AS$1,0),FALSE)=0,#N/A,VLOOKUP(A258,Database!$A:$AS,MATCH($P$1,Database!$A$1:$AS$1,0),FALSE))</f>
        <v>96.173891253999997</v>
      </c>
      <c r="Q258" s="76">
        <f>(((Table134567891011121314151617343[[#This Row],[JPN]]-VLOOKUP($U$1,A:Q,16,))/VLOOKUP($U$1,A:Q,16,))*100)+100</f>
        <v>96.556613507275387</v>
      </c>
    </row>
    <row r="259" spans="1:17" s="80" customFormat="1" x14ac:dyDescent="0.35">
      <c r="A259" s="21">
        <v>40695</v>
      </c>
      <c r="B259" s="76">
        <f>IF(VLOOKUP(A259,Database!$A:$AS,MATCH($B$1,Database!$A$1:$AS$1,0),FALSE)=0,#N/A,VLOOKUP(A259,Database!$A:$AS,MATCH($B$1,Database!$A$1:$AS$1,0),FALSE))</f>
        <v>108.890925756</v>
      </c>
      <c r="C259" s="76">
        <f>IF(VLOOKUP(A259,Database!$A:$AS,MATCH($C$1,Database!$A$1:$AS$1,0),FALSE)=0,#N/A,VLOOKUP(A259,Database!$A:$AS,MATCH($C$1,Database!$A$1:$AS$1,0),FALSE))</f>
        <v>101.53</v>
      </c>
      <c r="D259" s="76">
        <f>IF(VLOOKUP(A259,Database!$A:$AS,MATCH($D$1,Database!$A$1:$AS$1,0),FALSE)=0,#N/A,VLOOKUP(A259,Database!$A:$AS,MATCH($D$1,Database!$A$1:$AS$1,0),FALSE))</f>
        <v>97.108092341000003</v>
      </c>
      <c r="E259" s="76">
        <f>IF(VLOOKUP(A259,Database!$A:$AS,MATCH($E$1,Database!$A$1:$AS$1,0),FALSE)=0,#N/A,VLOOKUP(A259,Database!$A:$AS,MATCH($E$1,Database!$A$1:$AS$1,0),FALSE))</f>
        <v>104.456087047</v>
      </c>
      <c r="F259" s="76">
        <f>IF(VLOOKUP(A259,Database!$A:$AS,MATCH($F$1,Database!$A$1:$AS$1,0),FALSE)=0,#N/A,VLOOKUP(A259,Database!$A:$AS,MATCH($F$1,Database!$A$1:$AS$1,0),FALSE))</f>
        <v>98.991750687000007</v>
      </c>
      <c r="G259" s="76">
        <f>IF(VLOOKUP(A259,Database!$A:$AS,MATCH($G$1,Database!$A$1:$AS$1,0),FALSE)=0,#N/A,VLOOKUP(A259,Database!$A:$AS,MATCH($G$1,Database!$A$1:$AS$1,0),FALSE))</f>
        <v>92.217898833000007</v>
      </c>
      <c r="H259" s="76">
        <f>(((Table134567891011121314151617343[[#This Row],[ITA]]-VLOOKUP($U$1,A:B,2,))/VLOOKUP($U$1,A:B,2,))*100)+100</f>
        <v>89.555921052507813</v>
      </c>
      <c r="I259" s="76">
        <f>(((Table134567891011121314151617343[[#This Row],[FRA]]-VLOOKUP($U$1,A:C,3,))/VLOOKUP($U$1,A:C,3,))*100)+100</f>
        <v>99.072989851678372</v>
      </c>
      <c r="J259" s="76">
        <f>(((Table134567891011121314151617343[[#This Row],[DEU]]-VLOOKUP($U$1,A:D,4,))/VLOOKUP($U$1,A:D,4,))*100)+100</f>
        <v>129.12234042537807</v>
      </c>
      <c r="K259" s="76">
        <f>(((Table134567891011121314151617343[[#This Row],[ESP]]-VLOOKUP($U$1,A:E,5,))/VLOOKUP($U$1,A:E,5,))*100)+100</f>
        <v>88.305759623025395</v>
      </c>
      <c r="L259" s="76">
        <f>(((Table134567891011121314151617343[[#This Row],[EA19]]-VLOOKUP($U$1,A:F,6,))/VLOOKUP($U$1,A:F,6,))*100)+100</f>
        <v>110.61452513934645</v>
      </c>
      <c r="M259" s="76">
        <f>(((Table134567891011121314151617343[[#This Row],[GBR]]-VLOOKUP($U$1,A:G,7,))/VLOOKUP($U$1,A:G,7,))*100)+100</f>
        <v>96.022099447936071</v>
      </c>
      <c r="N259" s="76">
        <f>IF(VLOOKUP(A259,Database!$A:$AU,MATCH($N$1,Database!$A$1:$AU$1,0),FALSE)=0,#N/A,VLOOKUP(A259,Database!$A:$AU,MATCH($N$1,Database!$A$1:$AU$1,0),FALSE))</f>
        <v>93.246433064000001</v>
      </c>
      <c r="O259" s="76">
        <f>(((Table134567891011121314151617343[[#This Row],[USA]]-VLOOKUP($U$1,A:N,14,))/VLOOKUP($U$1,A:N,14,))*100)+100</f>
        <v>107.56372304652758</v>
      </c>
      <c r="P259" s="76">
        <f>IF(VLOOKUP(A259,Database!$A:$AS,MATCH($P$1,Database!$A$1:$AS$1,0),FALSE)=0,#N/A,VLOOKUP(A259,Database!$A:$AS,MATCH($P$1,Database!$A$1:$AS$1,0),FALSE))</f>
        <v>100.074219821</v>
      </c>
      <c r="Q259" s="76">
        <f>(((Table134567891011121314151617343[[#This Row],[JPN]]-VLOOKUP($U$1,A:Q,16,))/VLOOKUP($U$1,A:Q,16,))*100)+100</f>
        <v>100.47246336095947</v>
      </c>
    </row>
    <row r="260" spans="1:17" s="80" customFormat="1" x14ac:dyDescent="0.35">
      <c r="A260" s="21">
        <v>40725</v>
      </c>
      <c r="B260" s="76">
        <f>IF(VLOOKUP(A260,Database!$A:$AS,MATCH($B$1,Database!$A$1:$AS$1,0),FALSE)=0,#N/A,VLOOKUP(A260,Database!$A:$AS,MATCH($B$1,Database!$A$1:$AS$1,0),FALSE))</f>
        <v>108.49095908699999</v>
      </c>
      <c r="C260" s="76">
        <f>IF(VLOOKUP(A260,Database!$A:$AS,MATCH($C$1,Database!$A$1:$AS$1,0),FALSE)=0,#N/A,VLOOKUP(A260,Database!$A:$AS,MATCH($C$1,Database!$A$1:$AS$1,0),FALSE))</f>
        <v>102.61</v>
      </c>
      <c r="D260" s="76">
        <f>IF(VLOOKUP(A260,Database!$A:$AS,MATCH($D$1,Database!$A$1:$AS$1,0),FALSE)=0,#N/A,VLOOKUP(A260,Database!$A:$AS,MATCH($D$1,Database!$A$1:$AS$1,0),FALSE))</f>
        <v>100.108342362</v>
      </c>
      <c r="E260" s="76">
        <f>IF(VLOOKUP(A260,Database!$A:$AS,MATCH($E$1,Database!$A$1:$AS$1,0),FALSE)=0,#N/A,VLOOKUP(A260,Database!$A:$AS,MATCH($E$1,Database!$A$1:$AS$1,0),FALSE))</f>
        <v>104.67208722700001</v>
      </c>
      <c r="F260" s="76">
        <f>IF(VLOOKUP(A260,Database!$A:$AS,MATCH($F$1,Database!$A$1:$AS$1,0),FALSE)=0,#N/A,VLOOKUP(A260,Database!$A:$AS,MATCH($F$1,Database!$A$1:$AS$1,0),FALSE))</f>
        <v>99.991667360999998</v>
      </c>
      <c r="G260" s="76">
        <f>IF(VLOOKUP(A260,Database!$A:$AS,MATCH($G$1,Database!$A$1:$AS$1,0),FALSE)=0,#N/A,VLOOKUP(A260,Database!$A:$AS,MATCH($G$1,Database!$A$1:$AS$1,0),FALSE))</f>
        <v>91.899540149000003</v>
      </c>
      <c r="H260" s="76">
        <f>(((Table134567891011121314151617343[[#This Row],[ITA]]-VLOOKUP($U$1,A:B,2,))/VLOOKUP($U$1,A:B,2,))*100)+100</f>
        <v>89.226973684451977</v>
      </c>
      <c r="I260" s="76">
        <f>(((Table134567891011121314151617343[[#This Row],[FRA]]-VLOOKUP($U$1,A:C,3,))/VLOOKUP($U$1,A:C,3,))*100)+100</f>
        <v>100.12685402029663</v>
      </c>
      <c r="J260" s="76">
        <f>(((Table134567891011121314151617343[[#This Row],[DEU]]-VLOOKUP($U$1,A:D,4,))/VLOOKUP($U$1,A:D,4,))*100)+100</f>
        <v>133.11170212772146</v>
      </c>
      <c r="K260" s="76">
        <f>(((Table134567891011121314151617343[[#This Row],[ESP]]-VLOOKUP($U$1,A:E,5,))/VLOOKUP($U$1,A:E,5,))*100)+100</f>
        <v>88.488363246354965</v>
      </c>
      <c r="L260" s="76">
        <f>(((Table134567891011121314151617343[[#This Row],[EA19]]-VLOOKUP($U$1,A:F,6,))/VLOOKUP($U$1,A:F,6,))*100)+100</f>
        <v>111.73184357553761</v>
      </c>
      <c r="M260" s="76">
        <f>(((Table134567891011121314151617343[[#This Row],[GBR]]-VLOOKUP($U$1,A:G,7,))/VLOOKUP($U$1,A:G,7,))*100)+100</f>
        <v>95.690607735350838</v>
      </c>
      <c r="N260" s="76">
        <f>IF(VLOOKUP(A260,Database!$A:$AU,MATCH($N$1,Database!$A$1:$AU$1,0),FALSE)=0,#N/A,VLOOKUP(A260,Database!$A:$AU,MATCH($N$1,Database!$A$1:$AU$1,0),FALSE))</f>
        <v>93.719220594999996</v>
      </c>
      <c r="O260" s="76">
        <f>(((Table134567891011121314151617343[[#This Row],[USA]]-VLOOKUP($U$1,A:N,14,))/VLOOKUP($U$1,A:N,14,))*100)+100</f>
        <v>108.10910355464236</v>
      </c>
      <c r="P260" s="76">
        <f>IF(VLOOKUP(A260,Database!$A:$AS,MATCH($P$1,Database!$A$1:$AS$1,0),FALSE)=0,#N/A,VLOOKUP(A260,Database!$A:$AS,MATCH($P$1,Database!$A$1:$AS$1,0),FALSE))</f>
        <v>100.99798185</v>
      </c>
      <c r="Q260" s="76">
        <f>(((Table134567891011121314151617343[[#This Row],[JPN]]-VLOOKUP($U$1,A:Q,16,))/VLOOKUP($U$1,A:Q,16,))*100)+100</f>
        <v>101.39990148417401</v>
      </c>
    </row>
    <row r="261" spans="1:17" s="80" customFormat="1" x14ac:dyDescent="0.35">
      <c r="A261" s="21">
        <v>40756</v>
      </c>
      <c r="B261" s="76">
        <f>IF(VLOOKUP(A261,Database!$A:$AS,MATCH($B$1,Database!$A$1:$AS$1,0),FALSE)=0,#N/A,VLOOKUP(A261,Database!$A:$AS,MATCH($B$1,Database!$A$1:$AS$1,0),FALSE))</f>
        <v>107.791017415</v>
      </c>
      <c r="C261" s="76">
        <f>IF(VLOOKUP(A261,Database!$A:$AS,MATCH($C$1,Database!$A$1:$AS$1,0),FALSE)=0,#N/A,VLOOKUP(A261,Database!$A:$AS,MATCH($C$1,Database!$A$1:$AS$1,0),FALSE))</f>
        <v>101.78</v>
      </c>
      <c r="D261" s="76">
        <f>IF(VLOOKUP(A261,Database!$A:$AS,MATCH($D$1,Database!$A$1:$AS$1,0),FALSE)=0,#N/A,VLOOKUP(A261,Database!$A:$AS,MATCH($D$1,Database!$A$1:$AS$1,0),FALSE))</f>
        <v>99.308275690000002</v>
      </c>
      <c r="E261" s="76">
        <f>IF(VLOOKUP(A261,Database!$A:$AS,MATCH($E$1,Database!$A$1:$AS$1,0),FALSE)=0,#N/A,VLOOKUP(A261,Database!$A:$AS,MATCH($E$1,Database!$A$1:$AS$1,0),FALSE))</f>
        <v>104.588087157</v>
      </c>
      <c r="F261" s="76">
        <f>IF(VLOOKUP(A261,Database!$A:$AS,MATCH($F$1,Database!$A$1:$AS$1,0),FALSE)=0,#N/A,VLOOKUP(A261,Database!$A:$AS,MATCH($F$1,Database!$A$1:$AS$1,0),FALSE))</f>
        <v>100.091659028</v>
      </c>
      <c r="G261" s="76">
        <f>IF(VLOOKUP(A261,Database!$A:$AS,MATCH($G$1,Database!$A$1:$AS$1,0),FALSE)=0,#N/A,VLOOKUP(A261,Database!$A:$AS,MATCH($G$1,Database!$A$1:$AS$1,0),FALSE))</f>
        <v>91.368942341999997</v>
      </c>
      <c r="H261" s="76">
        <f>(((Table134567891011121314151617343[[#This Row],[ITA]]-VLOOKUP($U$1,A:B,2,))/VLOOKUP($U$1,A:B,2,))*100)+100</f>
        <v>88.651315789326247</v>
      </c>
      <c r="I261" s="76">
        <f>(((Table134567891011121314151617343[[#This Row],[FRA]]-VLOOKUP($U$1,A:C,3,))/VLOOKUP($U$1,A:C,3,))*100)+100</f>
        <v>99.316939890710387</v>
      </c>
      <c r="J261" s="76">
        <f>(((Table134567891011121314151617343[[#This Row],[DEU]]-VLOOKUP($U$1,A:D,4,))/VLOOKUP($U$1,A:D,4,))*100)+100</f>
        <v>132.04787234078447</v>
      </c>
      <c r="K261" s="76">
        <f>(((Table134567891011121314151617343[[#This Row],[ESP]]-VLOOKUP($U$1,A:E,5,))/VLOOKUP($U$1,A:E,5,))*100)+100</f>
        <v>88.41735072617125</v>
      </c>
      <c r="L261" s="76">
        <f>(((Table134567891011121314151617343[[#This Row],[EA19]]-VLOOKUP($U$1,A:F,6,))/VLOOKUP($U$1,A:F,6,))*100)+100</f>
        <v>111.84357541870975</v>
      </c>
      <c r="M261" s="76">
        <f>(((Table134567891011121314151617343[[#This Row],[GBR]]-VLOOKUP($U$1,A:G,7,))/VLOOKUP($U$1,A:G,7,))*100)+100</f>
        <v>95.138121547361706</v>
      </c>
      <c r="N261" s="76">
        <f>IF(VLOOKUP(A261,Database!$A:$AU,MATCH($N$1,Database!$A$1:$AU$1,0),FALSE)=0,#N/A,VLOOKUP(A261,Database!$A:$AU,MATCH($N$1,Database!$A$1:$AU$1,0),FALSE))</f>
        <v>94.325772885999996</v>
      </c>
      <c r="O261" s="76">
        <f>(((Table134567891011121314151617343[[#This Row],[USA]]-VLOOKUP($U$1,A:N,14,))/VLOOKUP($U$1,A:N,14,))*100)+100</f>
        <v>108.80878739775068</v>
      </c>
      <c r="P261" s="76">
        <f>IF(VLOOKUP(A261,Database!$A:$AS,MATCH($P$1,Database!$A$1:$AS$1,0),FALSE)=0,#N/A,VLOOKUP(A261,Database!$A:$AS,MATCH($P$1,Database!$A$1:$AS$1,0),FALSE))</f>
        <v>102.537585232</v>
      </c>
      <c r="Q261" s="76">
        <f>(((Table134567891011121314151617343[[#This Row],[JPN]]-VLOOKUP($U$1,A:Q,16,))/VLOOKUP($U$1,A:Q,16,))*100)+100</f>
        <v>102.94563168986623</v>
      </c>
    </row>
    <row r="262" spans="1:17" s="80" customFormat="1" x14ac:dyDescent="0.35">
      <c r="A262" s="21">
        <v>40787</v>
      </c>
      <c r="B262" s="76">
        <f>IF(VLOOKUP(A262,Database!$A:$AS,MATCH($B$1,Database!$A$1:$AS$1,0),FALSE)=0,#N/A,VLOOKUP(A262,Database!$A:$AS,MATCH($B$1,Database!$A$1:$AS$1,0),FALSE))</f>
        <v>107.291059078</v>
      </c>
      <c r="C262" s="76">
        <f>IF(VLOOKUP(A262,Database!$A:$AS,MATCH($C$1,Database!$A$1:$AS$1,0),FALSE)=0,#N/A,VLOOKUP(A262,Database!$A:$AS,MATCH($C$1,Database!$A$1:$AS$1,0),FALSE))</f>
        <v>101.05</v>
      </c>
      <c r="D262" s="76">
        <f>IF(VLOOKUP(A262,Database!$A:$AS,MATCH($D$1,Database!$A$1:$AS$1,0),FALSE)=0,#N/A,VLOOKUP(A262,Database!$A:$AS,MATCH($D$1,Database!$A$1:$AS$1,0),FALSE))</f>
        <v>97.808150678999993</v>
      </c>
      <c r="E262" s="76">
        <f>IF(VLOOKUP(A262,Database!$A:$AS,MATCH($E$1,Database!$A$1:$AS$1,0),FALSE)=0,#N/A,VLOOKUP(A262,Database!$A:$AS,MATCH($E$1,Database!$A$1:$AS$1,0),FALSE))</f>
        <v>103.156085963</v>
      </c>
      <c r="F262" s="76">
        <f>IF(VLOOKUP(A262,Database!$A:$AS,MATCH($F$1,Database!$A$1:$AS$1,0),FALSE)=0,#N/A,VLOOKUP(A262,Database!$A:$AS,MATCH($F$1,Database!$A$1:$AS$1,0),FALSE))</f>
        <v>99.091742354999994</v>
      </c>
      <c r="G262" s="76">
        <f>IF(VLOOKUP(A262,Database!$A:$AS,MATCH($G$1,Database!$A$1:$AS$1,0),FALSE)=0,#N/A,VLOOKUP(A262,Database!$A:$AS,MATCH($G$1,Database!$A$1:$AS$1,0),FALSE))</f>
        <v>91.262822779999993</v>
      </c>
      <c r="H262" s="76">
        <f>(((Table134567891011121314151617343[[#This Row],[ITA]]-VLOOKUP($U$1,A:B,2,))/VLOOKUP($U$1,A:B,2,))*100)+100</f>
        <v>88.240131578639634</v>
      </c>
      <c r="I262" s="76">
        <f>(((Table134567891011121314151617343[[#This Row],[FRA]]-VLOOKUP($U$1,A:C,3,))/VLOOKUP($U$1,A:C,3,))*100)+100</f>
        <v>98.604605776736918</v>
      </c>
      <c r="J262" s="76">
        <f>(((Table134567891011121314151617343[[#This Row],[DEU]]-VLOOKUP($U$1,A:D,4,))/VLOOKUP($U$1,A:D,4,))*100)+100</f>
        <v>130.05319148894793</v>
      </c>
      <c r="K262" s="76">
        <f>(((Table134567891011121314151617343[[#This Row],[ESP]]-VLOOKUP($U$1,A:E,5,))/VLOOKUP($U$1,A:E,5,))*100)+100</f>
        <v>87.206756333904266</v>
      </c>
      <c r="L262" s="76">
        <f>(((Table134567891011121314151617343[[#This Row],[EA19]]-VLOOKUP($U$1,A:F,6,))/VLOOKUP($U$1,A:F,6,))*100)+100</f>
        <v>110.72625698363601</v>
      </c>
      <c r="M262" s="76">
        <f>(((Table134567891011121314151617343[[#This Row],[GBR]]-VLOOKUP($U$1,A:G,7,))/VLOOKUP($U$1,A:G,7,))*100)+100</f>
        <v>95.027624309139128</v>
      </c>
      <c r="N262" s="76">
        <f>IF(VLOOKUP(A262,Database!$A:$AU,MATCH($N$1,Database!$A$1:$AU$1,0),FALSE)=0,#N/A,VLOOKUP(A262,Database!$A:$AU,MATCH($N$1,Database!$A$1:$AU$1,0),FALSE))</f>
        <v>94.273119745000002</v>
      </c>
      <c r="O262" s="76">
        <f>(((Table134567891011121314151617343[[#This Row],[USA]]-VLOOKUP($U$1,A:N,14,))/VLOOKUP($U$1,A:N,14,))*100)+100</f>
        <v>108.74804976211193</v>
      </c>
      <c r="P262" s="76">
        <f>IF(VLOOKUP(A262,Database!$A:$AS,MATCH($P$1,Database!$A$1:$AS$1,0),FALSE)=0,#N/A,VLOOKUP(A262,Database!$A:$AS,MATCH($P$1,Database!$A$1:$AS$1,0),FALSE))</f>
        <v>101.921743879</v>
      </c>
      <c r="Q262" s="76">
        <f>(((Table134567891011121314151617343[[#This Row],[JPN]]-VLOOKUP($U$1,A:Q,16,))/VLOOKUP($U$1,A:Q,16,))*100)+100</f>
        <v>102.32733960738855</v>
      </c>
    </row>
    <row r="263" spans="1:17" s="80" customFormat="1" x14ac:dyDescent="0.35">
      <c r="A263" s="21">
        <v>40817</v>
      </c>
      <c r="B263" s="76">
        <f>IF(VLOOKUP(A263,Database!$A:$AS,MATCH($B$1,Database!$A$1:$AS$1,0),FALSE)=0,#N/A,VLOOKUP(A263,Database!$A:$AS,MATCH($B$1,Database!$A$1:$AS$1,0),FALSE))</f>
        <v>105.99116740300001</v>
      </c>
      <c r="C263" s="76">
        <f>IF(VLOOKUP(A263,Database!$A:$AS,MATCH($C$1,Database!$A$1:$AS$1,0),FALSE)=0,#N/A,VLOOKUP(A263,Database!$A:$AS,MATCH($C$1,Database!$A$1:$AS$1,0),FALSE))</f>
        <v>101.26</v>
      </c>
      <c r="D263" s="76">
        <f>IF(VLOOKUP(A263,Database!$A:$AS,MATCH($D$1,Database!$A$1:$AS$1,0),FALSE)=0,#N/A,VLOOKUP(A263,Database!$A:$AS,MATCH($D$1,Database!$A$1:$AS$1,0),FALSE))</f>
        <v>98.908242353999995</v>
      </c>
      <c r="E263" s="76">
        <f>IF(VLOOKUP(A263,Database!$A:$AS,MATCH($E$1,Database!$A$1:$AS$1,0),FALSE)=0,#N/A,VLOOKUP(A263,Database!$A:$AS,MATCH($E$1,Database!$A$1:$AS$1,0),FALSE))</f>
        <v>101.65508471299999</v>
      </c>
      <c r="F263" s="76">
        <f>IF(VLOOKUP(A263,Database!$A:$AS,MATCH($F$1,Database!$A$1:$AS$1,0),FALSE)=0,#N/A,VLOOKUP(A263,Database!$A:$AS,MATCH($F$1,Database!$A$1:$AS$1,0),FALSE))</f>
        <v>98.791767352999997</v>
      </c>
      <c r="G263" s="76">
        <f>IF(VLOOKUP(A263,Database!$A:$AS,MATCH($G$1,Database!$A$1:$AS$1,0),FALSE)=0,#N/A,VLOOKUP(A263,Database!$A:$AS,MATCH($G$1,Database!$A$1:$AS$1,0),FALSE))</f>
        <v>90.944464096000004</v>
      </c>
      <c r="H263" s="76">
        <f>(((Table134567891011121314151617343[[#This Row],[ITA]]-VLOOKUP($U$1,A:B,2,))/VLOOKUP($U$1,A:B,2,))*100)+100</f>
        <v>87.171052631841377</v>
      </c>
      <c r="I263" s="76">
        <f>(((Table134567891011121314151617343[[#This Row],[FRA]]-VLOOKUP($U$1,A:C,3,))/VLOOKUP($U$1,A:C,3,))*100)+100</f>
        <v>98.80952380952381</v>
      </c>
      <c r="J263" s="76">
        <f>(((Table134567891011121314151617343[[#This Row],[DEU]]-VLOOKUP($U$1,A:D,4,))/VLOOKUP($U$1,A:D,4,))*100)+100</f>
        <v>131.51595744731597</v>
      </c>
      <c r="K263" s="76">
        <f>(((Table134567891011121314151617343[[#This Row],[ESP]]-VLOOKUP($U$1,A:E,5,))/VLOOKUP($U$1,A:E,5,))*100)+100</f>
        <v>85.937830229897315</v>
      </c>
      <c r="L263" s="76">
        <f>(((Table134567891011121314151617343[[#This Row],[EA19]]-VLOOKUP($U$1,A:F,6,))/VLOOKUP($U$1,A:F,6,))*100)+100</f>
        <v>110.39106145300214</v>
      </c>
      <c r="M263" s="76">
        <f>(((Table134567891011121314151617343[[#This Row],[GBR]]-VLOOKUP($U$1,A:G,7,))/VLOOKUP($U$1,A:G,7,))*100)+100</f>
        <v>94.696132596553923</v>
      </c>
      <c r="N263" s="76">
        <f>IF(VLOOKUP(A263,Database!$A:$AU,MATCH($N$1,Database!$A$1:$AU$1,0),FALSE)=0,#N/A,VLOOKUP(A263,Database!$A:$AU,MATCH($N$1,Database!$A$1:$AU$1,0),FALSE))</f>
        <v>94.923500075000007</v>
      </c>
      <c r="O263" s="76">
        <f>(((Table134567891011121314151617343[[#This Row],[USA]]-VLOOKUP($U$1,A:N,14,))/VLOOKUP($U$1,A:N,14,))*100)+100</f>
        <v>109.49829111067928</v>
      </c>
      <c r="P263" s="76">
        <f>IF(VLOOKUP(A263,Database!$A:$AS,MATCH($P$1,Database!$A$1:$AS$1,0),FALSE)=0,#N/A,VLOOKUP(A263,Database!$A:$AS,MATCH($P$1,Database!$A$1:$AS$1,0),FALSE))</f>
        <v>103.56398748700001</v>
      </c>
      <c r="Q263" s="76">
        <f>(((Table134567891011121314151617343[[#This Row],[JPN]]-VLOOKUP($U$1,A:Q,16,))/VLOOKUP($U$1,A:Q,16,))*100)+100</f>
        <v>103.97611849399573</v>
      </c>
    </row>
    <row r="264" spans="1:17" s="80" customFormat="1" x14ac:dyDescent="0.35">
      <c r="A264" s="21">
        <v>40848</v>
      </c>
      <c r="B264" s="76">
        <f>IF(VLOOKUP(A264,Database!$A:$AS,MATCH($B$1,Database!$A$1:$AS$1,0),FALSE)=0,#N/A,VLOOKUP(A264,Database!$A:$AS,MATCH($B$1,Database!$A$1:$AS$1,0),FALSE))</f>
        <v>106.791100742</v>
      </c>
      <c r="C264" s="76">
        <f>IF(VLOOKUP(A264,Database!$A:$AS,MATCH($C$1,Database!$A$1:$AS$1,0),FALSE)=0,#N/A,VLOOKUP(A264,Database!$A:$AS,MATCH($C$1,Database!$A$1:$AS$1,0),FALSE))</f>
        <v>103.29</v>
      </c>
      <c r="D264" s="76">
        <f>IF(VLOOKUP(A264,Database!$A:$AS,MATCH($D$1,Database!$A$1:$AS$1,0),FALSE)=0,#N/A,VLOOKUP(A264,Database!$A:$AS,MATCH($D$1,Database!$A$1:$AS$1,0),FALSE))</f>
        <v>98.208184015</v>
      </c>
      <c r="E264" s="76">
        <f>IF(VLOOKUP(A264,Database!$A:$AS,MATCH($E$1,Database!$A$1:$AS$1,0),FALSE)=0,#N/A,VLOOKUP(A264,Database!$A:$AS,MATCH($E$1,Database!$A$1:$AS$1,0),FALSE))</f>
        <v>101.113084261</v>
      </c>
      <c r="F264" s="76">
        <f>IF(VLOOKUP(A264,Database!$A:$AS,MATCH($F$1,Database!$A$1:$AS$1,0),FALSE)=0,#N/A,VLOOKUP(A264,Database!$A:$AS,MATCH($F$1,Database!$A$1:$AS$1,0),FALSE))</f>
        <v>99.091742354999994</v>
      </c>
      <c r="G264" s="76">
        <f>IF(VLOOKUP(A264,Database!$A:$AS,MATCH($G$1,Database!$A$1:$AS$1,0),FALSE)=0,#N/A,VLOOKUP(A264,Database!$A:$AS,MATCH($G$1,Database!$A$1:$AS$1,0),FALSE))</f>
        <v>90.519985851000001</v>
      </c>
      <c r="H264" s="76">
        <f>(((Table134567891011121314151617343[[#This Row],[ITA]]-VLOOKUP($U$1,A:B,2,))/VLOOKUP($U$1,A:B,2,))*100)+100</f>
        <v>87.828947368775459</v>
      </c>
      <c r="I264" s="76">
        <f>(((Table134567891011121314151617343[[#This Row],[FRA]]-VLOOKUP($U$1,A:C,3,))/VLOOKUP($U$1,A:C,3,))*100)+100</f>
        <v>100.7903981264637</v>
      </c>
      <c r="J264" s="76">
        <f>(((Table134567891011121314151617343[[#This Row],[DEU]]-VLOOKUP($U$1,A:D,4,))/VLOOKUP($U$1,A:D,4,))*100)+100</f>
        <v>130.58510638241643</v>
      </c>
      <c r="K264" s="76">
        <f>(((Table134567891011121314151617343[[#This Row],[ESP]]-VLOOKUP($U$1,A:E,5,))/VLOOKUP($U$1,A:E,5,))*100)+100</f>
        <v>85.479630397001529</v>
      </c>
      <c r="L264" s="76">
        <f>(((Table134567891011121314151617343[[#This Row],[EA19]]-VLOOKUP($U$1,A:F,6,))/VLOOKUP($U$1,A:F,6,))*100)+100</f>
        <v>110.72625698363601</v>
      </c>
      <c r="M264" s="76">
        <f>(((Table134567891011121314151617343[[#This Row],[GBR]]-VLOOKUP($U$1,A:G,7,))/VLOOKUP($U$1,A:G,7,))*100)+100</f>
        <v>94.254143646787369</v>
      </c>
      <c r="N264" s="76">
        <f>IF(VLOOKUP(A264,Database!$A:$AU,MATCH($N$1,Database!$A$1:$AU$1,0),FALSE)=0,#N/A,VLOOKUP(A264,Database!$A:$AU,MATCH($N$1,Database!$A$1:$AU$1,0),FALSE))</f>
        <v>94.939762063000003</v>
      </c>
      <c r="O264" s="76">
        <f>(((Table134567891011121314151617343[[#This Row],[USA]]-VLOOKUP($U$1,A:N,14,))/VLOOKUP($U$1,A:N,14,))*100)+100</f>
        <v>109.51705000489045</v>
      </c>
      <c r="P264" s="76">
        <f>IF(VLOOKUP(A264,Database!$A:$AS,MATCH($P$1,Database!$A$1:$AS$1,0),FALSE)=0,#N/A,VLOOKUP(A264,Database!$A:$AS,MATCH($P$1,Database!$A$1:$AS$1,0),FALSE))</f>
        <v>101.51118297799999</v>
      </c>
      <c r="Q264" s="76">
        <f>(((Table134567891011121314151617343[[#This Row],[JPN]]-VLOOKUP($U$1,A:Q,16,))/VLOOKUP($U$1,A:Q,16,))*100)+100</f>
        <v>101.91514488674073</v>
      </c>
    </row>
    <row r="265" spans="1:17" s="80" customFormat="1" x14ac:dyDescent="0.35">
      <c r="A265" s="21">
        <v>40878</v>
      </c>
      <c r="B265" s="76">
        <f>IF(VLOOKUP(A265,Database!$A:$AS,MATCH($B$1,Database!$A$1:$AS$1,0),FALSE)=0,#N/A,VLOOKUP(A265,Database!$A:$AS,MATCH($B$1,Database!$A$1:$AS$1,0),FALSE))</f>
        <v>107.691025748</v>
      </c>
      <c r="C265" s="76">
        <f>IF(VLOOKUP(A265,Database!$A:$AS,MATCH($C$1,Database!$A$1:$AS$1,0),FALSE)=0,#N/A,VLOOKUP(A265,Database!$A:$AS,MATCH($C$1,Database!$A$1:$AS$1,0),FALSE))</f>
        <v>101.25</v>
      </c>
      <c r="D265" s="76">
        <f>IF(VLOOKUP(A265,Database!$A:$AS,MATCH($D$1,Database!$A$1:$AS$1,0),FALSE)=0,#N/A,VLOOKUP(A265,Database!$A:$AS,MATCH($D$1,Database!$A$1:$AS$1,0),FALSE))</f>
        <v>96.808067339000004</v>
      </c>
      <c r="E265" s="76">
        <f>IF(VLOOKUP(A265,Database!$A:$AS,MATCH($E$1,Database!$A$1:$AS$1,0),FALSE)=0,#N/A,VLOOKUP(A265,Database!$A:$AS,MATCH($E$1,Database!$A$1:$AS$1,0),FALSE))</f>
        <v>102.301085251</v>
      </c>
      <c r="F265" s="76">
        <f>IF(VLOOKUP(A265,Database!$A:$AS,MATCH($F$1,Database!$A$1:$AS$1,0),FALSE)=0,#N/A,VLOOKUP(A265,Database!$A:$AS,MATCH($F$1,Database!$A$1:$AS$1,0),FALSE))</f>
        <v>98.491792351000001</v>
      </c>
      <c r="G265" s="76">
        <f>IF(VLOOKUP(A265,Database!$A:$AS,MATCH($G$1,Database!$A$1:$AS$1,0),FALSE)=0,#N/A,VLOOKUP(A265,Database!$A:$AS,MATCH($G$1,Database!$A$1:$AS$1,0),FALSE))</f>
        <v>91.050583657999994</v>
      </c>
      <c r="H265" s="76">
        <f>(((Table134567891011121314151617343[[#This Row],[ITA]]-VLOOKUP($U$1,A:B,2,))/VLOOKUP($U$1,A:B,2,))*100)+100</f>
        <v>88.569078947517895</v>
      </c>
      <c r="I265" s="76">
        <f>(((Table134567891011121314151617343[[#This Row],[FRA]]-VLOOKUP($U$1,A:C,3,))/VLOOKUP($U$1,A:C,3,))*100)+100</f>
        <v>98.79976580796253</v>
      </c>
      <c r="J265" s="76">
        <f>(((Table134567891011121314151617343[[#This Row],[DEU]]-VLOOKUP($U$1,A:D,4,))/VLOOKUP($U$1,A:D,4,))*100)+100</f>
        <v>128.72340425527671</v>
      </c>
      <c r="K265" s="76">
        <f>(((Table134567891011121314151617343[[#This Row],[ESP]]-VLOOKUP($U$1,A:E,5,))/VLOOKUP($U$1,A:E,5,))*100)+100</f>
        <v>86.483950325314112</v>
      </c>
      <c r="L265" s="76">
        <f>(((Table134567891011121314151617343[[#This Row],[EA19]]-VLOOKUP($U$1,A:F,6,))/VLOOKUP($U$1,A:F,6,))*100)+100</f>
        <v>110.05586592236827</v>
      </c>
      <c r="M265" s="76">
        <f>(((Table134567891011121314151617343[[#This Row],[GBR]]-VLOOKUP($U$1,A:G,7,))/VLOOKUP($U$1,A:G,7,))*100)+100</f>
        <v>94.806629834776487</v>
      </c>
      <c r="N265" s="76">
        <f>IF(VLOOKUP(A265,Database!$A:$AU,MATCH($N$1,Database!$A$1:$AU$1,0),FALSE)=0,#N/A,VLOOKUP(A265,Database!$A:$AU,MATCH($N$1,Database!$A$1:$AU$1,0),FALSE))</f>
        <v>95.405013550999996</v>
      </c>
      <c r="O265" s="76">
        <f>(((Table134567891011121314151617343[[#This Row],[USA]]-VLOOKUP($U$1,A:N,14,))/VLOOKUP($U$1,A:N,14,))*100)+100</f>
        <v>110.05373736716058</v>
      </c>
      <c r="P265" s="76">
        <f>IF(VLOOKUP(A265,Database!$A:$AS,MATCH($P$1,Database!$A$1:$AS$1,0),FALSE)=0,#N/A,VLOOKUP(A265,Database!$A:$AS,MATCH($P$1,Database!$A$1:$AS$1,0),FALSE))</f>
        <v>103.56398748700001</v>
      </c>
      <c r="Q265" s="76">
        <f>(((Table134567891011121314151617343[[#This Row],[JPN]]-VLOOKUP($U$1,A:Q,16,))/VLOOKUP($U$1,A:Q,16,))*100)+100</f>
        <v>103.97611849399573</v>
      </c>
    </row>
    <row r="266" spans="1:17" s="80" customFormat="1" x14ac:dyDescent="0.35">
      <c r="A266" s="21">
        <v>40909</v>
      </c>
      <c r="B266" s="76">
        <f>IF(VLOOKUP(A266,Database!$A:$AS,MATCH($B$1,Database!$A$1:$AS$1,0),FALSE)=0,#N/A,VLOOKUP(A266,Database!$A:$AS,MATCH($B$1,Database!$A$1:$AS$1,0),FALSE))</f>
        <v>103.591367386</v>
      </c>
      <c r="C266" s="76">
        <f>IF(VLOOKUP(A266,Database!$A:$AS,MATCH($C$1,Database!$A$1:$AS$1,0),FALSE)=0,#N/A,VLOOKUP(A266,Database!$A:$AS,MATCH($C$1,Database!$A$1:$AS$1,0),FALSE))</f>
        <v>100.88</v>
      </c>
      <c r="D266" s="76">
        <f>IF(VLOOKUP(A266,Database!$A:$AS,MATCH($D$1,Database!$A$1:$AS$1,0),FALSE)=0,#N/A,VLOOKUP(A266,Database!$A:$AS,MATCH($D$1,Database!$A$1:$AS$1,0),FALSE))</f>
        <v>97.308109009000006</v>
      </c>
      <c r="E266" s="76">
        <f>IF(VLOOKUP(A266,Database!$A:$AS,MATCH($E$1,Database!$A$1:$AS$1,0),FALSE)=0,#N/A,VLOOKUP(A266,Database!$A:$AS,MATCH($E$1,Database!$A$1:$AS$1,0),FALSE))</f>
        <v>100.689083908</v>
      </c>
      <c r="F266" s="76">
        <f>IF(VLOOKUP(A266,Database!$A:$AS,MATCH($F$1,Database!$A$1:$AS$1,0),FALSE)=0,#N/A,VLOOKUP(A266,Database!$A:$AS,MATCH($F$1,Database!$A$1:$AS$1,0),FALSE))</f>
        <v>97.691859011999995</v>
      </c>
      <c r="G266" s="76">
        <f>IF(VLOOKUP(A266,Database!$A:$AS,MATCH($G$1,Database!$A$1:$AS$1,0),FALSE)=0,#N/A,VLOOKUP(A266,Database!$A:$AS,MATCH($G$1,Database!$A$1:$AS$1,0),FALSE))</f>
        <v>90.413866288999998</v>
      </c>
      <c r="H266" s="76">
        <f>(((Table134567891011121314151617343[[#This Row],[ITA]]-VLOOKUP($U$1,A:B,2,))/VLOOKUP($U$1,A:B,2,))*100)+100</f>
        <v>85.197368421039116</v>
      </c>
      <c r="I266" s="76">
        <f>(((Table134567891011121314151617343[[#This Row],[FRA]]-VLOOKUP($U$1,A:C,3,))/VLOOKUP($U$1,A:C,3,))*100)+100</f>
        <v>98.438719750195148</v>
      </c>
      <c r="J266" s="76">
        <f>(((Table134567891011121314151617343[[#This Row],[DEU]]-VLOOKUP($U$1,A:D,4,))/VLOOKUP($U$1,A:D,4,))*100)+100</f>
        <v>129.38829787211233</v>
      </c>
      <c r="K266" s="76">
        <f>(((Table134567891011121314151617343[[#This Row],[ESP]]-VLOOKUP($U$1,A:E,5,))/VLOOKUP($U$1,A:E,5,))*100)+100</f>
        <v>85.12118624778455</v>
      </c>
      <c r="L266" s="76">
        <f>(((Table134567891011121314151617343[[#This Row],[EA19]]-VLOOKUP($U$1,A:F,6,))/VLOOKUP($U$1,A:F,6,))*100)+100</f>
        <v>109.16201117363882</v>
      </c>
      <c r="M266" s="76">
        <f>(((Table134567891011121314151617343[[#This Row],[GBR]]-VLOOKUP($U$1,A:G,7,))/VLOOKUP($U$1,A:G,7,))*100)+100</f>
        <v>94.143646408564791</v>
      </c>
      <c r="N266" s="76">
        <f>IF(VLOOKUP(A266,Database!$A:$AU,MATCH($N$1,Database!$A$1:$AU$1,0),FALSE)=0,#N/A,VLOOKUP(A266,Database!$A:$AU,MATCH($N$1,Database!$A$1:$AU$1,0),FALSE))</f>
        <v>95.990445090999998</v>
      </c>
      <c r="O266" s="76">
        <f>(((Table134567891011121314151617343[[#This Row],[USA]]-VLOOKUP($U$1,A:N,14,))/VLOOKUP($U$1,A:N,14,))*100)+100</f>
        <v>110.72905752646406</v>
      </c>
      <c r="P266" s="76">
        <f>IF(VLOOKUP(A266,Database!$A:$AS,MATCH($P$1,Database!$A$1:$AS$1,0),FALSE)=0,#N/A,VLOOKUP(A266,Database!$A:$AS,MATCH($P$1,Database!$A$1:$AS$1,0),FALSE))</f>
        <v>103.871908163</v>
      </c>
      <c r="Q266" s="76">
        <f>(((Table134567891011121314151617343[[#This Row],[JPN]]-VLOOKUP($U$1,A:Q,16,))/VLOOKUP($U$1,A:Q,16,))*100)+100</f>
        <v>104.28526453473258</v>
      </c>
    </row>
    <row r="267" spans="1:17" s="80" customFormat="1" x14ac:dyDescent="0.35">
      <c r="A267" s="21">
        <v>40940</v>
      </c>
      <c r="B267" s="76">
        <f>IF(VLOOKUP(A267,Database!$A:$AS,MATCH($B$1,Database!$A$1:$AS$1,0),FALSE)=0,#N/A,VLOOKUP(A267,Database!$A:$AS,MATCH($B$1,Database!$A$1:$AS$1,0),FALSE))</f>
        <v>103.891342388</v>
      </c>
      <c r="C267" s="76">
        <f>IF(VLOOKUP(A267,Database!$A:$AS,MATCH($C$1,Database!$A$1:$AS$1,0),FALSE)=0,#N/A,VLOOKUP(A267,Database!$A:$AS,MATCH($C$1,Database!$A$1:$AS$1,0),FALSE))</f>
        <v>101.81</v>
      </c>
      <c r="D267" s="76">
        <f>IF(VLOOKUP(A267,Database!$A:$AS,MATCH($D$1,Database!$A$1:$AS$1,0),FALSE)=0,#N/A,VLOOKUP(A267,Database!$A:$AS,MATCH($D$1,Database!$A$1:$AS$1,0),FALSE))</f>
        <v>97.208100674999997</v>
      </c>
      <c r="E267" s="76">
        <f>IF(VLOOKUP(A267,Database!$A:$AS,MATCH($E$1,Database!$A$1:$AS$1,0),FALSE)=0,#N/A,VLOOKUP(A267,Database!$A:$AS,MATCH($E$1,Database!$A$1:$AS$1,0),FALSE))</f>
        <v>99.466082888000003</v>
      </c>
      <c r="F267" s="76">
        <f>IF(VLOOKUP(A267,Database!$A:$AS,MATCH($F$1,Database!$A$1:$AS$1,0),FALSE)=0,#N/A,VLOOKUP(A267,Database!$A:$AS,MATCH($F$1,Database!$A$1:$AS$1,0),FALSE))</f>
        <v>98.391800683</v>
      </c>
      <c r="G267" s="76">
        <f>IF(VLOOKUP(A267,Database!$A:$AS,MATCH($G$1,Database!$A$1:$AS$1,0),FALSE)=0,#N/A,VLOOKUP(A267,Database!$A:$AS,MATCH($G$1,Database!$A$1:$AS$1,0),FALSE))</f>
        <v>90.519985851000001</v>
      </c>
      <c r="H267" s="76">
        <f>(((Table134567891011121314151617343[[#This Row],[ITA]]-VLOOKUP($U$1,A:B,2,))/VLOOKUP($U$1,A:B,2,))*100)+100</f>
        <v>85.444078947286584</v>
      </c>
      <c r="I267" s="76">
        <f>(((Table134567891011121314151617343[[#This Row],[FRA]]-VLOOKUP($U$1,A:C,3,))/VLOOKUP($U$1,A:C,3,))*100)+100</f>
        <v>99.346213895394214</v>
      </c>
      <c r="J267" s="76">
        <f>(((Table134567891011121314151617343[[#This Row],[DEU]]-VLOOKUP($U$1,A:D,4,))/VLOOKUP($U$1,A:D,4,))*100)+100</f>
        <v>129.2553191487452</v>
      </c>
      <c r="K267" s="76">
        <f>(((Table134567891011121314151617343[[#This Row],[ESP]]-VLOOKUP($U$1,A:E,5,))/VLOOKUP($U$1,A:E,5,))*100)+100</f>
        <v>84.087277768690939</v>
      </c>
      <c r="L267" s="76">
        <f>(((Table134567891011121314151617343[[#This Row],[EA19]]-VLOOKUP($U$1,A:F,6,))/VLOOKUP($U$1,A:F,6,))*100)+100</f>
        <v>109.9441340780787</v>
      </c>
      <c r="M267" s="76">
        <f>(((Table134567891011121314151617343[[#This Row],[GBR]]-VLOOKUP($U$1,A:G,7,))/VLOOKUP($U$1,A:G,7,))*100)+100</f>
        <v>94.254143646787369</v>
      </c>
      <c r="N267" s="76">
        <f>IF(VLOOKUP(A267,Database!$A:$AU,MATCH($N$1,Database!$A$1:$AU$1,0),FALSE)=0,#N/A,VLOOKUP(A267,Database!$A:$AU,MATCH($N$1,Database!$A$1:$AU$1,0),FALSE))</f>
        <v>96.286135615000006</v>
      </c>
      <c r="O267" s="76">
        <f>(((Table134567891011121314151617343[[#This Row],[USA]]-VLOOKUP($U$1,A:N,14,))/VLOOKUP($U$1,A:N,14,))*100)+100</f>
        <v>111.070149111267</v>
      </c>
      <c r="P267" s="76">
        <f>IF(VLOOKUP(A267,Database!$A:$AS,MATCH($P$1,Database!$A$1:$AS$1,0),FALSE)=0,#N/A,VLOOKUP(A267,Database!$A:$AS,MATCH($P$1,Database!$A$1:$AS$1,0),FALSE))</f>
        <v>103.66662771199999</v>
      </c>
      <c r="Q267" s="76">
        <f>(((Table134567891011121314151617343[[#This Row],[JPN]]-VLOOKUP($U$1,A:Q,16,))/VLOOKUP($U$1,A:Q,16,))*100)+100</f>
        <v>104.07916717390668</v>
      </c>
    </row>
    <row r="268" spans="1:17" s="80" customFormat="1" x14ac:dyDescent="0.35">
      <c r="A268" s="21">
        <v>40969</v>
      </c>
      <c r="B268" s="76">
        <f>IF(VLOOKUP(A268,Database!$A:$AS,MATCH($B$1,Database!$A$1:$AS$1,0),FALSE)=0,#N/A,VLOOKUP(A268,Database!$A:$AS,MATCH($B$1,Database!$A$1:$AS$1,0),FALSE))</f>
        <v>104.291309058</v>
      </c>
      <c r="C268" s="76">
        <f>IF(VLOOKUP(A268,Database!$A:$AS,MATCH($C$1,Database!$A$1:$AS$1,0),FALSE)=0,#N/A,VLOOKUP(A268,Database!$A:$AS,MATCH($C$1,Database!$A$1:$AS$1,0),FALSE))</f>
        <v>100.61</v>
      </c>
      <c r="D268" s="76">
        <f>IF(VLOOKUP(A268,Database!$A:$AS,MATCH($D$1,Database!$A$1:$AS$1,0),FALSE)=0,#N/A,VLOOKUP(A268,Database!$A:$AS,MATCH($D$1,Database!$A$1:$AS$1,0),FALSE))</f>
        <v>98.408200683000004</v>
      </c>
      <c r="E268" s="76">
        <f>IF(VLOOKUP(A268,Database!$A:$AS,MATCH($E$1,Database!$A$1:$AS$1,0),FALSE)=0,#N/A,VLOOKUP(A268,Database!$A:$AS,MATCH($E$1,Database!$A$1:$AS$1,0),FALSE))</f>
        <v>97.912081592999996</v>
      </c>
      <c r="F268" s="76">
        <f>IF(VLOOKUP(A268,Database!$A:$AS,MATCH($F$1,Database!$A$1:$AS$1,0),FALSE)=0,#N/A,VLOOKUP(A268,Database!$A:$AS,MATCH($F$1,Database!$A$1:$AS$1,0),FALSE))</f>
        <v>98.191817349000004</v>
      </c>
      <c r="G268" s="76">
        <f>IF(VLOOKUP(A268,Database!$A:$AS,MATCH($G$1,Database!$A$1:$AS$1,0),FALSE)=0,#N/A,VLOOKUP(A268,Database!$A:$AS,MATCH($G$1,Database!$A$1:$AS$1,0),FALSE))</f>
        <v>91.050583657999994</v>
      </c>
      <c r="H268" s="76">
        <f>(((Table134567891011121314151617343[[#This Row],[ITA]]-VLOOKUP($U$1,A:B,2,))/VLOOKUP($U$1,A:B,2,))*100)+100</f>
        <v>85.773026316164845</v>
      </c>
      <c r="I268" s="76">
        <f>(((Table134567891011121314151617343[[#This Row],[FRA]]-VLOOKUP($U$1,A:C,3,))/VLOOKUP($U$1,A:C,3,))*100)+100</f>
        <v>98.175253708040586</v>
      </c>
      <c r="J268" s="76">
        <f>(((Table134567891011121314151617343[[#This Row],[DEU]]-VLOOKUP($U$1,A:D,4,))/VLOOKUP($U$1,A:D,4,))*100)+100</f>
        <v>130.85106382915069</v>
      </c>
      <c r="K268" s="76">
        <f>(((Table134567891011121314151617343[[#This Row],[ESP]]-VLOOKUP($U$1,A:E,5,))/VLOOKUP($U$1,A:E,5,))*100)+100</f>
        <v>82.773546145292144</v>
      </c>
      <c r="L268" s="76">
        <f>(((Table134567891011121314151617343[[#This Row],[EA19]]-VLOOKUP($U$1,A:F,6,))/VLOOKUP($U$1,A:F,6,))*100)+100</f>
        <v>109.7206703917344</v>
      </c>
      <c r="M268" s="76">
        <f>(((Table134567891011121314151617343[[#This Row],[GBR]]-VLOOKUP($U$1,A:G,7,))/VLOOKUP($U$1,A:G,7,))*100)+100</f>
        <v>94.806629834776487</v>
      </c>
      <c r="N268" s="76">
        <f>IF(VLOOKUP(A268,Database!$A:$AU,MATCH($N$1,Database!$A$1:$AU$1,0),FALSE)=0,#N/A,VLOOKUP(A268,Database!$A:$AU,MATCH($N$1,Database!$A$1:$AU$1,0),FALSE))</f>
        <v>95.784393813999998</v>
      </c>
      <c r="O268" s="76">
        <f>(((Table134567891011121314151617343[[#This Row],[USA]]-VLOOKUP($U$1,A:N,14,))/VLOOKUP($U$1,A:N,14,))*100)+100</f>
        <v>110.49136862229548</v>
      </c>
      <c r="P268" s="76">
        <f>IF(VLOOKUP(A268,Database!$A:$AS,MATCH($P$1,Database!$A$1:$AS$1,0),FALSE)=0,#N/A,VLOOKUP(A268,Database!$A:$AS,MATCH($P$1,Database!$A$1:$AS$1,0),FALSE))</f>
        <v>103.461347261</v>
      </c>
      <c r="Q268" s="76">
        <f>(((Table134567891011121314151617343[[#This Row],[JPN]]-VLOOKUP($U$1,A:Q,16,))/VLOOKUP($U$1,A:Q,16,))*100)+100</f>
        <v>103.87306981308079</v>
      </c>
    </row>
    <row r="269" spans="1:17" s="80" customFormat="1" x14ac:dyDescent="0.35">
      <c r="A269" s="21">
        <v>41000</v>
      </c>
      <c r="B269" s="76">
        <f>IF(VLOOKUP(A269,Database!$A:$AS,MATCH($B$1,Database!$A$1:$AS$1,0),FALSE)=0,#N/A,VLOOKUP(A269,Database!$A:$AS,MATCH($B$1,Database!$A$1:$AS$1,0),FALSE))</f>
        <v>102.791434047</v>
      </c>
      <c r="C269" s="76">
        <f>IF(VLOOKUP(A269,Database!$A:$AS,MATCH($C$1,Database!$A$1:$AS$1,0),FALSE)=0,#N/A,VLOOKUP(A269,Database!$A:$AS,MATCH($C$1,Database!$A$1:$AS$1,0),FALSE))</f>
        <v>100.97</v>
      </c>
      <c r="D269" s="76">
        <f>IF(VLOOKUP(A269,Database!$A:$AS,MATCH($D$1,Database!$A$1:$AS$1,0),FALSE)=0,#N/A,VLOOKUP(A269,Database!$A:$AS,MATCH($D$1,Database!$A$1:$AS$1,0),FALSE))</f>
        <v>96.608050671000001</v>
      </c>
      <c r="E269" s="76">
        <f>IF(VLOOKUP(A269,Database!$A:$AS,MATCH($E$1,Database!$A$1:$AS$1,0),FALSE)=0,#N/A,VLOOKUP(A269,Database!$A:$AS,MATCH($E$1,Database!$A$1:$AS$1,0),FALSE))</f>
        <v>97.126080938000001</v>
      </c>
      <c r="F269" s="76">
        <f>IF(VLOOKUP(A269,Database!$A:$AS,MATCH($F$1,Database!$A$1:$AS$1,0),FALSE)=0,#N/A,VLOOKUP(A269,Database!$A:$AS,MATCH($F$1,Database!$A$1:$AS$1,0),FALSE))</f>
        <v>97.391884009999998</v>
      </c>
      <c r="G269" s="76">
        <f>IF(VLOOKUP(A269,Database!$A:$AS,MATCH($G$1,Database!$A$1:$AS$1,0),FALSE)=0,#N/A,VLOOKUP(A269,Database!$A:$AS,MATCH($G$1,Database!$A$1:$AS$1,0),FALSE))</f>
        <v>91.475061902999997</v>
      </c>
      <c r="H269" s="76">
        <f>(((Table134567891011121314151617343[[#This Row],[ITA]]-VLOOKUP($U$1,A:B,2,))/VLOOKUP($U$1,A:B,2,))*100)+100</f>
        <v>84.539473684105019</v>
      </c>
      <c r="I269" s="76">
        <f>(((Table134567891011121314151617343[[#This Row],[FRA]]-VLOOKUP($U$1,A:C,3,))/VLOOKUP($U$1,A:C,3,))*100)+100</f>
        <v>98.526541764246673</v>
      </c>
      <c r="J269" s="76">
        <f>(((Table134567891011121314151617343[[#This Row],[DEU]]-VLOOKUP($U$1,A:D,4,))/VLOOKUP($U$1,A:D,4,))*100)+100</f>
        <v>128.45744680854247</v>
      </c>
      <c r="K269" s="76">
        <f>(((Table134567891011121314151617343[[#This Row],[ESP]]-VLOOKUP($U$1,A:E,5,))/VLOOKUP($U$1,A:E,5,))*100)+100</f>
        <v>82.109071849287361</v>
      </c>
      <c r="L269" s="76">
        <f>(((Table134567891011121314151617343[[#This Row],[EA19]]-VLOOKUP($U$1,A:F,6,))/VLOOKUP($U$1,A:F,6,))*100)+100</f>
        <v>108.82681564300495</v>
      </c>
      <c r="M269" s="76">
        <f>(((Table134567891011121314151617343[[#This Row],[GBR]]-VLOOKUP($U$1,A:G,7,))/VLOOKUP($U$1,A:G,7,))*100)+100</f>
        <v>95.248618784543027</v>
      </c>
      <c r="N269" s="76">
        <f>IF(VLOOKUP(A269,Database!$A:$AU,MATCH($N$1,Database!$A$1:$AU$1,0),FALSE)=0,#N/A,VLOOKUP(A269,Database!$A:$AU,MATCH($N$1,Database!$A$1:$AU$1,0),FALSE))</f>
        <v>96.481775253999999</v>
      </c>
      <c r="O269" s="76">
        <f>(((Table134567891011121314151617343[[#This Row],[USA]]-VLOOKUP($U$1,A:N,14,))/VLOOKUP($U$1,A:N,14,))*100)+100</f>
        <v>111.29582774856001</v>
      </c>
      <c r="P269" s="76">
        <f>IF(VLOOKUP(A269,Database!$A:$AS,MATCH($P$1,Database!$A$1:$AS$1,0),FALSE)=0,#N/A,VLOOKUP(A269,Database!$A:$AS,MATCH($P$1,Database!$A$1:$AS$1,0),FALSE))</f>
        <v>102.948146134</v>
      </c>
      <c r="Q269" s="76">
        <f>(((Table134567891011121314151617343[[#This Row],[JPN]]-VLOOKUP($U$1,A:Q,16,))/VLOOKUP($U$1,A:Q,16,))*100)+100</f>
        <v>103.35782641151803</v>
      </c>
    </row>
    <row r="270" spans="1:17" s="80" customFormat="1" x14ac:dyDescent="0.35">
      <c r="A270" s="21">
        <v>41030</v>
      </c>
      <c r="B270" s="76">
        <f>IF(VLOOKUP(A270,Database!$A:$AS,MATCH($B$1,Database!$A$1:$AS$1,0),FALSE)=0,#N/A,VLOOKUP(A270,Database!$A:$AS,MATCH($B$1,Database!$A$1:$AS$1,0),FALSE))</f>
        <v>104.291309058</v>
      </c>
      <c r="C270" s="76">
        <f>IF(VLOOKUP(A270,Database!$A:$AS,MATCH($C$1,Database!$A$1:$AS$1,0),FALSE)=0,#N/A,VLOOKUP(A270,Database!$A:$AS,MATCH($C$1,Database!$A$1:$AS$1,0),FALSE))</f>
        <v>99.66</v>
      </c>
      <c r="D270" s="76">
        <f>IF(VLOOKUP(A270,Database!$A:$AS,MATCH($D$1,Database!$A$1:$AS$1,0),FALSE)=0,#N/A,VLOOKUP(A270,Database!$A:$AS,MATCH($D$1,Database!$A$1:$AS$1,0),FALSE))</f>
        <v>98.508209016999999</v>
      </c>
      <c r="E270" s="76">
        <f>IF(VLOOKUP(A270,Database!$A:$AS,MATCH($E$1,Database!$A$1:$AS$1,0),FALSE)=0,#N/A,VLOOKUP(A270,Database!$A:$AS,MATCH($E$1,Database!$A$1:$AS$1,0),FALSE))</f>
        <v>97.618081348000004</v>
      </c>
      <c r="F270" s="76">
        <f>IF(VLOOKUP(A270,Database!$A:$AS,MATCH($F$1,Database!$A$1:$AS$1,0),FALSE)=0,#N/A,VLOOKUP(A270,Database!$A:$AS,MATCH($F$1,Database!$A$1:$AS$1,0),FALSE))</f>
        <v>98.291809016000002</v>
      </c>
      <c r="G270" s="76">
        <f>IF(VLOOKUP(A270,Database!$A:$AS,MATCH($G$1,Database!$A$1:$AS$1,0),FALSE)=0,#N/A,VLOOKUP(A270,Database!$A:$AS,MATCH($G$1,Database!$A$1:$AS$1,0),FALSE))</f>
        <v>92.005659710000003</v>
      </c>
      <c r="H270" s="76">
        <f>(((Table134567891011121314151617343[[#This Row],[ITA]]-VLOOKUP($U$1,A:B,2,))/VLOOKUP($U$1,A:B,2,))*100)+100</f>
        <v>85.773026316164845</v>
      </c>
      <c r="I270" s="76">
        <f>(((Table134567891011121314151617343[[#This Row],[FRA]]-VLOOKUP($U$1,A:C,3,))/VLOOKUP($U$1,A:C,3,))*100)+100</f>
        <v>97.248243559718958</v>
      </c>
      <c r="J270" s="76">
        <f>(((Table134567891011121314151617343[[#This Row],[DEU]]-VLOOKUP($U$1,A:D,4,))/VLOOKUP($U$1,A:D,4,))*100)+100</f>
        <v>130.98404255251779</v>
      </c>
      <c r="K270" s="76">
        <f>(((Table134567891011121314151617343[[#This Row],[ESP]]-VLOOKUP($U$1,A:E,5,))/VLOOKUP($U$1,A:E,5,))*100)+100</f>
        <v>82.525002324649137</v>
      </c>
      <c r="L270" s="76">
        <f>(((Table134567891011121314151617343[[#This Row],[EA19]]-VLOOKUP($U$1,A:F,6,))/VLOOKUP($U$1,A:F,6,))*100)+100</f>
        <v>109.83240223490655</v>
      </c>
      <c r="M270" s="76">
        <f>(((Table134567891011121314151617343[[#This Row],[GBR]]-VLOOKUP($U$1,A:G,7,))/VLOOKUP($U$1,A:G,7,))*100)+100</f>
        <v>95.801104972532158</v>
      </c>
      <c r="N270" s="76">
        <f>IF(VLOOKUP(A270,Database!$A:$AU,MATCH($N$1,Database!$A$1:$AU$1,0),FALSE)=0,#N/A,VLOOKUP(A270,Database!$A:$AU,MATCH($N$1,Database!$A$1:$AU$1,0),FALSE))</f>
        <v>96.684058508999996</v>
      </c>
      <c r="O270" s="76">
        <f>(((Table134567891011121314151617343[[#This Row],[USA]]-VLOOKUP($U$1,A:N,14,))/VLOOKUP($U$1,A:N,14,))*100)+100</f>
        <v>111.52917007922949</v>
      </c>
      <c r="P270" s="76">
        <f>IF(VLOOKUP(A270,Database!$A:$AS,MATCH($P$1,Database!$A$1:$AS$1,0),FALSE)=0,#N/A,VLOOKUP(A270,Database!$A:$AS,MATCH($P$1,Database!$A$1:$AS$1,0),FALSE))</f>
        <v>101.10062207599999</v>
      </c>
      <c r="Q270" s="76">
        <f>(((Table134567891011121314151617343[[#This Row],[JPN]]-VLOOKUP($U$1,A:Q,16,))/VLOOKUP($U$1,A:Q,16,))*100)+100</f>
        <v>101.50295016508893</v>
      </c>
    </row>
    <row r="271" spans="1:17" s="80" customFormat="1" x14ac:dyDescent="0.35">
      <c r="A271" s="21">
        <v>41061</v>
      </c>
      <c r="B271" s="76">
        <f>IF(VLOOKUP(A271,Database!$A:$AS,MATCH($B$1,Database!$A$1:$AS$1,0),FALSE)=0,#N/A,VLOOKUP(A271,Database!$A:$AS,MATCH($B$1,Database!$A$1:$AS$1,0),FALSE))</f>
        <v>102.191484043</v>
      </c>
      <c r="C271" s="76">
        <f>IF(VLOOKUP(A271,Database!$A:$AS,MATCH($C$1,Database!$A$1:$AS$1,0),FALSE)=0,#N/A,VLOOKUP(A271,Database!$A:$AS,MATCH($C$1,Database!$A$1:$AS$1,0),FALSE))</f>
        <v>98.8</v>
      </c>
      <c r="D271" s="76">
        <f>IF(VLOOKUP(A271,Database!$A:$AS,MATCH($D$1,Database!$A$1:$AS$1,0),FALSE)=0,#N/A,VLOOKUP(A271,Database!$A:$AS,MATCH($D$1,Database!$A$1:$AS$1,0),FALSE))</f>
        <v>97.308109009000006</v>
      </c>
      <c r="E271" s="76">
        <f>IF(VLOOKUP(A271,Database!$A:$AS,MATCH($E$1,Database!$A$1:$AS$1,0),FALSE)=0,#N/A,VLOOKUP(A271,Database!$A:$AS,MATCH($E$1,Database!$A$1:$AS$1,0),FALSE))</f>
        <v>97.693081410999994</v>
      </c>
      <c r="F271" s="76">
        <f>IF(VLOOKUP(A271,Database!$A:$AS,MATCH($F$1,Database!$A$1:$AS$1,0),FALSE)=0,#N/A,VLOOKUP(A271,Database!$A:$AS,MATCH($F$1,Database!$A$1:$AS$1,0),FALSE))</f>
        <v>97.391884009999998</v>
      </c>
      <c r="G271" s="76">
        <f>IF(VLOOKUP(A271,Database!$A:$AS,MATCH($G$1,Database!$A$1:$AS$1,0),FALSE)=0,#N/A,VLOOKUP(A271,Database!$A:$AS,MATCH($G$1,Database!$A$1:$AS$1,0),FALSE))</f>
        <v>90.732224973000001</v>
      </c>
      <c r="H271" s="76">
        <f>(((Table134567891011121314151617343[[#This Row],[ITA]]-VLOOKUP($U$1,A:B,2,))/VLOOKUP($U$1,A:B,2,))*100)+100</f>
        <v>84.046052631610067</v>
      </c>
      <c r="I271" s="76">
        <f>(((Table134567891011121314151617343[[#This Row],[FRA]]-VLOOKUP($U$1,A:C,3,))/VLOOKUP($U$1,A:C,3,))*100)+100</f>
        <v>96.409055425448855</v>
      </c>
      <c r="J271" s="76">
        <f>(((Table134567891011121314151617343[[#This Row],[DEU]]-VLOOKUP($U$1,A:D,4,))/VLOOKUP($U$1,A:D,4,))*100)+100</f>
        <v>129.38829787211233</v>
      </c>
      <c r="K271" s="76">
        <f>(((Table134567891011121314151617343[[#This Row],[ESP]]-VLOOKUP($U$1,A:E,5,))/VLOOKUP($U$1,A:E,5,))*100)+100</f>
        <v>82.588406360950145</v>
      </c>
      <c r="L271" s="76">
        <f>(((Table134567891011121314151617343[[#This Row],[EA19]]-VLOOKUP($U$1,A:F,6,))/VLOOKUP($U$1,A:F,6,))*100)+100</f>
        <v>108.82681564300495</v>
      </c>
      <c r="M271" s="76">
        <f>(((Table134567891011121314151617343[[#This Row],[GBR]]-VLOOKUP($U$1,A:G,7,))/VLOOKUP($U$1,A:G,7,))*100)+100</f>
        <v>94.47513812115001</v>
      </c>
      <c r="N271" s="76">
        <f>IF(VLOOKUP(A271,Database!$A:$AU,MATCH($N$1,Database!$A$1:$AU$1,0),FALSE)=0,#N/A,VLOOKUP(A271,Database!$A:$AU,MATCH($N$1,Database!$A$1:$AU$1,0),FALSE))</f>
        <v>96.669878850000003</v>
      </c>
      <c r="O271" s="76">
        <f>(((Table134567891011121314151617343[[#This Row],[USA]]-VLOOKUP($U$1,A:N,14,))/VLOOKUP($U$1,A:N,14,))*100)+100</f>
        <v>111.51281324000838</v>
      </c>
      <c r="P271" s="76">
        <f>IF(VLOOKUP(A271,Database!$A:$AS,MATCH($P$1,Database!$A$1:$AS$1,0),FALSE)=0,#N/A,VLOOKUP(A271,Database!$A:$AS,MATCH($P$1,Database!$A$1:$AS$1,0),FALSE))</f>
        <v>100.382140498</v>
      </c>
      <c r="Q271" s="76">
        <f>(((Table134567891011121314151617343[[#This Row],[JPN]]-VLOOKUP($U$1,A:Q,16,))/VLOOKUP($U$1,A:Q,16,))*100)+100</f>
        <v>100.7816094027003</v>
      </c>
    </row>
    <row r="272" spans="1:17" s="80" customFormat="1" x14ac:dyDescent="0.35">
      <c r="A272" s="21">
        <v>41091</v>
      </c>
      <c r="B272" s="76">
        <f>IF(VLOOKUP(A272,Database!$A:$AS,MATCH($B$1,Database!$A$1:$AS$1,0),FALSE)=0,#N/A,VLOOKUP(A272,Database!$A:$AS,MATCH($B$1,Database!$A$1:$AS$1,0),FALSE))</f>
        <v>103.29139238400001</v>
      </c>
      <c r="C272" s="76">
        <f>IF(VLOOKUP(A272,Database!$A:$AS,MATCH($C$1,Database!$A$1:$AS$1,0),FALSE)=0,#N/A,VLOOKUP(A272,Database!$A:$AS,MATCH($C$1,Database!$A$1:$AS$1,0),FALSE))</f>
        <v>99.51</v>
      </c>
      <c r="D272" s="76">
        <f>IF(VLOOKUP(A272,Database!$A:$AS,MATCH($D$1,Database!$A$1:$AS$1,0),FALSE)=0,#N/A,VLOOKUP(A272,Database!$A:$AS,MATCH($D$1,Database!$A$1:$AS$1,0),FALSE))</f>
        <v>98.408200683000004</v>
      </c>
      <c r="E272" s="76">
        <f>IF(VLOOKUP(A272,Database!$A:$AS,MATCH($E$1,Database!$A$1:$AS$1,0),FALSE)=0,#N/A,VLOOKUP(A272,Database!$A:$AS,MATCH($E$1,Database!$A$1:$AS$1,0),FALSE))</f>
        <v>96.959080799000006</v>
      </c>
      <c r="F272" s="76">
        <f>IF(VLOOKUP(A272,Database!$A:$AS,MATCH($F$1,Database!$A$1:$AS$1,0),FALSE)=0,#N/A,VLOOKUP(A272,Database!$A:$AS,MATCH($F$1,Database!$A$1:$AS$1,0),FALSE))</f>
        <v>97.691859011999995</v>
      </c>
      <c r="G272" s="76">
        <f>IF(VLOOKUP(A272,Database!$A:$AS,MATCH($G$1,Database!$A$1:$AS$1,0),FALSE)=0,#N/A,VLOOKUP(A272,Database!$A:$AS,MATCH($G$1,Database!$A$1:$AS$1,0),FALSE))</f>
        <v>93.809692252999994</v>
      </c>
      <c r="H272" s="76">
        <f>(((Table134567891011121314151617343[[#This Row],[ITA]]-VLOOKUP($U$1,A:B,2,))/VLOOKUP($U$1,A:B,2,))*100)+100</f>
        <v>84.950657894791632</v>
      </c>
      <c r="I272" s="76">
        <f>(((Table134567891011121314151617343[[#This Row],[FRA]]-VLOOKUP($U$1,A:C,3,))/VLOOKUP($U$1,A:C,3,))*100)+100</f>
        <v>97.101873536299763</v>
      </c>
      <c r="J272" s="76">
        <f>(((Table134567891011121314151617343[[#This Row],[DEU]]-VLOOKUP($U$1,A:D,4,))/VLOOKUP($U$1,A:D,4,))*100)+100</f>
        <v>130.85106382915069</v>
      </c>
      <c r="K272" s="76">
        <f>(((Table134567891011121314151617343[[#This Row],[ESP]]-VLOOKUP($U$1,A:E,5,))/VLOOKUP($U$1,A:E,5,))*100)+100</f>
        <v>81.967892196205867</v>
      </c>
      <c r="L272" s="76">
        <f>(((Table134567891011121314151617343[[#This Row],[EA19]]-VLOOKUP($U$1,A:F,6,))/VLOOKUP($U$1,A:F,6,))*100)+100</f>
        <v>109.16201117363882</v>
      </c>
      <c r="M272" s="76">
        <f>(((Table134567891011121314151617343[[#This Row],[GBR]]-VLOOKUP($U$1,A:G,7,))/VLOOKUP($U$1,A:G,7,))*100)+100</f>
        <v>97.679558010862166</v>
      </c>
      <c r="N272" s="76">
        <f>IF(VLOOKUP(A272,Database!$A:$AU,MATCH($N$1,Database!$A$1:$AU$1,0),FALSE)=0,#N/A,VLOOKUP(A272,Database!$A:$AU,MATCH($N$1,Database!$A$1:$AU$1,0),FALSE))</f>
        <v>96.901017217000003</v>
      </c>
      <c r="O272" s="76">
        <f>(((Table134567891011121314151617343[[#This Row],[USA]]-VLOOKUP($U$1,A:N,14,))/VLOOKUP($U$1,A:N,14,))*100)+100</f>
        <v>111.77944116856787</v>
      </c>
      <c r="P272" s="76">
        <f>IF(VLOOKUP(A272,Database!$A:$AS,MATCH($P$1,Database!$A$1:$AS$1,0),FALSE)=0,#N/A,VLOOKUP(A272,Database!$A:$AS,MATCH($P$1,Database!$A$1:$AS$1,0),FALSE))</f>
        <v>99.868939370000007</v>
      </c>
      <c r="Q272" s="76">
        <f>(((Table134567891011121314151617343[[#This Row],[JPN]]-VLOOKUP($U$1,A:Q,16,))/VLOOKUP($U$1,A:Q,16,))*100)+100</f>
        <v>100.26636600013357</v>
      </c>
    </row>
    <row r="273" spans="1:17" s="80" customFormat="1" x14ac:dyDescent="0.35">
      <c r="A273" s="21">
        <v>41122</v>
      </c>
      <c r="B273" s="76">
        <f>IF(VLOOKUP(A273,Database!$A:$AS,MATCH($B$1,Database!$A$1:$AS$1,0),FALSE)=0,#N/A,VLOOKUP(A273,Database!$A:$AS,MATCH($B$1,Database!$A$1:$AS$1,0),FALSE))</f>
        <v>102.591450712</v>
      </c>
      <c r="C273" s="76">
        <f>IF(VLOOKUP(A273,Database!$A:$AS,MATCH($C$1,Database!$A$1:$AS$1,0),FALSE)=0,#N/A,VLOOKUP(A273,Database!$A:$AS,MATCH($C$1,Database!$A$1:$AS$1,0),FALSE))</f>
        <v>101.69</v>
      </c>
      <c r="D273" s="76">
        <f>IF(VLOOKUP(A273,Database!$A:$AS,MATCH($D$1,Database!$A$1:$AS$1,0),FALSE)=0,#N/A,VLOOKUP(A273,Database!$A:$AS,MATCH($D$1,Database!$A$1:$AS$1,0),FALSE))</f>
        <v>98.408200683000004</v>
      </c>
      <c r="E273" s="76">
        <f>IF(VLOOKUP(A273,Database!$A:$AS,MATCH($E$1,Database!$A$1:$AS$1,0),FALSE)=0,#N/A,VLOOKUP(A273,Database!$A:$AS,MATCH($E$1,Database!$A$1:$AS$1,0),FALSE))</f>
        <v>98.884082402999994</v>
      </c>
      <c r="F273" s="76">
        <f>IF(VLOOKUP(A273,Database!$A:$AS,MATCH($F$1,Database!$A$1:$AS$1,0),FALSE)=0,#N/A,VLOOKUP(A273,Database!$A:$AS,MATCH($F$1,Database!$A$1:$AS$1,0),FALSE))</f>
        <v>98.491792351000001</v>
      </c>
      <c r="G273" s="76">
        <f>IF(VLOOKUP(A273,Database!$A:$AS,MATCH($G$1,Database!$A$1:$AS$1,0),FALSE)=0,#N/A,VLOOKUP(A273,Database!$A:$AS,MATCH($G$1,Database!$A$1:$AS$1,0),FALSE))</f>
        <v>92.960735761999999</v>
      </c>
      <c r="H273" s="76">
        <f>(((Table134567891011121314151617343[[#This Row],[ITA]]-VLOOKUP($U$1,A:B,2,))/VLOOKUP($U$1,A:B,2,))*100)+100</f>
        <v>84.374999999665889</v>
      </c>
      <c r="I273" s="76">
        <f>(((Table134567891011121314151617343[[#This Row],[FRA]]-VLOOKUP($U$1,A:C,3,))/VLOOKUP($U$1,A:C,3,))*100)+100</f>
        <v>99.229117876658847</v>
      </c>
      <c r="J273" s="76">
        <f>(((Table134567891011121314151617343[[#This Row],[DEU]]-VLOOKUP($U$1,A:D,4,))/VLOOKUP($U$1,A:D,4,))*100)+100</f>
        <v>130.85106382915069</v>
      </c>
      <c r="K273" s="76">
        <f>(((Table134567891011121314151617343[[#This Row],[ESP]]-VLOOKUP($U$1,A:E,5,))/VLOOKUP($U$1,A:E,5,))*100)+100</f>
        <v>83.595262450275158</v>
      </c>
      <c r="L273" s="76">
        <f>(((Table134567891011121314151617343[[#This Row],[EA19]]-VLOOKUP($U$1,A:F,6,))/VLOOKUP($U$1,A:F,6,))*100)+100</f>
        <v>110.05586592236827</v>
      </c>
      <c r="M273" s="76">
        <f>(((Table134567891011121314151617343[[#This Row],[GBR]]-VLOOKUP($U$1,A:G,7,))/VLOOKUP($U$1,A:G,7,))*100)+100</f>
        <v>96.79558011028783</v>
      </c>
      <c r="N273" s="76">
        <f>IF(VLOOKUP(A273,Database!$A:$AU,MATCH($N$1,Database!$A$1:$AU$1,0),FALSE)=0,#N/A,VLOOKUP(A273,Database!$A:$AU,MATCH($N$1,Database!$A$1:$AU$1,0),FALSE))</f>
        <v>96.494070902999994</v>
      </c>
      <c r="O273" s="76">
        <f>(((Table134567891011121314151617343[[#This Row],[USA]]-VLOOKUP($U$1,A:N,14,))/VLOOKUP($U$1,A:N,14,))*100)+100</f>
        <v>111.3100113021851</v>
      </c>
      <c r="P273" s="76">
        <f>IF(VLOOKUP(A273,Database!$A:$AS,MATCH($P$1,Database!$A$1:$AS$1,0),FALSE)=0,#N/A,VLOOKUP(A273,Database!$A:$AS,MATCH($P$1,Database!$A$1:$AS$1,0),FALSE))</f>
        <v>98.637256664999995</v>
      </c>
      <c r="Q273" s="76">
        <f>(((Table134567891011121314151617343[[#This Row],[JPN]]-VLOOKUP($U$1,A:Q,16,))/VLOOKUP($U$1,A:Q,16,))*100)+100</f>
        <v>99.029781836182153</v>
      </c>
    </row>
    <row r="274" spans="1:17" s="80" customFormat="1" x14ac:dyDescent="0.35">
      <c r="A274" s="21">
        <v>41153</v>
      </c>
      <c r="B274" s="76">
        <f>IF(VLOOKUP(A274,Database!$A:$AS,MATCH($B$1,Database!$A$1:$AS$1,0),FALSE)=0,#N/A,VLOOKUP(A274,Database!$A:$AS,MATCH($B$1,Database!$A$1:$AS$1,0),FALSE))</f>
        <v>102.391467378</v>
      </c>
      <c r="C274" s="76">
        <f>IF(VLOOKUP(A274,Database!$A:$AS,MATCH($C$1,Database!$A$1:$AS$1,0),FALSE)=0,#N/A,VLOOKUP(A274,Database!$A:$AS,MATCH($C$1,Database!$A$1:$AS$1,0),FALSE))</f>
        <v>99.44</v>
      </c>
      <c r="D274" s="76">
        <f>IF(VLOOKUP(A274,Database!$A:$AS,MATCH($D$1,Database!$A$1:$AS$1,0),FALSE)=0,#N/A,VLOOKUP(A274,Database!$A:$AS,MATCH($D$1,Database!$A$1:$AS$1,0),FALSE))</f>
        <v>97.108092341000003</v>
      </c>
      <c r="E274" s="76">
        <f>IF(VLOOKUP(A274,Database!$A:$AS,MATCH($E$1,Database!$A$1:$AS$1,0),FALSE)=0,#N/A,VLOOKUP(A274,Database!$A:$AS,MATCH($E$1,Database!$A$1:$AS$1,0),FALSE))</f>
        <v>95.759079799000006</v>
      </c>
      <c r="F274" s="76">
        <f>IF(VLOOKUP(A274,Database!$A:$AS,MATCH($F$1,Database!$A$1:$AS$1,0),FALSE)=0,#N/A,VLOOKUP(A274,Database!$A:$AS,MATCH($F$1,Database!$A$1:$AS$1,0),FALSE))</f>
        <v>96.491959003000005</v>
      </c>
      <c r="G274" s="76">
        <f>IF(VLOOKUP(A274,Database!$A:$AS,MATCH($G$1,Database!$A$1:$AS$1,0),FALSE)=0,#N/A,VLOOKUP(A274,Database!$A:$AS,MATCH($G$1,Database!$A$1:$AS$1,0),FALSE))</f>
        <v>90.732224973000001</v>
      </c>
      <c r="H274" s="76">
        <f>(((Table134567891011121314151617343[[#This Row],[ITA]]-VLOOKUP($U$1,A:B,2,))/VLOOKUP($U$1,A:B,2,))*100)+100</f>
        <v>84.210526316049197</v>
      </c>
      <c r="I274" s="76">
        <f>(((Table134567891011121314151617343[[#This Row],[FRA]]-VLOOKUP($U$1,A:C,3,))/VLOOKUP($U$1,A:C,3,))*100)+100</f>
        <v>97.033567525370799</v>
      </c>
      <c r="J274" s="76">
        <f>(((Table134567891011121314151617343[[#This Row],[DEU]]-VLOOKUP($U$1,A:D,4,))/VLOOKUP($U$1,A:D,4,))*100)+100</f>
        <v>129.12234042537807</v>
      </c>
      <c r="K274" s="76">
        <f>(((Table134567891011121314151617343[[#This Row],[ESP]]-VLOOKUP($U$1,A:E,5,))/VLOOKUP($U$1,A:E,5,))*100)+100</f>
        <v>80.953427622152745</v>
      </c>
      <c r="L274" s="76">
        <f>(((Table134567891011121314151617343[[#This Row],[EA19]]-VLOOKUP($U$1,A:F,6,))/VLOOKUP($U$1,A:F,6,))*100)+100</f>
        <v>107.82122904998594</v>
      </c>
      <c r="M274" s="76">
        <f>(((Table134567891011121314151617343[[#This Row],[GBR]]-VLOOKUP($U$1,A:G,7,))/VLOOKUP($U$1,A:G,7,))*100)+100</f>
        <v>94.47513812115001</v>
      </c>
      <c r="N274" s="76">
        <f>IF(VLOOKUP(A274,Database!$A:$AU,MATCH($N$1,Database!$A$1:$AU$1,0),FALSE)=0,#N/A,VLOOKUP(A274,Database!$A:$AU,MATCH($N$1,Database!$A$1:$AU$1,0),FALSE))</f>
        <v>96.422181019999996</v>
      </c>
      <c r="O274" s="76">
        <f>(((Table134567891011121314151617343[[#This Row],[USA]]-VLOOKUP($U$1,A:N,14,))/VLOOKUP($U$1,A:N,14,))*100)+100</f>
        <v>111.22708326718401</v>
      </c>
      <c r="P274" s="76">
        <f>IF(VLOOKUP(A274,Database!$A:$AS,MATCH($P$1,Database!$A$1:$AS$1,0),FALSE)=0,#N/A,VLOOKUP(A274,Database!$A:$AS,MATCH($P$1,Database!$A$1:$AS$1,0),FALSE))</f>
        <v>96.481811930000006</v>
      </c>
      <c r="Q274" s="76">
        <f>(((Table134567891011121314151617343[[#This Row],[JPN]]-VLOOKUP($U$1,A:Q,16,))/VLOOKUP($U$1,A:Q,16,))*100)+100</f>
        <v>96.86575954801225</v>
      </c>
    </row>
    <row r="275" spans="1:17" s="80" customFormat="1" x14ac:dyDescent="0.35">
      <c r="A275" s="21">
        <v>41183</v>
      </c>
      <c r="B275" s="76">
        <f>IF(VLOOKUP(A275,Database!$A:$AS,MATCH($B$1,Database!$A$1:$AS$1,0),FALSE)=0,#N/A,VLOOKUP(A275,Database!$A:$AS,MATCH($B$1,Database!$A$1:$AS$1,0),FALSE))</f>
        <v>100.49162569800001</v>
      </c>
      <c r="C275" s="76">
        <f>IF(VLOOKUP(A275,Database!$A:$AS,MATCH($C$1,Database!$A$1:$AS$1,0),FALSE)=0,#N/A,VLOOKUP(A275,Database!$A:$AS,MATCH($C$1,Database!$A$1:$AS$1,0),FALSE))</f>
        <v>98</v>
      </c>
      <c r="D275" s="76">
        <f>IF(VLOOKUP(A275,Database!$A:$AS,MATCH($D$1,Database!$A$1:$AS$1,0),FALSE)=0,#N/A,VLOOKUP(A275,Database!$A:$AS,MATCH($D$1,Database!$A$1:$AS$1,0),FALSE))</f>
        <v>95.807983999000001</v>
      </c>
      <c r="E275" s="76">
        <f>IF(VLOOKUP(A275,Database!$A:$AS,MATCH($E$1,Database!$A$1:$AS$1,0),FALSE)=0,#N/A,VLOOKUP(A275,Database!$A:$AS,MATCH($E$1,Database!$A$1:$AS$1,0),FALSE))</f>
        <v>96.239080199</v>
      </c>
      <c r="F275" s="76">
        <f>IF(VLOOKUP(A275,Database!$A:$AS,MATCH($F$1,Database!$A$1:$AS$1,0),FALSE)=0,#N/A,VLOOKUP(A275,Database!$A:$AS,MATCH($F$1,Database!$A$1:$AS$1,0),FALSE))</f>
        <v>95.792017332</v>
      </c>
      <c r="G275" s="76">
        <f>IF(VLOOKUP(A275,Database!$A:$AS,MATCH($G$1,Database!$A$1:$AS$1,0),FALSE)=0,#N/A,VLOOKUP(A275,Database!$A:$AS,MATCH($G$1,Database!$A$1:$AS$1,0),FALSE))</f>
        <v>90.838344535000004</v>
      </c>
      <c r="H275" s="76">
        <f>(((Table134567891011121314151617343[[#This Row],[ITA]]-VLOOKUP($U$1,A:B,2,))/VLOOKUP($U$1,A:B,2,))*100)+100</f>
        <v>82.648026315933549</v>
      </c>
      <c r="I275" s="76">
        <f>(((Table134567891011121314151617343[[#This Row],[FRA]]-VLOOKUP($U$1,A:C,3,))/VLOOKUP($U$1,A:C,3,))*100)+100</f>
        <v>95.62841530054645</v>
      </c>
      <c r="J275" s="76">
        <f>(((Table134567891011121314151617343[[#This Row],[DEU]]-VLOOKUP($U$1,A:D,4,))/VLOOKUP($U$1,A:D,4,))*100)+100</f>
        <v>127.39361702160548</v>
      </c>
      <c r="K275" s="76">
        <f>(((Table134567891011121314151617343[[#This Row],[ESP]]-VLOOKUP($U$1,A:E,5,))/VLOOKUP($U$1,A:E,5,))*100)+100</f>
        <v>81.359213451773996</v>
      </c>
      <c r="L275" s="76">
        <f>(((Table134567891011121314151617343[[#This Row],[EA19]]-VLOOKUP($U$1,A:F,6,))/VLOOKUP($U$1,A:F,6,))*100)+100</f>
        <v>107.03910614554604</v>
      </c>
      <c r="M275" s="76">
        <f>(((Table134567891011121314151617343[[#This Row],[GBR]]-VLOOKUP($U$1,A:G,7,))/VLOOKUP($U$1,A:G,7,))*100)+100</f>
        <v>94.585635359372588</v>
      </c>
      <c r="N275" s="76">
        <f>IF(VLOOKUP(A275,Database!$A:$AU,MATCH($N$1,Database!$A$1:$AU$1,0),FALSE)=0,#N/A,VLOOKUP(A275,Database!$A:$AU,MATCH($N$1,Database!$A$1:$AU$1,0),FALSE))</f>
        <v>96.739983879999997</v>
      </c>
      <c r="O275" s="76">
        <f>(((Table134567891011121314151617343[[#This Row],[USA]]-VLOOKUP($U$1,A:N,14,))/VLOOKUP($U$1,A:N,14,))*100)+100</f>
        <v>111.59368237122665</v>
      </c>
      <c r="P275" s="76">
        <f>IF(VLOOKUP(A275,Database!$A:$AS,MATCH($P$1,Database!$A$1:$AS$1,0),FALSE)=0,#N/A,VLOOKUP(A275,Database!$A:$AS,MATCH($P$1,Database!$A$1:$AS$1,0),FALSE))</f>
        <v>96.789732607000005</v>
      </c>
      <c r="Q275" s="76">
        <f>(((Table134567891011121314151617343[[#This Row],[JPN]]-VLOOKUP($U$1,A:Q,16,))/VLOOKUP($U$1,A:Q,16,))*100)+100</f>
        <v>97.174905589753081</v>
      </c>
    </row>
    <row r="276" spans="1:17" s="80" customFormat="1" x14ac:dyDescent="0.35">
      <c r="A276" s="21">
        <v>41214</v>
      </c>
      <c r="B276" s="76">
        <f>IF(VLOOKUP(A276,Database!$A:$AS,MATCH($B$1,Database!$A$1:$AS$1,0),FALSE)=0,#N/A,VLOOKUP(A276,Database!$A:$AS,MATCH($B$1,Database!$A$1:$AS$1,0),FALSE))</f>
        <v>99.091742354999994</v>
      </c>
      <c r="C276" s="76">
        <f>IF(VLOOKUP(A276,Database!$A:$AS,MATCH($C$1,Database!$A$1:$AS$1,0),FALSE)=0,#N/A,VLOOKUP(A276,Database!$A:$AS,MATCH($C$1,Database!$A$1:$AS$1,0),FALSE))</f>
        <v>97.95</v>
      </c>
      <c r="D276" s="76">
        <f>IF(VLOOKUP(A276,Database!$A:$AS,MATCH($D$1,Database!$A$1:$AS$1,0),FALSE)=0,#N/A,VLOOKUP(A276,Database!$A:$AS,MATCH($D$1,Database!$A$1:$AS$1,0),FALSE))</f>
        <v>95.107925660000006</v>
      </c>
      <c r="E276" s="76">
        <f>IF(VLOOKUP(A276,Database!$A:$AS,MATCH($E$1,Database!$A$1:$AS$1,0),FALSE)=0,#N/A,VLOOKUP(A276,Database!$A:$AS,MATCH($E$1,Database!$A$1:$AS$1,0),FALSE))</f>
        <v>93.965078304000002</v>
      </c>
      <c r="F276" s="76">
        <f>IF(VLOOKUP(A276,Database!$A:$AS,MATCH($F$1,Database!$A$1:$AS$1,0),FALSE)=0,#N/A,VLOOKUP(A276,Database!$A:$AS,MATCH($F$1,Database!$A$1:$AS$1,0),FALSE))</f>
        <v>95.092075660000006</v>
      </c>
      <c r="G276" s="76">
        <f>IF(VLOOKUP(A276,Database!$A:$AS,MATCH($G$1,Database!$A$1:$AS$1,0),FALSE)=0,#N/A,VLOOKUP(A276,Database!$A:$AS,MATCH($G$1,Database!$A$1:$AS$1,0),FALSE))</f>
        <v>91.156703218999994</v>
      </c>
      <c r="H276" s="76">
        <f>(((Table134567891011121314151617343[[#This Row],[ITA]]-VLOOKUP($U$1,A:B,2,))/VLOOKUP($U$1,A:B,2,))*100)+100</f>
        <v>81.496710526504486</v>
      </c>
      <c r="I276" s="76">
        <f>(((Table134567891011121314151617343[[#This Row],[FRA]]-VLOOKUP($U$1,A:C,3,))/VLOOKUP($U$1,A:C,3,))*100)+100</f>
        <v>95.579625292740047</v>
      </c>
      <c r="J276" s="76">
        <f>(((Table134567891011121314151617343[[#This Row],[DEU]]-VLOOKUP($U$1,A:D,4,))/VLOOKUP($U$1,A:D,4,))*100)+100</f>
        <v>126.46276595670594</v>
      </c>
      <c r="K276" s="76">
        <f>(((Table134567891011121314151617343[[#This Row],[ESP]]-VLOOKUP($U$1,A:E,5,))/VLOOKUP($U$1,A:E,5,))*100)+100</f>
        <v>79.436803083943346</v>
      </c>
      <c r="L276" s="76">
        <f>(((Table134567891011121314151617343[[#This Row],[EA19]]-VLOOKUP($U$1,A:F,6,))/VLOOKUP($U$1,A:F,6,))*100)+100</f>
        <v>106.25698323998876</v>
      </c>
      <c r="M276" s="76">
        <f>(((Table134567891011121314151617343[[#This Row],[GBR]]-VLOOKUP($U$1,A:G,7,))/VLOOKUP($U$1,A:G,7,))*100)+100</f>
        <v>94.917127071957808</v>
      </c>
      <c r="N276" s="76">
        <f>IF(VLOOKUP(A276,Database!$A:$AU,MATCH($N$1,Database!$A$1:$AU$1,0),FALSE)=0,#N/A,VLOOKUP(A276,Database!$A:$AU,MATCH($N$1,Database!$A$1:$AU$1,0),FALSE))</f>
        <v>97.134535387</v>
      </c>
      <c r="O276" s="76">
        <f>(((Table134567891011121314151617343[[#This Row],[USA]]-VLOOKUP($U$1,A:N,14,))/VLOOKUP($U$1,A:N,14,))*100)+100</f>
        <v>112.04881430101757</v>
      </c>
      <c r="P276" s="76">
        <f>IF(VLOOKUP(A276,Database!$A:$AS,MATCH($P$1,Database!$A$1:$AS$1,0),FALSE)=0,#N/A,VLOOKUP(A276,Database!$A:$AS,MATCH($P$1,Database!$A$1:$AS$1,0),FALSE))</f>
        <v>96.071251028000006</v>
      </c>
      <c r="Q276" s="76">
        <f>(((Table134567891011121314151617343[[#This Row],[JPN]]-VLOOKUP($U$1,A:Q,16,))/VLOOKUP($U$1,A:Q,16,))*100)+100</f>
        <v>96.453564826360449</v>
      </c>
    </row>
    <row r="277" spans="1:17" s="80" customFormat="1" x14ac:dyDescent="0.35">
      <c r="A277" s="21">
        <v>41244</v>
      </c>
      <c r="B277" s="76">
        <f>IF(VLOOKUP(A277,Database!$A:$AS,MATCH($B$1,Database!$A$1:$AS$1,0),FALSE)=0,#N/A,VLOOKUP(A277,Database!$A:$AS,MATCH($B$1,Database!$A$1:$AS$1,0),FALSE))</f>
        <v>99.891675694</v>
      </c>
      <c r="C277" s="76">
        <f>IF(VLOOKUP(A277,Database!$A:$AS,MATCH($C$1,Database!$A$1:$AS$1,0),FALSE)=0,#N/A,VLOOKUP(A277,Database!$A:$AS,MATCH($C$1,Database!$A$1:$AS$1,0),FALSE))</f>
        <v>98.86</v>
      </c>
      <c r="D277" s="76">
        <f>IF(VLOOKUP(A277,Database!$A:$AS,MATCH($D$1,Database!$A$1:$AS$1,0),FALSE)=0,#N/A,VLOOKUP(A277,Database!$A:$AS,MATCH($D$1,Database!$A$1:$AS$1,0),FALSE))</f>
        <v>95.907992332999996</v>
      </c>
      <c r="E277" s="76">
        <f>IF(VLOOKUP(A277,Database!$A:$AS,MATCH($E$1,Database!$A$1:$AS$1,0),FALSE)=0,#N/A,VLOOKUP(A277,Database!$A:$AS,MATCH($E$1,Database!$A$1:$AS$1,0),FALSE))</f>
        <v>94.360078633000001</v>
      </c>
      <c r="F277" s="76">
        <f>IF(VLOOKUP(A277,Database!$A:$AS,MATCH($F$1,Database!$A$1:$AS$1,0),FALSE)=0,#N/A,VLOOKUP(A277,Database!$A:$AS,MATCH($F$1,Database!$A$1:$AS$1,0),FALSE))</f>
        <v>95.592033997000001</v>
      </c>
      <c r="G277" s="76">
        <f>IF(VLOOKUP(A277,Database!$A:$AS,MATCH($G$1,Database!$A$1:$AS$1,0),FALSE)=0,#N/A,VLOOKUP(A277,Database!$A:$AS,MATCH($G$1,Database!$A$1:$AS$1,0),FALSE))</f>
        <v>92.217898833000007</v>
      </c>
      <c r="H277" s="76">
        <f>(((Table134567891011121314151617343[[#This Row],[ITA]]-VLOOKUP($U$1,A:B,2,))/VLOOKUP($U$1,A:B,2,))*100)+100</f>
        <v>82.154605263438583</v>
      </c>
      <c r="I277" s="76">
        <f>(((Table134567891011121314151617343[[#This Row],[FRA]]-VLOOKUP($U$1,A:C,3,))/VLOOKUP($U$1,A:C,3,))*100)+100</f>
        <v>96.467603434816539</v>
      </c>
      <c r="J277" s="76">
        <f>(((Table134567891011121314151617343[[#This Row],[DEU]]-VLOOKUP($U$1,A:D,4,))/VLOOKUP($U$1,A:D,4,))*100)+100</f>
        <v>127.5265957449726</v>
      </c>
      <c r="K277" s="76">
        <f>(((Table134567891011121314151617343[[#This Row],[ESP]]-VLOOKUP($U$1,A:E,5,))/VLOOKUP($U$1,A:E,5,))*100)+100</f>
        <v>79.77073100609492</v>
      </c>
      <c r="L277" s="76">
        <f>(((Table134567891011121314151617343[[#This Row],[EA19]]-VLOOKUP($U$1,A:F,6,))/VLOOKUP($U$1,A:F,6,))*100)+100</f>
        <v>106.81564245808434</v>
      </c>
      <c r="M277" s="76">
        <f>(((Table134567891011121314151617343[[#This Row],[GBR]]-VLOOKUP($U$1,A:G,7,))/VLOOKUP($U$1,A:G,7,))*100)+100</f>
        <v>96.022099447936071</v>
      </c>
      <c r="N277" s="76">
        <f>IF(VLOOKUP(A277,Database!$A:$AU,MATCH($N$1,Database!$A$1:$AU$1,0),FALSE)=0,#N/A,VLOOKUP(A277,Database!$A:$AU,MATCH($N$1,Database!$A$1:$AU$1,0),FALSE))</f>
        <v>97.379655096999997</v>
      </c>
      <c r="O277" s="76">
        <f>(((Table134567891011121314151617343[[#This Row],[USA]]-VLOOKUP($U$1,A:N,14,))/VLOOKUP($U$1,A:N,14,))*100)+100</f>
        <v>112.33157030286473</v>
      </c>
      <c r="P277" s="76">
        <f>IF(VLOOKUP(A277,Database!$A:$AS,MATCH($P$1,Database!$A$1:$AS$1,0),FALSE)=0,#N/A,VLOOKUP(A277,Database!$A:$AS,MATCH($P$1,Database!$A$1:$AS$1,0),FALSE))</f>
        <v>97.405573958999994</v>
      </c>
      <c r="Q277" s="76">
        <f>(((Table134567891011121314151617343[[#This Row],[JPN]]-VLOOKUP($U$1,A:Q,16,))/VLOOKUP($U$1,A:Q,16,))*100)+100</f>
        <v>97.793197671226778</v>
      </c>
    </row>
    <row r="278" spans="1:17" s="80" customFormat="1" x14ac:dyDescent="0.35">
      <c r="A278" s="21">
        <v>41275</v>
      </c>
      <c r="B278" s="76">
        <f>IF(VLOOKUP(A278,Database!$A:$AS,MATCH($B$1,Database!$A$1:$AS$1,0),FALSE)=0,#N/A,VLOOKUP(A278,Database!$A:$AS,MATCH($B$1,Database!$A$1:$AS$1,0),FALSE))</f>
        <v>99.891675694</v>
      </c>
      <c r="C278" s="76">
        <f>IF(VLOOKUP(A278,Database!$A:$AS,MATCH($C$1,Database!$A$1:$AS$1,0),FALSE)=0,#N/A,VLOOKUP(A278,Database!$A:$AS,MATCH($C$1,Database!$A$1:$AS$1,0),FALSE))</f>
        <v>98.71</v>
      </c>
      <c r="D278" s="76">
        <f>IF(VLOOKUP(A278,Database!$A:$AS,MATCH($D$1,Database!$A$1:$AS$1,0),FALSE)=0,#N/A,VLOOKUP(A278,Database!$A:$AS,MATCH($D$1,Database!$A$1:$AS$1,0),FALSE))</f>
        <v>94.707892323999999</v>
      </c>
      <c r="E278" s="76">
        <f>IF(VLOOKUP(A278,Database!$A:$AS,MATCH($E$1,Database!$A$1:$AS$1,0),FALSE)=0,#N/A,VLOOKUP(A278,Database!$A:$AS,MATCH($E$1,Database!$A$1:$AS$1,0),FALSE))</f>
        <v>95.138079282000007</v>
      </c>
      <c r="F278" s="76">
        <f>IF(VLOOKUP(A278,Database!$A:$AS,MATCH($F$1,Database!$A$1:$AS$1,0),FALSE)=0,#N/A,VLOOKUP(A278,Database!$A:$AS,MATCH($F$1,Database!$A$1:$AS$1,0),FALSE))</f>
        <v>95.192067327999993</v>
      </c>
      <c r="G278" s="76">
        <f>IF(VLOOKUP(A278,Database!$A:$AS,MATCH($G$1,Database!$A$1:$AS$1,0),FALSE)=0,#N/A,VLOOKUP(A278,Database!$A:$AS,MATCH($G$1,Database!$A$1:$AS$1,0),FALSE))</f>
        <v>90.838344535000004</v>
      </c>
      <c r="H278" s="76">
        <f>(((Table134567891011121314151617343[[#This Row],[ITA]]-VLOOKUP($U$1,A:B,2,))/VLOOKUP($U$1,A:B,2,))*100)+100</f>
        <v>82.154605263438583</v>
      </c>
      <c r="I278" s="76">
        <f>(((Table134567891011121314151617343[[#This Row],[FRA]]-VLOOKUP($U$1,A:C,3,))/VLOOKUP($U$1,A:C,3,))*100)+100</f>
        <v>96.32123341139733</v>
      </c>
      <c r="J278" s="76">
        <f>(((Table134567891011121314151617343[[#This Row],[DEU]]-VLOOKUP($U$1,A:D,4,))/VLOOKUP($U$1,A:D,4,))*100)+100</f>
        <v>125.93085106323744</v>
      </c>
      <c r="K278" s="76">
        <f>(((Table134567891011121314151617343[[#This Row],[ESP]]-VLOOKUP($U$1,A:E,5,))/VLOOKUP($U$1,A:E,5,))*100)+100</f>
        <v>80.428442205502961</v>
      </c>
      <c r="L278" s="76">
        <f>(((Table134567891011121314151617343[[#This Row],[EA19]]-VLOOKUP($U$1,A:F,6,))/VLOOKUP($U$1,A:F,6,))*100)+100</f>
        <v>106.36871508427831</v>
      </c>
      <c r="M278" s="76">
        <f>(((Table134567891011121314151617343[[#This Row],[GBR]]-VLOOKUP($U$1,A:G,7,))/VLOOKUP($U$1,A:G,7,))*100)+100</f>
        <v>94.585635359372588</v>
      </c>
      <c r="N278" s="76">
        <f>IF(VLOOKUP(A278,Database!$A:$AU,MATCH($N$1,Database!$A$1:$AU$1,0),FALSE)=0,#N/A,VLOOKUP(A278,Database!$A:$AU,MATCH($N$1,Database!$A$1:$AU$1,0),FALSE))</f>
        <v>97.372614846999994</v>
      </c>
      <c r="O278" s="76">
        <f>(((Table134567891011121314151617343[[#This Row],[USA]]-VLOOKUP($U$1,A:N,14,))/VLOOKUP($U$1,A:N,14,))*100)+100</f>
        <v>112.3234490753143</v>
      </c>
      <c r="P278" s="76">
        <f>IF(VLOOKUP(A278,Database!$A:$AS,MATCH($P$1,Database!$A$1:$AS$1,0),FALSE)=0,#N/A,VLOOKUP(A278,Database!$A:$AS,MATCH($P$1,Database!$A$1:$AS$1,0),FALSE))</f>
        <v>95.392050662000003</v>
      </c>
      <c r="Q278" s="76">
        <f>(((Table134567891011121314151617343[[#This Row],[JPN]]-VLOOKUP($U$1,A:Q,16,))/VLOOKUP($U$1,A:Q,16,))*100)+100</f>
        <v>95.771661594841419</v>
      </c>
    </row>
    <row r="279" spans="1:17" s="80" customFormat="1" x14ac:dyDescent="0.35">
      <c r="A279" s="21">
        <v>41306</v>
      </c>
      <c r="B279" s="76">
        <f>IF(VLOOKUP(A279,Database!$A:$AS,MATCH($B$1,Database!$A$1:$AS$1,0),FALSE)=0,#N/A,VLOOKUP(A279,Database!$A:$AS,MATCH($B$1,Database!$A$1:$AS$1,0),FALSE))</f>
        <v>99.291725690000007</v>
      </c>
      <c r="C279" s="76">
        <f>IF(VLOOKUP(A279,Database!$A:$AS,MATCH($C$1,Database!$A$1:$AS$1,0),FALSE)=0,#N/A,VLOOKUP(A279,Database!$A:$AS,MATCH($C$1,Database!$A$1:$AS$1,0),FALSE))</f>
        <v>99.64</v>
      </c>
      <c r="D279" s="76">
        <f>IF(VLOOKUP(A279,Database!$A:$AS,MATCH($D$1,Database!$A$1:$AS$1,0),FALSE)=0,#N/A,VLOOKUP(A279,Database!$A:$AS,MATCH($D$1,Database!$A$1:$AS$1,0),FALSE))</f>
        <v>95.507958997000003</v>
      </c>
      <c r="E279" s="76">
        <f>IF(VLOOKUP(A279,Database!$A:$AS,MATCH($E$1,Database!$A$1:$AS$1,0),FALSE)=0,#N/A,VLOOKUP(A279,Database!$A:$AS,MATCH($E$1,Database!$A$1:$AS$1,0),FALSE))</f>
        <v>94.606078838000002</v>
      </c>
      <c r="F279" s="76">
        <f>IF(VLOOKUP(A279,Database!$A:$AS,MATCH($F$1,Database!$A$1:$AS$1,0),FALSE)=0,#N/A,VLOOKUP(A279,Database!$A:$AS,MATCH($F$1,Database!$A$1:$AS$1,0),FALSE))</f>
        <v>95.292058995000005</v>
      </c>
      <c r="G279" s="76">
        <f>IF(VLOOKUP(A279,Database!$A:$AS,MATCH($G$1,Database!$A$1:$AS$1,0),FALSE)=0,#N/A,VLOOKUP(A279,Database!$A:$AS,MATCH($G$1,Database!$A$1:$AS$1,0),FALSE))</f>
        <v>91.581181463999997</v>
      </c>
      <c r="H279" s="76">
        <f>(((Table134567891011121314151617343[[#This Row],[ITA]]-VLOOKUP($U$1,A:B,2,))/VLOOKUP($U$1,A:B,2,))*100)+100</f>
        <v>81.661184210943631</v>
      </c>
      <c r="I279" s="76">
        <f>(((Table134567891011121314151617343[[#This Row],[FRA]]-VLOOKUP($U$1,A:C,3,))/VLOOKUP($U$1,A:C,3,))*100)+100</f>
        <v>97.228727556596411</v>
      </c>
      <c r="J279" s="76">
        <f>(((Table134567891011121314151617343[[#This Row],[DEU]]-VLOOKUP($U$1,A:D,4,))/VLOOKUP($U$1,A:D,4,))*100)+100</f>
        <v>126.99468085150411</v>
      </c>
      <c r="K279" s="76">
        <f>(((Table134567891011121314151617343[[#This Row],[ESP]]-VLOOKUP($U$1,A:E,5,))/VLOOKUP($U$1,A:E,5,))*100)+100</f>
        <v>79.978696243775815</v>
      </c>
      <c r="L279" s="76">
        <f>(((Table134567891011121314151617343[[#This Row],[EA19]]-VLOOKUP($U$1,A:F,6,))/VLOOKUP($U$1,A:F,6,))*100)+100</f>
        <v>106.48044692745047</v>
      </c>
      <c r="M279" s="76">
        <f>(((Table134567891011121314151617343[[#This Row],[GBR]]-VLOOKUP($U$1,A:G,7,))/VLOOKUP($U$1,A:G,7,))*100)+100</f>
        <v>95.359116021724361</v>
      </c>
      <c r="N279" s="76">
        <f>IF(VLOOKUP(A279,Database!$A:$AU,MATCH($N$1,Database!$A$1:$AU$1,0),FALSE)=0,#N/A,VLOOKUP(A279,Database!$A:$AU,MATCH($N$1,Database!$A$1:$AU$1,0),FALSE))</f>
        <v>97.853037579000002</v>
      </c>
      <c r="O279" s="76">
        <f>(((Table134567891011121314151617343[[#This Row],[USA]]-VLOOKUP($U$1,A:N,14,))/VLOOKUP($U$1,A:N,14,))*100)+100</f>
        <v>112.87763711224046</v>
      </c>
      <c r="P279" s="76">
        <f>IF(VLOOKUP(A279,Database!$A:$AS,MATCH($P$1,Database!$A$1:$AS$1,0),FALSE)=0,#N/A,VLOOKUP(A279,Database!$A:$AS,MATCH($P$1,Database!$A$1:$AS$1,0),FALSE))</f>
        <v>96.991917340000001</v>
      </c>
      <c r="Q279" s="76">
        <f>(((Table134567891011121314151617343[[#This Row],[JPN]]-VLOOKUP($U$1,A:Q,16,))/VLOOKUP($U$1,A:Q,16,))*100)+100</f>
        <v>97.377894913225418</v>
      </c>
    </row>
    <row r="280" spans="1:17" s="80" customFormat="1" x14ac:dyDescent="0.35">
      <c r="A280" s="21">
        <v>41334</v>
      </c>
      <c r="B280" s="76">
        <f>IF(VLOOKUP(A280,Database!$A:$AS,MATCH($B$1,Database!$A$1:$AS$1,0),FALSE)=0,#N/A,VLOOKUP(A280,Database!$A:$AS,MATCH($B$1,Database!$A$1:$AS$1,0),FALSE))</f>
        <v>98.791767352999997</v>
      </c>
      <c r="C280" s="76">
        <f>IF(VLOOKUP(A280,Database!$A:$AS,MATCH($C$1,Database!$A$1:$AS$1,0),FALSE)=0,#N/A,VLOOKUP(A280,Database!$A:$AS,MATCH($C$1,Database!$A$1:$AS$1,0),FALSE))</f>
        <v>99.89</v>
      </c>
      <c r="D280" s="76">
        <f>IF(VLOOKUP(A280,Database!$A:$AS,MATCH($D$1,Database!$A$1:$AS$1,0),FALSE)=0,#N/A,VLOOKUP(A280,Database!$A:$AS,MATCH($D$1,Database!$A$1:$AS$1,0),FALSE))</f>
        <v>96.808067339000004</v>
      </c>
      <c r="E280" s="76">
        <f>IF(VLOOKUP(A280,Database!$A:$AS,MATCH($E$1,Database!$A$1:$AS$1,0),FALSE)=0,#N/A,VLOOKUP(A280,Database!$A:$AS,MATCH($E$1,Database!$A$1:$AS$1,0),FALSE))</f>
        <v>95.397079497999997</v>
      </c>
      <c r="F280" s="76">
        <f>IF(VLOOKUP(A280,Database!$A:$AS,MATCH($F$1,Database!$A$1:$AS$1,0),FALSE)=0,#N/A,VLOOKUP(A280,Database!$A:$AS,MATCH($F$1,Database!$A$1:$AS$1,0),FALSE))</f>
        <v>96.391967335999993</v>
      </c>
      <c r="G280" s="76">
        <f>IF(VLOOKUP(A280,Database!$A:$AS,MATCH($G$1,Database!$A$1:$AS$1,0),FALSE)=0,#N/A,VLOOKUP(A280,Database!$A:$AS,MATCH($G$1,Database!$A$1:$AS$1,0),FALSE))</f>
        <v>92.960735761999999</v>
      </c>
      <c r="H280" s="76">
        <f>(((Table134567891011121314151617343[[#This Row],[ITA]]-VLOOKUP($U$1,A:B,2,))/VLOOKUP($U$1,A:B,2,))*100)+100</f>
        <v>81.250000000257018</v>
      </c>
      <c r="I280" s="76">
        <f>(((Table134567891011121314151617343[[#This Row],[FRA]]-VLOOKUP($U$1,A:C,3,))/VLOOKUP($U$1,A:C,3,))*100)+100</f>
        <v>97.472677595628411</v>
      </c>
      <c r="J280" s="76">
        <f>(((Table134567891011121314151617343[[#This Row],[DEU]]-VLOOKUP($U$1,A:D,4,))/VLOOKUP($U$1,A:D,4,))*100)+100</f>
        <v>128.72340425527671</v>
      </c>
      <c r="K280" s="76">
        <f>(((Table134567891011121314151617343[[#This Row],[ESP]]-VLOOKUP($U$1,A:E,5,))/VLOOKUP($U$1,A:E,5,))*100)+100</f>
        <v>80.647397476210315</v>
      </c>
      <c r="L280" s="76">
        <f>(((Table134567891011121314151617343[[#This Row],[EA19]]-VLOOKUP($U$1,A:F,6,))/VLOOKUP($U$1,A:F,6,))*100)+100</f>
        <v>107.70949720681378</v>
      </c>
      <c r="M280" s="76">
        <f>(((Table134567891011121314151617343[[#This Row],[GBR]]-VLOOKUP($U$1,A:G,7,))/VLOOKUP($U$1,A:G,7,))*100)+100</f>
        <v>96.79558011028783</v>
      </c>
      <c r="N280" s="76">
        <f>IF(VLOOKUP(A280,Database!$A:$AU,MATCH($N$1,Database!$A$1:$AU$1,0),FALSE)=0,#N/A,VLOOKUP(A280,Database!$A:$AU,MATCH($N$1,Database!$A$1:$AU$1,0),FALSE))</f>
        <v>98.265437609000003</v>
      </c>
      <c r="O280" s="76">
        <f>(((Table134567891011121314151617343[[#This Row],[USA]]-VLOOKUP($U$1,A:N,14,))/VLOOKUP($U$1,A:N,14,))*100)+100</f>
        <v>113.35335807178487</v>
      </c>
      <c r="P280" s="76">
        <f>IF(VLOOKUP(A280,Database!$A:$AS,MATCH($P$1,Database!$A$1:$AS$1,0),FALSE)=0,#N/A,VLOOKUP(A280,Database!$A:$AS,MATCH($P$1,Database!$A$1:$AS$1,0),FALSE))</f>
        <v>97.891842346000004</v>
      </c>
      <c r="Q280" s="76">
        <f>(((Table134567891011121314151617343[[#This Row],[JPN]]-VLOOKUP($U$1,A:Q,16,))/VLOOKUP($U$1,A:Q,16,))*100)+100</f>
        <v>98.281401154439934</v>
      </c>
    </row>
    <row r="281" spans="1:17" s="80" customFormat="1" x14ac:dyDescent="0.35">
      <c r="A281" s="21">
        <v>41365</v>
      </c>
      <c r="B281" s="76">
        <f>IF(VLOOKUP(A281,Database!$A:$AS,MATCH($B$1,Database!$A$1:$AS$1,0),FALSE)=0,#N/A,VLOOKUP(A281,Database!$A:$AS,MATCH($B$1,Database!$A$1:$AS$1,0),FALSE))</f>
        <v>97.991834014000005</v>
      </c>
      <c r="C281" s="76">
        <f>IF(VLOOKUP(A281,Database!$A:$AS,MATCH($C$1,Database!$A$1:$AS$1,0),FALSE)=0,#N/A,VLOOKUP(A281,Database!$A:$AS,MATCH($C$1,Database!$A$1:$AS$1,0),FALSE))</f>
        <v>101.38</v>
      </c>
      <c r="D281" s="76">
        <f>IF(VLOOKUP(A281,Database!$A:$AS,MATCH($D$1,Database!$A$1:$AS$1,0),FALSE)=0,#N/A,VLOOKUP(A281,Database!$A:$AS,MATCH($D$1,Database!$A$1:$AS$1,0),FALSE))</f>
        <v>97.108092341000003</v>
      </c>
      <c r="E281" s="76">
        <f>IF(VLOOKUP(A281,Database!$A:$AS,MATCH($E$1,Database!$A$1:$AS$1,0),FALSE)=0,#N/A,VLOOKUP(A281,Database!$A:$AS,MATCH($E$1,Database!$A$1:$AS$1,0),FALSE))</f>
        <v>94.378078647999999</v>
      </c>
      <c r="F281" s="76">
        <f>IF(VLOOKUP(A281,Database!$A:$AS,MATCH($F$1,Database!$A$1:$AS$1,0),FALSE)=0,#N/A,VLOOKUP(A281,Database!$A:$AS,MATCH($F$1,Database!$A$1:$AS$1,0),FALSE))</f>
        <v>96.591950671000006</v>
      </c>
      <c r="G281" s="76">
        <f>IF(VLOOKUP(A281,Database!$A:$AS,MATCH($G$1,Database!$A$1:$AS$1,0),FALSE)=0,#N/A,VLOOKUP(A281,Database!$A:$AS,MATCH($G$1,Database!$A$1:$AS$1,0),FALSE))</f>
        <v>92.430137955000006</v>
      </c>
      <c r="H281" s="76">
        <f>(((Table134567891011121314151617343[[#This Row],[ITA]]-VLOOKUP($U$1,A:B,2,))/VLOOKUP($U$1,A:B,2,))*100)+100</f>
        <v>80.592105263322935</v>
      </c>
      <c r="I281" s="76">
        <f>(((Table134567891011121314151617343[[#This Row],[FRA]]-VLOOKUP($U$1,A:C,3,))/VLOOKUP($U$1,A:C,3,))*100)+100</f>
        <v>98.926619828259163</v>
      </c>
      <c r="J281" s="76">
        <f>(((Table134567891011121314151617343[[#This Row],[DEU]]-VLOOKUP($U$1,A:D,4,))/VLOOKUP($U$1,A:D,4,))*100)+100</f>
        <v>129.12234042537807</v>
      </c>
      <c r="K281" s="76">
        <f>(((Table134567891011121314151617343[[#This Row],[ESP]]-VLOOKUP($U$1,A:E,5,))/VLOOKUP($U$1,A:E,5,))*100)+100</f>
        <v>79.785947974705721</v>
      </c>
      <c r="L281" s="76">
        <f>(((Table134567891011121314151617343[[#This Row],[EA19]]-VLOOKUP($U$1,A:F,6,))/VLOOKUP($U$1,A:F,6,))*100)+100</f>
        <v>107.93296089427551</v>
      </c>
      <c r="M281" s="76">
        <f>(((Table134567891011121314151617343[[#This Row],[GBR]]-VLOOKUP($U$1,A:G,7,))/VLOOKUP($U$1,A:G,7,))*100)+100</f>
        <v>96.243093922298712</v>
      </c>
      <c r="N281" s="76">
        <f>IF(VLOOKUP(A281,Database!$A:$AU,MATCH($N$1,Database!$A$1:$AU$1,0),FALSE)=0,#N/A,VLOOKUP(A281,Database!$A:$AU,MATCH($N$1,Database!$A$1:$AU$1,0),FALSE))</f>
        <v>98.156759937999993</v>
      </c>
      <c r="O281" s="76">
        <f>(((Table134567891011121314151617343[[#This Row],[USA]]-VLOOKUP($U$1,A:N,14,))/VLOOKUP($U$1,A:N,14,))*100)+100</f>
        <v>113.2279937600287</v>
      </c>
      <c r="P281" s="76">
        <f>IF(VLOOKUP(A281,Database!$A:$AS,MATCH($P$1,Database!$A$1:$AS$1,0),FALSE)=0,#N/A,VLOOKUP(A281,Database!$A:$AS,MATCH($P$1,Database!$A$1:$AS$1,0),FALSE))</f>
        <v>98.091825681000003</v>
      </c>
      <c r="Q281" s="76">
        <f>(((Table134567891011121314151617343[[#This Row],[JPN]]-VLOOKUP($U$1,A:Q,16,))/VLOOKUP($U$1,A:Q,16,))*100)+100</f>
        <v>98.482180319488933</v>
      </c>
    </row>
    <row r="282" spans="1:17" s="80" customFormat="1" x14ac:dyDescent="0.35">
      <c r="A282" s="21">
        <v>41395</v>
      </c>
      <c r="B282" s="76">
        <f>IF(VLOOKUP(A282,Database!$A:$AS,MATCH($B$1,Database!$A$1:$AS$1,0),FALSE)=0,#N/A,VLOOKUP(A282,Database!$A:$AS,MATCH($B$1,Database!$A$1:$AS$1,0),FALSE))</f>
        <v>99.891675694</v>
      </c>
      <c r="C282" s="76">
        <f>IF(VLOOKUP(A282,Database!$A:$AS,MATCH($C$1,Database!$A$1:$AS$1,0),FALSE)=0,#N/A,VLOOKUP(A282,Database!$A:$AS,MATCH($C$1,Database!$A$1:$AS$1,0),FALSE))</f>
        <v>101.08</v>
      </c>
      <c r="D282" s="76">
        <f>IF(VLOOKUP(A282,Database!$A:$AS,MATCH($D$1,Database!$A$1:$AS$1,0),FALSE)=0,#N/A,VLOOKUP(A282,Database!$A:$AS,MATCH($D$1,Database!$A$1:$AS$1,0),FALSE))</f>
        <v>96.508042337000006</v>
      </c>
      <c r="E282" s="76">
        <f>IF(VLOOKUP(A282,Database!$A:$AS,MATCH($E$1,Database!$A$1:$AS$1,0),FALSE)=0,#N/A,VLOOKUP(A282,Database!$A:$AS,MATCH($E$1,Database!$A$1:$AS$1,0),FALSE))</f>
        <v>94.942079117999995</v>
      </c>
      <c r="F282" s="76">
        <f>IF(VLOOKUP(A282,Database!$A:$AS,MATCH($F$1,Database!$A$1:$AS$1,0),FALSE)=0,#N/A,VLOOKUP(A282,Database!$A:$AS,MATCH($F$1,Database!$A$1:$AS$1,0),FALSE))</f>
        <v>96.791934005000002</v>
      </c>
      <c r="G282" s="76">
        <f>IF(VLOOKUP(A282,Database!$A:$AS,MATCH($G$1,Database!$A$1:$AS$1,0),FALSE)=0,#N/A,VLOOKUP(A282,Database!$A:$AS,MATCH($G$1,Database!$A$1:$AS$1,0),FALSE))</f>
        <v>92.854616200999999</v>
      </c>
      <c r="H282" s="76">
        <f>(((Table134567891011121314151617343[[#This Row],[ITA]]-VLOOKUP($U$1,A:B,2,))/VLOOKUP($U$1,A:B,2,))*100)+100</f>
        <v>82.154605263438583</v>
      </c>
      <c r="I282" s="76">
        <f>(((Table134567891011121314151617343[[#This Row],[FRA]]-VLOOKUP($U$1,A:C,3,))/VLOOKUP($U$1,A:C,3,))*100)+100</f>
        <v>98.63387978142076</v>
      </c>
      <c r="J282" s="76">
        <f>(((Table134567891011121314151617343[[#This Row],[DEU]]-VLOOKUP($U$1,A:D,4,))/VLOOKUP($U$1,A:D,4,))*100)+100</f>
        <v>128.32446808517534</v>
      </c>
      <c r="K282" s="76">
        <f>(((Table134567891011121314151617343[[#This Row],[ESP]]-VLOOKUP($U$1,A:E,5,))/VLOOKUP($U$1,A:E,5,))*100)+100</f>
        <v>80.262746324510687</v>
      </c>
      <c r="L282" s="76">
        <f>(((Table134567891011121314151617343[[#This Row],[EA19]]-VLOOKUP($U$1,A:F,6,))/VLOOKUP($U$1,A:F,6,))*100)+100</f>
        <v>108.15642458061981</v>
      </c>
      <c r="M282" s="76">
        <f>(((Table134567891011121314151617343[[#This Row],[GBR]]-VLOOKUP($U$1,A:G,7,))/VLOOKUP($U$1,A:G,7,))*100)+100</f>
        <v>96.685082873106509</v>
      </c>
      <c r="N282" s="76">
        <f>IF(VLOOKUP(A282,Database!$A:$AU,MATCH($N$1,Database!$A$1:$AU$1,0),FALSE)=0,#N/A,VLOOKUP(A282,Database!$A:$AU,MATCH($N$1,Database!$A$1:$AU$1,0),FALSE))</f>
        <v>98.244416014999999</v>
      </c>
      <c r="O282" s="76">
        <f>(((Table134567891011121314151617343[[#This Row],[USA]]-VLOOKUP($U$1,A:N,14,))/VLOOKUP($U$1,A:N,14,))*100)+100</f>
        <v>113.32910876979322</v>
      </c>
      <c r="P282" s="76">
        <f>IF(VLOOKUP(A282,Database!$A:$AS,MATCH($P$1,Database!$A$1:$AS$1,0),FALSE)=0,#N/A,VLOOKUP(A282,Database!$A:$AS,MATCH($P$1,Database!$A$1:$AS$1,0),FALSE))</f>
        <v>99.591700692000003</v>
      </c>
      <c r="Q282" s="76">
        <f>(((Table134567891011121314151617343[[#This Row],[JPN]]-VLOOKUP($U$1,A:Q,16,))/VLOOKUP($U$1,A:Q,16,))*100)+100</f>
        <v>99.988024055850431</v>
      </c>
    </row>
    <row r="283" spans="1:17" s="80" customFormat="1" x14ac:dyDescent="0.35">
      <c r="A283" s="21">
        <v>41426</v>
      </c>
      <c r="B283" s="76">
        <f>IF(VLOOKUP(A283,Database!$A:$AS,MATCH($B$1,Database!$A$1:$AS$1,0),FALSE)=0,#N/A,VLOOKUP(A283,Database!$A:$AS,MATCH($B$1,Database!$A$1:$AS$1,0),FALSE))</f>
        <v>99.691692359000001</v>
      </c>
      <c r="C283" s="76">
        <f>IF(VLOOKUP(A283,Database!$A:$AS,MATCH($C$1,Database!$A$1:$AS$1,0),FALSE)=0,#N/A,VLOOKUP(A283,Database!$A:$AS,MATCH($C$1,Database!$A$1:$AS$1,0),FALSE))</f>
        <v>99.87</v>
      </c>
      <c r="D283" s="76">
        <f>IF(VLOOKUP(A283,Database!$A:$AS,MATCH($D$1,Database!$A$1:$AS$1,0),FALSE)=0,#N/A,VLOOKUP(A283,Database!$A:$AS,MATCH($D$1,Database!$A$1:$AS$1,0),FALSE))</f>
        <v>98.208184015</v>
      </c>
      <c r="E283" s="76">
        <f>IF(VLOOKUP(A283,Database!$A:$AS,MATCH($E$1,Database!$A$1:$AS$1,0),FALSE)=0,#N/A,VLOOKUP(A283,Database!$A:$AS,MATCH($E$1,Database!$A$1:$AS$1,0),FALSE))</f>
        <v>95.824079853000001</v>
      </c>
      <c r="F283" s="76">
        <f>IF(VLOOKUP(A283,Database!$A:$AS,MATCH($F$1,Database!$A$1:$AS$1,0),FALSE)=0,#N/A,VLOOKUP(A283,Database!$A:$AS,MATCH($F$1,Database!$A$1:$AS$1,0),FALSE))</f>
        <v>96.791934005000002</v>
      </c>
      <c r="G283" s="76">
        <f>IF(VLOOKUP(A283,Database!$A:$AS,MATCH($G$1,Database!$A$1:$AS$1,0),FALSE)=0,#N/A,VLOOKUP(A283,Database!$A:$AS,MATCH($G$1,Database!$A$1:$AS$1,0),FALSE))</f>
        <v>93.915811814999998</v>
      </c>
      <c r="H283" s="76">
        <f>(((Table134567891011121314151617343[[#This Row],[ITA]]-VLOOKUP($U$1,A:B,2,))/VLOOKUP($U$1,A:B,2,))*100)+100</f>
        <v>81.990131578999453</v>
      </c>
      <c r="I283" s="76">
        <f>(((Table134567891011121314151617343[[#This Row],[FRA]]-VLOOKUP($U$1,A:C,3,))/VLOOKUP($U$1,A:C,3,))*100)+100</f>
        <v>97.45316159250585</v>
      </c>
      <c r="J283" s="76">
        <f>(((Table134567891011121314151617343[[#This Row],[DEU]]-VLOOKUP($U$1,A:D,4,))/VLOOKUP($U$1,A:D,4,))*100)+100</f>
        <v>130.58510638241643</v>
      </c>
      <c r="K283" s="76">
        <f>(((Table134567891011121314151617343[[#This Row],[ESP]]-VLOOKUP($U$1,A:E,5,))/VLOOKUP($U$1,A:E,5,))*100)+100</f>
        <v>81.008377786439723</v>
      </c>
      <c r="L283" s="76">
        <f>(((Table134567891011121314151617343[[#This Row],[EA19]]-VLOOKUP($U$1,A:F,6,))/VLOOKUP($U$1,A:F,6,))*100)+100</f>
        <v>108.15642458061981</v>
      </c>
      <c r="M283" s="76">
        <f>(((Table134567891011121314151617343[[#This Row],[GBR]]-VLOOKUP($U$1,A:G,7,))/VLOOKUP($U$1,A:G,7,))*100)+100</f>
        <v>97.790055249084745</v>
      </c>
      <c r="N283" s="76">
        <f>IF(VLOOKUP(A283,Database!$A:$AU,MATCH($N$1,Database!$A$1:$AU$1,0),FALSE)=0,#N/A,VLOOKUP(A283,Database!$A:$AU,MATCH($N$1,Database!$A$1:$AU$1,0),FALSE))</f>
        <v>98.379172361000002</v>
      </c>
      <c r="O283" s="76">
        <f>(((Table134567891011121314151617343[[#This Row],[USA]]-VLOOKUP($U$1,A:N,14,))/VLOOKUP($U$1,A:N,14,))*100)+100</f>
        <v>113.48455594137519</v>
      </c>
      <c r="P283" s="76">
        <f>IF(VLOOKUP(A283,Database!$A:$AS,MATCH($P$1,Database!$A$1:$AS$1,0),FALSE)=0,#N/A,VLOOKUP(A283,Database!$A:$AS,MATCH($P$1,Database!$A$1:$AS$1,0),FALSE))</f>
        <v>98.591784017999998</v>
      </c>
      <c r="Q283" s="76">
        <f>(((Table134567891011121314151617343[[#This Row],[JPN]]-VLOOKUP($U$1,A:Q,16,))/VLOOKUP($U$1,A:Q,16,))*100)+100</f>
        <v>98.984128231609418</v>
      </c>
    </row>
    <row r="284" spans="1:17" s="80" customFormat="1" x14ac:dyDescent="0.35">
      <c r="A284" s="21">
        <v>41456</v>
      </c>
      <c r="B284" s="76">
        <f>IF(VLOOKUP(A284,Database!$A:$AS,MATCH($B$1,Database!$A$1:$AS$1,0),FALSE)=0,#N/A,VLOOKUP(A284,Database!$A:$AS,MATCH($B$1,Database!$A$1:$AS$1,0),FALSE))</f>
        <v>99.491709024000002</v>
      </c>
      <c r="C284" s="76">
        <f>IF(VLOOKUP(A284,Database!$A:$AS,MATCH($C$1,Database!$A$1:$AS$1,0),FALSE)=0,#N/A,VLOOKUP(A284,Database!$A:$AS,MATCH($C$1,Database!$A$1:$AS$1,0),FALSE))</f>
        <v>99.12</v>
      </c>
      <c r="D284" s="76">
        <f>IF(VLOOKUP(A284,Database!$A:$AS,MATCH($D$1,Database!$A$1:$AS$1,0),FALSE)=0,#N/A,VLOOKUP(A284,Database!$A:$AS,MATCH($D$1,Database!$A$1:$AS$1,0),FALSE))</f>
        <v>96.508042337000006</v>
      </c>
      <c r="E284" s="76">
        <f>IF(VLOOKUP(A284,Database!$A:$AS,MATCH($E$1,Database!$A$1:$AS$1,0),FALSE)=0,#N/A,VLOOKUP(A284,Database!$A:$AS,MATCH($E$1,Database!$A$1:$AS$1,0),FALSE))</f>
        <v>95.841079867999994</v>
      </c>
      <c r="F284" s="76">
        <f>IF(VLOOKUP(A284,Database!$A:$AS,MATCH($F$1,Database!$A$1:$AS$1,0),FALSE)=0,#N/A,VLOOKUP(A284,Database!$A:$AS,MATCH($F$1,Database!$A$1:$AS$1,0),FALSE))</f>
        <v>95.992000666999999</v>
      </c>
      <c r="G284" s="76">
        <f>IF(VLOOKUP(A284,Database!$A:$AS,MATCH($G$1,Database!$A$1:$AS$1,0),FALSE)=0,#N/A,VLOOKUP(A284,Database!$A:$AS,MATCH($G$1,Database!$A$1:$AS$1,0),FALSE))</f>
        <v>94.128050936999998</v>
      </c>
      <c r="H284" s="76">
        <f>(((Table134567891011121314151617343[[#This Row],[ITA]]-VLOOKUP($U$1,A:B,2,))/VLOOKUP($U$1,A:B,2,))*100)+100</f>
        <v>81.825657894560322</v>
      </c>
      <c r="I284" s="76">
        <f>(((Table134567891011121314151617343[[#This Row],[FRA]]-VLOOKUP($U$1,A:C,3,))/VLOOKUP($U$1,A:C,3,))*100)+100</f>
        <v>96.721311475409834</v>
      </c>
      <c r="J284" s="76">
        <f>(((Table134567891011121314151617343[[#This Row],[DEU]]-VLOOKUP($U$1,A:D,4,))/VLOOKUP($U$1,A:D,4,))*100)+100</f>
        <v>128.32446808517534</v>
      </c>
      <c r="K284" s="76">
        <f>(((Table134567891011121314151617343[[#This Row],[ESP]]-VLOOKUP($U$1,A:E,5,))/VLOOKUP($U$1,A:E,5,))*100)+100</f>
        <v>81.022749368609965</v>
      </c>
      <c r="L284" s="76">
        <f>(((Table134567891011121314151617343[[#This Row],[EA19]]-VLOOKUP($U$1,A:F,6,))/VLOOKUP($U$1,A:F,6,))*100)+100</f>
        <v>107.26256983300776</v>
      </c>
      <c r="M284" s="76">
        <f>(((Table134567891011121314151617343[[#This Row],[GBR]]-VLOOKUP($U$1,A:G,7,))/VLOOKUP($U$1,A:G,7,))*100)+100</f>
        <v>98.0110497234474</v>
      </c>
      <c r="N284" s="76">
        <f>IF(VLOOKUP(A284,Database!$A:$AU,MATCH($N$1,Database!$A$1:$AU$1,0),FALSE)=0,#N/A,VLOOKUP(A284,Database!$A:$AU,MATCH($N$1,Database!$A$1:$AU$1,0),FALSE))</f>
        <v>98.080804559000001</v>
      </c>
      <c r="O284" s="76">
        <f>(((Table134567891011121314151617343[[#This Row],[USA]]-VLOOKUP($U$1,A:N,14,))/VLOOKUP($U$1,A:N,14,))*100)+100</f>
        <v>113.14037600262834</v>
      </c>
      <c r="P284" s="76">
        <f>IF(VLOOKUP(A284,Database!$A:$AS,MATCH($P$1,Database!$A$1:$AS$1,0),FALSE)=0,#N/A,VLOOKUP(A284,Database!$A:$AS,MATCH($P$1,Database!$A$1:$AS$1,0),FALSE))</f>
        <v>100.091659028</v>
      </c>
      <c r="Q284" s="76">
        <f>(((Table134567891011121314151617343[[#This Row],[JPN]]-VLOOKUP($U$1,A:Q,16,))/VLOOKUP($U$1,A:Q,16,))*100)+100</f>
        <v>100.48997196696693</v>
      </c>
    </row>
    <row r="285" spans="1:17" s="80" customFormat="1" x14ac:dyDescent="0.35">
      <c r="A285" s="21">
        <v>41487</v>
      </c>
      <c r="B285" s="76">
        <f>IF(VLOOKUP(A285,Database!$A:$AS,MATCH($B$1,Database!$A$1:$AS$1,0),FALSE)=0,#N/A,VLOOKUP(A285,Database!$A:$AS,MATCH($B$1,Database!$A$1:$AS$1,0),FALSE))</f>
        <v>97.891842346000004</v>
      </c>
      <c r="C285" s="76">
        <f>IF(VLOOKUP(A285,Database!$A:$AS,MATCH($C$1,Database!$A$1:$AS$1,0),FALSE)=0,#N/A,VLOOKUP(A285,Database!$A:$AS,MATCH($C$1,Database!$A$1:$AS$1,0),FALSE))</f>
        <v>98.36</v>
      </c>
      <c r="D285" s="76">
        <f>IF(VLOOKUP(A285,Database!$A:$AS,MATCH($D$1,Database!$A$1:$AS$1,0),FALSE)=0,#N/A,VLOOKUP(A285,Database!$A:$AS,MATCH($D$1,Database!$A$1:$AS$1,0),FALSE))</f>
        <v>98.708225685000002</v>
      </c>
      <c r="E285" s="76">
        <f>IF(VLOOKUP(A285,Database!$A:$AS,MATCH($E$1,Database!$A$1:$AS$1,0),FALSE)=0,#N/A,VLOOKUP(A285,Database!$A:$AS,MATCH($E$1,Database!$A$1:$AS$1,0),FALSE))</f>
        <v>96.659080548999995</v>
      </c>
      <c r="F285" s="76">
        <f>IF(VLOOKUP(A285,Database!$A:$AS,MATCH($F$1,Database!$A$1:$AS$1,0),FALSE)=0,#N/A,VLOOKUP(A285,Database!$A:$AS,MATCH($F$1,Database!$A$1:$AS$1,0),FALSE))</f>
        <v>96.391967335999993</v>
      </c>
      <c r="G285" s="76">
        <f>IF(VLOOKUP(A285,Database!$A:$AS,MATCH($G$1,Database!$A$1:$AS$1,0),FALSE)=0,#N/A,VLOOKUP(A285,Database!$A:$AS,MATCH($G$1,Database!$A$1:$AS$1,0),FALSE))</f>
        <v>93.279094446000002</v>
      </c>
      <c r="H285" s="76">
        <f>(((Table134567891011121314151617343[[#This Row],[ITA]]-VLOOKUP($U$1,A:B,2,))/VLOOKUP($U$1,A:B,2,))*100)+100</f>
        <v>80.509868420692143</v>
      </c>
      <c r="I285" s="76">
        <f>(((Table134567891011121314151617343[[#This Row],[FRA]]-VLOOKUP($U$1,A:C,3,))/VLOOKUP($U$1,A:C,3,))*100)+100</f>
        <v>95.979703356752538</v>
      </c>
      <c r="J285" s="76">
        <f>(((Table134567891011121314151617343[[#This Row],[DEU]]-VLOOKUP($U$1,A:D,4,))/VLOOKUP($U$1,A:D,4,))*100)+100</f>
        <v>131.24999999925205</v>
      </c>
      <c r="K285" s="76">
        <f>(((Table134567891011121314151617343[[#This Row],[ESP]]-VLOOKUP($U$1,A:E,5,))/VLOOKUP($U$1,A:E,5,))*100)+100</f>
        <v>81.714276052692583</v>
      </c>
      <c r="L285" s="76">
        <f>(((Table134567891011121314151617343[[#This Row],[EA19]]-VLOOKUP($U$1,A:F,6,))/VLOOKUP($U$1,A:F,6,))*100)+100</f>
        <v>107.70949720681378</v>
      </c>
      <c r="M285" s="76">
        <f>(((Table134567891011121314151617343[[#This Row],[GBR]]-VLOOKUP($U$1,A:G,7,))/VLOOKUP($U$1,A:G,7,))*100)+100</f>
        <v>97.127071822873063</v>
      </c>
      <c r="N285" s="76">
        <f>IF(VLOOKUP(A285,Database!$A:$AU,MATCH($N$1,Database!$A$1:$AU$1,0),FALSE)=0,#N/A,VLOOKUP(A285,Database!$A:$AU,MATCH($N$1,Database!$A$1:$AU$1,0),FALSE))</f>
        <v>98.651858121999993</v>
      </c>
      <c r="O285" s="76">
        <f>(((Table134567891011121314151617343[[#This Row],[USA]]-VLOOKUP($U$1,A:N,14,))/VLOOKUP($U$1,A:N,14,))*100)+100</f>
        <v>113.79911055447019</v>
      </c>
      <c r="P285" s="76">
        <f>IF(VLOOKUP(A285,Database!$A:$AS,MATCH($P$1,Database!$A$1:$AS$1,0),FALSE)=0,#N/A,VLOOKUP(A285,Database!$A:$AS,MATCH($P$1,Database!$A$1:$AS$1,0),FALSE))</f>
        <v>100.39163403000001</v>
      </c>
      <c r="Q285" s="76">
        <f>(((Table134567891011121314151617343[[#This Row],[JPN]]-VLOOKUP($U$1,A:Q,16,))/VLOOKUP($U$1,A:Q,16,))*100)+100</f>
        <v>100.79114071403845</v>
      </c>
    </row>
    <row r="286" spans="1:17" s="80" customFormat="1" x14ac:dyDescent="0.35">
      <c r="A286" s="21">
        <v>41518</v>
      </c>
      <c r="B286" s="76">
        <f>IF(VLOOKUP(A286,Database!$A:$AS,MATCH($B$1,Database!$A$1:$AS$1,0),FALSE)=0,#N/A,VLOOKUP(A286,Database!$A:$AS,MATCH($B$1,Database!$A$1:$AS$1,0),FALSE))</f>
        <v>99.691692359000001</v>
      </c>
      <c r="C286" s="76">
        <f>IF(VLOOKUP(A286,Database!$A:$AS,MATCH($C$1,Database!$A$1:$AS$1,0),FALSE)=0,#N/A,VLOOKUP(A286,Database!$A:$AS,MATCH($C$1,Database!$A$1:$AS$1,0),FALSE))</f>
        <v>99.06</v>
      </c>
      <c r="D286" s="76">
        <f>IF(VLOOKUP(A286,Database!$A:$AS,MATCH($D$1,Database!$A$1:$AS$1,0),FALSE)=0,#N/A,VLOOKUP(A286,Database!$A:$AS,MATCH($D$1,Database!$A$1:$AS$1,0),FALSE))</f>
        <v>98.208184015</v>
      </c>
      <c r="E286" s="76">
        <f>IF(VLOOKUP(A286,Database!$A:$AS,MATCH($E$1,Database!$A$1:$AS$1,0),FALSE)=0,#N/A,VLOOKUP(A286,Database!$A:$AS,MATCH($E$1,Database!$A$1:$AS$1,0),FALSE))</f>
        <v>96.331080275999994</v>
      </c>
      <c r="F286" s="76">
        <f>IF(VLOOKUP(A286,Database!$A:$AS,MATCH($F$1,Database!$A$1:$AS$1,0),FALSE)=0,#N/A,VLOOKUP(A286,Database!$A:$AS,MATCH($F$1,Database!$A$1:$AS$1,0),FALSE))</f>
        <v>96.591950671000006</v>
      </c>
      <c r="G286" s="76">
        <f>IF(VLOOKUP(A286,Database!$A:$AS,MATCH($G$1,Database!$A$1:$AS$1,0),FALSE)=0,#N/A,VLOOKUP(A286,Database!$A:$AS,MATCH($G$1,Database!$A$1:$AS$1,0),FALSE))</f>
        <v>94.870887866999993</v>
      </c>
      <c r="H286" s="76">
        <f>(((Table134567891011121314151617343[[#This Row],[ITA]]-VLOOKUP($U$1,A:B,2,))/VLOOKUP($U$1,A:B,2,))*100)+100</f>
        <v>81.990131578999453</v>
      </c>
      <c r="I286" s="76">
        <f>(((Table134567891011121314151617343[[#This Row],[FRA]]-VLOOKUP($U$1,A:C,3,))/VLOOKUP($U$1,A:C,3,))*100)+100</f>
        <v>96.662763466042151</v>
      </c>
      <c r="J286" s="76">
        <f>(((Table134567891011121314151617343[[#This Row],[DEU]]-VLOOKUP($U$1,A:D,4,))/VLOOKUP($U$1,A:D,4,))*100)+100</f>
        <v>130.58510638241643</v>
      </c>
      <c r="K286" s="76">
        <f>(((Table134567891011121314151617343[[#This Row],[ESP]]-VLOOKUP($U$1,A:E,5,))/VLOOKUP($U$1,A:E,5,))*100)+100</f>
        <v>81.436989069399857</v>
      </c>
      <c r="L286" s="76">
        <f>(((Table134567891011121314151617343[[#This Row],[EA19]]-VLOOKUP($U$1,A:F,6,))/VLOOKUP($U$1,A:F,6,))*100)+100</f>
        <v>107.93296089427551</v>
      </c>
      <c r="M286" s="76">
        <f>(((Table134567891011121314151617343[[#This Row],[GBR]]-VLOOKUP($U$1,A:G,7,))/VLOOKUP($U$1,A:G,7,))*100)+100</f>
        <v>98.784530386840416</v>
      </c>
      <c r="N286" s="76">
        <f>IF(VLOOKUP(A286,Database!$A:$AU,MATCH($N$1,Database!$A$1:$AU$1,0),FALSE)=0,#N/A,VLOOKUP(A286,Database!$A:$AU,MATCH($N$1,Database!$A$1:$AU$1,0),FALSE))</f>
        <v>99.175513941999995</v>
      </c>
      <c r="O286" s="76">
        <f>(((Table134567891011121314151617343[[#This Row],[USA]]-VLOOKUP($U$1,A:N,14,))/VLOOKUP($U$1,A:N,14,))*100)+100</f>
        <v>114.40316979559444</v>
      </c>
      <c r="P286" s="76">
        <f>IF(VLOOKUP(A286,Database!$A:$AS,MATCH($P$1,Database!$A$1:$AS$1,0),FALSE)=0,#N/A,VLOOKUP(A286,Database!$A:$AS,MATCH($P$1,Database!$A$1:$AS$1,0),FALSE))</f>
        <v>101.191567369</v>
      </c>
      <c r="Q286" s="76">
        <f>(((Table134567891011121314151617343[[#This Row],[JPN]]-VLOOKUP($U$1,A:Q,16,))/VLOOKUP($U$1,A:Q,16,))*100)+100</f>
        <v>101.59425737323045</v>
      </c>
    </row>
    <row r="287" spans="1:17" s="80" customFormat="1" x14ac:dyDescent="0.35">
      <c r="A287" s="21">
        <v>41548</v>
      </c>
      <c r="B287" s="76">
        <f>IF(VLOOKUP(A287,Database!$A:$AS,MATCH($B$1,Database!$A$1:$AS$1,0),FALSE)=0,#N/A,VLOOKUP(A287,Database!$A:$AS,MATCH($B$1,Database!$A$1:$AS$1,0),FALSE))</f>
        <v>100.091659028</v>
      </c>
      <c r="C287" s="76">
        <f>IF(VLOOKUP(A287,Database!$A:$AS,MATCH($C$1,Database!$A$1:$AS$1,0),FALSE)=0,#N/A,VLOOKUP(A287,Database!$A:$AS,MATCH($C$1,Database!$A$1:$AS$1,0),FALSE))</f>
        <v>98.94</v>
      </c>
      <c r="D287" s="76">
        <f>IF(VLOOKUP(A287,Database!$A:$AS,MATCH($D$1,Database!$A$1:$AS$1,0),FALSE)=0,#N/A,VLOOKUP(A287,Database!$A:$AS,MATCH($D$1,Database!$A$1:$AS$1,0),FALSE))</f>
        <v>97.508125676999995</v>
      </c>
      <c r="E287" s="76">
        <f>IF(VLOOKUP(A287,Database!$A:$AS,MATCH($E$1,Database!$A$1:$AS$1,0),FALSE)=0,#N/A,VLOOKUP(A287,Database!$A:$AS,MATCH($E$1,Database!$A$1:$AS$1,0),FALSE))</f>
        <v>95.600079667000003</v>
      </c>
      <c r="F287" s="76">
        <f>IF(VLOOKUP(A287,Database!$A:$AS,MATCH($F$1,Database!$A$1:$AS$1,0),FALSE)=0,#N/A,VLOOKUP(A287,Database!$A:$AS,MATCH($F$1,Database!$A$1:$AS$1,0),FALSE))</f>
        <v>96.091992333999997</v>
      </c>
      <c r="G287" s="76">
        <f>IF(VLOOKUP(A287,Database!$A:$AS,MATCH($G$1,Database!$A$1:$AS$1,0),FALSE)=0,#N/A,VLOOKUP(A287,Database!$A:$AS,MATCH($G$1,Database!$A$1:$AS$1,0),FALSE))</f>
        <v>94.658648744000004</v>
      </c>
      <c r="H287" s="76">
        <f>(((Table134567891011121314151617343[[#This Row],[ITA]]-VLOOKUP($U$1,A:B,2,))/VLOOKUP($U$1,A:B,2,))*100)+100</f>
        <v>82.319078947055274</v>
      </c>
      <c r="I287" s="76">
        <f>(((Table134567891011121314151617343[[#This Row],[FRA]]-VLOOKUP($U$1,A:C,3,))/VLOOKUP($U$1,A:C,3,))*100)+100</f>
        <v>96.545667447306784</v>
      </c>
      <c r="J287" s="76">
        <f>(((Table134567891011121314151617343[[#This Row],[DEU]]-VLOOKUP($U$1,A:D,4,))/VLOOKUP($U$1,A:D,4,))*100)+100</f>
        <v>129.65425531884657</v>
      </c>
      <c r="K287" s="76">
        <f>(((Table134567891011121314151617343[[#This Row],[ESP]]-VLOOKUP($U$1,A:E,5,))/VLOOKUP($U$1,A:E,5,))*100)+100</f>
        <v>80.819011066513397</v>
      </c>
      <c r="L287" s="76">
        <f>(((Table134567891011121314151617343[[#This Row],[EA19]]-VLOOKUP($U$1,A:F,6,))/VLOOKUP($U$1,A:F,6,))*100)+100</f>
        <v>107.37430167617991</v>
      </c>
      <c r="M287" s="76">
        <f>(((Table134567891011121314151617343[[#This Row],[GBR]]-VLOOKUP($U$1,A:G,7,))/VLOOKUP($U$1,A:G,7,))*100)+100</f>
        <v>98.563535911436531</v>
      </c>
      <c r="N287" s="76">
        <f>IF(VLOOKUP(A287,Database!$A:$AU,MATCH($N$1,Database!$A$1:$AU$1,0),FALSE)=0,#N/A,VLOOKUP(A287,Database!$A:$AU,MATCH($N$1,Database!$A$1:$AU$1,0),FALSE))</f>
        <v>99.063068250000001</v>
      </c>
      <c r="O287" s="76">
        <f>(((Table134567891011121314151617343[[#This Row],[USA]]-VLOOKUP($U$1,A:N,14,))/VLOOKUP($U$1,A:N,14,))*100)+100</f>
        <v>114.27345891149272</v>
      </c>
      <c r="P287" s="76">
        <f>IF(VLOOKUP(A287,Database!$A:$AS,MATCH($P$1,Database!$A$1:$AS$1,0),FALSE)=0,#N/A,VLOOKUP(A287,Database!$A:$AS,MATCH($P$1,Database!$A$1:$AS$1,0),FALSE))</f>
        <v>101.49154237099999</v>
      </c>
      <c r="Q287" s="76">
        <f>(((Table134567891011121314151617343[[#This Row],[JPN]]-VLOOKUP($U$1,A:Q,16,))/VLOOKUP($U$1,A:Q,16,))*100)+100</f>
        <v>101.89542612030193</v>
      </c>
    </row>
    <row r="288" spans="1:17" s="80" customFormat="1" x14ac:dyDescent="0.35">
      <c r="A288" s="21">
        <v>41579</v>
      </c>
      <c r="B288" s="76">
        <f>IF(VLOOKUP(A288,Database!$A:$AS,MATCH($B$1,Database!$A$1:$AS$1,0),FALSE)=0,#N/A,VLOOKUP(A288,Database!$A:$AS,MATCH($B$1,Database!$A$1:$AS$1,0),FALSE))</f>
        <v>99.691692359000001</v>
      </c>
      <c r="C288" s="76">
        <f>IF(VLOOKUP(A288,Database!$A:$AS,MATCH($C$1,Database!$A$1:$AS$1,0),FALSE)=0,#N/A,VLOOKUP(A288,Database!$A:$AS,MATCH($C$1,Database!$A$1:$AS$1,0),FALSE))</f>
        <v>100.7</v>
      </c>
      <c r="D288" s="76">
        <f>IF(VLOOKUP(A288,Database!$A:$AS,MATCH($D$1,Database!$A$1:$AS$1,0),FALSE)=0,#N/A,VLOOKUP(A288,Database!$A:$AS,MATCH($D$1,Database!$A$1:$AS$1,0),FALSE))</f>
        <v>99.708309025999995</v>
      </c>
      <c r="E288" s="76">
        <f>IF(VLOOKUP(A288,Database!$A:$AS,MATCH($E$1,Database!$A$1:$AS$1,0),FALSE)=0,#N/A,VLOOKUP(A288,Database!$A:$AS,MATCH($E$1,Database!$A$1:$AS$1,0),FALSE))</f>
        <v>96.418080348000004</v>
      </c>
      <c r="F288" s="76">
        <f>IF(VLOOKUP(A288,Database!$A:$AS,MATCH($F$1,Database!$A$1:$AS$1,0),FALSE)=0,#N/A,VLOOKUP(A288,Database!$A:$AS,MATCH($F$1,Database!$A$1:$AS$1,0),FALSE))</f>
        <v>97.391884009999998</v>
      </c>
      <c r="G288" s="76">
        <f>IF(VLOOKUP(A288,Database!$A:$AS,MATCH($G$1,Database!$A$1:$AS$1,0),FALSE)=0,#N/A,VLOOKUP(A288,Database!$A:$AS,MATCH($G$1,Database!$A$1:$AS$1,0),FALSE))</f>
        <v>95.295366111999996</v>
      </c>
      <c r="H288" s="76">
        <f>(((Table134567891011121314151617343[[#This Row],[ITA]]-VLOOKUP($U$1,A:B,2,))/VLOOKUP($U$1,A:B,2,))*100)+100</f>
        <v>81.990131578999453</v>
      </c>
      <c r="I288" s="76">
        <f>(((Table134567891011121314151617343[[#This Row],[FRA]]-VLOOKUP($U$1,A:C,3,))/VLOOKUP($U$1,A:C,3,))*100)+100</f>
        <v>98.263075722092111</v>
      </c>
      <c r="J288" s="76">
        <f>(((Table134567891011121314151617343[[#This Row],[DEU]]-VLOOKUP($U$1,A:D,4,))/VLOOKUP($U$1,A:D,4,))*100)+100</f>
        <v>132.57978723425296</v>
      </c>
      <c r="K288" s="76">
        <f>(((Table134567891011121314151617343[[#This Row],[ESP]]-VLOOKUP($U$1,A:E,5,))/VLOOKUP($U$1,A:E,5,))*100)+100</f>
        <v>81.510537750596029</v>
      </c>
      <c r="L288" s="76">
        <f>(((Table134567891011121314151617343[[#This Row],[EA19]]-VLOOKUP($U$1,A:F,6,))/VLOOKUP($U$1,A:F,6,))*100)+100</f>
        <v>108.82681564300495</v>
      </c>
      <c r="M288" s="76">
        <f>(((Table134567891011121314151617343[[#This Row],[GBR]]-VLOOKUP($U$1,A:G,7,))/VLOOKUP($U$1,A:G,7,))*100)+100</f>
        <v>99.22651933660697</v>
      </c>
      <c r="N288" s="76">
        <f>IF(VLOOKUP(A288,Database!$A:$AU,MATCH($N$1,Database!$A$1:$AU$1,0),FALSE)=0,#N/A,VLOOKUP(A288,Database!$A:$AU,MATCH($N$1,Database!$A$1:$AU$1,0),FALSE))</f>
        <v>99.305114047999993</v>
      </c>
      <c r="O288" s="76">
        <f>(((Table134567891011121314151617343[[#This Row],[USA]]-VLOOKUP($U$1,A:N,14,))/VLOOKUP($U$1,A:N,14,))*100)+100</f>
        <v>114.55266902522197</v>
      </c>
      <c r="P288" s="76">
        <f>IF(VLOOKUP(A288,Database!$A:$AS,MATCH($P$1,Database!$A$1:$AS$1,0),FALSE)=0,#N/A,VLOOKUP(A288,Database!$A:$AS,MATCH($P$1,Database!$A$1:$AS$1,0),FALSE))</f>
        <v>101.89150904100001</v>
      </c>
      <c r="Q288" s="76">
        <f>(((Table134567891011121314151617343[[#This Row],[JPN]]-VLOOKUP($U$1,A:Q,16,))/VLOOKUP($U$1,A:Q,16,))*100)+100</f>
        <v>102.29698445039995</v>
      </c>
    </row>
    <row r="289" spans="1:17" s="80" customFormat="1" x14ac:dyDescent="0.35">
      <c r="A289" s="21">
        <v>41609</v>
      </c>
      <c r="B289" s="76">
        <f>IF(VLOOKUP(A289,Database!$A:$AS,MATCH($B$1,Database!$A$1:$AS$1,0),FALSE)=0,#N/A,VLOOKUP(A289,Database!$A:$AS,MATCH($B$1,Database!$A$1:$AS$1,0),FALSE))</f>
        <v>98.691775684999996</v>
      </c>
      <c r="C289" s="76">
        <f>IF(VLOOKUP(A289,Database!$A:$AS,MATCH($C$1,Database!$A$1:$AS$1,0),FALSE)=0,#N/A,VLOOKUP(A289,Database!$A:$AS,MATCH($C$1,Database!$A$1:$AS$1,0),FALSE))</f>
        <v>99.46</v>
      </c>
      <c r="D289" s="76">
        <f>IF(VLOOKUP(A289,Database!$A:$AS,MATCH($D$1,Database!$A$1:$AS$1,0),FALSE)=0,#N/A,VLOOKUP(A289,Database!$A:$AS,MATCH($D$1,Database!$A$1:$AS$1,0),FALSE))</f>
        <v>99.808317360000004</v>
      </c>
      <c r="E289" s="76">
        <f>IF(VLOOKUP(A289,Database!$A:$AS,MATCH($E$1,Database!$A$1:$AS$1,0),FALSE)=0,#N/A,VLOOKUP(A289,Database!$A:$AS,MATCH($E$1,Database!$A$1:$AS$1,0),FALSE))</f>
        <v>96.669080558000005</v>
      </c>
      <c r="F289" s="76">
        <f>IF(VLOOKUP(A289,Database!$A:$AS,MATCH($F$1,Database!$A$1:$AS$1,0),FALSE)=0,#N/A,VLOOKUP(A289,Database!$A:$AS,MATCH($F$1,Database!$A$1:$AS$1,0),FALSE))</f>
        <v>97.191900674999999</v>
      </c>
      <c r="G289" s="76">
        <f>IF(VLOOKUP(A289,Database!$A:$AS,MATCH($G$1,Database!$A$1:$AS$1,0),FALSE)=0,#N/A,VLOOKUP(A289,Database!$A:$AS,MATCH($G$1,Database!$A$1:$AS$1,0),FALSE))</f>
        <v>95.189246550999997</v>
      </c>
      <c r="H289" s="76">
        <f>(((Table134567891011121314151617343[[#This Row],[ITA]]-VLOOKUP($U$1,A:B,2,))/VLOOKUP($U$1,A:B,2,))*100)+100</f>
        <v>81.167763157626226</v>
      </c>
      <c r="I289" s="76">
        <f>(((Table134567891011121314151617343[[#This Row],[FRA]]-VLOOKUP($U$1,A:C,3,))/VLOOKUP($U$1,A:C,3,))*100)+100</f>
        <v>97.05308352849336</v>
      </c>
      <c r="J289" s="76">
        <f>(((Table134567891011121314151617343[[#This Row],[DEU]]-VLOOKUP($U$1,A:D,4,))/VLOOKUP($U$1,A:D,4,))*100)+100</f>
        <v>132.71276595762009</v>
      </c>
      <c r="K289" s="76">
        <f>(((Table134567891011121314151617343[[#This Row],[ESP]]-VLOOKUP($U$1,A:E,5,))/VLOOKUP($U$1,A:E,5,))*100)+100</f>
        <v>81.722729924706613</v>
      </c>
      <c r="L289" s="76">
        <f>(((Table134567891011121314151617343[[#This Row],[EA19]]-VLOOKUP($U$1,A:F,6,))/VLOOKUP($U$1,A:F,6,))*100)+100</f>
        <v>108.60335195554323</v>
      </c>
      <c r="M289" s="76">
        <f>(((Table134567891011121314151617343[[#This Row],[GBR]]-VLOOKUP($U$1,A:G,7,))/VLOOKUP($U$1,A:G,7,))*100)+100</f>
        <v>99.116022099425649</v>
      </c>
      <c r="N289" s="76">
        <f>IF(VLOOKUP(A289,Database!$A:$AU,MATCH($N$1,Database!$A$1:$AU$1,0),FALSE)=0,#N/A,VLOOKUP(A289,Database!$A:$AU,MATCH($N$1,Database!$A$1:$AU$1,0),FALSE))</f>
        <v>99.513049335999995</v>
      </c>
      <c r="O289" s="76">
        <f>(((Table134567891011121314151617343[[#This Row],[USA]]-VLOOKUP($U$1,A:N,14,))/VLOOKUP($U$1,A:N,14,))*100)+100</f>
        <v>114.79253121614011</v>
      </c>
      <c r="P289" s="76">
        <f>IF(VLOOKUP(A289,Database!$A:$AS,MATCH($P$1,Database!$A$1:$AS$1,0),FALSE)=0,#N/A,VLOOKUP(A289,Database!$A:$AS,MATCH($P$1,Database!$A$1:$AS$1,0),FALSE))</f>
        <v>101.89150904100001</v>
      </c>
      <c r="Q289" s="76">
        <f>(((Table134567891011121314151617343[[#This Row],[JPN]]-VLOOKUP($U$1,A:Q,16,))/VLOOKUP($U$1,A:Q,16,))*100)+100</f>
        <v>102.29698445039995</v>
      </c>
    </row>
    <row r="290" spans="1:17" s="80" customFormat="1" x14ac:dyDescent="0.35">
      <c r="A290" s="21">
        <v>41640</v>
      </c>
      <c r="B290" s="76">
        <f>IF(VLOOKUP(A290,Database!$A:$AS,MATCH($B$1,Database!$A$1:$AS$1,0),FALSE)=0,#N/A,VLOOKUP(A290,Database!$A:$AS,MATCH($B$1,Database!$A$1:$AS$1,0),FALSE))</f>
        <v>100.29164236299999</v>
      </c>
      <c r="C290" s="76">
        <f>IF(VLOOKUP(A290,Database!$A:$AS,MATCH($C$1,Database!$A$1:$AS$1,0),FALSE)=0,#N/A,VLOOKUP(A290,Database!$A:$AS,MATCH($C$1,Database!$A$1:$AS$1,0),FALSE))</f>
        <v>97.99</v>
      </c>
      <c r="D290" s="76">
        <f>IF(VLOOKUP(A290,Database!$A:$AS,MATCH($D$1,Database!$A$1:$AS$1,0),FALSE)=0,#N/A,VLOOKUP(A290,Database!$A:$AS,MATCH($D$1,Database!$A$1:$AS$1,0),FALSE))</f>
        <v>99.308275690000002</v>
      </c>
      <c r="E290" s="76">
        <f>IF(VLOOKUP(A290,Database!$A:$AS,MATCH($E$1,Database!$A$1:$AS$1,0),FALSE)=0,#N/A,VLOOKUP(A290,Database!$A:$AS,MATCH($E$1,Database!$A$1:$AS$1,0),FALSE))</f>
        <v>96.549080458000006</v>
      </c>
      <c r="F290" s="76">
        <f>IF(VLOOKUP(A290,Database!$A:$AS,MATCH($F$1,Database!$A$1:$AS$1,0),FALSE)=0,#N/A,VLOOKUP(A290,Database!$A:$AS,MATCH($F$1,Database!$A$1:$AS$1,0),FALSE))</f>
        <v>96.891925673000003</v>
      </c>
      <c r="G290" s="76">
        <f>IF(VLOOKUP(A290,Database!$A:$AS,MATCH($G$1,Database!$A$1:$AS$1,0),FALSE)=0,#N/A,VLOOKUP(A290,Database!$A:$AS,MATCH($G$1,Database!$A$1:$AS$1,0),FALSE))</f>
        <v>96.038203042000006</v>
      </c>
      <c r="H290" s="76">
        <f>(((Table134567891011121314151617343[[#This Row],[ITA]]-VLOOKUP($U$1,A:B,2,))/VLOOKUP($U$1,A:B,2,))*100)+100</f>
        <v>82.483552631494405</v>
      </c>
      <c r="I290" s="76">
        <f>(((Table134567891011121314151617343[[#This Row],[FRA]]-VLOOKUP($U$1,A:C,3,))/VLOOKUP($U$1,A:C,3,))*100)+100</f>
        <v>95.618657298985156</v>
      </c>
      <c r="J290" s="76">
        <f>(((Table134567891011121314151617343[[#This Row],[DEU]]-VLOOKUP($U$1,A:D,4,))/VLOOKUP($U$1,A:D,4,))*100)+100</f>
        <v>132.04787234078447</v>
      </c>
      <c r="K290" s="76">
        <f>(((Table134567891011121314151617343[[#This Row],[ESP]]-VLOOKUP($U$1,A:E,5,))/VLOOKUP($U$1,A:E,5,))*100)+100</f>
        <v>81.621283467301311</v>
      </c>
      <c r="L290" s="76">
        <f>(((Table134567891011121314151617343[[#This Row],[EA19]]-VLOOKUP($U$1,A:F,6,))/VLOOKUP($U$1,A:F,6,))*100)+100</f>
        <v>108.26815642490936</v>
      </c>
      <c r="M290" s="76">
        <f>(((Table134567891011121314151617343[[#This Row],[GBR]]-VLOOKUP($U$1,A:G,7,))/VLOOKUP($U$1,A:G,7,))*100)+100</f>
        <v>100</v>
      </c>
      <c r="N290" s="76">
        <f>IF(VLOOKUP(A290,Database!$A:$AU,MATCH($N$1,Database!$A$1:$AU$1,0),FALSE)=0,#N/A,VLOOKUP(A290,Database!$A:$AU,MATCH($N$1,Database!$A$1:$AU$1,0),FALSE))</f>
        <v>99.141403432999994</v>
      </c>
      <c r="O290" s="76">
        <f>(((Table134567891011121314151617343[[#This Row],[USA]]-VLOOKUP($U$1,A:N,14,))/VLOOKUP($U$1,A:N,14,))*100)+100</f>
        <v>114.36382187393684</v>
      </c>
      <c r="P290" s="76">
        <f>IF(VLOOKUP(A290,Database!$A:$AS,MATCH($P$1,Database!$A$1:$AS$1,0),FALSE)=0,#N/A,VLOOKUP(A290,Database!$A:$AS,MATCH($P$1,Database!$A$1:$AS$1,0),FALSE))</f>
        <v>103.591367386</v>
      </c>
      <c r="Q290" s="76">
        <f>(((Table134567891011121314151617343[[#This Row],[JPN]]-VLOOKUP($U$1,A:Q,16,))/VLOOKUP($U$1,A:Q,16,))*100)+100</f>
        <v>104.00360735080645</v>
      </c>
    </row>
    <row r="291" spans="1:17" s="80" customFormat="1" x14ac:dyDescent="0.35">
      <c r="A291" s="21">
        <v>41671</v>
      </c>
      <c r="B291" s="76">
        <f>IF(VLOOKUP(A291,Database!$A:$AS,MATCH($B$1,Database!$A$1:$AS$1,0),FALSE)=0,#N/A,VLOOKUP(A291,Database!$A:$AS,MATCH($B$1,Database!$A$1:$AS$1,0),FALSE))</f>
        <v>99.491709024000002</v>
      </c>
      <c r="C291" s="76">
        <f>IF(VLOOKUP(A291,Database!$A:$AS,MATCH($C$1,Database!$A$1:$AS$1,0),FALSE)=0,#N/A,VLOOKUP(A291,Database!$A:$AS,MATCH($C$1,Database!$A$1:$AS$1,0),FALSE))</f>
        <v>99.36</v>
      </c>
      <c r="D291" s="76">
        <f>IF(VLOOKUP(A291,Database!$A:$AS,MATCH($D$1,Database!$A$1:$AS$1,0),FALSE)=0,#N/A,VLOOKUP(A291,Database!$A:$AS,MATCH($D$1,Database!$A$1:$AS$1,0),FALSE))</f>
        <v>99.408284023999997</v>
      </c>
      <c r="E291" s="76">
        <f>IF(VLOOKUP(A291,Database!$A:$AS,MATCH($E$1,Database!$A$1:$AS$1,0),FALSE)=0,#N/A,VLOOKUP(A291,Database!$A:$AS,MATCH($E$1,Database!$A$1:$AS$1,0),FALSE))</f>
        <v>97.113080928000002</v>
      </c>
      <c r="F291" s="76">
        <f>IF(VLOOKUP(A291,Database!$A:$AS,MATCH($F$1,Database!$A$1:$AS$1,0),FALSE)=0,#N/A,VLOOKUP(A291,Database!$A:$AS,MATCH($F$1,Database!$A$1:$AS$1,0),FALSE))</f>
        <v>97.591867343999994</v>
      </c>
      <c r="G291" s="76">
        <f>IF(VLOOKUP(A291,Database!$A:$AS,MATCH($G$1,Database!$A$1:$AS$1,0),FALSE)=0,#N/A,VLOOKUP(A291,Database!$A:$AS,MATCH($G$1,Database!$A$1:$AS$1,0),FALSE))</f>
        <v>95.932083481000006</v>
      </c>
      <c r="H291" s="76">
        <f>(((Table134567891011121314151617343[[#This Row],[ITA]]-VLOOKUP($U$1,A:B,2,))/VLOOKUP($U$1,A:B,2,))*100)+100</f>
        <v>81.825657894560322</v>
      </c>
      <c r="I291" s="76">
        <f>(((Table134567891011121314151617343[[#This Row],[FRA]]-VLOOKUP($U$1,A:C,3,))/VLOOKUP($U$1,A:C,3,))*100)+100</f>
        <v>96.955503512880554</v>
      </c>
      <c r="J291" s="76">
        <f>(((Table134567891011121314151617343[[#This Row],[DEU]]-VLOOKUP($U$1,A:D,4,))/VLOOKUP($U$1,A:D,4,))*100)+100</f>
        <v>132.1808510641516</v>
      </c>
      <c r="K291" s="76">
        <f>(((Table134567891011121314151617343[[#This Row],[ESP]]-VLOOKUP($U$1,A:E,5,))/VLOOKUP($U$1,A:E,5,))*100)+100</f>
        <v>82.098081817106277</v>
      </c>
      <c r="L291" s="76">
        <f>(((Table134567891011121314151617343[[#This Row],[EA19]]-VLOOKUP($U$1,A:F,6,))/VLOOKUP($U$1,A:F,6,))*100)+100</f>
        <v>109.05027932934925</v>
      </c>
      <c r="M291" s="76">
        <f>(((Table134567891011121314151617343[[#This Row],[GBR]]-VLOOKUP($U$1,A:G,7,))/VLOOKUP($U$1,A:G,7,))*100)+100</f>
        <v>99.88950276281868</v>
      </c>
      <c r="N291" s="76">
        <f>IF(VLOOKUP(A291,Database!$A:$AU,MATCH($N$1,Database!$A$1:$AU$1,0),FALSE)=0,#N/A,VLOOKUP(A291,Database!$A:$AU,MATCH($N$1,Database!$A$1:$AU$1,0),FALSE))</f>
        <v>99.900659751000006</v>
      </c>
      <c r="O291" s="76">
        <f>(((Table134567891011121314151617343[[#This Row],[USA]]-VLOOKUP($U$1,A:N,14,))/VLOOKUP($U$1,A:N,14,))*100)+100</f>
        <v>115.23965630134734</v>
      </c>
      <c r="P291" s="76">
        <f>IF(VLOOKUP(A291,Database!$A:$AS,MATCH($P$1,Database!$A$1:$AS$1,0),FALSE)=0,#N/A,VLOOKUP(A291,Database!$A:$AS,MATCH($P$1,Database!$A$1:$AS$1,0),FALSE))</f>
        <v>102.891425715</v>
      </c>
      <c r="Q291" s="76">
        <f>(((Table134567891011121314151617343[[#This Row],[JPN]]-VLOOKUP($U$1,A:Q,16,))/VLOOKUP($U$1,A:Q,16,))*100)+100</f>
        <v>103.30088027464093</v>
      </c>
    </row>
    <row r="292" spans="1:17" s="80" customFormat="1" x14ac:dyDescent="0.35">
      <c r="A292" s="21">
        <v>41699</v>
      </c>
      <c r="B292" s="76">
        <f>IF(VLOOKUP(A292,Database!$A:$AS,MATCH($B$1,Database!$A$1:$AS$1,0),FALSE)=0,#N/A,VLOOKUP(A292,Database!$A:$AS,MATCH($B$1,Database!$A$1:$AS$1,0),FALSE))</f>
        <v>98.491792351000001</v>
      </c>
      <c r="C292" s="76">
        <f>IF(VLOOKUP(A292,Database!$A:$AS,MATCH($C$1,Database!$A$1:$AS$1,0),FALSE)=0,#N/A,VLOOKUP(A292,Database!$A:$AS,MATCH($C$1,Database!$A$1:$AS$1,0),FALSE))</f>
        <v>98.85</v>
      </c>
      <c r="D292" s="76">
        <f>IF(VLOOKUP(A292,Database!$A:$AS,MATCH($D$1,Database!$A$1:$AS$1,0),FALSE)=0,#N/A,VLOOKUP(A292,Database!$A:$AS,MATCH($D$1,Database!$A$1:$AS$1,0),FALSE))</f>
        <v>99.808317360000004</v>
      </c>
      <c r="E292" s="76">
        <f>IF(VLOOKUP(A292,Database!$A:$AS,MATCH($E$1,Database!$A$1:$AS$1,0),FALSE)=0,#N/A,VLOOKUP(A292,Database!$A:$AS,MATCH($E$1,Database!$A$1:$AS$1,0),FALSE))</f>
        <v>96.482080401999994</v>
      </c>
      <c r="F292" s="76">
        <f>IF(VLOOKUP(A292,Database!$A:$AS,MATCH($F$1,Database!$A$1:$AS$1,0),FALSE)=0,#N/A,VLOOKUP(A292,Database!$A:$AS,MATCH($F$1,Database!$A$1:$AS$1,0),FALSE))</f>
        <v>96.991917340000001</v>
      </c>
      <c r="G292" s="76">
        <f>IF(VLOOKUP(A292,Database!$A:$AS,MATCH($G$1,Database!$A$1:$AS$1,0),FALSE)=0,#N/A,VLOOKUP(A292,Database!$A:$AS,MATCH($G$1,Database!$A$1:$AS$1,0),FALSE))</f>
        <v>94.764768305999993</v>
      </c>
      <c r="H292" s="76">
        <f>(((Table134567891011121314151617343[[#This Row],[ITA]]-VLOOKUP($U$1,A:B,2,))/VLOOKUP($U$1,A:B,2,))*100)+100</f>
        <v>81.003289474009534</v>
      </c>
      <c r="I292" s="76">
        <f>(((Table134567891011121314151617343[[#This Row],[FRA]]-VLOOKUP($U$1,A:C,3,))/VLOOKUP($U$1,A:C,3,))*100)+100</f>
        <v>96.457845433255258</v>
      </c>
      <c r="J292" s="76">
        <f>(((Table134567891011121314151617343[[#This Row],[DEU]]-VLOOKUP($U$1,A:D,4,))/VLOOKUP($U$1,A:D,4,))*100)+100</f>
        <v>132.71276595762009</v>
      </c>
      <c r="K292" s="76">
        <f>(((Table134567891011121314151617343[[#This Row],[ESP]]-VLOOKUP($U$1,A:E,5,))/VLOOKUP($U$1,A:E,5,))*100)+100</f>
        <v>81.564642528442434</v>
      </c>
      <c r="L292" s="76">
        <f>(((Table134567891011121314151617343[[#This Row],[EA19]]-VLOOKUP($U$1,A:F,6,))/VLOOKUP($U$1,A:F,6,))*100)+100</f>
        <v>108.37988826808152</v>
      </c>
      <c r="M292" s="76">
        <f>(((Table134567891011121314151617343[[#This Row],[GBR]]-VLOOKUP($U$1,A:G,7,))/VLOOKUP($U$1,A:G,7,))*100)+100</f>
        <v>98.674033149659095</v>
      </c>
      <c r="N292" s="76">
        <f>IF(VLOOKUP(A292,Database!$A:$AU,MATCH($N$1,Database!$A$1:$AU$1,0),FALSE)=0,#N/A,VLOOKUP(A292,Database!$A:$AU,MATCH($N$1,Database!$A$1:$AU$1,0),FALSE))</f>
        <v>100.882923443</v>
      </c>
      <c r="O292" s="76">
        <f>(((Table134567891011121314151617343[[#This Row],[USA]]-VLOOKUP($U$1,A:N,14,))/VLOOKUP($U$1,A:N,14,))*100)+100</f>
        <v>116.37273921136523</v>
      </c>
      <c r="P292" s="76">
        <f>IF(VLOOKUP(A292,Database!$A:$AS,MATCH($P$1,Database!$A$1:$AS$1,0),FALSE)=0,#N/A,VLOOKUP(A292,Database!$A:$AS,MATCH($P$1,Database!$A$1:$AS$1,0),FALSE))</f>
        <v>104.291309058</v>
      </c>
      <c r="Q292" s="76">
        <f>(((Table134567891011121314151617343[[#This Row],[JPN]]-VLOOKUP($U$1,A:Q,16,))/VLOOKUP($U$1,A:Q,16,))*100)+100</f>
        <v>104.70633442797593</v>
      </c>
    </row>
    <row r="293" spans="1:17" s="80" customFormat="1" x14ac:dyDescent="0.35">
      <c r="A293" s="21">
        <v>41730</v>
      </c>
      <c r="B293" s="76">
        <f>IF(VLOOKUP(A293,Database!$A:$AS,MATCH($B$1,Database!$A$1:$AS$1,0),FALSE)=0,#N/A,VLOOKUP(A293,Database!$A:$AS,MATCH($B$1,Database!$A$1:$AS$1,0),FALSE))</f>
        <v>99.491709024000002</v>
      </c>
      <c r="C293" s="76">
        <f>IF(VLOOKUP(A293,Database!$A:$AS,MATCH($C$1,Database!$A$1:$AS$1,0),FALSE)=0,#N/A,VLOOKUP(A293,Database!$A:$AS,MATCH($C$1,Database!$A$1:$AS$1,0),FALSE))</f>
        <v>99.09</v>
      </c>
      <c r="D293" s="76">
        <f>IF(VLOOKUP(A293,Database!$A:$AS,MATCH($D$1,Database!$A$1:$AS$1,0),FALSE)=0,#N/A,VLOOKUP(A293,Database!$A:$AS,MATCH($D$1,Database!$A$1:$AS$1,0),FALSE))</f>
        <v>99.408284023999997</v>
      </c>
      <c r="E293" s="76">
        <f>IF(VLOOKUP(A293,Database!$A:$AS,MATCH($E$1,Database!$A$1:$AS$1,0),FALSE)=0,#N/A,VLOOKUP(A293,Database!$A:$AS,MATCH($E$1,Database!$A$1:$AS$1,0),FALSE))</f>
        <v>97.516081263000004</v>
      </c>
      <c r="F293" s="76">
        <f>IF(VLOOKUP(A293,Database!$A:$AS,MATCH($F$1,Database!$A$1:$AS$1,0),FALSE)=0,#N/A,VLOOKUP(A293,Database!$A:$AS,MATCH($F$1,Database!$A$1:$AS$1,0),FALSE))</f>
        <v>98.591784017999998</v>
      </c>
      <c r="G293" s="76">
        <f>IF(VLOOKUP(A293,Database!$A:$AS,MATCH($G$1,Database!$A$1:$AS$1,0),FALSE)=0,#N/A,VLOOKUP(A293,Database!$A:$AS,MATCH($G$1,Database!$A$1:$AS$1,0),FALSE))</f>
        <v>94.977007427999993</v>
      </c>
      <c r="H293" s="76">
        <f>(((Table134567891011121314151617343[[#This Row],[ITA]]-VLOOKUP($U$1,A:B,2,))/VLOOKUP($U$1,A:B,2,))*100)+100</f>
        <v>81.825657894560322</v>
      </c>
      <c r="I293" s="76">
        <f>(((Table134567891011121314151617343[[#This Row],[FRA]]-VLOOKUP($U$1,A:C,3,))/VLOOKUP($U$1,A:C,3,))*100)+100</f>
        <v>96.692037470725992</v>
      </c>
      <c r="J293" s="76">
        <f>(((Table134567891011121314151617343[[#This Row],[DEU]]-VLOOKUP($U$1,A:D,4,))/VLOOKUP($U$1,A:D,4,))*100)+100</f>
        <v>132.1808510641516</v>
      </c>
      <c r="K293" s="76">
        <f>(((Table134567891011121314151617343[[#This Row],[ESP]]-VLOOKUP($U$1,A:E,5,))/VLOOKUP($U$1,A:E,5,))*100)+100</f>
        <v>82.438772835854621</v>
      </c>
      <c r="L293" s="76">
        <f>(((Table134567891011121314151617343[[#This Row],[EA19]]-VLOOKUP($U$1,A:F,6,))/VLOOKUP($U$1,A:F,6,))*100)+100</f>
        <v>110.16759776554042</v>
      </c>
      <c r="M293" s="76">
        <f>(((Table134567891011121314151617343[[#This Row],[GBR]]-VLOOKUP($U$1,A:G,7,))/VLOOKUP($U$1,A:G,7,))*100)+100</f>
        <v>98.895027624021736</v>
      </c>
      <c r="N293" s="76">
        <f>IF(VLOOKUP(A293,Database!$A:$AU,MATCH($N$1,Database!$A$1:$AU$1,0),FALSE)=0,#N/A,VLOOKUP(A293,Database!$A:$AU,MATCH($N$1,Database!$A$1:$AU$1,0),FALSE))</f>
        <v>100.945591588</v>
      </c>
      <c r="O293" s="76">
        <f>(((Table134567891011121314151617343[[#This Row],[USA]]-VLOOKUP($U$1,A:N,14,))/VLOOKUP($U$1,A:N,14,))*100)+100</f>
        <v>116.44502957970559</v>
      </c>
      <c r="P293" s="76">
        <f>IF(VLOOKUP(A293,Database!$A:$AS,MATCH($P$1,Database!$A$1:$AS$1,0),FALSE)=0,#N/A,VLOOKUP(A293,Database!$A:$AS,MATCH($P$1,Database!$A$1:$AS$1,0),FALSE))</f>
        <v>99.791684025999999</v>
      </c>
      <c r="Q293" s="76">
        <f>(((Table134567891011121314151617343[[#This Row],[JPN]]-VLOOKUP($U$1,A:Q,16,))/VLOOKUP($U$1,A:Q,16,))*100)+100</f>
        <v>100.18880321989543</v>
      </c>
    </row>
    <row r="294" spans="1:17" s="80" customFormat="1" x14ac:dyDescent="0.35">
      <c r="A294" s="21">
        <v>41760</v>
      </c>
      <c r="B294" s="76">
        <f>IF(VLOOKUP(A294,Database!$A:$AS,MATCH($B$1,Database!$A$1:$AS$1,0),FALSE)=0,#N/A,VLOOKUP(A294,Database!$A:$AS,MATCH($B$1,Database!$A$1:$AS$1,0),FALSE))</f>
        <v>97.991834014000005</v>
      </c>
      <c r="C294" s="76">
        <f>IF(VLOOKUP(A294,Database!$A:$AS,MATCH($C$1,Database!$A$1:$AS$1,0),FALSE)=0,#N/A,VLOOKUP(A294,Database!$A:$AS,MATCH($C$1,Database!$A$1:$AS$1,0),FALSE))</f>
        <v>97.2</v>
      </c>
      <c r="D294" s="76">
        <f>IF(VLOOKUP(A294,Database!$A:$AS,MATCH($D$1,Database!$A$1:$AS$1,0),FALSE)=0,#N/A,VLOOKUP(A294,Database!$A:$AS,MATCH($D$1,Database!$A$1:$AS$1,0),FALSE))</f>
        <v>98.708225685000002</v>
      </c>
      <c r="E294" s="76">
        <f>IF(VLOOKUP(A294,Database!$A:$AS,MATCH($E$1,Database!$A$1:$AS$1,0),FALSE)=0,#N/A,VLOOKUP(A294,Database!$A:$AS,MATCH($E$1,Database!$A$1:$AS$1,0),FALSE))</f>
        <v>97.128080940000004</v>
      </c>
      <c r="F294" s="76">
        <f>IF(VLOOKUP(A294,Database!$A:$AS,MATCH($F$1,Database!$A$1:$AS$1,0),FALSE)=0,#N/A,VLOOKUP(A294,Database!$A:$AS,MATCH($F$1,Database!$A$1:$AS$1,0),FALSE))</f>
        <v>97.791850679000007</v>
      </c>
      <c r="G294" s="76">
        <f>IF(VLOOKUP(A294,Database!$A:$AS,MATCH($G$1,Database!$A$1:$AS$1,0),FALSE)=0,#N/A,VLOOKUP(A294,Database!$A:$AS,MATCH($G$1,Database!$A$1:$AS$1,0),FALSE))</f>
        <v>94.446409622000004</v>
      </c>
      <c r="H294" s="76">
        <f>(((Table134567891011121314151617343[[#This Row],[ITA]]-VLOOKUP($U$1,A:B,2,))/VLOOKUP($U$1,A:B,2,))*100)+100</f>
        <v>80.592105263322935</v>
      </c>
      <c r="I294" s="76">
        <f>(((Table134567891011121314151617343[[#This Row],[FRA]]-VLOOKUP($U$1,A:C,3,))/VLOOKUP($U$1,A:C,3,))*100)+100</f>
        <v>94.847775175644031</v>
      </c>
      <c r="J294" s="76">
        <f>(((Table134567891011121314151617343[[#This Row],[DEU]]-VLOOKUP($U$1,A:D,4,))/VLOOKUP($U$1,A:D,4,))*100)+100</f>
        <v>131.24999999925205</v>
      </c>
      <c r="K294" s="76">
        <f>(((Table134567891011121314151617343[[#This Row],[ESP]]-VLOOKUP($U$1,A:E,5,))/VLOOKUP($U$1,A:E,5,))*100)+100</f>
        <v>82.110762623859245</v>
      </c>
      <c r="L294" s="76">
        <f>(((Table134567891011121314151617343[[#This Row],[EA19]]-VLOOKUP($U$1,A:F,6,))/VLOOKUP($U$1,A:F,6,))*100)+100</f>
        <v>109.27374301681098</v>
      </c>
      <c r="M294" s="76">
        <f>(((Table134567891011121314151617343[[#This Row],[GBR]]-VLOOKUP($U$1,A:G,7,))/VLOOKUP($U$1,A:G,7,))*100)+100</f>
        <v>98.342541437073876</v>
      </c>
      <c r="N294" s="76">
        <f>IF(VLOOKUP(A294,Database!$A:$AU,MATCH($N$1,Database!$A$1:$AU$1,0),FALSE)=0,#N/A,VLOOKUP(A294,Database!$A:$AU,MATCH($N$1,Database!$A$1:$AU$1,0),FALSE))</f>
        <v>101.35144716000001</v>
      </c>
      <c r="O294" s="76">
        <f>(((Table134567891011121314151617343[[#This Row],[USA]]-VLOOKUP($U$1,A:N,14,))/VLOOKUP($U$1,A:N,14,))*100)+100</f>
        <v>116.91320122884025</v>
      </c>
      <c r="P294" s="76">
        <f>IF(VLOOKUP(A294,Database!$A:$AS,MATCH($P$1,Database!$A$1:$AS$1,0),FALSE)=0,#N/A,VLOOKUP(A294,Database!$A:$AS,MATCH($P$1,Database!$A$1:$AS$1,0),FALSE))</f>
        <v>101.89150904100001</v>
      </c>
      <c r="Q294" s="76">
        <f>(((Table134567891011121314151617343[[#This Row],[JPN]]-VLOOKUP($U$1,A:Q,16,))/VLOOKUP($U$1,A:Q,16,))*100)+100</f>
        <v>102.29698445039995</v>
      </c>
    </row>
    <row r="295" spans="1:17" s="80" customFormat="1" x14ac:dyDescent="0.35">
      <c r="A295" s="21">
        <v>41791</v>
      </c>
      <c r="B295" s="76">
        <f>IF(VLOOKUP(A295,Database!$A:$AS,MATCH($B$1,Database!$A$1:$AS$1,0),FALSE)=0,#N/A,VLOOKUP(A295,Database!$A:$AS,MATCH($B$1,Database!$A$1:$AS$1,0),FALSE))</f>
        <v>99.891675694</v>
      </c>
      <c r="C295" s="76">
        <f>IF(VLOOKUP(A295,Database!$A:$AS,MATCH($C$1,Database!$A$1:$AS$1,0),FALSE)=0,#N/A,VLOOKUP(A295,Database!$A:$AS,MATCH($C$1,Database!$A$1:$AS$1,0),FALSE))</f>
        <v>99.12</v>
      </c>
      <c r="D295" s="76">
        <f>IF(VLOOKUP(A295,Database!$A:$AS,MATCH($D$1,Database!$A$1:$AS$1,0),FALSE)=0,#N/A,VLOOKUP(A295,Database!$A:$AS,MATCH($D$1,Database!$A$1:$AS$1,0),FALSE))</f>
        <v>98.80823402</v>
      </c>
      <c r="E295" s="76">
        <f>IF(VLOOKUP(A295,Database!$A:$AS,MATCH($E$1,Database!$A$1:$AS$1,0),FALSE)=0,#N/A,VLOOKUP(A295,Database!$A:$AS,MATCH($E$1,Database!$A$1:$AS$1,0),FALSE))</f>
        <v>96.646080538000007</v>
      </c>
      <c r="F295" s="76">
        <f>IF(VLOOKUP(A295,Database!$A:$AS,MATCH($F$1,Database!$A$1:$AS$1,0),FALSE)=0,#N/A,VLOOKUP(A295,Database!$A:$AS,MATCH($F$1,Database!$A$1:$AS$1,0),FALSE))</f>
        <v>97.291892341999997</v>
      </c>
      <c r="G295" s="76">
        <f>IF(VLOOKUP(A295,Database!$A:$AS,MATCH($G$1,Database!$A$1:$AS$1,0),FALSE)=0,#N/A,VLOOKUP(A295,Database!$A:$AS,MATCH($G$1,Database!$A$1:$AS$1,0),FALSE))</f>
        <v>94.340290060000001</v>
      </c>
      <c r="H295" s="76">
        <f>(((Table134567891011121314151617343[[#This Row],[ITA]]-VLOOKUP($U$1,A:B,2,))/VLOOKUP($U$1,A:B,2,))*100)+100</f>
        <v>82.154605263438583</v>
      </c>
      <c r="I295" s="76">
        <f>(((Table134567891011121314151617343[[#This Row],[FRA]]-VLOOKUP($U$1,A:C,3,))/VLOOKUP($U$1,A:C,3,))*100)+100</f>
        <v>96.721311475409834</v>
      </c>
      <c r="J295" s="76">
        <f>(((Table134567891011121314151617343[[#This Row],[DEU]]-VLOOKUP($U$1,A:D,4,))/VLOOKUP($U$1,A:D,4,))*100)+100</f>
        <v>131.38297872394887</v>
      </c>
      <c r="K295" s="76">
        <f>(((Table134567891011121314151617343[[#This Row],[ESP]]-VLOOKUP($U$1,A:E,5,))/VLOOKUP($U$1,A:E,5,))*100)+100</f>
        <v>81.703286019666109</v>
      </c>
      <c r="L295" s="76">
        <f>(((Table134567891011121314151617343[[#This Row],[EA19]]-VLOOKUP($U$1,A:F,6,))/VLOOKUP($U$1,A:F,6,))*100)+100</f>
        <v>108.71508379871538</v>
      </c>
      <c r="M295" s="76">
        <f>(((Table134567891011121314151617343[[#This Row],[GBR]]-VLOOKUP($U$1,A:G,7,))/VLOOKUP($U$1,A:G,7,))*100)+100</f>
        <v>98.232044198851298</v>
      </c>
      <c r="N295" s="76">
        <f>IF(VLOOKUP(A295,Database!$A:$AU,MATCH($N$1,Database!$A$1:$AU$1,0),FALSE)=0,#N/A,VLOOKUP(A295,Database!$A:$AU,MATCH($N$1,Database!$A$1:$AU$1,0),FALSE))</f>
        <v>101.700584093</v>
      </c>
      <c r="O295" s="76">
        <f>(((Table134567891011121314151617343[[#This Row],[USA]]-VLOOKUP($U$1,A:N,14,))/VLOOKUP($U$1,A:N,14,))*100)+100</f>
        <v>117.31594551762984</v>
      </c>
      <c r="P295" s="76">
        <f>IF(VLOOKUP(A295,Database!$A:$AS,MATCH($P$1,Database!$A$1:$AS$1,0),FALSE)=0,#N/A,VLOOKUP(A295,Database!$A:$AS,MATCH($P$1,Database!$A$1:$AS$1,0),FALSE))</f>
        <v>100.591617365</v>
      </c>
      <c r="Q295" s="76">
        <f>(((Table134567891011121314151617343[[#This Row],[JPN]]-VLOOKUP($U$1,A:Q,16,))/VLOOKUP($U$1,A:Q,16,))*100)+100</f>
        <v>100.99191987908745</v>
      </c>
    </row>
    <row r="296" spans="1:17" s="80" customFormat="1" x14ac:dyDescent="0.35">
      <c r="A296" s="21">
        <v>41821</v>
      </c>
      <c r="B296" s="76">
        <f>IF(VLOOKUP(A296,Database!$A:$AS,MATCH($B$1,Database!$A$1:$AS$1,0),FALSE)=0,#N/A,VLOOKUP(A296,Database!$A:$AS,MATCH($B$1,Database!$A$1:$AS$1,0),FALSE))</f>
        <v>98.491792351000001</v>
      </c>
      <c r="C296" s="76">
        <f>IF(VLOOKUP(A296,Database!$A:$AS,MATCH($C$1,Database!$A$1:$AS$1,0),FALSE)=0,#N/A,VLOOKUP(A296,Database!$A:$AS,MATCH($C$1,Database!$A$1:$AS$1,0),FALSE))</f>
        <v>100.12</v>
      </c>
      <c r="D296" s="76">
        <f>IF(VLOOKUP(A296,Database!$A:$AS,MATCH($D$1,Database!$A$1:$AS$1,0),FALSE)=0,#N/A,VLOOKUP(A296,Database!$A:$AS,MATCH($D$1,Database!$A$1:$AS$1,0),FALSE))</f>
        <v>100.908409034</v>
      </c>
      <c r="E296" s="76">
        <f>IF(VLOOKUP(A296,Database!$A:$AS,MATCH($E$1,Database!$A$1:$AS$1,0),FALSE)=0,#N/A,VLOOKUP(A296,Database!$A:$AS,MATCH($E$1,Database!$A$1:$AS$1,0),FALSE))</f>
        <v>96.553080460999993</v>
      </c>
      <c r="F296" s="76">
        <f>IF(VLOOKUP(A296,Database!$A:$AS,MATCH($F$1,Database!$A$1:$AS$1,0),FALSE)=0,#N/A,VLOOKUP(A296,Database!$A:$AS,MATCH($F$1,Database!$A$1:$AS$1,0),FALSE))</f>
        <v>98.091825681000003</v>
      </c>
      <c r="G296" s="76">
        <f>IF(VLOOKUP(A296,Database!$A:$AS,MATCH($G$1,Database!$A$1:$AS$1,0),FALSE)=0,#N/A,VLOOKUP(A296,Database!$A:$AS,MATCH($G$1,Database!$A$1:$AS$1,0),FALSE))</f>
        <v>95.401485674</v>
      </c>
      <c r="H296" s="76">
        <f>(((Table134567891011121314151617343[[#This Row],[ITA]]-VLOOKUP($U$1,A:B,2,))/VLOOKUP($U$1,A:B,2,))*100)+100</f>
        <v>81.003289474009534</v>
      </c>
      <c r="I296" s="76">
        <f>(((Table134567891011121314151617343[[#This Row],[FRA]]-VLOOKUP($U$1,A:C,3,))/VLOOKUP($U$1,A:C,3,))*100)+100</f>
        <v>97.697111631537865</v>
      </c>
      <c r="J296" s="76">
        <f>(((Table134567891011121314151617343[[#This Row],[DEU]]-VLOOKUP($U$1,A:D,4,))/VLOOKUP($U$1,A:D,4,))*100)+100</f>
        <v>134.17553191465845</v>
      </c>
      <c r="K296" s="76">
        <f>(((Table134567891011121314151617343[[#This Row],[ESP]]-VLOOKUP($U$1,A:E,5,))/VLOOKUP($U$1,A:E,5,))*100)+100</f>
        <v>81.624665015599675</v>
      </c>
      <c r="L296" s="76">
        <f>(((Table134567891011121314151617343[[#This Row],[EA19]]-VLOOKUP($U$1,A:F,6,))/VLOOKUP($U$1,A:F,6,))*100)+100</f>
        <v>109.60893854744484</v>
      </c>
      <c r="M296" s="76">
        <f>(((Table134567891011121314151617343[[#This Row],[GBR]]-VLOOKUP($U$1,A:G,7,))/VLOOKUP($U$1,A:G,7,))*100)+100</f>
        <v>99.337016574829548</v>
      </c>
      <c r="N296" s="76">
        <f>IF(VLOOKUP(A296,Database!$A:$AU,MATCH($N$1,Database!$A$1:$AU$1,0),FALSE)=0,#N/A,VLOOKUP(A296,Database!$A:$AU,MATCH($N$1,Database!$A$1:$AU$1,0),FALSE))</f>
        <v>101.977037876</v>
      </c>
      <c r="O296" s="76">
        <f>(((Table134567891011121314151617343[[#This Row],[USA]]-VLOOKUP($U$1,A:N,14,))/VLOOKUP($U$1,A:N,14,))*100)+100</f>
        <v>117.63484670422393</v>
      </c>
      <c r="P296" s="76">
        <f>IF(VLOOKUP(A296,Database!$A:$AS,MATCH($P$1,Database!$A$1:$AS$1,0),FALSE)=0,#N/A,VLOOKUP(A296,Database!$A:$AS,MATCH($P$1,Database!$A$1:$AS$1,0),FALSE))</f>
        <v>100.39163403000001</v>
      </c>
      <c r="Q296" s="76">
        <f>(((Table134567891011121314151617343[[#This Row],[JPN]]-VLOOKUP($U$1,A:Q,16,))/VLOOKUP($U$1,A:Q,16,))*100)+100</f>
        <v>100.79114071403845</v>
      </c>
    </row>
    <row r="297" spans="1:17" s="80" customFormat="1" x14ac:dyDescent="0.35">
      <c r="A297" s="21">
        <v>41852</v>
      </c>
      <c r="B297" s="76">
        <f>IF(VLOOKUP(A297,Database!$A:$AS,MATCH($B$1,Database!$A$1:$AS$1,0),FALSE)=0,#N/A,VLOOKUP(A297,Database!$A:$AS,MATCH($B$1,Database!$A$1:$AS$1,0),FALSE))</f>
        <v>97.191900674999999</v>
      </c>
      <c r="C297" s="76">
        <f>IF(VLOOKUP(A297,Database!$A:$AS,MATCH($C$1,Database!$A$1:$AS$1,0),FALSE)=0,#N/A,VLOOKUP(A297,Database!$A:$AS,MATCH($C$1,Database!$A$1:$AS$1,0),FALSE))</f>
        <v>98.32</v>
      </c>
      <c r="D297" s="76">
        <f>IF(VLOOKUP(A297,Database!$A:$AS,MATCH($D$1,Database!$A$1:$AS$1,0),FALSE)=0,#N/A,VLOOKUP(A297,Database!$A:$AS,MATCH($D$1,Database!$A$1:$AS$1,0),FALSE))</f>
        <v>96.708059004999996</v>
      </c>
      <c r="E297" s="76">
        <f>IF(VLOOKUP(A297,Database!$A:$AS,MATCH($E$1,Database!$A$1:$AS$1,0),FALSE)=0,#N/A,VLOOKUP(A297,Database!$A:$AS,MATCH($E$1,Database!$A$1:$AS$1,0),FALSE))</f>
        <v>97.021080850999994</v>
      </c>
      <c r="F297" s="76">
        <f>IF(VLOOKUP(A297,Database!$A:$AS,MATCH($F$1,Database!$A$1:$AS$1,0),FALSE)=0,#N/A,VLOOKUP(A297,Database!$A:$AS,MATCH($F$1,Database!$A$1:$AS$1,0),FALSE))</f>
        <v>96.391967335999993</v>
      </c>
      <c r="G297" s="76">
        <f>IF(VLOOKUP(A297,Database!$A:$AS,MATCH($G$1,Database!$A$1:$AS$1,0),FALSE)=0,#N/A,VLOOKUP(A297,Database!$A:$AS,MATCH($G$1,Database!$A$1:$AS$1,0),FALSE))</f>
        <v>94.340290060000001</v>
      </c>
      <c r="H297" s="76">
        <f>(((Table134567891011121314151617343[[#This Row],[ITA]]-VLOOKUP($U$1,A:B,2,))/VLOOKUP($U$1,A:B,2,))*100)+100</f>
        <v>79.934210526388839</v>
      </c>
      <c r="I297" s="76">
        <f>(((Table134567891011121314151617343[[#This Row],[FRA]]-VLOOKUP($U$1,A:C,3,))/VLOOKUP($U$1,A:C,3,))*100)+100</f>
        <v>95.940671350507401</v>
      </c>
      <c r="J297" s="76">
        <f>(((Table134567891011121314151617343[[#This Row],[DEU]]-VLOOKUP($U$1,A:D,4,))/VLOOKUP($U$1,A:D,4,))*100)+100</f>
        <v>128.59042553190957</v>
      </c>
      <c r="K297" s="76">
        <f>(((Table134567891011121314151617343[[#This Row],[ESP]]-VLOOKUP($U$1,A:E,5,))/VLOOKUP($U$1,A:E,5,))*100)+100</f>
        <v>82.020306199480402</v>
      </c>
      <c r="L297" s="76">
        <f>(((Table134567891011121314151617343[[#This Row],[EA19]]-VLOOKUP($U$1,A:F,6,))/VLOOKUP($U$1,A:F,6,))*100)+100</f>
        <v>107.70949720681378</v>
      </c>
      <c r="M297" s="76">
        <f>(((Table134567891011121314151617343[[#This Row],[GBR]]-VLOOKUP($U$1,A:G,7,))/VLOOKUP($U$1,A:G,7,))*100)+100</f>
        <v>98.232044198851298</v>
      </c>
      <c r="N297" s="76">
        <f>IF(VLOOKUP(A297,Database!$A:$AU,MATCH($N$1,Database!$A$1:$AU$1,0),FALSE)=0,#N/A,VLOOKUP(A297,Database!$A:$AU,MATCH($N$1,Database!$A$1:$AU$1,0),FALSE))</f>
        <v>101.786058684</v>
      </c>
      <c r="O297" s="76">
        <f>(((Table134567891011121314151617343[[#This Row],[USA]]-VLOOKUP($U$1,A:N,14,))/VLOOKUP($U$1,A:N,14,))*100)+100</f>
        <v>117.41454409059111</v>
      </c>
      <c r="P297" s="76">
        <f>IF(VLOOKUP(A297,Database!$A:$AS,MATCH($P$1,Database!$A$1:$AS$1,0),FALSE)=0,#N/A,VLOOKUP(A297,Database!$A:$AS,MATCH($P$1,Database!$A$1:$AS$1,0),FALSE))</f>
        <v>99.491709024000002</v>
      </c>
      <c r="Q297" s="76">
        <f>(((Table134567891011121314151617343[[#This Row],[JPN]]-VLOOKUP($U$1,A:Q,16,))/VLOOKUP($U$1,A:Q,16,))*100)+100</f>
        <v>99.887634472823933</v>
      </c>
    </row>
    <row r="298" spans="1:17" s="80" customFormat="1" x14ac:dyDescent="0.35">
      <c r="A298" s="21">
        <v>41883</v>
      </c>
      <c r="B298" s="76">
        <f>IF(VLOOKUP(A298,Database!$A:$AS,MATCH($B$1,Database!$A$1:$AS$1,0),FALSE)=0,#N/A,VLOOKUP(A298,Database!$A:$AS,MATCH($B$1,Database!$A$1:$AS$1,0),FALSE))</f>
        <v>97.891842346000004</v>
      </c>
      <c r="C298" s="76">
        <f>IF(VLOOKUP(A298,Database!$A:$AS,MATCH($C$1,Database!$A$1:$AS$1,0),FALSE)=0,#N/A,VLOOKUP(A298,Database!$A:$AS,MATCH($C$1,Database!$A$1:$AS$1,0),FALSE))</f>
        <v>99.15</v>
      </c>
      <c r="D298" s="76">
        <f>IF(VLOOKUP(A298,Database!$A:$AS,MATCH($D$1,Database!$A$1:$AS$1,0),FALSE)=0,#N/A,VLOOKUP(A298,Database!$A:$AS,MATCH($D$1,Database!$A$1:$AS$1,0),FALSE))</f>
        <v>99.108259021999999</v>
      </c>
      <c r="E298" s="76">
        <f>IF(VLOOKUP(A298,Database!$A:$AS,MATCH($E$1,Database!$A$1:$AS$1,0),FALSE)=0,#N/A,VLOOKUP(A298,Database!$A:$AS,MATCH($E$1,Database!$A$1:$AS$1,0),FALSE))</f>
        <v>97.261081051000005</v>
      </c>
      <c r="F298" s="76">
        <f>IF(VLOOKUP(A298,Database!$A:$AS,MATCH($F$1,Database!$A$1:$AS$1,0),FALSE)=0,#N/A,VLOOKUP(A298,Database!$A:$AS,MATCH($F$1,Database!$A$1:$AS$1,0),FALSE))</f>
        <v>97.391884009999998</v>
      </c>
      <c r="G298" s="76">
        <f>IF(VLOOKUP(A298,Database!$A:$AS,MATCH($G$1,Database!$A$1:$AS$1,0),FALSE)=0,#N/A,VLOOKUP(A298,Database!$A:$AS,MATCH($G$1,Database!$A$1:$AS$1,0),FALSE))</f>
        <v>94.977007427999993</v>
      </c>
      <c r="H298" s="76">
        <f>(((Table134567891011121314151617343[[#This Row],[ITA]]-VLOOKUP($U$1,A:B,2,))/VLOOKUP($U$1,A:B,2,))*100)+100</f>
        <v>80.509868420692143</v>
      </c>
      <c r="I298" s="76">
        <f>(((Table134567891011121314151617343[[#This Row],[FRA]]-VLOOKUP($U$1,A:C,3,))/VLOOKUP($U$1,A:C,3,))*100)+100</f>
        <v>96.750585480093676</v>
      </c>
      <c r="J298" s="76">
        <f>(((Table134567891011121314151617343[[#This Row],[DEU]]-VLOOKUP($U$1,A:D,4,))/VLOOKUP($U$1,A:D,4,))*100)+100</f>
        <v>131.78191489405023</v>
      </c>
      <c r="K298" s="76">
        <f>(((Table134567891011121314151617343[[#This Row],[ESP]]-VLOOKUP($U$1,A:E,5,))/VLOOKUP($U$1,A:E,5,))*100)+100</f>
        <v>82.22319911429102</v>
      </c>
      <c r="L298" s="76">
        <f>(((Table134567891011121314151617343[[#This Row],[EA19]]-VLOOKUP($U$1,A:F,6,))/VLOOKUP($U$1,A:F,6,))*100)+100</f>
        <v>108.82681564300495</v>
      </c>
      <c r="M298" s="76">
        <f>(((Table134567891011121314151617343[[#This Row],[GBR]]-VLOOKUP($U$1,A:G,7,))/VLOOKUP($U$1,A:G,7,))*100)+100</f>
        <v>98.895027624021736</v>
      </c>
      <c r="N298" s="76">
        <f>IF(VLOOKUP(A298,Database!$A:$AU,MATCH($N$1,Database!$A$1:$AU$1,0),FALSE)=0,#N/A,VLOOKUP(A298,Database!$A:$AU,MATCH($N$1,Database!$A$1:$AU$1,0),FALSE))</f>
        <v>102.098209512</v>
      </c>
      <c r="O298" s="76">
        <f>(((Table134567891011121314151617343[[#This Row],[USA]]-VLOOKUP($U$1,A:N,14,))/VLOOKUP($U$1,A:N,14,))*100)+100</f>
        <v>117.77462333553864</v>
      </c>
      <c r="P298" s="76">
        <f>IF(VLOOKUP(A298,Database!$A:$AS,MATCH($P$1,Database!$A$1:$AS$1,0),FALSE)=0,#N/A,VLOOKUP(A298,Database!$A:$AS,MATCH($P$1,Database!$A$1:$AS$1,0),FALSE))</f>
        <v>100.591617365</v>
      </c>
      <c r="Q298" s="76">
        <f>(((Table134567891011121314151617343[[#This Row],[JPN]]-VLOOKUP($U$1,A:Q,16,))/VLOOKUP($U$1,A:Q,16,))*100)+100</f>
        <v>100.99191987908745</v>
      </c>
    </row>
    <row r="299" spans="1:17" s="80" customFormat="1" x14ac:dyDescent="0.35">
      <c r="A299" s="21">
        <v>41913</v>
      </c>
      <c r="B299" s="76">
        <f>IF(VLOOKUP(A299,Database!$A:$AS,MATCH($B$1,Database!$A$1:$AS$1,0),FALSE)=0,#N/A,VLOOKUP(A299,Database!$A:$AS,MATCH($B$1,Database!$A$1:$AS$1,0),FALSE))</f>
        <v>97.691859011999995</v>
      </c>
      <c r="C299" s="76">
        <f>IF(VLOOKUP(A299,Database!$A:$AS,MATCH($C$1,Database!$A$1:$AS$1,0),FALSE)=0,#N/A,VLOOKUP(A299,Database!$A:$AS,MATCH($C$1,Database!$A$1:$AS$1,0),FALSE))</f>
        <v>97.59</v>
      </c>
      <c r="D299" s="76">
        <f>IF(VLOOKUP(A299,Database!$A:$AS,MATCH($D$1,Database!$A$1:$AS$1,0),FALSE)=0,#N/A,VLOOKUP(A299,Database!$A:$AS,MATCH($D$1,Database!$A$1:$AS$1,0),FALSE))</f>
        <v>99.308275690000002</v>
      </c>
      <c r="E299" s="76">
        <f>IF(VLOOKUP(A299,Database!$A:$AS,MATCH($E$1,Database!$A$1:$AS$1,0),FALSE)=0,#N/A,VLOOKUP(A299,Database!$A:$AS,MATCH($E$1,Database!$A$1:$AS$1,0),FALSE))</f>
        <v>96.812080676999997</v>
      </c>
      <c r="F299" s="76">
        <f>IF(VLOOKUP(A299,Database!$A:$AS,MATCH($F$1,Database!$A$1:$AS$1,0),FALSE)=0,#N/A,VLOOKUP(A299,Database!$A:$AS,MATCH($F$1,Database!$A$1:$AS$1,0),FALSE))</f>
        <v>97.091909008000002</v>
      </c>
      <c r="G299" s="76">
        <f>IF(VLOOKUP(A299,Database!$A:$AS,MATCH($G$1,Database!$A$1:$AS$1,0),FALSE)=0,#N/A,VLOOKUP(A299,Database!$A:$AS,MATCH($G$1,Database!$A$1:$AS$1,0),FALSE))</f>
        <v>94.870887866999993</v>
      </c>
      <c r="H299" s="76">
        <f>(((Table134567891011121314151617343[[#This Row],[ITA]]-VLOOKUP($U$1,A:B,2,))/VLOOKUP($U$1,A:B,2,))*100)+100</f>
        <v>80.345394737075438</v>
      </c>
      <c r="I299" s="76">
        <f>(((Table134567891011121314151617343[[#This Row],[FRA]]-VLOOKUP($U$1,A:C,3,))/VLOOKUP($U$1,A:C,3,))*100)+100</f>
        <v>95.22833723653396</v>
      </c>
      <c r="J299" s="76">
        <f>(((Table134567891011121314151617343[[#This Row],[DEU]]-VLOOKUP($U$1,A:D,4,))/VLOOKUP($U$1,A:D,4,))*100)+100</f>
        <v>132.04787234078447</v>
      </c>
      <c r="K299" s="76">
        <f>(((Table134567891011121314151617343[[#This Row],[ESP]]-VLOOKUP($U$1,A:E,5,))/VLOOKUP($U$1,A:E,5,))*100)+100</f>
        <v>81.843620286307043</v>
      </c>
      <c r="L299" s="76">
        <f>(((Table134567891011121314151617343[[#This Row],[EA19]]-VLOOKUP($U$1,A:F,6,))/VLOOKUP($U$1,A:F,6,))*100)+100</f>
        <v>108.49162011237108</v>
      </c>
      <c r="M299" s="76">
        <f>(((Table134567891011121314151617343[[#This Row],[GBR]]-VLOOKUP($U$1,A:G,7,))/VLOOKUP($U$1,A:G,7,))*100)+100</f>
        <v>98.784530386840416</v>
      </c>
      <c r="N299" s="76">
        <f>IF(VLOOKUP(A299,Database!$A:$AU,MATCH($N$1,Database!$A$1:$AU$1,0),FALSE)=0,#N/A,VLOOKUP(A299,Database!$A:$AU,MATCH($N$1,Database!$A$1:$AU$1,0),FALSE))</f>
        <v>102.103861544</v>
      </c>
      <c r="O299" s="76">
        <f>(((Table134567891011121314151617343[[#This Row],[USA]]-VLOOKUP($U$1,A:N,14,))/VLOOKUP($U$1,A:N,14,))*100)+100</f>
        <v>117.78114319463374</v>
      </c>
      <c r="P299" s="76">
        <f>IF(VLOOKUP(A299,Database!$A:$AS,MATCH($P$1,Database!$A$1:$AS$1,0),FALSE)=0,#N/A,VLOOKUP(A299,Database!$A:$AS,MATCH($P$1,Database!$A$1:$AS$1,0),FALSE))</f>
        <v>100.591617365</v>
      </c>
      <c r="Q299" s="76">
        <f>(((Table134567891011121314151617343[[#This Row],[JPN]]-VLOOKUP($U$1,A:Q,16,))/VLOOKUP($U$1,A:Q,16,))*100)+100</f>
        <v>100.99191987908745</v>
      </c>
    </row>
    <row r="300" spans="1:17" s="80" customFormat="1" x14ac:dyDescent="0.35">
      <c r="A300" s="21">
        <v>41944</v>
      </c>
      <c r="B300" s="76">
        <f>IF(VLOOKUP(A300,Database!$A:$AS,MATCH($B$1,Database!$A$1:$AS$1,0),FALSE)=0,#N/A,VLOOKUP(A300,Database!$A:$AS,MATCH($B$1,Database!$A$1:$AS$1,0),FALSE))</f>
        <v>97.791850679000007</v>
      </c>
      <c r="C300" s="76">
        <f>IF(VLOOKUP(A300,Database!$A:$AS,MATCH($C$1,Database!$A$1:$AS$1,0),FALSE)=0,#N/A,VLOOKUP(A300,Database!$A:$AS,MATCH($C$1,Database!$A$1:$AS$1,0),FALSE))</f>
        <v>96.78</v>
      </c>
      <c r="D300" s="76">
        <f>IF(VLOOKUP(A300,Database!$A:$AS,MATCH($D$1,Database!$A$1:$AS$1,0),FALSE)=0,#N/A,VLOOKUP(A300,Database!$A:$AS,MATCH($D$1,Database!$A$1:$AS$1,0),FALSE))</f>
        <v>99.408284023999997</v>
      </c>
      <c r="E300" s="76">
        <f>IF(VLOOKUP(A300,Database!$A:$AS,MATCH($E$1,Database!$A$1:$AS$1,0),FALSE)=0,#N/A,VLOOKUP(A300,Database!$A:$AS,MATCH($E$1,Database!$A$1:$AS$1,0),FALSE))</f>
        <v>96.415080345999996</v>
      </c>
      <c r="F300" s="76">
        <f>IF(VLOOKUP(A300,Database!$A:$AS,MATCH($F$1,Database!$A$1:$AS$1,0),FALSE)=0,#N/A,VLOOKUP(A300,Database!$A:$AS,MATCH($F$1,Database!$A$1:$AS$1,0),FALSE))</f>
        <v>96.791934005000002</v>
      </c>
      <c r="G300" s="76">
        <f>IF(VLOOKUP(A300,Database!$A:$AS,MATCH($G$1,Database!$A$1:$AS$1,0),FALSE)=0,#N/A,VLOOKUP(A300,Database!$A:$AS,MATCH($G$1,Database!$A$1:$AS$1,0),FALSE))</f>
        <v>95.825963919000003</v>
      </c>
      <c r="H300" s="76">
        <f>(((Table134567891011121314151617343[[#This Row],[ITA]]-VLOOKUP($U$1,A:B,2,))/VLOOKUP($U$1,A:B,2,))*100)+100</f>
        <v>80.427631578883805</v>
      </c>
      <c r="I300" s="76">
        <f>(((Table134567891011121314151617343[[#This Row],[FRA]]-VLOOKUP($U$1,A:C,3,))/VLOOKUP($U$1,A:C,3,))*100)+100</f>
        <v>94.437939110070261</v>
      </c>
      <c r="J300" s="76">
        <f>(((Table134567891011121314151617343[[#This Row],[DEU]]-VLOOKUP($U$1,A:D,4,))/VLOOKUP($U$1,A:D,4,))*100)+100</f>
        <v>132.1808510641516</v>
      </c>
      <c r="K300" s="76">
        <f>(((Table134567891011121314151617343[[#This Row],[ESP]]-VLOOKUP($U$1,A:E,5,))/VLOOKUP($U$1,A:E,5,))*100)+100</f>
        <v>81.508001589583571</v>
      </c>
      <c r="L300" s="76">
        <f>(((Table134567891011121314151617343[[#This Row],[EA19]]-VLOOKUP($U$1,A:F,6,))/VLOOKUP($U$1,A:F,6,))*100)+100</f>
        <v>108.15642458061981</v>
      </c>
      <c r="M300" s="76">
        <f>(((Table134567891011121314151617343[[#This Row],[GBR]]-VLOOKUP($U$1,A:G,7,))/VLOOKUP($U$1,A:G,7,))*100)+100</f>
        <v>99.779005524596101</v>
      </c>
      <c r="N300" s="76">
        <f>IF(VLOOKUP(A300,Database!$A:$AU,MATCH($N$1,Database!$A$1:$AU$1,0),FALSE)=0,#N/A,VLOOKUP(A300,Database!$A:$AU,MATCH($N$1,Database!$A$1:$AU$1,0),FALSE))</f>
        <v>102.729848894</v>
      </c>
      <c r="O300" s="76">
        <f>(((Table134567891011121314151617343[[#This Row],[USA]]-VLOOKUP($U$1,A:N,14,))/VLOOKUP($U$1,A:N,14,))*100)+100</f>
        <v>118.50324620419138</v>
      </c>
      <c r="P300" s="76">
        <f>IF(VLOOKUP(A300,Database!$A:$AS,MATCH($P$1,Database!$A$1:$AS$1,0),FALSE)=0,#N/A,VLOOKUP(A300,Database!$A:$AS,MATCH($P$1,Database!$A$1:$AS$1,0),FALSE))</f>
        <v>100.591617365</v>
      </c>
      <c r="Q300" s="76">
        <f>(((Table134567891011121314151617343[[#This Row],[JPN]]-VLOOKUP($U$1,A:Q,16,))/VLOOKUP($U$1,A:Q,16,))*100)+100</f>
        <v>100.99191987908745</v>
      </c>
    </row>
    <row r="301" spans="1:17" s="80" customFormat="1" x14ac:dyDescent="0.35">
      <c r="A301" s="21">
        <v>41974</v>
      </c>
      <c r="B301" s="76">
        <f>IF(VLOOKUP(A301,Database!$A:$AS,MATCH($B$1,Database!$A$1:$AS$1,0),FALSE)=0,#N/A,VLOOKUP(A301,Database!$A:$AS,MATCH($B$1,Database!$A$1:$AS$1,0),FALSE))</f>
        <v>98.791767352999997</v>
      </c>
      <c r="C301" s="76">
        <f>IF(VLOOKUP(A301,Database!$A:$AS,MATCH($C$1,Database!$A$1:$AS$1,0),FALSE)=0,#N/A,VLOOKUP(A301,Database!$A:$AS,MATCH($C$1,Database!$A$1:$AS$1,0),FALSE))</f>
        <v>99.69</v>
      </c>
      <c r="D301" s="76">
        <f>IF(VLOOKUP(A301,Database!$A:$AS,MATCH($D$1,Database!$A$1:$AS$1,0),FALSE)=0,#N/A,VLOOKUP(A301,Database!$A:$AS,MATCH($D$1,Database!$A$1:$AS$1,0),FALSE))</f>
        <v>101.10842570200001</v>
      </c>
      <c r="E301" s="76">
        <f>IF(VLOOKUP(A301,Database!$A:$AS,MATCH($E$1,Database!$A$1:$AS$1,0),FALSE)=0,#N/A,VLOOKUP(A301,Database!$A:$AS,MATCH($E$1,Database!$A$1:$AS$1,0),FALSE))</f>
        <v>96.645080538000002</v>
      </c>
      <c r="F301" s="76">
        <f>IF(VLOOKUP(A301,Database!$A:$AS,MATCH($F$1,Database!$A$1:$AS$1,0),FALSE)=0,#N/A,VLOOKUP(A301,Database!$A:$AS,MATCH($F$1,Database!$A$1:$AS$1,0),FALSE))</f>
        <v>98.191817349000004</v>
      </c>
      <c r="G301" s="76">
        <f>IF(VLOOKUP(A301,Database!$A:$AS,MATCH($G$1,Database!$A$1:$AS$1,0),FALSE)=0,#N/A,VLOOKUP(A301,Database!$A:$AS,MATCH($G$1,Database!$A$1:$AS$1,0),FALSE))</f>
        <v>97.736116023999998</v>
      </c>
      <c r="H301" s="76">
        <f>(((Table134567891011121314151617343[[#This Row],[ITA]]-VLOOKUP($U$1,A:B,2,))/VLOOKUP($U$1,A:B,2,))*100)+100</f>
        <v>81.250000000257018</v>
      </c>
      <c r="I301" s="76">
        <f>(((Table134567891011121314151617343[[#This Row],[FRA]]-VLOOKUP($U$1,A:C,3,))/VLOOKUP($U$1,A:C,3,))*100)+100</f>
        <v>97.2775175644028</v>
      </c>
      <c r="J301" s="76">
        <f>(((Table134567891011121314151617343[[#This Row],[DEU]]-VLOOKUP($U$1,A:D,4,))/VLOOKUP($U$1,A:D,4,))*100)+100</f>
        <v>134.44148936139271</v>
      </c>
      <c r="K301" s="76">
        <f>(((Table134567891011121314151617343[[#This Row],[ESP]]-VLOOKUP($U$1,A:E,5,))/VLOOKUP($U$1,A:E,5,))*100)+100</f>
        <v>81.702440633225564</v>
      </c>
      <c r="L301" s="76">
        <f>(((Table134567891011121314151617343[[#This Row],[EA19]]-VLOOKUP($U$1,A:F,6,))/VLOOKUP($U$1,A:F,6,))*100)+100</f>
        <v>109.7206703917344</v>
      </c>
      <c r="M301" s="76">
        <f>(((Table134567891011121314151617343[[#This Row],[GBR]]-VLOOKUP($U$1,A:G,7,))/VLOOKUP($U$1,A:G,7,))*100)+100</f>
        <v>101.76795580114869</v>
      </c>
      <c r="N301" s="76">
        <f>IF(VLOOKUP(A301,Database!$A:$AU,MATCH($N$1,Database!$A$1:$AU$1,0),FALSE)=0,#N/A,VLOOKUP(A301,Database!$A:$AU,MATCH($N$1,Database!$A$1:$AU$1,0),FALSE))</f>
        <v>102.720230524</v>
      </c>
      <c r="O301" s="76">
        <f>(((Table134567891011121314151617343[[#This Row],[USA]]-VLOOKUP($U$1,A:N,14,))/VLOOKUP($U$1,A:N,14,))*100)+100</f>
        <v>118.49215100566374</v>
      </c>
      <c r="P301" s="76">
        <f>IF(VLOOKUP(A301,Database!$A:$AS,MATCH($P$1,Database!$A$1:$AS$1,0),FALSE)=0,#N/A,VLOOKUP(A301,Database!$A:$AS,MATCH($P$1,Database!$A$1:$AS$1,0),FALSE))</f>
        <v>100.191650696</v>
      </c>
      <c r="Q301" s="76">
        <f>(((Table134567891011121314151617343[[#This Row],[JPN]]-VLOOKUP($U$1,A:Q,16,))/VLOOKUP($U$1,A:Q,16,))*100)+100</f>
        <v>100.59036154999342</v>
      </c>
    </row>
    <row r="302" spans="1:17" s="80" customFormat="1" x14ac:dyDescent="0.35">
      <c r="A302" s="21">
        <v>42005</v>
      </c>
      <c r="B302" s="76">
        <f>IF(VLOOKUP(A302,Database!$A:$AS,MATCH($B$1,Database!$A$1:$AS$1,0),FALSE)=0,#N/A,VLOOKUP(A302,Database!$A:$AS,MATCH($B$1,Database!$A$1:$AS$1,0),FALSE))</f>
        <v>98.291809016000002</v>
      </c>
      <c r="C302" s="76">
        <f>IF(VLOOKUP(A302,Database!$A:$AS,MATCH($C$1,Database!$A$1:$AS$1,0),FALSE)=0,#N/A,VLOOKUP(A302,Database!$A:$AS,MATCH($C$1,Database!$A$1:$AS$1,0),FALSE))</f>
        <v>99.49</v>
      </c>
      <c r="D302" s="76">
        <f>IF(VLOOKUP(A302,Database!$A:$AS,MATCH($D$1,Database!$A$1:$AS$1,0),FALSE)=0,#N/A,VLOOKUP(A302,Database!$A:$AS,MATCH($D$1,Database!$A$1:$AS$1,0),FALSE))</f>
        <v>98.408200683000004</v>
      </c>
      <c r="E302" s="76">
        <f>IF(VLOOKUP(A302,Database!$A:$AS,MATCH($E$1,Database!$A$1:$AS$1,0),FALSE)=0,#N/A,VLOOKUP(A302,Database!$A:$AS,MATCH($E$1,Database!$A$1:$AS$1,0),FALSE))</f>
        <v>96.851080709000001</v>
      </c>
      <c r="F302" s="76">
        <f>IF(VLOOKUP(A302,Database!$A:$AS,MATCH($F$1,Database!$A$1:$AS$1,0),FALSE)=0,#N/A,VLOOKUP(A302,Database!$A:$AS,MATCH($F$1,Database!$A$1:$AS$1,0),FALSE))</f>
        <v>97.591867343999994</v>
      </c>
      <c r="G302" s="76">
        <f>IF(VLOOKUP(A302,Database!$A:$AS,MATCH($G$1,Database!$A$1:$AS$1,0),FALSE)=0,#N/A,VLOOKUP(A302,Database!$A:$AS,MATCH($G$1,Database!$A$1:$AS$1,0),FALSE))</f>
        <v>99.327909445000003</v>
      </c>
      <c r="H302" s="76">
        <f>(((Table134567891011121314151617343[[#This Row],[ITA]]-VLOOKUP($U$1,A:B,2,))/VLOOKUP($U$1,A:B,2,))*100)+100</f>
        <v>80.838815789570404</v>
      </c>
      <c r="I302" s="76">
        <f>(((Table134567891011121314151617343[[#This Row],[FRA]]-VLOOKUP($U$1,A:C,3,))/VLOOKUP($U$1,A:C,3,))*100)+100</f>
        <v>97.082357533177202</v>
      </c>
      <c r="J302" s="76">
        <f>(((Table134567891011121314151617343[[#This Row],[DEU]]-VLOOKUP($U$1,A:D,4,))/VLOOKUP($U$1,A:D,4,))*100)+100</f>
        <v>130.85106382915069</v>
      </c>
      <c r="K302" s="76">
        <f>(((Table134567891011121314151617343[[#This Row],[ESP]]-VLOOKUP($U$1,A:E,5,))/VLOOKUP($U$1,A:E,5,))*100)+100</f>
        <v>81.876590384541089</v>
      </c>
      <c r="L302" s="76">
        <f>(((Table134567891011121314151617343[[#This Row],[EA19]]-VLOOKUP($U$1,A:F,6,))/VLOOKUP($U$1,A:F,6,))*100)+100</f>
        <v>109.05027932934925</v>
      </c>
      <c r="M302" s="76">
        <f>(((Table134567891011121314151617343[[#This Row],[GBR]]-VLOOKUP($U$1,A:G,7,))/VLOOKUP($U$1,A:G,7,))*100)+100</f>
        <v>103.42541436511605</v>
      </c>
      <c r="N302" s="76">
        <f>IF(VLOOKUP(A302,Database!$A:$AU,MATCH($N$1,Database!$A$1:$AU$1,0),FALSE)=0,#N/A,VLOOKUP(A302,Database!$A:$AU,MATCH($N$1,Database!$A$1:$AU$1,0),FALSE))</f>
        <v>101.932912362</v>
      </c>
      <c r="O302" s="76">
        <f>(((Table134567891011121314151617343[[#This Row],[USA]]-VLOOKUP($U$1,A:N,14,))/VLOOKUP($U$1,A:N,14,))*100)+100</f>
        <v>117.5839460487112</v>
      </c>
      <c r="P302" s="76">
        <f>IF(VLOOKUP(A302,Database!$A:$AS,MATCH($P$1,Database!$A$1:$AS$1,0),FALSE)=0,#N/A,VLOOKUP(A302,Database!$A:$AS,MATCH($P$1,Database!$A$1:$AS$1,0),FALSE))</f>
        <v>102.69144238</v>
      </c>
      <c r="Q302" s="76">
        <f>(((Table134567891011121314151617343[[#This Row],[JPN]]-VLOOKUP($U$1,A:Q,16,))/VLOOKUP($U$1,A:Q,16,))*100)+100</f>
        <v>103.10010110959193</v>
      </c>
    </row>
    <row r="303" spans="1:17" s="80" customFormat="1" x14ac:dyDescent="0.35">
      <c r="A303" s="21">
        <v>42036</v>
      </c>
      <c r="B303" s="76">
        <f>IF(VLOOKUP(A303,Database!$A:$AS,MATCH($B$1,Database!$A$1:$AS$1,0),FALSE)=0,#N/A,VLOOKUP(A303,Database!$A:$AS,MATCH($B$1,Database!$A$1:$AS$1,0),FALSE))</f>
        <v>99.091742354999994</v>
      </c>
      <c r="C303" s="76">
        <f>IF(VLOOKUP(A303,Database!$A:$AS,MATCH($C$1,Database!$A$1:$AS$1,0),FALSE)=0,#N/A,VLOOKUP(A303,Database!$A:$AS,MATCH($C$1,Database!$A$1:$AS$1,0),FALSE))</f>
        <v>100.01</v>
      </c>
      <c r="D303" s="76">
        <f>IF(VLOOKUP(A303,Database!$A:$AS,MATCH($D$1,Database!$A$1:$AS$1,0),FALSE)=0,#N/A,VLOOKUP(A303,Database!$A:$AS,MATCH($D$1,Database!$A$1:$AS$1,0),FALSE))</f>
        <v>99.308275690000002</v>
      </c>
      <c r="E303" s="76">
        <f>IF(VLOOKUP(A303,Database!$A:$AS,MATCH($E$1,Database!$A$1:$AS$1,0),FALSE)=0,#N/A,VLOOKUP(A303,Database!$A:$AS,MATCH($E$1,Database!$A$1:$AS$1,0),FALSE))</f>
        <v>98.110081758000007</v>
      </c>
      <c r="F303" s="76">
        <f>IF(VLOOKUP(A303,Database!$A:$AS,MATCH($F$1,Database!$A$1:$AS$1,0),FALSE)=0,#N/A,VLOOKUP(A303,Database!$A:$AS,MATCH($F$1,Database!$A$1:$AS$1,0),FALSE))</f>
        <v>100.29164236299999</v>
      </c>
      <c r="G303" s="76">
        <f>IF(VLOOKUP(A303,Database!$A:$AS,MATCH($G$1,Database!$A$1:$AS$1,0),FALSE)=0,#N/A,VLOOKUP(A303,Database!$A:$AS,MATCH($G$1,Database!$A$1:$AS$1,0),FALSE))</f>
        <v>100.389105058</v>
      </c>
      <c r="H303" s="76">
        <f>(((Table134567891011121314151617343[[#This Row],[ITA]]-VLOOKUP($U$1,A:B,2,))/VLOOKUP($U$1,A:B,2,))*100)+100</f>
        <v>81.496710526504486</v>
      </c>
      <c r="I303" s="76">
        <f>(((Table134567891011121314151617343[[#This Row],[FRA]]-VLOOKUP($U$1,A:C,3,))/VLOOKUP($U$1,A:C,3,))*100)+100</f>
        <v>97.589773614363779</v>
      </c>
      <c r="J303" s="76">
        <f>(((Table134567891011121314151617343[[#This Row],[DEU]]-VLOOKUP($U$1,A:D,4,))/VLOOKUP($U$1,A:D,4,))*100)+100</f>
        <v>132.04787234078447</v>
      </c>
      <c r="K303" s="76">
        <f>(((Table134567891011121314151617343[[#This Row],[ESP]]-VLOOKUP($U$1,A:E,5,))/VLOOKUP($U$1,A:E,5,))*100)+100</f>
        <v>82.940932800010913</v>
      </c>
      <c r="L303" s="76">
        <f>(((Table134567891011121314151617343[[#This Row],[EA19]]-VLOOKUP($U$1,A:F,6,))/VLOOKUP($U$1,A:F,6,))*100)+100</f>
        <v>112.06703910617146</v>
      </c>
      <c r="M303" s="76">
        <f>(((Table134567891011121314151617343[[#This Row],[GBR]]-VLOOKUP($U$1,A:G,7,))/VLOOKUP($U$1,A:G,7,))*100)+100</f>
        <v>104.53038674005305</v>
      </c>
      <c r="N303" s="76">
        <f>IF(VLOOKUP(A303,Database!$A:$AU,MATCH($N$1,Database!$A$1:$AU$1,0),FALSE)=0,#N/A,VLOOKUP(A303,Database!$A:$AU,MATCH($N$1,Database!$A$1:$AU$1,0),FALSE))</f>
        <v>101.295720106</v>
      </c>
      <c r="O303" s="76">
        <f>(((Table134567891011121314151617343[[#This Row],[USA]]-VLOOKUP($U$1,A:N,14,))/VLOOKUP($U$1,A:N,14,))*100)+100</f>
        <v>116.84891770393007</v>
      </c>
      <c r="P303" s="76">
        <f>IF(VLOOKUP(A303,Database!$A:$AS,MATCH($P$1,Database!$A$1:$AS$1,0),FALSE)=0,#N/A,VLOOKUP(A303,Database!$A:$AS,MATCH($P$1,Database!$A$1:$AS$1,0),FALSE))</f>
        <v>99.791684025999999</v>
      </c>
      <c r="Q303" s="76">
        <f>(((Table134567891011121314151617343[[#This Row],[JPN]]-VLOOKUP($U$1,A:Q,16,))/VLOOKUP($U$1,A:Q,16,))*100)+100</f>
        <v>100.18880321989543</v>
      </c>
    </row>
    <row r="304" spans="1:17" s="80" customFormat="1" x14ac:dyDescent="0.35">
      <c r="A304" s="21">
        <v>42064</v>
      </c>
      <c r="B304" s="76">
        <f>IF(VLOOKUP(A304,Database!$A:$AS,MATCH($B$1,Database!$A$1:$AS$1,0),FALSE)=0,#N/A,VLOOKUP(A304,Database!$A:$AS,MATCH($B$1,Database!$A$1:$AS$1,0),FALSE))</f>
        <v>99.391717357000005</v>
      </c>
      <c r="C304" s="76">
        <f>IF(VLOOKUP(A304,Database!$A:$AS,MATCH($C$1,Database!$A$1:$AS$1,0),FALSE)=0,#N/A,VLOOKUP(A304,Database!$A:$AS,MATCH($C$1,Database!$A$1:$AS$1,0),FALSE))</f>
        <v>99.95</v>
      </c>
      <c r="D304" s="76">
        <f>IF(VLOOKUP(A304,Database!$A:$AS,MATCH($D$1,Database!$A$1:$AS$1,0),FALSE)=0,#N/A,VLOOKUP(A304,Database!$A:$AS,MATCH($D$1,Database!$A$1:$AS$1,0),FALSE))</f>
        <v>99.208267355999993</v>
      </c>
      <c r="E304" s="76">
        <f>IF(VLOOKUP(A304,Database!$A:$AS,MATCH($E$1,Database!$A$1:$AS$1,0),FALSE)=0,#N/A,VLOOKUP(A304,Database!$A:$AS,MATCH($E$1,Database!$A$1:$AS$1,0),FALSE))</f>
        <v>98.838082365000005</v>
      </c>
      <c r="F304" s="76">
        <f>IF(VLOOKUP(A304,Database!$A:$AS,MATCH($F$1,Database!$A$1:$AS$1,0),FALSE)=0,#N/A,VLOOKUP(A304,Database!$A:$AS,MATCH($F$1,Database!$A$1:$AS$1,0),FALSE))</f>
        <v>100.39163403000001</v>
      </c>
      <c r="G304" s="76">
        <f>IF(VLOOKUP(A304,Database!$A:$AS,MATCH($G$1,Database!$A$1:$AS$1,0),FALSE)=0,#N/A,VLOOKUP(A304,Database!$A:$AS,MATCH($G$1,Database!$A$1:$AS$1,0),FALSE))</f>
        <v>100.919702865</v>
      </c>
      <c r="H304" s="76">
        <f>(((Table134567891011121314151617343[[#This Row],[ITA]]-VLOOKUP($U$1,A:B,2,))/VLOOKUP($U$1,A:B,2,))*100)+100</f>
        <v>81.743421052751984</v>
      </c>
      <c r="I304" s="76">
        <f>(((Table134567891011121314151617343[[#This Row],[FRA]]-VLOOKUP($U$1,A:C,3,))/VLOOKUP($U$1,A:C,3,))*100)+100</f>
        <v>97.531225604996095</v>
      </c>
      <c r="J304" s="76">
        <f>(((Table134567891011121314151617343[[#This Row],[DEU]]-VLOOKUP($U$1,A:D,4,))/VLOOKUP($U$1,A:D,4,))*100)+100</f>
        <v>131.91489361741733</v>
      </c>
      <c r="K304" s="76">
        <f>(((Table134567891011121314151617343[[#This Row],[ESP]]-VLOOKUP($U$1,A:E,5,))/VLOOKUP($U$1,A:E,5,))*100)+100</f>
        <v>83.556374641884929</v>
      </c>
      <c r="L304" s="76">
        <f>(((Table134567891011121314151617343[[#This Row],[EA19]]-VLOOKUP($U$1,A:F,6,))/VLOOKUP($U$1,A:F,6,))*100)+100</f>
        <v>112.17877094934363</v>
      </c>
      <c r="M304" s="76">
        <f>(((Table134567891011121314151617343[[#This Row],[GBR]]-VLOOKUP($U$1,A:G,7,))/VLOOKUP($U$1,A:G,7,))*100)+100</f>
        <v>105.08287292804218</v>
      </c>
      <c r="N304" s="76">
        <f>IF(VLOOKUP(A304,Database!$A:$AU,MATCH($N$1,Database!$A$1:$AU$1,0),FALSE)=0,#N/A,VLOOKUP(A304,Database!$A:$AU,MATCH($N$1,Database!$A$1:$AU$1,0),FALSE))</f>
        <v>100.950946145</v>
      </c>
      <c r="O304" s="76">
        <f>(((Table134567891011121314151617343[[#This Row],[USA]]-VLOOKUP($U$1,A:N,14,))/VLOOKUP($U$1,A:N,14,))*100)+100</f>
        <v>116.45120628874699</v>
      </c>
      <c r="P304" s="76">
        <f>IF(VLOOKUP(A304,Database!$A:$AS,MATCH($P$1,Database!$A$1:$AS$1,0),FALSE)=0,#N/A,VLOOKUP(A304,Database!$A:$AS,MATCH($P$1,Database!$A$1:$AS$1,0),FALSE))</f>
        <v>99.291725690000007</v>
      </c>
      <c r="Q304" s="76">
        <f>(((Table134567891011121314151617343[[#This Row],[JPN]]-VLOOKUP($U$1,A:Q,16,))/VLOOKUP($U$1,A:Q,16,))*100)+100</f>
        <v>99.686855308778931</v>
      </c>
    </row>
    <row r="305" spans="1:17" s="80" customFormat="1" x14ac:dyDescent="0.35">
      <c r="A305" s="21">
        <v>42095</v>
      </c>
      <c r="B305" s="76">
        <f>IF(VLOOKUP(A305,Database!$A:$AS,MATCH($B$1,Database!$A$1:$AS$1,0),FALSE)=0,#N/A,VLOOKUP(A305,Database!$A:$AS,MATCH($B$1,Database!$A$1:$AS$1,0),FALSE))</f>
        <v>99.691692359000001</v>
      </c>
      <c r="C305" s="76">
        <f>IF(VLOOKUP(A305,Database!$A:$AS,MATCH($C$1,Database!$A$1:$AS$1,0),FALSE)=0,#N/A,VLOOKUP(A305,Database!$A:$AS,MATCH($C$1,Database!$A$1:$AS$1,0),FALSE))</f>
        <v>99.25</v>
      </c>
      <c r="D305" s="76">
        <f>IF(VLOOKUP(A305,Database!$A:$AS,MATCH($D$1,Database!$A$1:$AS$1,0),FALSE)=0,#N/A,VLOOKUP(A305,Database!$A:$AS,MATCH($D$1,Database!$A$1:$AS$1,0),FALSE))</f>
        <v>100.108342362</v>
      </c>
      <c r="E305" s="76">
        <f>IF(VLOOKUP(A305,Database!$A:$AS,MATCH($E$1,Database!$A$1:$AS$1,0),FALSE)=0,#N/A,VLOOKUP(A305,Database!$A:$AS,MATCH($E$1,Database!$A$1:$AS$1,0),FALSE))</f>
        <v>99.762083134999997</v>
      </c>
      <c r="F305" s="76">
        <f>IF(VLOOKUP(A305,Database!$A:$AS,MATCH($F$1,Database!$A$1:$AS$1,0),FALSE)=0,#N/A,VLOOKUP(A305,Database!$A:$AS,MATCH($F$1,Database!$A$1:$AS$1,0),FALSE))</f>
        <v>99.391717357000005</v>
      </c>
      <c r="G305" s="76">
        <f>IF(VLOOKUP(A305,Database!$A:$AS,MATCH($G$1,Database!$A$1:$AS$1,0),FALSE)=0,#N/A,VLOOKUP(A305,Database!$A:$AS,MATCH($G$1,Database!$A$1:$AS$1,0),FALSE))</f>
        <v>100.81358330400001</v>
      </c>
      <c r="H305" s="76">
        <f>(((Table134567891011121314151617343[[#This Row],[ITA]]-VLOOKUP($U$1,A:B,2,))/VLOOKUP($U$1,A:B,2,))*100)+100</f>
        <v>81.990131578999453</v>
      </c>
      <c r="I305" s="76">
        <f>(((Table134567891011121314151617343[[#This Row],[FRA]]-VLOOKUP($U$1,A:C,3,))/VLOOKUP($U$1,A:C,3,))*100)+100</f>
        <v>96.848165495706482</v>
      </c>
      <c r="J305" s="76">
        <f>(((Table134567891011121314151617343[[#This Row],[DEU]]-VLOOKUP($U$1,A:D,4,))/VLOOKUP($U$1,A:D,4,))*100)+100</f>
        <v>133.11170212772146</v>
      </c>
      <c r="K305" s="76">
        <f>(((Table134567891011121314151617343[[#This Row],[ESP]]-VLOOKUP($U$1,A:E,5,))/VLOOKUP($U$1,A:E,5,))*100)+100</f>
        <v>84.33751236390583</v>
      </c>
      <c r="L305" s="76">
        <f>(((Table134567891011121314151617343[[#This Row],[EA19]]-VLOOKUP($U$1,A:F,6,))/VLOOKUP($U$1,A:F,6,))*100)+100</f>
        <v>111.06145251426987</v>
      </c>
      <c r="M305" s="76">
        <f>(((Table134567891011121314151617343[[#This Row],[GBR]]-VLOOKUP($U$1,A:G,7,))/VLOOKUP($U$1,A:G,7,))*100)+100</f>
        <v>104.97237569086086</v>
      </c>
      <c r="N305" s="76">
        <f>IF(VLOOKUP(A305,Database!$A:$AU,MATCH($N$1,Database!$A$1:$AU$1,0),FALSE)=0,#N/A,VLOOKUP(A305,Database!$A:$AU,MATCH($N$1,Database!$A$1:$AU$1,0),FALSE))</f>
        <v>100.37662035300001</v>
      </c>
      <c r="O305" s="76">
        <f>(((Table134567891011121314151617343[[#This Row],[USA]]-VLOOKUP($U$1,A:N,14,))/VLOOKUP($U$1,A:N,14,))*100)+100</f>
        <v>115.78869708170028</v>
      </c>
      <c r="P305" s="76">
        <f>IF(VLOOKUP(A305,Database!$A:$AS,MATCH($P$1,Database!$A$1:$AS$1,0),FALSE)=0,#N/A,VLOOKUP(A305,Database!$A:$AS,MATCH($P$1,Database!$A$1:$AS$1,0),FALSE))</f>
        <v>99.691692359000001</v>
      </c>
      <c r="Q305" s="76">
        <f>(((Table134567891011121314151617343[[#This Row],[JPN]]-VLOOKUP($U$1,A:Q,16,))/VLOOKUP($U$1,A:Q,16,))*100)+100</f>
        <v>100.08841363787293</v>
      </c>
    </row>
    <row r="306" spans="1:17" s="80" customFormat="1" x14ac:dyDescent="0.35">
      <c r="A306" s="21">
        <v>42125</v>
      </c>
      <c r="B306" s="76">
        <f>IF(VLOOKUP(A306,Database!$A:$AS,MATCH($B$1,Database!$A$1:$AS$1,0),FALSE)=0,#N/A,VLOOKUP(A306,Database!$A:$AS,MATCH($B$1,Database!$A$1:$AS$1,0),FALSE))</f>
        <v>100.49162569800001</v>
      </c>
      <c r="C306" s="76">
        <f>IF(VLOOKUP(A306,Database!$A:$AS,MATCH($C$1,Database!$A$1:$AS$1,0),FALSE)=0,#N/A,VLOOKUP(A306,Database!$A:$AS,MATCH($C$1,Database!$A$1:$AS$1,0),FALSE))</f>
        <v>100.31</v>
      </c>
      <c r="D306" s="76">
        <f>IF(VLOOKUP(A306,Database!$A:$AS,MATCH($D$1,Database!$A$1:$AS$1,0),FALSE)=0,#N/A,VLOOKUP(A306,Database!$A:$AS,MATCH($D$1,Database!$A$1:$AS$1,0),FALSE))</f>
        <v>100.50837569799999</v>
      </c>
      <c r="E306" s="76">
        <f>IF(VLOOKUP(A306,Database!$A:$AS,MATCH($E$1,Database!$A$1:$AS$1,0),FALSE)=0,#N/A,VLOOKUP(A306,Database!$A:$AS,MATCH($E$1,Database!$A$1:$AS$1,0),FALSE))</f>
        <v>100.933084111</v>
      </c>
      <c r="F306" s="76">
        <f>IF(VLOOKUP(A306,Database!$A:$AS,MATCH($F$1,Database!$A$1:$AS$1,0),FALSE)=0,#N/A,VLOOKUP(A306,Database!$A:$AS,MATCH($F$1,Database!$A$1:$AS$1,0),FALSE))</f>
        <v>100.091659028</v>
      </c>
      <c r="G306" s="76">
        <f>IF(VLOOKUP(A306,Database!$A:$AS,MATCH($G$1,Database!$A$1:$AS$1,0),FALSE)=0,#N/A,VLOOKUP(A306,Database!$A:$AS,MATCH($G$1,Database!$A$1:$AS$1,0),FALSE))</f>
        <v>100.282985497</v>
      </c>
      <c r="H306" s="76">
        <f>(((Table134567891011121314151617343[[#This Row],[ITA]]-VLOOKUP($U$1,A:B,2,))/VLOOKUP($U$1,A:B,2,))*100)+100</f>
        <v>82.648026315933549</v>
      </c>
      <c r="I306" s="76">
        <f>(((Table134567891011121314151617343[[#This Row],[FRA]]-VLOOKUP($U$1,A:C,3,))/VLOOKUP($U$1,A:C,3,))*100)+100</f>
        <v>97.882513661202182</v>
      </c>
      <c r="J306" s="76">
        <f>(((Table134567891011121314151617343[[#This Row],[DEU]]-VLOOKUP($U$1,A:D,4,))/VLOOKUP($U$1,A:D,4,))*100)+100</f>
        <v>133.64361702118993</v>
      </c>
      <c r="K306" s="76">
        <f>(((Table134567891011121314151617343[[#This Row],[ESP]]-VLOOKUP($U$1,A:E,5,))/VLOOKUP($U$1,A:E,5,))*100)+100</f>
        <v>85.327460710893561</v>
      </c>
      <c r="L306" s="76">
        <f>(((Table134567891011121314151617343[[#This Row],[EA19]]-VLOOKUP($U$1,A:F,6,))/VLOOKUP($U$1,A:F,6,))*100)+100</f>
        <v>111.84357541870975</v>
      </c>
      <c r="M306" s="76">
        <f>(((Table134567891011121314151617343[[#This Row],[GBR]]-VLOOKUP($U$1,A:G,7,))/VLOOKUP($U$1,A:G,7,))*100)+100</f>
        <v>104.41988950287173</v>
      </c>
      <c r="N306" s="76">
        <f>IF(VLOOKUP(A306,Database!$A:$AU,MATCH($N$1,Database!$A$1:$AU$1,0),FALSE)=0,#N/A,VLOOKUP(A306,Database!$A:$AU,MATCH($N$1,Database!$A$1:$AU$1,0),FALSE))</f>
        <v>99.905716831999996</v>
      </c>
      <c r="O306" s="76">
        <f>(((Table134567891011121314151617343[[#This Row],[USA]]-VLOOKUP($U$1,A:N,14,))/VLOOKUP($U$1,A:N,14,))*100)+100</f>
        <v>115.24548985918148</v>
      </c>
      <c r="P306" s="76">
        <f>IF(VLOOKUP(A306,Database!$A:$AS,MATCH($P$1,Database!$A$1:$AS$1,0),FALSE)=0,#N/A,VLOOKUP(A306,Database!$A:$AS,MATCH($P$1,Database!$A$1:$AS$1,0),FALSE))</f>
        <v>99.691692359000001</v>
      </c>
      <c r="Q306" s="76">
        <f>(((Table134567891011121314151617343[[#This Row],[JPN]]-VLOOKUP($U$1,A:Q,16,))/VLOOKUP($U$1,A:Q,16,))*100)+100</f>
        <v>100.08841363787293</v>
      </c>
    </row>
    <row r="307" spans="1:17" s="80" customFormat="1" x14ac:dyDescent="0.35">
      <c r="A307" s="21">
        <v>42156</v>
      </c>
      <c r="B307" s="76">
        <f>IF(VLOOKUP(A307,Database!$A:$AS,MATCH($B$1,Database!$A$1:$AS$1,0),FALSE)=0,#N/A,VLOOKUP(A307,Database!$A:$AS,MATCH($B$1,Database!$A$1:$AS$1,0),FALSE))</f>
        <v>99.991667360999998</v>
      </c>
      <c r="C307" s="76">
        <f>IF(VLOOKUP(A307,Database!$A:$AS,MATCH($C$1,Database!$A$1:$AS$1,0),FALSE)=0,#N/A,VLOOKUP(A307,Database!$A:$AS,MATCH($C$1,Database!$A$1:$AS$1,0),FALSE))</f>
        <v>100.22</v>
      </c>
      <c r="D307" s="76">
        <f>IF(VLOOKUP(A307,Database!$A:$AS,MATCH($D$1,Database!$A$1:$AS$1,0),FALSE)=0,#N/A,VLOOKUP(A307,Database!$A:$AS,MATCH($D$1,Database!$A$1:$AS$1,0),FALSE))</f>
        <v>100.208350696</v>
      </c>
      <c r="E307" s="76">
        <f>IF(VLOOKUP(A307,Database!$A:$AS,MATCH($E$1,Database!$A$1:$AS$1,0),FALSE)=0,#N/A,VLOOKUP(A307,Database!$A:$AS,MATCH($E$1,Database!$A$1:$AS$1,0),FALSE))</f>
        <v>101.123084269</v>
      </c>
      <c r="F307" s="76">
        <f>IF(VLOOKUP(A307,Database!$A:$AS,MATCH($F$1,Database!$A$1:$AS$1,0),FALSE)=0,#N/A,VLOOKUP(A307,Database!$A:$AS,MATCH($F$1,Database!$A$1:$AS$1,0),FALSE))</f>
        <v>100.39163403000001</v>
      </c>
      <c r="G307" s="76">
        <f>IF(VLOOKUP(A307,Database!$A:$AS,MATCH($G$1,Database!$A$1:$AS$1,0),FALSE)=0,#N/A,VLOOKUP(A307,Database!$A:$AS,MATCH($G$1,Database!$A$1:$AS$1,0),FALSE))</f>
        <v>100.49522462</v>
      </c>
      <c r="H307" s="76">
        <f>(((Table134567891011121314151617343[[#This Row],[ITA]]-VLOOKUP($U$1,A:B,2,))/VLOOKUP($U$1,A:B,2,))*100)+100</f>
        <v>82.236842105246922</v>
      </c>
      <c r="I307" s="76">
        <f>(((Table134567891011121314151617343[[#This Row],[FRA]]-VLOOKUP($U$1,A:C,3,))/VLOOKUP($U$1,A:C,3,))*100)+100</f>
        <v>97.794691647150657</v>
      </c>
      <c r="J307" s="76">
        <f>(((Table134567891011121314151617343[[#This Row],[DEU]]-VLOOKUP($U$1,A:D,4,))/VLOOKUP($U$1,A:D,4,))*100)+100</f>
        <v>133.24468085108856</v>
      </c>
      <c r="K307" s="76">
        <f>(((Table134567891011121314151617343[[#This Row],[ESP]]-VLOOKUP($U$1,A:E,5,))/VLOOKUP($U$1,A:E,5,))*100)+100</f>
        <v>85.488084268170184</v>
      </c>
      <c r="L307" s="76">
        <f>(((Table134567891011121314151617343[[#This Row],[EA19]]-VLOOKUP($U$1,A:F,6,))/VLOOKUP($U$1,A:F,6,))*100)+100</f>
        <v>112.17877094934363</v>
      </c>
      <c r="M307" s="76">
        <f>(((Table134567891011121314151617343[[#This Row],[GBR]]-VLOOKUP($U$1,A:G,7,))/VLOOKUP($U$1,A:G,7,))*100)+100</f>
        <v>104.64088397827562</v>
      </c>
      <c r="N307" s="76">
        <f>IF(VLOOKUP(A307,Database!$A:$AU,MATCH($N$1,Database!$A$1:$AU$1,0),FALSE)=0,#N/A,VLOOKUP(A307,Database!$A:$AU,MATCH($N$1,Database!$A$1:$AU$1,0),FALSE))</f>
        <v>99.607547346999993</v>
      </c>
      <c r="O307" s="76">
        <f>(((Table134567891011121314151617343[[#This Row],[USA]]-VLOOKUP($U$1,A:N,14,))/VLOOKUP($U$1,A:N,14,))*100)+100</f>
        <v>114.90153868752162</v>
      </c>
      <c r="P307" s="76">
        <f>IF(VLOOKUP(A307,Database!$A:$AS,MATCH($P$1,Database!$A$1:$AS$1,0),FALSE)=0,#N/A,VLOOKUP(A307,Database!$A:$AS,MATCH($P$1,Database!$A$1:$AS$1,0),FALSE))</f>
        <v>100.49162569800001</v>
      </c>
      <c r="Q307" s="76">
        <f>(((Table134567891011121314151617343[[#This Row],[JPN]]-VLOOKUP($U$1,A:Q,16,))/VLOOKUP($U$1,A:Q,16,))*100)+100</f>
        <v>100.89153029706493</v>
      </c>
    </row>
    <row r="308" spans="1:17" s="80" customFormat="1" x14ac:dyDescent="0.35">
      <c r="A308" s="21">
        <v>42186</v>
      </c>
      <c r="B308" s="76">
        <f>IF(VLOOKUP(A308,Database!$A:$AS,MATCH($B$1,Database!$A$1:$AS$1,0),FALSE)=0,#N/A,VLOOKUP(A308,Database!$A:$AS,MATCH($B$1,Database!$A$1:$AS$1,0),FALSE))</f>
        <v>100.991584035</v>
      </c>
      <c r="C308" s="76">
        <f>IF(VLOOKUP(A308,Database!$A:$AS,MATCH($C$1,Database!$A$1:$AS$1,0),FALSE)=0,#N/A,VLOOKUP(A308,Database!$A:$AS,MATCH($C$1,Database!$A$1:$AS$1,0),FALSE))</f>
        <v>99.17</v>
      </c>
      <c r="D308" s="76">
        <f>IF(VLOOKUP(A308,Database!$A:$AS,MATCH($D$1,Database!$A$1:$AS$1,0),FALSE)=0,#N/A,VLOOKUP(A308,Database!$A:$AS,MATCH($D$1,Database!$A$1:$AS$1,0),FALSE))</f>
        <v>101.60846737200001</v>
      </c>
      <c r="E308" s="76">
        <f>IF(VLOOKUP(A308,Database!$A:$AS,MATCH($E$1,Database!$A$1:$AS$1,0),FALSE)=0,#N/A,VLOOKUP(A308,Database!$A:$AS,MATCH($E$1,Database!$A$1:$AS$1,0),FALSE))</f>
        <v>102.069085058</v>
      </c>
      <c r="F308" s="76">
        <f>IF(VLOOKUP(A308,Database!$A:$AS,MATCH($F$1,Database!$A$1:$AS$1,0),FALSE)=0,#N/A,VLOOKUP(A308,Database!$A:$AS,MATCH($F$1,Database!$A$1:$AS$1,0),FALSE))</f>
        <v>100.891592367</v>
      </c>
      <c r="G308" s="76">
        <f>IF(VLOOKUP(A308,Database!$A:$AS,MATCH($G$1,Database!$A$1:$AS$1,0),FALSE)=0,#N/A,VLOOKUP(A308,Database!$A:$AS,MATCH($G$1,Database!$A$1:$AS$1,0),FALSE))</f>
        <v>99.964626812999995</v>
      </c>
      <c r="H308" s="76">
        <f>(((Table134567891011121314151617343[[#This Row],[ITA]]-VLOOKUP($U$1,A:B,2,))/VLOOKUP($U$1,A:B,2,))*100)+100</f>
        <v>83.059210526620149</v>
      </c>
      <c r="I308" s="76">
        <f>(((Table134567891011121314151617343[[#This Row],[FRA]]-VLOOKUP($U$1,A:C,3,))/VLOOKUP($U$1,A:C,3,))*100)+100</f>
        <v>96.770101483216237</v>
      </c>
      <c r="J308" s="76">
        <f>(((Table134567891011121314151617343[[#This Row],[DEU]]-VLOOKUP($U$1,A:D,4,))/VLOOKUP($U$1,A:D,4,))*100)+100</f>
        <v>135.10638297822831</v>
      </c>
      <c r="K308" s="76">
        <f>(((Table134567891011121314151617343[[#This Row],[ESP]]-VLOOKUP($U$1,A:E,5,))/VLOOKUP($U$1,A:E,5,))*100)+100</f>
        <v>86.287820507945639</v>
      </c>
      <c r="L308" s="76">
        <f>(((Table134567891011121314151617343[[#This Row],[EA19]]-VLOOKUP($U$1,A:F,6,))/VLOOKUP($U$1,A:F,6,))*100)+100</f>
        <v>112.73743016743921</v>
      </c>
      <c r="M308" s="76">
        <f>(((Table134567891011121314151617343[[#This Row],[GBR]]-VLOOKUP($U$1,A:G,7,))/VLOOKUP($U$1,A:G,7,))*100)+100</f>
        <v>104.08839779028649</v>
      </c>
      <c r="N308" s="76">
        <f>IF(VLOOKUP(A308,Database!$A:$AU,MATCH($N$1,Database!$A$1:$AU$1,0),FALSE)=0,#N/A,VLOOKUP(A308,Database!$A:$AU,MATCH($N$1,Database!$A$1:$AU$1,0),FALSE))</f>
        <v>100.25911757900001</v>
      </c>
      <c r="O308" s="76">
        <f>(((Table134567891011121314151617343[[#This Row],[USA]]-VLOOKUP($U$1,A:N,14,))/VLOOKUP($U$1,A:N,14,))*100)+100</f>
        <v>115.65315263861085</v>
      </c>
      <c r="P308" s="76">
        <f>IF(VLOOKUP(A308,Database!$A:$AS,MATCH($P$1,Database!$A$1:$AS$1,0),FALSE)=0,#N/A,VLOOKUP(A308,Database!$A:$AS,MATCH($P$1,Database!$A$1:$AS$1,0),FALSE))</f>
        <v>100.39163403000001</v>
      </c>
      <c r="Q308" s="76">
        <f>(((Table134567891011121314151617343[[#This Row],[JPN]]-VLOOKUP($U$1,A:Q,16,))/VLOOKUP($U$1,A:Q,16,))*100)+100</f>
        <v>100.79114071403845</v>
      </c>
    </row>
    <row r="309" spans="1:17" s="80" customFormat="1" x14ac:dyDescent="0.35">
      <c r="A309" s="21">
        <v>42217</v>
      </c>
      <c r="B309" s="76">
        <f>IF(VLOOKUP(A309,Database!$A:$AS,MATCH($B$1,Database!$A$1:$AS$1,0),FALSE)=0,#N/A,VLOOKUP(A309,Database!$A:$AS,MATCH($B$1,Database!$A$1:$AS$1,0),FALSE))</f>
        <v>98.791767352999997</v>
      </c>
      <c r="C309" s="76">
        <f>IF(VLOOKUP(A309,Database!$A:$AS,MATCH($C$1,Database!$A$1:$AS$1,0),FALSE)=0,#N/A,VLOOKUP(A309,Database!$A:$AS,MATCH($C$1,Database!$A$1:$AS$1,0),FALSE))</f>
        <v>100.1</v>
      </c>
      <c r="D309" s="76">
        <f>IF(VLOOKUP(A309,Database!$A:$AS,MATCH($D$1,Database!$A$1:$AS$1,0),FALSE)=0,#N/A,VLOOKUP(A309,Database!$A:$AS,MATCH($D$1,Database!$A$1:$AS$1,0),FALSE))</f>
        <v>99.008250688000004</v>
      </c>
      <c r="E309" s="76">
        <f>IF(VLOOKUP(A309,Database!$A:$AS,MATCH($E$1,Database!$A$1:$AS$1,0),FALSE)=0,#N/A,VLOOKUP(A309,Database!$A:$AS,MATCH($E$1,Database!$A$1:$AS$1,0),FALSE))</f>
        <v>99.792083160000004</v>
      </c>
      <c r="F309" s="76">
        <f>IF(VLOOKUP(A309,Database!$A:$AS,MATCH($F$1,Database!$A$1:$AS$1,0),FALSE)=0,#N/A,VLOOKUP(A309,Database!$A:$AS,MATCH($F$1,Database!$A$1:$AS$1,0),FALSE))</f>
        <v>99.691692359000001</v>
      </c>
      <c r="G309" s="76">
        <f>IF(VLOOKUP(A309,Database!$A:$AS,MATCH($G$1,Database!$A$1:$AS$1,0),FALSE)=0,#N/A,VLOOKUP(A309,Database!$A:$AS,MATCH($G$1,Database!$A$1:$AS$1,0),FALSE))</f>
        <v>100.282985497</v>
      </c>
      <c r="H309" s="76">
        <f>(((Table134567891011121314151617343[[#This Row],[ITA]]-VLOOKUP($U$1,A:B,2,))/VLOOKUP($U$1,A:B,2,))*100)+100</f>
        <v>81.250000000257018</v>
      </c>
      <c r="I309" s="76">
        <f>(((Table134567891011121314151617343[[#This Row],[FRA]]-VLOOKUP($U$1,A:C,3,))/VLOOKUP($U$1,A:C,3,))*100)+100</f>
        <v>97.67759562841529</v>
      </c>
      <c r="J309" s="76">
        <f>(((Table134567891011121314151617343[[#This Row],[DEU]]-VLOOKUP($U$1,A:D,4,))/VLOOKUP($U$1,A:D,4,))*100)+100</f>
        <v>131.6489361706831</v>
      </c>
      <c r="K309" s="76">
        <f>(((Table134567891011121314151617343[[#This Row],[ESP]]-VLOOKUP($U$1,A:E,5,))/VLOOKUP($U$1,A:E,5,))*100)+100</f>
        <v>84.362873978257156</v>
      </c>
      <c r="L309" s="76">
        <f>(((Table134567891011121314151617343[[#This Row],[EA19]]-VLOOKUP($U$1,A:F,6,))/VLOOKUP($U$1,A:F,6,))*100)+100</f>
        <v>111.39664804490374</v>
      </c>
      <c r="M309" s="76">
        <f>(((Table134567891011121314151617343[[#This Row],[GBR]]-VLOOKUP($U$1,A:G,7,))/VLOOKUP($U$1,A:G,7,))*100)+100</f>
        <v>104.41988950287173</v>
      </c>
      <c r="N309" s="76">
        <f>IF(VLOOKUP(A309,Database!$A:$AU,MATCH($N$1,Database!$A$1:$AU$1,0),FALSE)=0,#N/A,VLOOKUP(A309,Database!$A:$AU,MATCH($N$1,Database!$A$1:$AU$1,0),FALSE))</f>
        <v>100.03125144099999</v>
      </c>
      <c r="O309" s="76">
        <f>(((Table134567891011121314151617343[[#This Row],[USA]]-VLOOKUP($U$1,A:N,14,))/VLOOKUP($U$1,A:N,14,))*100)+100</f>
        <v>115.39029936525623</v>
      </c>
      <c r="P309" s="76">
        <f>IF(VLOOKUP(A309,Database!$A:$AS,MATCH($P$1,Database!$A$1:$AS$1,0),FALSE)=0,#N/A,VLOOKUP(A309,Database!$A:$AS,MATCH($P$1,Database!$A$1:$AS$1,0),FALSE))</f>
        <v>98.791767352999997</v>
      </c>
      <c r="Q309" s="76">
        <f>(((Table134567891011121314151617343[[#This Row],[JPN]]-VLOOKUP($U$1,A:Q,16,))/VLOOKUP($U$1,A:Q,16,))*100)+100</f>
        <v>99.184907396658417</v>
      </c>
    </row>
    <row r="310" spans="1:17" s="80" customFormat="1" x14ac:dyDescent="0.35">
      <c r="A310" s="21">
        <v>42248</v>
      </c>
      <c r="B310" s="76">
        <f>IF(VLOOKUP(A310,Database!$A:$AS,MATCH($B$1,Database!$A$1:$AS$1,0),FALSE)=0,#N/A,VLOOKUP(A310,Database!$A:$AS,MATCH($B$1,Database!$A$1:$AS$1,0),FALSE))</f>
        <v>99.791684025999999</v>
      </c>
      <c r="C310" s="76">
        <f>IF(VLOOKUP(A310,Database!$A:$AS,MATCH($C$1,Database!$A$1:$AS$1,0),FALSE)=0,#N/A,VLOOKUP(A310,Database!$A:$AS,MATCH($C$1,Database!$A$1:$AS$1,0),FALSE))</f>
        <v>101.18</v>
      </c>
      <c r="D310" s="76">
        <f>IF(VLOOKUP(A310,Database!$A:$AS,MATCH($D$1,Database!$A$1:$AS$1,0),FALSE)=0,#N/A,VLOOKUP(A310,Database!$A:$AS,MATCH($D$1,Database!$A$1:$AS$1,0),FALSE))</f>
        <v>99.208267355999993</v>
      </c>
      <c r="E310" s="76">
        <f>IF(VLOOKUP(A310,Database!$A:$AS,MATCH($E$1,Database!$A$1:$AS$1,0),FALSE)=0,#N/A,VLOOKUP(A310,Database!$A:$AS,MATCH($E$1,Database!$A$1:$AS$1,0),FALSE))</f>
        <v>101.183084319</v>
      </c>
      <c r="F310" s="76">
        <f>IF(VLOOKUP(A310,Database!$A:$AS,MATCH($F$1,Database!$A$1:$AS$1,0),FALSE)=0,#N/A,VLOOKUP(A310,Database!$A:$AS,MATCH($F$1,Database!$A$1:$AS$1,0),FALSE))</f>
        <v>100.29164236299999</v>
      </c>
      <c r="G310" s="76">
        <f>IF(VLOOKUP(A310,Database!$A:$AS,MATCH($G$1,Database!$A$1:$AS$1,0),FALSE)=0,#N/A,VLOOKUP(A310,Database!$A:$AS,MATCH($G$1,Database!$A$1:$AS$1,0),FALSE))</f>
        <v>100.070746374</v>
      </c>
      <c r="H310" s="76">
        <f>(((Table134567891011121314151617343[[#This Row],[ITA]]-VLOOKUP($U$1,A:B,2,))/VLOOKUP($U$1,A:B,2,))*100)+100</f>
        <v>82.072368420807805</v>
      </c>
      <c r="I310" s="76">
        <f>(((Table134567891011121314151617343[[#This Row],[FRA]]-VLOOKUP($U$1,A:C,3,))/VLOOKUP($U$1,A:C,3,))*100)+100</f>
        <v>98.731459797033565</v>
      </c>
      <c r="J310" s="76">
        <f>(((Table134567891011121314151617343[[#This Row],[DEU]]-VLOOKUP($U$1,A:D,4,))/VLOOKUP($U$1,A:D,4,))*100)+100</f>
        <v>131.91489361741733</v>
      </c>
      <c r="K310" s="76">
        <f>(((Table134567891011121314151617343[[#This Row],[ESP]]-VLOOKUP($U$1,A:E,5,))/VLOOKUP($U$1,A:E,5,))*100)+100</f>
        <v>85.538807496872835</v>
      </c>
      <c r="L310" s="76">
        <f>(((Table134567891011121314151617343[[#This Row],[EA19]]-VLOOKUP($U$1,A:F,6,))/VLOOKUP($U$1,A:F,6,))*100)+100</f>
        <v>112.06703910617146</v>
      </c>
      <c r="M310" s="76">
        <f>(((Table134567891011121314151617343[[#This Row],[GBR]]-VLOOKUP($U$1,A:G,7,))/VLOOKUP($U$1,A:G,7,))*100)+100</f>
        <v>104.19889502746783</v>
      </c>
      <c r="N310" s="76">
        <f>IF(VLOOKUP(A310,Database!$A:$AU,MATCH($N$1,Database!$A$1:$AU$1,0),FALSE)=0,#N/A,VLOOKUP(A310,Database!$A:$AU,MATCH($N$1,Database!$A$1:$AU$1,0),FALSE))</f>
        <v>99.761342115999994</v>
      </c>
      <c r="O310" s="76">
        <f>(((Table134567891011121314151617343[[#This Row],[USA]]-VLOOKUP($U$1,A:N,14,))/VLOOKUP($U$1,A:N,14,))*100)+100</f>
        <v>115.07894748907188</v>
      </c>
      <c r="P310" s="76">
        <f>IF(VLOOKUP(A310,Database!$A:$AS,MATCH($P$1,Database!$A$1:$AS$1,0),FALSE)=0,#N/A,VLOOKUP(A310,Database!$A:$AS,MATCH($P$1,Database!$A$1:$AS$1,0),FALSE))</f>
        <v>100.49162569800001</v>
      </c>
      <c r="Q310" s="76">
        <f>(((Table134567891011121314151617343[[#This Row],[JPN]]-VLOOKUP($U$1,A:Q,16,))/VLOOKUP($U$1,A:Q,16,))*100)+100</f>
        <v>100.89153029706493</v>
      </c>
    </row>
    <row r="311" spans="1:17" s="80" customFormat="1" x14ac:dyDescent="0.35">
      <c r="A311" s="21">
        <v>42278</v>
      </c>
      <c r="B311" s="76">
        <f>IF(VLOOKUP(A311,Database!$A:$AS,MATCH($B$1,Database!$A$1:$AS$1,0),FALSE)=0,#N/A,VLOOKUP(A311,Database!$A:$AS,MATCH($B$1,Database!$A$1:$AS$1,0),FALSE))</f>
        <v>99.891675694</v>
      </c>
      <c r="C311" s="76">
        <f>IF(VLOOKUP(A311,Database!$A:$AS,MATCH($C$1,Database!$A$1:$AS$1,0),FALSE)=0,#N/A,VLOOKUP(A311,Database!$A:$AS,MATCH($C$1,Database!$A$1:$AS$1,0),FALSE))</f>
        <v>101.27</v>
      </c>
      <c r="D311" s="76">
        <f>IF(VLOOKUP(A311,Database!$A:$AS,MATCH($D$1,Database!$A$1:$AS$1,0),FALSE)=0,#N/A,VLOOKUP(A311,Database!$A:$AS,MATCH($D$1,Database!$A$1:$AS$1,0),FALSE))</f>
        <v>100.30835903000001</v>
      </c>
      <c r="E311" s="76">
        <f>IF(VLOOKUP(A311,Database!$A:$AS,MATCH($E$1,Database!$A$1:$AS$1,0),FALSE)=0,#N/A,VLOOKUP(A311,Database!$A:$AS,MATCH($E$1,Database!$A$1:$AS$1,0),FALSE))</f>
        <v>100.554083795</v>
      </c>
      <c r="F311" s="76">
        <f>IF(VLOOKUP(A311,Database!$A:$AS,MATCH($F$1,Database!$A$1:$AS$1,0),FALSE)=0,#N/A,VLOOKUP(A311,Database!$A:$AS,MATCH($F$1,Database!$A$1:$AS$1,0),FALSE))</f>
        <v>100.7916007</v>
      </c>
      <c r="G311" s="76">
        <f>IF(VLOOKUP(A311,Database!$A:$AS,MATCH($G$1,Database!$A$1:$AS$1,0),FALSE)=0,#N/A,VLOOKUP(A311,Database!$A:$AS,MATCH($G$1,Database!$A$1:$AS$1,0),FALSE))</f>
        <v>100.070746374</v>
      </c>
      <c r="H311" s="76">
        <f>(((Table134567891011121314151617343[[#This Row],[ITA]]-VLOOKUP($U$1,A:B,2,))/VLOOKUP($U$1,A:B,2,))*100)+100</f>
        <v>82.154605263438583</v>
      </c>
      <c r="I311" s="76">
        <f>(((Table134567891011121314151617343[[#This Row],[FRA]]-VLOOKUP($U$1,A:C,3,))/VLOOKUP($U$1,A:C,3,))*100)+100</f>
        <v>98.819281811085077</v>
      </c>
      <c r="J311" s="76">
        <f>(((Table134567891011121314151617343[[#This Row],[DEU]]-VLOOKUP($U$1,A:D,4,))/VLOOKUP($U$1,A:D,4,))*100)+100</f>
        <v>133.37765957445572</v>
      </c>
      <c r="K311" s="76">
        <f>(((Table134567891011121314151617343[[#This Row],[ESP]]-VLOOKUP($U$1,A:E,5,))/VLOOKUP($U$1,A:E,5,))*100)+100</f>
        <v>85.007058982780876</v>
      </c>
      <c r="L311" s="76">
        <f>(((Table134567891011121314151617343[[#This Row],[EA19]]-VLOOKUP($U$1,A:F,6,))/VLOOKUP($U$1,A:F,6,))*100)+100</f>
        <v>112.62569832426706</v>
      </c>
      <c r="M311" s="76">
        <f>(((Table134567891011121314151617343[[#This Row],[GBR]]-VLOOKUP($U$1,A:G,7,))/VLOOKUP($U$1,A:G,7,))*100)+100</f>
        <v>104.19889502746783</v>
      </c>
      <c r="N311" s="76">
        <f>IF(VLOOKUP(A311,Database!$A:$AU,MATCH($N$1,Database!$A$1:$AU$1,0),FALSE)=0,#N/A,VLOOKUP(A311,Database!$A:$AU,MATCH($N$1,Database!$A$1:$AU$1,0),FALSE))</f>
        <v>99.308187959999998</v>
      </c>
      <c r="O311" s="76">
        <f>(((Table134567891011121314151617343[[#This Row],[USA]]-VLOOKUP($U$1,A:N,14,))/VLOOKUP($U$1,A:N,14,))*100)+100</f>
        <v>114.55621491333987</v>
      </c>
      <c r="P311" s="76">
        <f>IF(VLOOKUP(A311,Database!$A:$AS,MATCH($P$1,Database!$A$1:$AS$1,0),FALSE)=0,#N/A,VLOOKUP(A311,Database!$A:$AS,MATCH($P$1,Database!$A$1:$AS$1,0),FALSE))</f>
        <v>100.591617365</v>
      </c>
      <c r="Q311" s="76">
        <f>(((Table134567891011121314151617343[[#This Row],[JPN]]-VLOOKUP($U$1,A:Q,16,))/VLOOKUP($U$1,A:Q,16,))*100)+100</f>
        <v>100.99191987908745</v>
      </c>
    </row>
    <row r="312" spans="1:17" s="80" customFormat="1" x14ac:dyDescent="0.35">
      <c r="A312" s="21">
        <v>42309</v>
      </c>
      <c r="B312" s="76">
        <f>IF(VLOOKUP(A312,Database!$A:$AS,MATCH($B$1,Database!$A$1:$AS$1,0),FALSE)=0,#N/A,VLOOKUP(A312,Database!$A:$AS,MATCH($B$1,Database!$A$1:$AS$1,0),FALSE))</f>
        <v>100.591617365</v>
      </c>
      <c r="C312" s="76">
        <f>IF(VLOOKUP(A312,Database!$A:$AS,MATCH($C$1,Database!$A$1:$AS$1,0),FALSE)=0,#N/A,VLOOKUP(A312,Database!$A:$AS,MATCH($C$1,Database!$A$1:$AS$1,0),FALSE))</f>
        <v>99.34</v>
      </c>
      <c r="D312" s="76">
        <f>IF(VLOOKUP(A312,Database!$A:$AS,MATCH($D$1,Database!$A$1:$AS$1,0),FALSE)=0,#N/A,VLOOKUP(A312,Database!$A:$AS,MATCH($D$1,Database!$A$1:$AS$1,0),FALSE))</f>
        <v>99.008250688000004</v>
      </c>
      <c r="E312" s="76">
        <f>IF(VLOOKUP(A312,Database!$A:$AS,MATCH($E$1,Database!$A$1:$AS$1,0),FALSE)=0,#N/A,VLOOKUP(A312,Database!$A:$AS,MATCH($E$1,Database!$A$1:$AS$1,0),FALSE))</f>
        <v>100.487083739</v>
      </c>
      <c r="F312" s="76">
        <f>IF(VLOOKUP(A312,Database!$A:$AS,MATCH($F$1,Database!$A$1:$AS$1,0),FALSE)=0,#N/A,VLOOKUP(A312,Database!$A:$AS,MATCH($F$1,Database!$A$1:$AS$1,0),FALSE))</f>
        <v>99.891675694</v>
      </c>
      <c r="G312" s="76">
        <f>IF(VLOOKUP(A312,Database!$A:$AS,MATCH($G$1,Database!$A$1:$AS$1,0),FALSE)=0,#N/A,VLOOKUP(A312,Database!$A:$AS,MATCH($G$1,Database!$A$1:$AS$1,0),FALSE))</f>
        <v>98.797311637999996</v>
      </c>
      <c r="H312" s="76">
        <f>(((Table134567891011121314151617343[[#This Row],[ITA]]-VLOOKUP($U$1,A:B,2,))/VLOOKUP($U$1,A:B,2,))*100)+100</f>
        <v>82.730263157741888</v>
      </c>
      <c r="I312" s="76">
        <f>(((Table134567891011121314151617343[[#This Row],[FRA]]-VLOOKUP($U$1,A:C,3,))/VLOOKUP($U$1,A:C,3,))*100)+100</f>
        <v>96.935987509758007</v>
      </c>
      <c r="J312" s="76">
        <f>(((Table134567891011121314151617343[[#This Row],[DEU]]-VLOOKUP($U$1,A:D,4,))/VLOOKUP($U$1,A:D,4,))*100)+100</f>
        <v>131.6489361706831</v>
      </c>
      <c r="K312" s="76">
        <f>(((Table134567891011121314151617343[[#This Row],[ESP]]-VLOOKUP($U$1,A:E,5,))/VLOOKUP($U$1,A:E,5,))*100)+100</f>
        <v>84.950418043922028</v>
      </c>
      <c r="L312" s="76">
        <f>(((Table134567891011121314151617343[[#This Row],[EA19]]-VLOOKUP($U$1,A:F,6,))/VLOOKUP($U$1,A:F,6,))*100)+100</f>
        <v>111.62011173236546</v>
      </c>
      <c r="M312" s="76">
        <f>(((Table134567891011121314151617343[[#This Row],[GBR]]-VLOOKUP($U$1,A:G,7,))/VLOOKUP($U$1,A:G,7,))*100)+100</f>
        <v>102.87292817712692</v>
      </c>
      <c r="N312" s="76">
        <f>IF(VLOOKUP(A312,Database!$A:$AU,MATCH($N$1,Database!$A$1:$AU$1,0),FALSE)=0,#N/A,VLOOKUP(A312,Database!$A:$AU,MATCH($N$1,Database!$A$1:$AU$1,0),FALSE))</f>
        <v>98.545361936999996</v>
      </c>
      <c r="O312" s="76">
        <f>(((Table134567891011121314151617343[[#This Row],[USA]]-VLOOKUP($U$1,A:N,14,))/VLOOKUP($U$1,A:N,14,))*100)+100</f>
        <v>113.67626267951728</v>
      </c>
      <c r="P312" s="76">
        <f>IF(VLOOKUP(A312,Database!$A:$AS,MATCH($P$1,Database!$A$1:$AS$1,0),FALSE)=0,#N/A,VLOOKUP(A312,Database!$A:$AS,MATCH($P$1,Database!$A$1:$AS$1,0),FALSE))</f>
        <v>99.991667360999998</v>
      </c>
      <c r="Q312" s="76">
        <f>(((Table134567891011121314151617343[[#This Row],[JPN]]-VLOOKUP($U$1,A:Q,16,))/VLOOKUP($U$1,A:Q,16,))*100)+100</f>
        <v>100.38958238494443</v>
      </c>
    </row>
    <row r="313" spans="1:17" s="80" customFormat="1" x14ac:dyDescent="0.35">
      <c r="A313" s="21">
        <v>42339</v>
      </c>
      <c r="B313" s="76">
        <f>IF(VLOOKUP(A313,Database!$A:$AS,MATCH($B$1,Database!$A$1:$AS$1,0),FALSE)=0,#N/A,VLOOKUP(A313,Database!$A:$AS,MATCH($B$1,Database!$A$1:$AS$1,0),FALSE))</f>
        <v>98.691775684999996</v>
      </c>
      <c r="C313" s="76">
        <f>IF(VLOOKUP(A313,Database!$A:$AS,MATCH($C$1,Database!$A$1:$AS$1,0),FALSE)=0,#N/A,VLOOKUP(A313,Database!$A:$AS,MATCH($C$1,Database!$A$1:$AS$1,0),FALSE))</f>
        <v>99.73</v>
      </c>
      <c r="D313" s="76">
        <f>IF(VLOOKUP(A313,Database!$A:$AS,MATCH($D$1,Database!$A$1:$AS$1,0),FALSE)=0,#N/A,VLOOKUP(A313,Database!$A:$AS,MATCH($D$1,Database!$A$1:$AS$1,0),FALSE))</f>
        <v>99.908325693999998</v>
      </c>
      <c r="E313" s="76">
        <f>IF(VLOOKUP(A313,Database!$A:$AS,MATCH($E$1,Database!$A$1:$AS$1,0),FALSE)=0,#N/A,VLOOKUP(A313,Database!$A:$AS,MATCH($E$1,Database!$A$1:$AS$1,0),FALSE))</f>
        <v>100.298083582</v>
      </c>
      <c r="F313" s="76">
        <f>IF(VLOOKUP(A313,Database!$A:$AS,MATCH($F$1,Database!$A$1:$AS$1,0),FALSE)=0,#N/A,VLOOKUP(A313,Database!$A:$AS,MATCH($F$1,Database!$A$1:$AS$1,0),FALSE))</f>
        <v>100.191650696</v>
      </c>
      <c r="G313" s="76">
        <f>IF(VLOOKUP(A313,Database!$A:$AS,MATCH($G$1,Database!$A$1:$AS$1,0),FALSE)=0,#N/A,VLOOKUP(A313,Database!$A:$AS,MATCH($G$1,Database!$A$1:$AS$1,0),FALSE))</f>
        <v>98.585072514999993</v>
      </c>
      <c r="H313" s="76">
        <f>(((Table134567891011121314151617343[[#This Row],[ITA]]-VLOOKUP($U$1,A:B,2,))/VLOOKUP($U$1,A:B,2,))*100)+100</f>
        <v>81.167763157626226</v>
      </c>
      <c r="I313" s="76">
        <f>(((Table134567891011121314151617343[[#This Row],[FRA]]-VLOOKUP($U$1,A:C,3,))/VLOOKUP($U$1,A:C,3,))*100)+100</f>
        <v>97.316549570647936</v>
      </c>
      <c r="J313" s="76">
        <f>(((Table134567891011121314151617343[[#This Row],[DEU]]-VLOOKUP($U$1,A:D,4,))/VLOOKUP($U$1,A:D,4,))*100)+100</f>
        <v>132.8457446809872</v>
      </c>
      <c r="K313" s="76">
        <f>(((Table134567891011121314151617343[[#This Row],[ESP]]-VLOOKUP($U$1,A:E,5,))/VLOOKUP($U$1,A:E,5,))*100)+100</f>
        <v>84.790639873931354</v>
      </c>
      <c r="L313" s="76">
        <f>(((Table134567891011121314151617343[[#This Row],[EA19]]-VLOOKUP($U$1,A:F,6,))/VLOOKUP($U$1,A:F,6,))*100)+100</f>
        <v>111.95530726299933</v>
      </c>
      <c r="M313" s="76">
        <f>(((Table134567891011121314151617343[[#This Row],[GBR]]-VLOOKUP($U$1,A:G,7,))/VLOOKUP($U$1,A:G,7,))*100)+100</f>
        <v>102.65193370172302</v>
      </c>
      <c r="N313" s="76">
        <f>IF(VLOOKUP(A313,Database!$A:$AU,MATCH($N$1,Database!$A$1:$AU$1,0),FALSE)=0,#N/A,VLOOKUP(A313,Database!$A:$AU,MATCH($N$1,Database!$A$1:$AU$1,0),FALSE))</f>
        <v>98.025275821999998</v>
      </c>
      <c r="O313" s="76">
        <f>(((Table134567891011121314151617343[[#This Row],[USA]]-VLOOKUP($U$1,A:N,14,))/VLOOKUP($U$1,A:N,14,))*100)+100</f>
        <v>113.07632124480514</v>
      </c>
      <c r="P313" s="76">
        <f>IF(VLOOKUP(A313,Database!$A:$AS,MATCH($P$1,Database!$A$1:$AS$1,0),FALSE)=0,#N/A,VLOOKUP(A313,Database!$A:$AS,MATCH($P$1,Database!$A$1:$AS$1,0),FALSE))</f>
        <v>98.091825681000003</v>
      </c>
      <c r="Q313" s="76">
        <f>(((Table134567891011121314151617343[[#This Row],[JPN]]-VLOOKUP($U$1,A:Q,16,))/VLOOKUP($U$1,A:Q,16,))*100)+100</f>
        <v>98.482180319488933</v>
      </c>
    </row>
    <row r="314" spans="1:17" s="80" customFormat="1" x14ac:dyDescent="0.35">
      <c r="A314" s="21">
        <v>42370</v>
      </c>
      <c r="B314" s="76">
        <f>IF(VLOOKUP(A314,Database!$A:$AS,MATCH($B$1,Database!$A$1:$AS$1,0),FALSE)=0,#N/A,VLOOKUP(A314,Database!$A:$AS,MATCH($B$1,Database!$A$1:$AS$1,0),FALSE))</f>
        <v>101.69152570599999</v>
      </c>
      <c r="C314" s="76">
        <f>IF(VLOOKUP(A314,Database!$A:$AS,MATCH($C$1,Database!$A$1:$AS$1,0),FALSE)=0,#N/A,VLOOKUP(A314,Database!$A:$AS,MATCH($C$1,Database!$A$1:$AS$1,0),FALSE))</f>
        <v>101.49</v>
      </c>
      <c r="D314" s="76">
        <f>IF(VLOOKUP(A314,Database!$A:$AS,MATCH($D$1,Database!$A$1:$AS$1,0),FALSE)=0,#N/A,VLOOKUP(A314,Database!$A:$AS,MATCH($D$1,Database!$A$1:$AS$1,0),FALSE))</f>
        <v>101.208434036</v>
      </c>
      <c r="E314" s="76">
        <f>IF(VLOOKUP(A314,Database!$A:$AS,MATCH($E$1,Database!$A$1:$AS$1,0),FALSE)=0,#N/A,VLOOKUP(A314,Database!$A:$AS,MATCH($E$1,Database!$A$1:$AS$1,0),FALSE))</f>
        <v>101.83908486599999</v>
      </c>
      <c r="F314" s="76">
        <f>IF(VLOOKUP(A314,Database!$A:$AS,MATCH($F$1,Database!$A$1:$AS$1,0),FALSE)=0,#N/A,VLOOKUP(A314,Database!$A:$AS,MATCH($F$1,Database!$A$1:$AS$1,0),FALSE))</f>
        <v>102.69144238</v>
      </c>
      <c r="G314" s="76">
        <f>IF(VLOOKUP(A314,Database!$A:$AS,MATCH($G$1,Database!$A$1:$AS$1,0),FALSE)=0,#N/A,VLOOKUP(A314,Database!$A:$AS,MATCH($G$1,Database!$A$1:$AS$1,0),FALSE))</f>
        <v>100.070746374</v>
      </c>
      <c r="H314" s="76">
        <f>(((Table134567891011121314151617343[[#This Row],[ITA]]-VLOOKUP($U$1,A:B,2,))/VLOOKUP($U$1,A:B,2,))*100)+100</f>
        <v>83.634868420923453</v>
      </c>
      <c r="I314" s="76">
        <f>(((Table134567891011121314151617343[[#This Row],[FRA]]-VLOOKUP($U$1,A:C,3,))/VLOOKUP($U$1,A:C,3,))*100)+100</f>
        <v>99.03395784543325</v>
      </c>
      <c r="J314" s="76">
        <f>(((Table134567891011121314151617343[[#This Row],[DEU]]-VLOOKUP($U$1,A:D,4,))/VLOOKUP($U$1,A:D,4,))*100)+100</f>
        <v>134.57446808475981</v>
      </c>
      <c r="K314" s="76">
        <f>(((Table134567891011121314151617343[[#This Row],[ESP]]-VLOOKUP($U$1,A:E,5,))/VLOOKUP($U$1,A:E,5,))*100)+100</f>
        <v>86.093381464303661</v>
      </c>
      <c r="L314" s="76">
        <f>(((Table134567891011121314151617343[[#This Row],[EA19]]-VLOOKUP($U$1,A:F,6,))/VLOOKUP($U$1,A:F,6,))*100)+100</f>
        <v>114.74860335235982</v>
      </c>
      <c r="M314" s="76">
        <f>(((Table134567891011121314151617343[[#This Row],[GBR]]-VLOOKUP($U$1,A:G,7,))/VLOOKUP($U$1,A:G,7,))*100)+100</f>
        <v>104.19889502746783</v>
      </c>
      <c r="N314" s="76">
        <f>IF(VLOOKUP(A314,Database!$A:$AU,MATCH($N$1,Database!$A$1:$AU$1,0),FALSE)=0,#N/A,VLOOKUP(A314,Database!$A:$AU,MATCH($N$1,Database!$A$1:$AU$1,0),FALSE))</f>
        <v>98.572035563</v>
      </c>
      <c r="O314" s="76">
        <f>(((Table134567891011121314151617343[[#This Row],[USA]]-VLOOKUP($U$1,A:N,14,))/VLOOKUP($U$1,A:N,14,))*100)+100</f>
        <v>113.70703184060403</v>
      </c>
      <c r="P314" s="76">
        <f>IF(VLOOKUP(A314,Database!$A:$AS,MATCH($P$1,Database!$A$1:$AS$1,0),FALSE)=0,#N/A,VLOOKUP(A314,Database!$A:$AS,MATCH($P$1,Database!$A$1:$AS$1,0),FALSE))</f>
        <v>100.29164236299999</v>
      </c>
      <c r="Q314" s="76">
        <f>(((Table134567891011121314151617343[[#This Row],[JPN]]-VLOOKUP($U$1,A:Q,16,))/VLOOKUP($U$1,A:Q,16,))*100)+100</f>
        <v>100.69075113201593</v>
      </c>
    </row>
    <row r="315" spans="1:17" s="80" customFormat="1" x14ac:dyDescent="0.35">
      <c r="A315" s="21">
        <v>42401</v>
      </c>
      <c r="B315" s="76">
        <f>IF(VLOOKUP(A315,Database!$A:$AS,MATCH($B$1,Database!$A$1:$AS$1,0),FALSE)=0,#N/A,VLOOKUP(A315,Database!$A:$AS,MATCH($B$1,Database!$A$1:$AS$1,0),FALSE))</f>
        <v>100.39163403000001</v>
      </c>
      <c r="C315" s="76">
        <f>IF(VLOOKUP(A315,Database!$A:$AS,MATCH($C$1,Database!$A$1:$AS$1,0),FALSE)=0,#N/A,VLOOKUP(A315,Database!$A:$AS,MATCH($C$1,Database!$A$1:$AS$1,0),FALSE))</f>
        <v>100.82</v>
      </c>
      <c r="D315" s="76">
        <f>IF(VLOOKUP(A315,Database!$A:$AS,MATCH($D$1,Database!$A$1:$AS$1,0),FALSE)=0,#N/A,VLOOKUP(A315,Database!$A:$AS,MATCH($D$1,Database!$A$1:$AS$1,0),FALSE))</f>
        <v>101.208434036</v>
      </c>
      <c r="E315" s="76">
        <f>IF(VLOOKUP(A315,Database!$A:$AS,MATCH($E$1,Database!$A$1:$AS$1,0),FALSE)=0,#N/A,VLOOKUP(A315,Database!$A:$AS,MATCH($E$1,Database!$A$1:$AS$1,0),FALSE))</f>
        <v>101.45308454400001</v>
      </c>
      <c r="F315" s="76">
        <f>IF(VLOOKUP(A315,Database!$A:$AS,MATCH($F$1,Database!$A$1:$AS$1,0),FALSE)=0,#N/A,VLOOKUP(A315,Database!$A:$AS,MATCH($F$1,Database!$A$1:$AS$1,0),FALSE))</f>
        <v>101.091575702</v>
      </c>
      <c r="G315" s="76">
        <f>IF(VLOOKUP(A315,Database!$A:$AS,MATCH($G$1,Database!$A$1:$AS$1,0),FALSE)=0,#N/A,VLOOKUP(A315,Database!$A:$AS,MATCH($G$1,Database!$A$1:$AS$1,0),FALSE))</f>
        <v>99.434029006000003</v>
      </c>
      <c r="H315" s="76">
        <f>(((Table134567891011121314151617343[[#This Row],[ITA]]-VLOOKUP($U$1,A:B,2,))/VLOOKUP($U$1,A:B,2,))*100)+100</f>
        <v>82.565789473302758</v>
      </c>
      <c r="I315" s="76">
        <f>(((Table134567891011121314151617343[[#This Row],[FRA]]-VLOOKUP($U$1,A:C,3,))/VLOOKUP($U$1,A:C,3,))*100)+100</f>
        <v>98.380171740827464</v>
      </c>
      <c r="J315" s="76">
        <f>(((Table134567891011121314151617343[[#This Row],[DEU]]-VLOOKUP($U$1,A:D,4,))/VLOOKUP($U$1,A:D,4,))*100)+100</f>
        <v>134.57446808475981</v>
      </c>
      <c r="K315" s="76">
        <f>(((Table134567891011121314151617343[[#This Row],[ESP]]-VLOOKUP($U$1,A:E,5,))/VLOOKUP($U$1,A:E,5,))*100)+100</f>
        <v>85.767062026034793</v>
      </c>
      <c r="L315" s="76">
        <f>(((Table134567891011121314151617343[[#This Row],[EA19]]-VLOOKUP($U$1,A:F,6,))/VLOOKUP($U$1,A:F,6,))*100)+100</f>
        <v>112.96089385490093</v>
      </c>
      <c r="M315" s="76">
        <f>(((Table134567891011121314151617343[[#This Row],[GBR]]-VLOOKUP($U$1,A:G,7,))/VLOOKUP($U$1,A:G,7,))*100)+100</f>
        <v>103.53591160229739</v>
      </c>
      <c r="N315" s="76">
        <f>IF(VLOOKUP(A315,Database!$A:$AU,MATCH($N$1,Database!$A$1:$AU$1,0),FALSE)=0,#N/A,VLOOKUP(A315,Database!$A:$AU,MATCH($N$1,Database!$A$1:$AU$1,0),FALSE))</f>
        <v>98.062361085000006</v>
      </c>
      <c r="O315" s="76">
        <f>(((Table134567891011121314151617343[[#This Row],[USA]]-VLOOKUP($U$1,A:N,14,))/VLOOKUP($U$1,A:N,14,))*100)+100</f>
        <v>113.11910067161392</v>
      </c>
      <c r="P315" s="76">
        <f>IF(VLOOKUP(A315,Database!$A:$AS,MATCH($P$1,Database!$A$1:$AS$1,0),FALSE)=0,#N/A,VLOOKUP(A315,Database!$A:$AS,MATCH($P$1,Database!$A$1:$AS$1,0),FALSE))</f>
        <v>99.491709024000002</v>
      </c>
      <c r="Q315" s="76">
        <f>(((Table134567891011121314151617343[[#This Row],[JPN]]-VLOOKUP($U$1,A:Q,16,))/VLOOKUP($U$1,A:Q,16,))*100)+100</f>
        <v>99.887634472823933</v>
      </c>
    </row>
    <row r="316" spans="1:17" s="80" customFormat="1" x14ac:dyDescent="0.35">
      <c r="A316" s="21">
        <v>42430</v>
      </c>
      <c r="B316" s="76">
        <f>IF(VLOOKUP(A316,Database!$A:$AS,MATCH($B$1,Database!$A$1:$AS$1,0),FALSE)=0,#N/A,VLOOKUP(A316,Database!$A:$AS,MATCH($B$1,Database!$A$1:$AS$1,0),FALSE))</f>
        <v>100.49162569800001</v>
      </c>
      <c r="C316" s="76">
        <f>IF(VLOOKUP(A316,Database!$A:$AS,MATCH($C$1,Database!$A$1:$AS$1,0),FALSE)=0,#N/A,VLOOKUP(A316,Database!$A:$AS,MATCH($C$1,Database!$A$1:$AS$1,0),FALSE))</f>
        <v>100.06</v>
      </c>
      <c r="D316" s="76">
        <f>IF(VLOOKUP(A316,Database!$A:$AS,MATCH($D$1,Database!$A$1:$AS$1,0),FALSE)=0,#N/A,VLOOKUP(A316,Database!$A:$AS,MATCH($D$1,Database!$A$1:$AS$1,0),FALSE))</f>
        <v>100.208350696</v>
      </c>
      <c r="E316" s="76">
        <f>IF(VLOOKUP(A316,Database!$A:$AS,MATCH($E$1,Database!$A$1:$AS$1,0),FALSE)=0,#N/A,VLOOKUP(A316,Database!$A:$AS,MATCH($E$1,Database!$A$1:$AS$1,0),FALSE))</f>
        <v>102.36008529999999</v>
      </c>
      <c r="F316" s="76">
        <f>IF(VLOOKUP(A316,Database!$A:$AS,MATCH($F$1,Database!$A$1:$AS$1,0),FALSE)=0,#N/A,VLOOKUP(A316,Database!$A:$AS,MATCH($F$1,Database!$A$1:$AS$1,0),FALSE))</f>
        <v>100.591617365</v>
      </c>
      <c r="G316" s="76">
        <f>IF(VLOOKUP(A316,Database!$A:$AS,MATCH($G$1,Database!$A$1:$AS$1,0),FALSE)=0,#N/A,VLOOKUP(A316,Database!$A:$AS,MATCH($G$1,Database!$A$1:$AS$1,0),FALSE))</f>
        <v>100.282985497</v>
      </c>
      <c r="H316" s="76">
        <f>(((Table134567891011121314151617343[[#This Row],[ITA]]-VLOOKUP($U$1,A:B,2,))/VLOOKUP($U$1,A:B,2,))*100)+100</f>
        <v>82.648026315933549</v>
      </c>
      <c r="I316" s="76">
        <f>(((Table134567891011121314151617343[[#This Row],[FRA]]-VLOOKUP($U$1,A:C,3,))/VLOOKUP($U$1,A:C,3,))*100)+100</f>
        <v>97.638563622170182</v>
      </c>
      <c r="J316" s="76">
        <f>(((Table134567891011121314151617343[[#This Row],[DEU]]-VLOOKUP($U$1,A:D,4,))/VLOOKUP($U$1,A:D,4,))*100)+100</f>
        <v>133.24468085108856</v>
      </c>
      <c r="K316" s="76">
        <f>(((Table134567891011121314151617343[[#This Row],[ESP]]-VLOOKUP($U$1,A:E,5,))/VLOOKUP($U$1,A:E,5,))*100)+100</f>
        <v>86.533828166730828</v>
      </c>
      <c r="L316" s="76">
        <f>(((Table134567891011121314151617343[[#This Row],[EA19]]-VLOOKUP($U$1,A:F,6,))/VLOOKUP($U$1,A:F,6,))*100)+100</f>
        <v>112.40223463680535</v>
      </c>
      <c r="M316" s="76">
        <f>(((Table134567891011121314151617343[[#This Row],[GBR]]-VLOOKUP($U$1,A:G,7,))/VLOOKUP($U$1,A:G,7,))*100)+100</f>
        <v>104.41988950287173</v>
      </c>
      <c r="N316" s="76">
        <f>IF(VLOOKUP(A316,Database!$A:$AU,MATCH($N$1,Database!$A$1:$AU$1,0),FALSE)=0,#N/A,VLOOKUP(A316,Database!$A:$AU,MATCH($N$1,Database!$A$1:$AU$1,0),FALSE))</f>
        <v>97.312623978999994</v>
      </c>
      <c r="O316" s="76">
        <f>(((Table134567891011121314151617343[[#This Row],[USA]]-VLOOKUP($U$1,A:N,14,))/VLOOKUP($U$1,A:N,14,))*100)+100</f>
        <v>112.25424705976434</v>
      </c>
      <c r="P316" s="76">
        <f>IF(VLOOKUP(A316,Database!$A:$AS,MATCH($P$1,Database!$A$1:$AS$1,0),FALSE)=0,#N/A,VLOOKUP(A316,Database!$A:$AS,MATCH($P$1,Database!$A$1:$AS$1,0),FALSE))</f>
        <v>99.891675694</v>
      </c>
      <c r="Q316" s="76">
        <f>(((Table134567891011121314151617343[[#This Row],[JPN]]-VLOOKUP($U$1,A:Q,16,))/VLOOKUP($U$1,A:Q,16,))*100)+100</f>
        <v>100.28919280292192</v>
      </c>
    </row>
    <row r="317" spans="1:17" s="80" customFormat="1" x14ac:dyDescent="0.35">
      <c r="A317" s="21">
        <v>42461</v>
      </c>
      <c r="B317" s="76">
        <f>IF(VLOOKUP(A317,Database!$A:$AS,MATCH($B$1,Database!$A$1:$AS$1,0),FALSE)=0,#N/A,VLOOKUP(A317,Database!$A:$AS,MATCH($B$1,Database!$A$1:$AS$1,0),FALSE))</f>
        <v>102.09149237600001</v>
      </c>
      <c r="C317" s="76">
        <f>IF(VLOOKUP(A317,Database!$A:$AS,MATCH($C$1,Database!$A$1:$AS$1,0),FALSE)=0,#N/A,VLOOKUP(A317,Database!$A:$AS,MATCH($C$1,Database!$A$1:$AS$1,0),FALSE))</f>
        <v>101.11</v>
      </c>
      <c r="D317" s="76">
        <f>IF(VLOOKUP(A317,Database!$A:$AS,MATCH($D$1,Database!$A$1:$AS$1,0),FALSE)=0,#N/A,VLOOKUP(A317,Database!$A:$AS,MATCH($D$1,Database!$A$1:$AS$1,0),FALSE))</f>
        <v>101.008417368</v>
      </c>
      <c r="E317" s="76">
        <f>IF(VLOOKUP(A317,Database!$A:$AS,MATCH($E$1,Database!$A$1:$AS$1,0),FALSE)=0,#N/A,VLOOKUP(A317,Database!$A:$AS,MATCH($E$1,Database!$A$1:$AS$1,0),FALSE))</f>
        <v>102.55108545900001</v>
      </c>
      <c r="F317" s="76">
        <f>IF(VLOOKUP(A317,Database!$A:$AS,MATCH($F$1,Database!$A$1:$AS$1,0),FALSE)=0,#N/A,VLOOKUP(A317,Database!$A:$AS,MATCH($F$1,Database!$A$1:$AS$1,0),FALSE))</f>
        <v>101.591534039</v>
      </c>
      <c r="G317" s="76">
        <f>IF(VLOOKUP(A317,Database!$A:$AS,MATCH($G$1,Database!$A$1:$AS$1,0),FALSE)=0,#N/A,VLOOKUP(A317,Database!$A:$AS,MATCH($G$1,Database!$A$1:$AS$1,0),FALSE))</f>
        <v>103.46657233800001</v>
      </c>
      <c r="H317" s="76">
        <f>(((Table134567891011121314151617343[[#This Row],[ITA]]-VLOOKUP($U$1,A:B,2,))/VLOOKUP($U$1,A:B,2,))*100)+100</f>
        <v>83.963815789801714</v>
      </c>
      <c r="I317" s="76">
        <f>(((Table134567891011121314151617343[[#This Row],[FRA]]-VLOOKUP($U$1,A:C,3,))/VLOOKUP($U$1,A:C,3,))*100)+100</f>
        <v>98.663153786104601</v>
      </c>
      <c r="J317" s="76">
        <f>(((Table134567891011121314151617343[[#This Row],[DEU]]-VLOOKUP($U$1,A:D,4,))/VLOOKUP($U$1,A:D,4,))*100)+100</f>
        <v>134.30851063802555</v>
      </c>
      <c r="K317" s="76">
        <f>(((Table134567891011121314151617343[[#This Row],[ESP]]-VLOOKUP($U$1,A:E,5,))/VLOOKUP($U$1,A:E,5,))*100)+100</f>
        <v>86.695297111293385</v>
      </c>
      <c r="L317" s="76">
        <f>(((Table134567891011121314151617343[[#This Row],[EA19]]-VLOOKUP($U$1,A:F,6,))/VLOOKUP($U$1,A:F,6,))*100)+100</f>
        <v>113.5195530729965</v>
      </c>
      <c r="M317" s="76">
        <f>(((Table134567891011121314151617343[[#This Row],[GBR]]-VLOOKUP($U$1,A:G,7,))/VLOOKUP($U$1,A:G,7,))*100)+100</f>
        <v>107.73480662976522</v>
      </c>
      <c r="N317" s="76">
        <f>IF(VLOOKUP(A317,Database!$A:$AU,MATCH($N$1,Database!$A$1:$AU$1,0),FALSE)=0,#N/A,VLOOKUP(A317,Database!$A:$AU,MATCH($N$1,Database!$A$1:$AU$1,0),FALSE))</f>
        <v>97.608017027000002</v>
      </c>
      <c r="O317" s="76">
        <f>(((Table134567891011121314151617343[[#This Row],[USA]]-VLOOKUP($U$1,A:N,14,))/VLOOKUP($U$1,A:N,14,))*100)+100</f>
        <v>112.59499549336002</v>
      </c>
      <c r="P317" s="76">
        <f>IF(VLOOKUP(A317,Database!$A:$AS,MATCH($P$1,Database!$A$1:$AS$1,0),FALSE)=0,#N/A,VLOOKUP(A317,Database!$A:$AS,MATCH($P$1,Database!$A$1:$AS$1,0),FALSE))</f>
        <v>99.191734022000006</v>
      </c>
      <c r="Q317" s="76">
        <f>(((Table134567891011121314151617343[[#This Row],[JPN]]-VLOOKUP($U$1,A:Q,16,))/VLOOKUP($U$1,A:Q,16,))*100)+100</f>
        <v>99.586465725752433</v>
      </c>
    </row>
    <row r="318" spans="1:17" s="80" customFormat="1" x14ac:dyDescent="0.35">
      <c r="A318" s="21">
        <v>42491</v>
      </c>
      <c r="B318" s="76">
        <f>IF(VLOOKUP(A318,Database!$A:$AS,MATCH($B$1,Database!$A$1:$AS$1,0),FALSE)=0,#N/A,VLOOKUP(A318,Database!$A:$AS,MATCH($B$1,Database!$A$1:$AS$1,0),FALSE))</f>
        <v>100.39163403000001</v>
      </c>
      <c r="C318" s="76">
        <f>IF(VLOOKUP(A318,Database!$A:$AS,MATCH($C$1,Database!$A$1:$AS$1,0),FALSE)=0,#N/A,VLOOKUP(A318,Database!$A:$AS,MATCH($C$1,Database!$A$1:$AS$1,0),FALSE))</f>
        <v>99.61</v>
      </c>
      <c r="D318" s="76">
        <f>IF(VLOOKUP(A318,Database!$A:$AS,MATCH($D$1,Database!$A$1:$AS$1,0),FALSE)=0,#N/A,VLOOKUP(A318,Database!$A:$AS,MATCH($D$1,Database!$A$1:$AS$1,0),FALSE))</f>
        <v>99.008250688000004</v>
      </c>
      <c r="E318" s="76">
        <f>IF(VLOOKUP(A318,Database!$A:$AS,MATCH($E$1,Database!$A$1:$AS$1,0),FALSE)=0,#N/A,VLOOKUP(A318,Database!$A:$AS,MATCH($E$1,Database!$A$1:$AS$1,0),FALSE))</f>
        <v>100.351083626</v>
      </c>
      <c r="F318" s="76">
        <f>IF(VLOOKUP(A318,Database!$A:$AS,MATCH($F$1,Database!$A$1:$AS$1,0),FALSE)=0,#N/A,VLOOKUP(A318,Database!$A:$AS,MATCH($F$1,Database!$A$1:$AS$1,0),FALSE))</f>
        <v>100.191650696</v>
      </c>
      <c r="G318" s="76">
        <f>IF(VLOOKUP(A318,Database!$A:$AS,MATCH($G$1,Database!$A$1:$AS$1,0),FALSE)=0,#N/A,VLOOKUP(A318,Database!$A:$AS,MATCH($G$1,Database!$A$1:$AS$1,0),FALSE))</f>
        <v>101.768659356</v>
      </c>
      <c r="H318" s="76">
        <f>(((Table134567891011121314151617343[[#This Row],[ITA]]-VLOOKUP($U$1,A:B,2,))/VLOOKUP($U$1,A:B,2,))*100)+100</f>
        <v>82.565789473302758</v>
      </c>
      <c r="I318" s="76">
        <f>(((Table134567891011121314151617343[[#This Row],[FRA]]-VLOOKUP($U$1,A:C,3,))/VLOOKUP($U$1,A:C,3,))*100)+100</f>
        <v>97.199453551912569</v>
      </c>
      <c r="J318" s="76">
        <f>(((Table134567891011121314151617343[[#This Row],[DEU]]-VLOOKUP($U$1,A:D,4,))/VLOOKUP($U$1,A:D,4,))*100)+100</f>
        <v>131.6489361706831</v>
      </c>
      <c r="K318" s="76">
        <f>(((Table134567891011121314151617343[[#This Row],[ESP]]-VLOOKUP($U$1,A:E,5,))/VLOOKUP($U$1,A:E,5,))*100)+100</f>
        <v>84.835445392477808</v>
      </c>
      <c r="L318" s="76">
        <f>(((Table134567891011121314151617343[[#This Row],[EA19]]-VLOOKUP($U$1,A:F,6,))/VLOOKUP($U$1,A:F,6,))*100)+100</f>
        <v>111.95530726299933</v>
      </c>
      <c r="M318" s="76">
        <f>(((Table134567891011121314151617343[[#This Row],[GBR]]-VLOOKUP($U$1,A:G,7,))/VLOOKUP($U$1,A:G,7,))*100)+100</f>
        <v>105.96685082861651</v>
      </c>
      <c r="N318" s="76">
        <f>IF(VLOOKUP(A318,Database!$A:$AU,MATCH($N$1,Database!$A$1:$AU$1,0),FALSE)=0,#N/A,VLOOKUP(A318,Database!$A:$AU,MATCH($N$1,Database!$A$1:$AU$1,0),FALSE))</f>
        <v>97.383125643</v>
      </c>
      <c r="O318" s="76">
        <f>(((Table134567891011121314151617343[[#This Row],[USA]]-VLOOKUP($U$1,A:N,14,))/VLOOKUP($U$1,A:N,14,))*100)+100</f>
        <v>112.33557372515658</v>
      </c>
      <c r="P318" s="76">
        <f>IF(VLOOKUP(A318,Database!$A:$AS,MATCH($P$1,Database!$A$1:$AS$1,0),FALSE)=0,#N/A,VLOOKUP(A318,Database!$A:$AS,MATCH($P$1,Database!$A$1:$AS$1,0),FALSE))</f>
        <v>98.691775684999996</v>
      </c>
      <c r="Q318" s="76">
        <f>(((Table134567891011121314151617343[[#This Row],[JPN]]-VLOOKUP($U$1,A:Q,16,))/VLOOKUP($U$1,A:Q,16,))*100)+100</f>
        <v>99.084517813631933</v>
      </c>
    </row>
    <row r="319" spans="1:17" s="80" customFormat="1" x14ac:dyDescent="0.35">
      <c r="A319" s="21">
        <v>42522</v>
      </c>
      <c r="B319" s="76">
        <f>IF(VLOOKUP(A319,Database!$A:$AS,MATCH($B$1,Database!$A$1:$AS$1,0),FALSE)=0,#N/A,VLOOKUP(A319,Database!$A:$AS,MATCH($B$1,Database!$A$1:$AS$1,0),FALSE))</f>
        <v>99.291725690000007</v>
      </c>
      <c r="C319" s="76">
        <f>IF(VLOOKUP(A319,Database!$A:$AS,MATCH($C$1,Database!$A$1:$AS$1,0),FALSE)=0,#N/A,VLOOKUP(A319,Database!$A:$AS,MATCH($C$1,Database!$A$1:$AS$1,0),FALSE))</f>
        <v>99.33</v>
      </c>
      <c r="D319" s="76">
        <f>IF(VLOOKUP(A319,Database!$A:$AS,MATCH($D$1,Database!$A$1:$AS$1,0),FALSE)=0,#N/A,VLOOKUP(A319,Database!$A:$AS,MATCH($D$1,Database!$A$1:$AS$1,0),FALSE))</f>
        <v>101.208434036</v>
      </c>
      <c r="E319" s="76">
        <f>IF(VLOOKUP(A319,Database!$A:$AS,MATCH($E$1,Database!$A$1:$AS$1,0),FALSE)=0,#N/A,VLOOKUP(A319,Database!$A:$AS,MATCH($E$1,Database!$A$1:$AS$1,0),FALSE))</f>
        <v>100.658083882</v>
      </c>
      <c r="F319" s="76">
        <f>IF(VLOOKUP(A319,Database!$A:$AS,MATCH($F$1,Database!$A$1:$AS$1,0),FALSE)=0,#N/A,VLOOKUP(A319,Database!$A:$AS,MATCH($F$1,Database!$A$1:$AS$1,0),FALSE))</f>
        <v>101.191567369</v>
      </c>
      <c r="G319" s="76">
        <f>IF(VLOOKUP(A319,Database!$A:$AS,MATCH($G$1,Database!$A$1:$AS$1,0),FALSE)=0,#N/A,VLOOKUP(A319,Database!$A:$AS,MATCH($G$1,Database!$A$1:$AS$1,0),FALSE))</f>
        <v>100.601344181</v>
      </c>
      <c r="H319" s="76">
        <f>(((Table134567891011121314151617343[[#This Row],[ITA]]-VLOOKUP($U$1,A:B,2,))/VLOOKUP($U$1,A:B,2,))*100)+100</f>
        <v>81.661184210943631</v>
      </c>
      <c r="I319" s="76">
        <f>(((Table134567891011121314151617343[[#This Row],[FRA]]-VLOOKUP($U$1,A:C,3,))/VLOOKUP($U$1,A:C,3,))*100)+100</f>
        <v>96.926229508196712</v>
      </c>
      <c r="J319" s="76">
        <f>(((Table134567891011121314151617343[[#This Row],[DEU]]-VLOOKUP($U$1,A:D,4,))/VLOOKUP($U$1,A:D,4,))*100)+100</f>
        <v>134.57446808475981</v>
      </c>
      <c r="K319" s="76">
        <f>(((Table134567891011121314151617343[[#This Row],[ESP]]-VLOOKUP($U$1,A:E,5,))/VLOOKUP($U$1,A:E,5,))*100)+100</f>
        <v>85.09497924614729</v>
      </c>
      <c r="L319" s="76">
        <f>(((Table134567891011121314151617343[[#This Row],[EA19]]-VLOOKUP($U$1,A:F,6,))/VLOOKUP($U$1,A:F,6,))*100)+100</f>
        <v>113.07262569807307</v>
      </c>
      <c r="M319" s="76">
        <f>(((Table134567891011121314151617343[[#This Row],[GBR]]-VLOOKUP($U$1,A:G,7,))/VLOOKUP($U$1,A:G,7,))*100)+100</f>
        <v>104.75138121545695</v>
      </c>
      <c r="N319" s="76">
        <f>IF(VLOOKUP(A319,Database!$A:$AU,MATCH($N$1,Database!$A$1:$AU$1,0),FALSE)=0,#N/A,VLOOKUP(A319,Database!$A:$AU,MATCH($N$1,Database!$A$1:$AU$1,0),FALSE))</f>
        <v>97.846195644999995</v>
      </c>
      <c r="O319" s="76">
        <f>(((Table134567891011121314151617343[[#This Row],[USA]]-VLOOKUP($U$1,A:N,14,))/VLOOKUP($U$1,A:N,14,))*100)+100</f>
        <v>112.86974465062346</v>
      </c>
      <c r="P319" s="76">
        <f>IF(VLOOKUP(A319,Database!$A:$AS,MATCH($P$1,Database!$A$1:$AS$1,0),FALSE)=0,#N/A,VLOOKUP(A319,Database!$A:$AS,MATCH($P$1,Database!$A$1:$AS$1,0),FALSE))</f>
        <v>99.191734022000006</v>
      </c>
      <c r="Q319" s="76">
        <f>(((Table134567891011121314151617343[[#This Row],[JPN]]-VLOOKUP($U$1,A:Q,16,))/VLOOKUP($U$1,A:Q,16,))*100)+100</f>
        <v>99.586465725752433</v>
      </c>
    </row>
    <row r="320" spans="1:17" s="80" customFormat="1" x14ac:dyDescent="0.35">
      <c r="A320" s="21">
        <v>42552</v>
      </c>
      <c r="B320" s="76">
        <f>IF(VLOOKUP(A320,Database!$A:$AS,MATCH($B$1,Database!$A$1:$AS$1,0),FALSE)=0,#N/A,VLOOKUP(A320,Database!$A:$AS,MATCH($B$1,Database!$A$1:$AS$1,0),FALSE))</f>
        <v>101.291559037</v>
      </c>
      <c r="C320" s="76">
        <f>IF(VLOOKUP(A320,Database!$A:$AS,MATCH($C$1,Database!$A$1:$AS$1,0),FALSE)=0,#N/A,VLOOKUP(A320,Database!$A:$AS,MATCH($C$1,Database!$A$1:$AS$1,0),FALSE))</f>
        <v>99.12</v>
      </c>
      <c r="D320" s="76">
        <f>IF(VLOOKUP(A320,Database!$A:$AS,MATCH($D$1,Database!$A$1:$AS$1,0),FALSE)=0,#N/A,VLOOKUP(A320,Database!$A:$AS,MATCH($D$1,Database!$A$1:$AS$1,0),FALSE))</f>
        <v>99.608300692</v>
      </c>
      <c r="E320" s="76">
        <f>IF(VLOOKUP(A320,Database!$A:$AS,MATCH($E$1,Database!$A$1:$AS$1,0),FALSE)=0,#N/A,VLOOKUP(A320,Database!$A:$AS,MATCH($E$1,Database!$A$1:$AS$1,0),FALSE))</f>
        <v>100.793083994</v>
      </c>
      <c r="F320" s="76">
        <f>IF(VLOOKUP(A320,Database!$A:$AS,MATCH($F$1,Database!$A$1:$AS$1,0),FALSE)=0,#N/A,VLOOKUP(A320,Database!$A:$AS,MATCH($F$1,Database!$A$1:$AS$1,0),FALSE))</f>
        <v>101.091575702</v>
      </c>
      <c r="G320" s="76">
        <f>IF(VLOOKUP(A320,Database!$A:$AS,MATCH($G$1,Database!$A$1:$AS$1,0),FALSE)=0,#N/A,VLOOKUP(A320,Database!$A:$AS,MATCH($G$1,Database!$A$1:$AS$1,0),FALSE))</f>
        <v>100.601344181</v>
      </c>
      <c r="H320" s="76">
        <f>(((Table134567891011121314151617343[[#This Row],[ITA]]-VLOOKUP($U$1,A:B,2,))/VLOOKUP($U$1,A:B,2,))*100)+100</f>
        <v>83.305921052867632</v>
      </c>
      <c r="I320" s="76">
        <f>(((Table134567891011121314151617343[[#This Row],[FRA]]-VLOOKUP($U$1,A:C,3,))/VLOOKUP($U$1,A:C,3,))*100)+100</f>
        <v>96.721311475409834</v>
      </c>
      <c r="J320" s="76">
        <f>(((Table134567891011121314151617343[[#This Row],[DEU]]-VLOOKUP($U$1,A:D,4,))/VLOOKUP($U$1,A:D,4,))*100)+100</f>
        <v>132.44680851088583</v>
      </c>
      <c r="K320" s="76">
        <f>(((Table134567891011121314151617343[[#This Row],[ESP]]-VLOOKUP($U$1,A:E,5,))/VLOOKUP($U$1,A:E,5,))*100)+100</f>
        <v>85.209106510305574</v>
      </c>
      <c r="L320" s="76">
        <f>(((Table134567891011121314151617343[[#This Row],[EA19]]-VLOOKUP($U$1,A:F,6,))/VLOOKUP($U$1,A:F,6,))*100)+100</f>
        <v>112.96089385490093</v>
      </c>
      <c r="M320" s="76">
        <f>(((Table134567891011121314151617343[[#This Row],[GBR]]-VLOOKUP($U$1,A:G,7,))/VLOOKUP($U$1,A:G,7,))*100)+100</f>
        <v>104.75138121545695</v>
      </c>
      <c r="N320" s="76">
        <f>IF(VLOOKUP(A320,Database!$A:$AU,MATCH($N$1,Database!$A$1:$AU$1,0),FALSE)=0,#N/A,VLOOKUP(A320,Database!$A:$AU,MATCH($N$1,Database!$A$1:$AU$1,0),FALSE))</f>
        <v>98.005344971</v>
      </c>
      <c r="O320" s="76">
        <f>(((Table134567891011121314151617343[[#This Row],[USA]]-VLOOKUP($U$1,A:N,14,))/VLOOKUP($U$1,A:N,14,))*100)+100</f>
        <v>113.05333016121513</v>
      </c>
      <c r="P320" s="76">
        <f>IF(VLOOKUP(A320,Database!$A:$AS,MATCH($P$1,Database!$A$1:$AS$1,0),FALSE)=0,#N/A,VLOOKUP(A320,Database!$A:$AS,MATCH($P$1,Database!$A$1:$AS$1,0),FALSE))</f>
        <v>99.691692359000001</v>
      </c>
      <c r="Q320" s="76">
        <f>(((Table134567891011121314151617343[[#This Row],[JPN]]-VLOOKUP($U$1,A:Q,16,))/VLOOKUP($U$1,A:Q,16,))*100)+100</f>
        <v>100.08841363787293</v>
      </c>
    </row>
    <row r="321" spans="1:17" s="80" customFormat="1" x14ac:dyDescent="0.35">
      <c r="A321" s="21">
        <v>42583</v>
      </c>
      <c r="B321" s="76">
        <f>IF(VLOOKUP(A321,Database!$A:$AS,MATCH($B$1,Database!$A$1:$AS$1,0),FALSE)=0,#N/A,VLOOKUP(A321,Database!$A:$AS,MATCH($B$1,Database!$A$1:$AS$1,0),FALSE))</f>
        <v>102.09149237600001</v>
      </c>
      <c r="C321" s="76">
        <f>IF(VLOOKUP(A321,Database!$A:$AS,MATCH($C$1,Database!$A$1:$AS$1,0),FALSE)=0,#N/A,VLOOKUP(A321,Database!$A:$AS,MATCH($C$1,Database!$A$1:$AS$1,0),FALSE))</f>
        <v>101.08</v>
      </c>
      <c r="D321" s="76">
        <f>IF(VLOOKUP(A321,Database!$A:$AS,MATCH($D$1,Database!$A$1:$AS$1,0),FALSE)=0,#N/A,VLOOKUP(A321,Database!$A:$AS,MATCH($D$1,Database!$A$1:$AS$1,0),FALSE))</f>
        <v>101.30844236999999</v>
      </c>
      <c r="E321" s="76">
        <f>IF(VLOOKUP(A321,Database!$A:$AS,MATCH($E$1,Database!$A$1:$AS$1,0),FALSE)=0,#N/A,VLOOKUP(A321,Database!$A:$AS,MATCH($E$1,Database!$A$1:$AS$1,0),FALSE))</f>
        <v>102.133085111</v>
      </c>
      <c r="F321" s="76">
        <f>IF(VLOOKUP(A321,Database!$A:$AS,MATCH($F$1,Database!$A$1:$AS$1,0),FALSE)=0,#N/A,VLOOKUP(A321,Database!$A:$AS,MATCH($F$1,Database!$A$1:$AS$1,0),FALSE))</f>
        <v>101.191567369</v>
      </c>
      <c r="G321" s="76">
        <f>IF(VLOOKUP(A321,Database!$A:$AS,MATCH($G$1,Database!$A$1:$AS$1,0),FALSE)=0,#N/A,VLOOKUP(A321,Database!$A:$AS,MATCH($G$1,Database!$A$1:$AS$1,0),FALSE))</f>
        <v>100.389105058</v>
      </c>
      <c r="H321" s="76">
        <f>(((Table134567891011121314151617343[[#This Row],[ITA]]-VLOOKUP($U$1,A:B,2,))/VLOOKUP($U$1,A:B,2,))*100)+100</f>
        <v>83.963815789801714</v>
      </c>
      <c r="I321" s="76">
        <f>(((Table134567891011121314151617343[[#This Row],[FRA]]-VLOOKUP($U$1,A:C,3,))/VLOOKUP($U$1,A:C,3,))*100)+100</f>
        <v>98.63387978142076</v>
      </c>
      <c r="J321" s="76">
        <f>(((Table134567891011121314151617343[[#This Row],[DEU]]-VLOOKUP($U$1,A:D,4,))/VLOOKUP($U$1,A:D,4,))*100)+100</f>
        <v>134.70744680812692</v>
      </c>
      <c r="K321" s="76">
        <f>(((Table134567891011121314151617343[[#This Row],[ESP]]-VLOOKUP($U$1,A:E,5,))/VLOOKUP($U$1,A:E,5,))*100)+100</f>
        <v>86.341925284946683</v>
      </c>
      <c r="L321" s="76">
        <f>(((Table134567891011121314151617343[[#This Row],[EA19]]-VLOOKUP($U$1,A:F,6,))/VLOOKUP($U$1,A:F,6,))*100)+100</f>
        <v>113.07262569807307</v>
      </c>
      <c r="M321" s="76">
        <f>(((Table134567891011121314151617343[[#This Row],[GBR]]-VLOOKUP($U$1,A:G,7,))/VLOOKUP($U$1,A:G,7,))*100)+100</f>
        <v>104.53038674005305</v>
      </c>
      <c r="N321" s="76">
        <f>IF(VLOOKUP(A321,Database!$A:$AU,MATCH($N$1,Database!$A$1:$AU$1,0),FALSE)=0,#N/A,VLOOKUP(A321,Database!$A:$AU,MATCH($N$1,Database!$A$1:$AU$1,0),FALSE))</f>
        <v>97.899344579000001</v>
      </c>
      <c r="O321" s="76">
        <f>(((Table134567891011121314151617343[[#This Row],[USA]]-VLOOKUP($U$1,A:N,14,))/VLOOKUP($U$1,A:N,14,))*100)+100</f>
        <v>112.93105420455643</v>
      </c>
      <c r="P321" s="76">
        <f>IF(VLOOKUP(A321,Database!$A:$AS,MATCH($P$1,Database!$A$1:$AS$1,0),FALSE)=0,#N/A,VLOOKUP(A321,Database!$A:$AS,MATCH($P$1,Database!$A$1:$AS$1,0),FALSE))</f>
        <v>100.591617365</v>
      </c>
      <c r="Q321" s="76">
        <f>(((Table134567891011121314151617343[[#This Row],[JPN]]-VLOOKUP($U$1,A:Q,16,))/VLOOKUP($U$1,A:Q,16,))*100)+100</f>
        <v>100.99191987908745</v>
      </c>
    </row>
    <row r="322" spans="1:17" s="80" customFormat="1" x14ac:dyDescent="0.35">
      <c r="A322" s="21">
        <v>42614</v>
      </c>
      <c r="B322" s="76">
        <f>IF(VLOOKUP(A322,Database!$A:$AS,MATCH($B$1,Database!$A$1:$AS$1,0),FALSE)=0,#N/A,VLOOKUP(A322,Database!$A:$AS,MATCH($B$1,Database!$A$1:$AS$1,0),FALSE))</f>
        <v>101.89150904100001</v>
      </c>
      <c r="C322" s="76">
        <f>IF(VLOOKUP(A322,Database!$A:$AS,MATCH($C$1,Database!$A$1:$AS$1,0),FALSE)=0,#N/A,VLOOKUP(A322,Database!$A:$AS,MATCH($C$1,Database!$A$1:$AS$1,0),FALSE))</f>
        <v>99.85</v>
      </c>
      <c r="D322" s="76">
        <f>IF(VLOOKUP(A322,Database!$A:$AS,MATCH($D$1,Database!$A$1:$AS$1,0),FALSE)=0,#N/A,VLOOKUP(A322,Database!$A:$AS,MATCH($D$1,Database!$A$1:$AS$1,0),FALSE))</f>
        <v>101.008417368</v>
      </c>
      <c r="E322" s="76">
        <f>IF(VLOOKUP(A322,Database!$A:$AS,MATCH($E$1,Database!$A$1:$AS$1,0),FALSE)=0,#N/A,VLOOKUP(A322,Database!$A:$AS,MATCH($E$1,Database!$A$1:$AS$1,0),FALSE))</f>
        <v>101.901084918</v>
      </c>
      <c r="F322" s="76">
        <f>IF(VLOOKUP(A322,Database!$A:$AS,MATCH($F$1,Database!$A$1:$AS$1,0),FALSE)=0,#N/A,VLOOKUP(A322,Database!$A:$AS,MATCH($F$1,Database!$A$1:$AS$1,0),FALSE))</f>
        <v>101.391550704</v>
      </c>
      <c r="G322" s="76">
        <f>IF(VLOOKUP(A322,Database!$A:$AS,MATCH($G$1,Database!$A$1:$AS$1,0),FALSE)=0,#N/A,VLOOKUP(A322,Database!$A:$AS,MATCH($G$1,Database!$A$1:$AS$1,0),FALSE))</f>
        <v>100.176865936</v>
      </c>
      <c r="H322" s="76">
        <f>(((Table134567891011121314151617343[[#This Row],[ITA]]-VLOOKUP($U$1,A:B,2,))/VLOOKUP($U$1,A:B,2,))*100)+100</f>
        <v>83.799342105362598</v>
      </c>
      <c r="I322" s="76">
        <f>(((Table134567891011121314151617343[[#This Row],[FRA]]-VLOOKUP($U$1,A:C,3,))/VLOOKUP($U$1,A:C,3,))*100)+100</f>
        <v>97.433645589383289</v>
      </c>
      <c r="J322" s="76">
        <f>(((Table134567891011121314151617343[[#This Row],[DEU]]-VLOOKUP($U$1,A:D,4,))/VLOOKUP($U$1,A:D,4,))*100)+100</f>
        <v>134.30851063802555</v>
      </c>
      <c r="K322" s="76">
        <f>(((Table134567891011121314151617343[[#This Row],[ESP]]-VLOOKUP($U$1,A:E,5,))/VLOOKUP($U$1,A:E,5,))*100)+100</f>
        <v>86.145795467578196</v>
      </c>
      <c r="L322" s="76">
        <f>(((Table134567891011121314151617343[[#This Row],[EA19]]-VLOOKUP($U$1,A:F,6,))/VLOOKUP($U$1,A:F,6,))*100)+100</f>
        <v>113.29608938553478</v>
      </c>
      <c r="M322" s="76">
        <f>(((Table134567891011121314151617343[[#This Row],[GBR]]-VLOOKUP($U$1,A:G,7,))/VLOOKUP($U$1,A:G,7,))*100)+100</f>
        <v>104.30939226569041</v>
      </c>
      <c r="N322" s="76">
        <f>IF(VLOOKUP(A322,Database!$A:$AU,MATCH($N$1,Database!$A$1:$AU$1,0),FALSE)=0,#N/A,VLOOKUP(A322,Database!$A:$AU,MATCH($N$1,Database!$A$1:$AU$1,0),FALSE))</f>
        <v>97.798698744000006</v>
      </c>
      <c r="O322" s="76">
        <f>(((Table134567891011121314151617343[[#This Row],[USA]]-VLOOKUP($U$1,A:N,14,))/VLOOKUP($U$1,A:N,14,))*100)+100</f>
        <v>112.81495495693915</v>
      </c>
      <c r="P322" s="76">
        <f>IF(VLOOKUP(A322,Database!$A:$AS,MATCH($P$1,Database!$A$1:$AS$1,0),FALSE)=0,#N/A,VLOOKUP(A322,Database!$A:$AS,MATCH($P$1,Database!$A$1:$AS$1,0),FALSE))</f>
        <v>100.991584035</v>
      </c>
      <c r="Q322" s="76">
        <f>(((Table134567891011121314151617343[[#This Row],[JPN]]-VLOOKUP($U$1,A:Q,16,))/VLOOKUP($U$1,A:Q,16,))*100)+100</f>
        <v>101.39347820918543</v>
      </c>
    </row>
    <row r="323" spans="1:17" s="80" customFormat="1" x14ac:dyDescent="0.35">
      <c r="A323" s="21">
        <v>42644</v>
      </c>
      <c r="B323" s="76">
        <f>IF(VLOOKUP(A323,Database!$A:$AS,MATCH($B$1,Database!$A$1:$AS$1,0),FALSE)=0,#N/A,VLOOKUP(A323,Database!$A:$AS,MATCH($B$1,Database!$A$1:$AS$1,0),FALSE))</f>
        <v>102.391467378</v>
      </c>
      <c r="C323" s="76">
        <f>IF(VLOOKUP(A323,Database!$A:$AS,MATCH($C$1,Database!$A$1:$AS$1,0),FALSE)=0,#N/A,VLOOKUP(A323,Database!$A:$AS,MATCH($C$1,Database!$A$1:$AS$1,0),FALSE))</f>
        <v>99.59</v>
      </c>
      <c r="D323" s="76">
        <f>IF(VLOOKUP(A323,Database!$A:$AS,MATCH($D$1,Database!$A$1:$AS$1,0),FALSE)=0,#N/A,VLOOKUP(A323,Database!$A:$AS,MATCH($D$1,Database!$A$1:$AS$1,0),FALSE))</f>
        <v>101.80848404</v>
      </c>
      <c r="E323" s="76">
        <f>IF(VLOOKUP(A323,Database!$A:$AS,MATCH($E$1,Database!$A$1:$AS$1,0),FALSE)=0,#N/A,VLOOKUP(A323,Database!$A:$AS,MATCH($E$1,Database!$A$1:$AS$1,0),FALSE))</f>
        <v>102.17408514500001</v>
      </c>
      <c r="F323" s="76">
        <f>IF(VLOOKUP(A323,Database!$A:$AS,MATCH($F$1,Database!$A$1:$AS$1,0),FALSE)=0,#N/A,VLOOKUP(A323,Database!$A:$AS,MATCH($F$1,Database!$A$1:$AS$1,0),FALSE))</f>
        <v>102.891425715</v>
      </c>
      <c r="G323" s="76">
        <f>IF(VLOOKUP(A323,Database!$A:$AS,MATCH($G$1,Database!$A$1:$AS$1,0),FALSE)=0,#N/A,VLOOKUP(A323,Database!$A:$AS,MATCH($G$1,Database!$A$1:$AS$1,0),FALSE))</f>
        <v>98.691192075999993</v>
      </c>
      <c r="H323" s="76">
        <f>(((Table134567891011121314151617343[[#This Row],[ITA]]-VLOOKUP($U$1,A:B,2,))/VLOOKUP($U$1,A:B,2,))*100)+100</f>
        <v>84.210526316049197</v>
      </c>
      <c r="I323" s="76">
        <f>(((Table134567891011121314151617343[[#This Row],[FRA]]-VLOOKUP($U$1,A:C,3,))/VLOOKUP($U$1,A:C,3,))*100)+100</f>
        <v>97.179937548790008</v>
      </c>
      <c r="J323" s="76">
        <f>(((Table134567891011121314151617343[[#This Row],[DEU]]-VLOOKUP($U$1,A:D,4,))/VLOOKUP($U$1,A:D,4,))*100)+100</f>
        <v>135.37234042496254</v>
      </c>
      <c r="K323" s="76">
        <f>(((Table134567891011121314151617343[[#This Row],[ESP]]-VLOOKUP($U$1,A:E,5,))/VLOOKUP($U$1,A:E,5,))*100)+100</f>
        <v>86.376586157752598</v>
      </c>
      <c r="L323" s="76">
        <f>(((Table134567891011121314151617343[[#This Row],[EA19]]-VLOOKUP($U$1,A:F,6,))/VLOOKUP($U$1,A:F,6,))*100)+100</f>
        <v>114.97206703982154</v>
      </c>
      <c r="M323" s="76">
        <f>(((Table134567891011121314151617343[[#This Row],[GBR]]-VLOOKUP($U$1,A:G,7,))/VLOOKUP($U$1,A:G,7,))*100)+100</f>
        <v>102.76243093890434</v>
      </c>
      <c r="N323" s="76">
        <f>IF(VLOOKUP(A323,Database!$A:$AU,MATCH($N$1,Database!$A$1:$AU$1,0),FALSE)=0,#N/A,VLOOKUP(A323,Database!$A:$AU,MATCH($N$1,Database!$A$1:$AU$1,0),FALSE))</f>
        <v>97.881892690000001</v>
      </c>
      <c r="O323" s="76">
        <f>(((Table134567891011121314151617343[[#This Row],[USA]]-VLOOKUP($U$1,A:N,14,))/VLOOKUP($U$1,A:N,14,))*100)+100</f>
        <v>112.91092270897691</v>
      </c>
      <c r="P323" s="76">
        <f>IF(VLOOKUP(A323,Database!$A:$AS,MATCH($P$1,Database!$A$1:$AS$1,0),FALSE)=0,#N/A,VLOOKUP(A323,Database!$A:$AS,MATCH($P$1,Database!$A$1:$AS$1,0),FALSE))</f>
        <v>101.091575702</v>
      </c>
      <c r="Q323" s="76">
        <f>(((Table134567891011121314151617343[[#This Row],[JPN]]-VLOOKUP($U$1,A:Q,16,))/VLOOKUP($U$1,A:Q,16,))*100)+100</f>
        <v>101.49386779120793</v>
      </c>
    </row>
    <row r="324" spans="1:17" s="80" customFormat="1" x14ac:dyDescent="0.35">
      <c r="A324" s="21">
        <v>42675</v>
      </c>
      <c r="B324" s="76">
        <f>IF(VLOOKUP(A324,Database!$A:$AS,MATCH($B$1,Database!$A$1:$AS$1,0),FALSE)=0,#N/A,VLOOKUP(A324,Database!$A:$AS,MATCH($B$1,Database!$A$1:$AS$1,0),FALSE))</f>
        <v>103.29139238400001</v>
      </c>
      <c r="C324" s="76">
        <f>IF(VLOOKUP(A324,Database!$A:$AS,MATCH($C$1,Database!$A$1:$AS$1,0),FALSE)=0,#N/A,VLOOKUP(A324,Database!$A:$AS,MATCH($C$1,Database!$A$1:$AS$1,0),FALSE))</f>
        <v>102.28</v>
      </c>
      <c r="D324" s="76">
        <f>IF(VLOOKUP(A324,Database!$A:$AS,MATCH($D$1,Database!$A$1:$AS$1,0),FALSE)=0,#N/A,VLOOKUP(A324,Database!$A:$AS,MATCH($D$1,Database!$A$1:$AS$1,0),FALSE))</f>
        <v>101.408450704</v>
      </c>
      <c r="E324" s="76">
        <f>IF(VLOOKUP(A324,Database!$A:$AS,MATCH($E$1,Database!$A$1:$AS$1,0),FALSE)=0,#N/A,VLOOKUP(A324,Database!$A:$AS,MATCH($E$1,Database!$A$1:$AS$1,0),FALSE))</f>
        <v>103.231086026</v>
      </c>
      <c r="F324" s="76">
        <f>IF(VLOOKUP(A324,Database!$A:$AS,MATCH($F$1,Database!$A$1:$AS$1,0),FALSE)=0,#N/A,VLOOKUP(A324,Database!$A:$AS,MATCH($F$1,Database!$A$1:$AS$1,0),FALSE))</f>
        <v>102.69144238</v>
      </c>
      <c r="G324" s="76">
        <f>IF(VLOOKUP(A324,Database!$A:$AS,MATCH($G$1,Database!$A$1:$AS$1,0),FALSE)=0,#N/A,VLOOKUP(A324,Database!$A:$AS,MATCH($G$1,Database!$A$1:$AS$1,0),FALSE))</f>
        <v>99.540148567000003</v>
      </c>
      <c r="H324" s="76">
        <f>(((Table134567891011121314151617343[[#This Row],[ITA]]-VLOOKUP($U$1,A:B,2,))/VLOOKUP($U$1,A:B,2,))*100)+100</f>
        <v>84.950657894791632</v>
      </c>
      <c r="I324" s="76">
        <f>(((Table134567891011121314151617343[[#This Row],[FRA]]-VLOOKUP($U$1,A:C,3,))/VLOOKUP($U$1,A:C,3,))*100)+100</f>
        <v>99.804839968774388</v>
      </c>
      <c r="J324" s="76">
        <f>(((Table134567891011121314151617343[[#This Row],[DEU]]-VLOOKUP($U$1,A:D,4,))/VLOOKUP($U$1,A:D,4,))*100)+100</f>
        <v>134.84042553149408</v>
      </c>
      <c r="K324" s="76">
        <f>(((Table134567891011121314151617343[[#This Row],[ESP]]-VLOOKUP($U$1,A:E,5,))/VLOOKUP($U$1,A:E,5,))*100)+100</f>
        <v>87.270160370205275</v>
      </c>
      <c r="L324" s="76">
        <f>(((Table134567891011121314151617343[[#This Row],[EA19]]-VLOOKUP($U$1,A:F,6,))/VLOOKUP($U$1,A:F,6,))*100)+100</f>
        <v>114.74860335235982</v>
      </c>
      <c r="M324" s="76">
        <f>(((Table134567891011121314151617343[[#This Row],[GBR]]-VLOOKUP($U$1,A:G,7,))/VLOOKUP($U$1,A:G,7,))*100)+100</f>
        <v>103.64640883947871</v>
      </c>
      <c r="N324" s="76">
        <f>IF(VLOOKUP(A324,Database!$A:$AU,MATCH($N$1,Database!$A$1:$AU$1,0),FALSE)=0,#N/A,VLOOKUP(A324,Database!$A:$AU,MATCH($N$1,Database!$A$1:$AU$1,0),FALSE))</f>
        <v>97.473161524000005</v>
      </c>
      <c r="O324" s="76">
        <f>(((Table134567891011121314151617343[[#This Row],[USA]]-VLOOKUP($U$1,A:N,14,))/VLOOKUP($U$1,A:N,14,))*100)+100</f>
        <v>112.43943393996489</v>
      </c>
      <c r="P324" s="76">
        <f>IF(VLOOKUP(A324,Database!$A:$AS,MATCH($P$1,Database!$A$1:$AS$1,0),FALSE)=0,#N/A,VLOOKUP(A324,Database!$A:$AS,MATCH($P$1,Database!$A$1:$AS$1,0),FALSE))</f>
        <v>102.09149237600001</v>
      </c>
      <c r="Q324" s="76">
        <f>(((Table134567891011121314151617343[[#This Row],[JPN]]-VLOOKUP($U$1,A:Q,16,))/VLOOKUP($U$1,A:Q,16,))*100)+100</f>
        <v>102.49776361544893</v>
      </c>
    </row>
    <row r="325" spans="1:17" s="80" customFormat="1" x14ac:dyDescent="0.35">
      <c r="A325" s="21">
        <v>42705</v>
      </c>
      <c r="B325" s="76">
        <f>IF(VLOOKUP(A325,Database!$A:$AS,MATCH($B$1,Database!$A$1:$AS$1,0),FALSE)=0,#N/A,VLOOKUP(A325,Database!$A:$AS,MATCH($B$1,Database!$A$1:$AS$1,0),FALSE))</f>
        <v>104.991250729</v>
      </c>
      <c r="C325" s="76">
        <f>IF(VLOOKUP(A325,Database!$A:$AS,MATCH($C$1,Database!$A$1:$AS$1,0),FALSE)=0,#N/A,VLOOKUP(A325,Database!$A:$AS,MATCH($C$1,Database!$A$1:$AS$1,0),FALSE))</f>
        <v>100.75</v>
      </c>
      <c r="D325" s="76">
        <f>IF(VLOOKUP(A325,Database!$A:$AS,MATCH($D$1,Database!$A$1:$AS$1,0),FALSE)=0,#N/A,VLOOKUP(A325,Database!$A:$AS,MATCH($D$1,Database!$A$1:$AS$1,0),FALSE))</f>
        <v>99.508292358000006</v>
      </c>
      <c r="E325" s="76">
        <f>IF(VLOOKUP(A325,Database!$A:$AS,MATCH($E$1,Database!$A$1:$AS$1,0),FALSE)=0,#N/A,VLOOKUP(A325,Database!$A:$AS,MATCH($E$1,Database!$A$1:$AS$1,0),FALSE))</f>
        <v>103.258086048</v>
      </c>
      <c r="F325" s="76">
        <f>IF(VLOOKUP(A325,Database!$A:$AS,MATCH($F$1,Database!$A$1:$AS$1,0),FALSE)=0,#N/A,VLOOKUP(A325,Database!$A:$AS,MATCH($F$1,Database!$A$1:$AS$1,0),FALSE))</f>
        <v>102.491459045</v>
      </c>
      <c r="G325" s="76">
        <f>IF(VLOOKUP(A325,Database!$A:$AS,MATCH($G$1,Database!$A$1:$AS$1,0),FALSE)=0,#N/A,VLOOKUP(A325,Database!$A:$AS,MATCH($G$1,Database!$A$1:$AS$1,0),FALSE))</f>
        <v>101.02582242699999</v>
      </c>
      <c r="H325" s="76">
        <f>(((Table134567891011121314151617343[[#This Row],[ITA]]-VLOOKUP($U$1,A:B,2,))/VLOOKUP($U$1,A:B,2,))*100)+100</f>
        <v>86.34868421046815</v>
      </c>
      <c r="I325" s="76">
        <f>(((Table134567891011121314151617343[[#This Row],[FRA]]-VLOOKUP($U$1,A:C,3,))/VLOOKUP($U$1,A:C,3,))*100)+100</f>
        <v>98.311865729898514</v>
      </c>
      <c r="J325" s="76">
        <f>(((Table134567891011121314151617343[[#This Row],[DEU]]-VLOOKUP($U$1,A:D,4,))/VLOOKUP($U$1,A:D,4,))*100)+100</f>
        <v>132.31382978751873</v>
      </c>
      <c r="K325" s="76">
        <f>(((Table134567891011121314151617343[[#This Row],[ESP]]-VLOOKUP($U$1,A:E,5,))/VLOOKUP($U$1,A:E,5,))*100)+100</f>
        <v>87.292985822698782</v>
      </c>
      <c r="L325" s="76">
        <f>(((Table134567891011121314151617343[[#This Row],[EA19]]-VLOOKUP($U$1,A:F,6,))/VLOOKUP($U$1,A:F,6,))*100)+100</f>
        <v>114.52513966489812</v>
      </c>
      <c r="M325" s="76">
        <f>(((Table134567891011121314151617343[[#This Row],[GBR]]-VLOOKUP($U$1,A:G,7,))/VLOOKUP($U$1,A:G,7,))*100)+100</f>
        <v>105.19337016626474</v>
      </c>
      <c r="N325" s="76">
        <f>IF(VLOOKUP(A325,Database!$A:$AU,MATCH($N$1,Database!$A$1:$AU$1,0),FALSE)=0,#N/A,VLOOKUP(A325,Database!$A:$AU,MATCH($N$1,Database!$A$1:$AU$1,0),FALSE))</f>
        <v>98.073962624999993</v>
      </c>
      <c r="O325" s="76">
        <f>(((Table134567891011121314151617343[[#This Row],[USA]]-VLOOKUP($U$1,A:N,14,))/VLOOKUP($U$1,A:N,14,))*100)+100</f>
        <v>113.13248354101135</v>
      </c>
      <c r="P325" s="76">
        <f>IF(VLOOKUP(A325,Database!$A:$AS,MATCH($P$1,Database!$A$1:$AS$1,0),FALSE)=0,#N/A,VLOOKUP(A325,Database!$A:$AS,MATCH($P$1,Database!$A$1:$AS$1,0),FALSE))</f>
        <v>101.49154237099999</v>
      </c>
      <c r="Q325" s="76">
        <f>(((Table134567891011121314151617343[[#This Row],[JPN]]-VLOOKUP($U$1,A:Q,16,))/VLOOKUP($U$1,A:Q,16,))*100)+100</f>
        <v>101.89542612030193</v>
      </c>
    </row>
    <row r="326" spans="1:17" s="80" customFormat="1" x14ac:dyDescent="0.35">
      <c r="A326" s="21">
        <v>42736</v>
      </c>
      <c r="B326" s="76">
        <f>IF(VLOOKUP(A326,Database!$A:$AS,MATCH($B$1,Database!$A$1:$AS$1,0),FALSE)=0,#N/A,VLOOKUP(A326,Database!$A:$AS,MATCH($B$1,Database!$A$1:$AS$1,0),FALSE))</f>
        <v>102.09149237600001</v>
      </c>
      <c r="C326" s="76">
        <f>IF(VLOOKUP(A326,Database!$A:$AS,MATCH($C$1,Database!$A$1:$AS$1,0),FALSE)=0,#N/A,VLOOKUP(A326,Database!$A:$AS,MATCH($C$1,Database!$A$1:$AS$1,0),FALSE))</f>
        <v>101.15</v>
      </c>
      <c r="D326" s="76">
        <f>IF(VLOOKUP(A326,Database!$A:$AS,MATCH($D$1,Database!$A$1:$AS$1,0),FALSE)=0,#N/A,VLOOKUP(A326,Database!$A:$AS,MATCH($D$1,Database!$A$1:$AS$1,0),FALSE))</f>
        <v>100.908409034</v>
      </c>
      <c r="E326" s="76">
        <f>IF(VLOOKUP(A326,Database!$A:$AS,MATCH($E$1,Database!$A$1:$AS$1,0),FALSE)=0,#N/A,VLOOKUP(A326,Database!$A:$AS,MATCH($E$1,Database!$A$1:$AS$1,0),FALSE))</f>
        <v>104.238086865</v>
      </c>
      <c r="F326" s="76">
        <f>IF(VLOOKUP(A326,Database!$A:$AS,MATCH($F$1,Database!$A$1:$AS$1,0),FALSE)=0,#N/A,VLOOKUP(A326,Database!$A:$AS,MATCH($F$1,Database!$A$1:$AS$1,0),FALSE))</f>
        <v>101.991500708</v>
      </c>
      <c r="G326" s="76">
        <f>IF(VLOOKUP(A326,Database!$A:$AS,MATCH($G$1,Database!$A$1:$AS$1,0),FALSE)=0,#N/A,VLOOKUP(A326,Database!$A:$AS,MATCH($G$1,Database!$A$1:$AS$1,0),FALSE))</f>
        <v>99.752387690000006</v>
      </c>
      <c r="H326" s="76">
        <f>(((Table134567891011121314151617343[[#This Row],[ITA]]-VLOOKUP($U$1,A:B,2,))/VLOOKUP($U$1,A:B,2,))*100)+100</f>
        <v>83.963815789801714</v>
      </c>
      <c r="I326" s="76">
        <f>(((Table134567891011121314151617343[[#This Row],[FRA]]-VLOOKUP($U$1,A:C,3,))/VLOOKUP($U$1,A:C,3,))*100)+100</f>
        <v>98.702185792349724</v>
      </c>
      <c r="J326" s="76">
        <f>(((Table134567891011121314151617343[[#This Row],[DEU]]-VLOOKUP($U$1,A:D,4,))/VLOOKUP($U$1,A:D,4,))*100)+100</f>
        <v>134.17553191465845</v>
      </c>
      <c r="K326" s="76">
        <f>(((Table134567891011121314151617343[[#This Row],[ESP]]-VLOOKUP($U$1,A:E,5,))/VLOOKUP($U$1,A:E,5,))*100)+100</f>
        <v>88.121465225123956</v>
      </c>
      <c r="L326" s="76">
        <f>(((Table134567891011121314151617343[[#This Row],[EA19]]-VLOOKUP($U$1,A:F,6,))/VLOOKUP($U$1,A:F,6,))*100)+100</f>
        <v>113.96648044680254</v>
      </c>
      <c r="M326" s="76">
        <f>(((Table134567891011121314151617343[[#This Row],[GBR]]-VLOOKUP($U$1,A:G,7,))/VLOOKUP($U$1,A:G,7,))*100)+100</f>
        <v>103.86740331488261</v>
      </c>
      <c r="N326" s="76">
        <f>IF(VLOOKUP(A326,Database!$A:$AU,MATCH($N$1,Database!$A$1:$AU$1,0),FALSE)=0,#N/A,VLOOKUP(A326,Database!$A:$AU,MATCH($N$1,Database!$A$1:$AU$1,0),FALSE))</f>
        <v>97.904005026999997</v>
      </c>
      <c r="O326" s="76">
        <f>(((Table134567891011121314151617343[[#This Row],[USA]]-VLOOKUP($U$1,A:N,14,))/VLOOKUP($U$1,A:N,14,))*100)+100</f>
        <v>112.93643022937017</v>
      </c>
      <c r="P326" s="76">
        <f>IF(VLOOKUP(A326,Database!$A:$AS,MATCH($P$1,Database!$A$1:$AS$1,0),FALSE)=0,#N/A,VLOOKUP(A326,Database!$A:$AS,MATCH($P$1,Database!$A$1:$AS$1,0),FALSE))</f>
        <v>100.69160903300001</v>
      </c>
      <c r="Q326" s="76">
        <f>(((Table134567891011121314151617343[[#This Row],[JPN]]-VLOOKUP($U$1,A:Q,16,))/VLOOKUP($U$1,A:Q,16,))*100)+100</f>
        <v>101.09230946211393</v>
      </c>
    </row>
    <row r="327" spans="1:17" s="80" customFormat="1" x14ac:dyDescent="0.35">
      <c r="A327" s="21">
        <v>42767</v>
      </c>
      <c r="B327" s="76">
        <f>IF(VLOOKUP(A327,Database!$A:$AS,MATCH($B$1,Database!$A$1:$AS$1,0),FALSE)=0,#N/A,VLOOKUP(A327,Database!$A:$AS,MATCH($B$1,Database!$A$1:$AS$1,0),FALSE))</f>
        <v>102.891425715</v>
      </c>
      <c r="C327" s="76">
        <f>IF(VLOOKUP(A327,Database!$A:$AS,MATCH($C$1,Database!$A$1:$AS$1,0),FALSE)=0,#N/A,VLOOKUP(A327,Database!$A:$AS,MATCH($C$1,Database!$A$1:$AS$1,0),FALSE))</f>
        <v>100.06</v>
      </c>
      <c r="D327" s="76">
        <f>IF(VLOOKUP(A327,Database!$A:$AS,MATCH($D$1,Database!$A$1:$AS$1,0),FALSE)=0,#N/A,VLOOKUP(A327,Database!$A:$AS,MATCH($D$1,Database!$A$1:$AS$1,0),FALSE))</f>
        <v>102.10850904199999</v>
      </c>
      <c r="E327" s="76">
        <f>IF(VLOOKUP(A327,Database!$A:$AS,MATCH($E$1,Database!$A$1:$AS$1,0),FALSE)=0,#N/A,VLOOKUP(A327,Database!$A:$AS,MATCH($E$1,Database!$A$1:$AS$1,0),FALSE))</f>
        <v>103.48708623900001</v>
      </c>
      <c r="F327" s="76">
        <f>IF(VLOOKUP(A327,Database!$A:$AS,MATCH($F$1,Database!$A$1:$AS$1,0),FALSE)=0,#N/A,VLOOKUP(A327,Database!$A:$AS,MATCH($F$1,Database!$A$1:$AS$1,0),FALSE))</f>
        <v>102.69144238</v>
      </c>
      <c r="G327" s="76">
        <f>IF(VLOOKUP(A327,Database!$A:$AS,MATCH($G$1,Database!$A$1:$AS$1,0),FALSE)=0,#N/A,VLOOKUP(A327,Database!$A:$AS,MATCH($G$1,Database!$A$1:$AS$1,0),FALSE))</f>
        <v>99.221789883</v>
      </c>
      <c r="H327" s="76">
        <f>(((Table134567891011121314151617343[[#This Row],[ITA]]-VLOOKUP($U$1,A:B,2,))/VLOOKUP($U$1,A:B,2,))*100)+100</f>
        <v>84.621710526735797</v>
      </c>
      <c r="I327" s="76">
        <f>(((Table134567891011121314151617343[[#This Row],[FRA]]-VLOOKUP($U$1,A:C,3,))/VLOOKUP($U$1,A:C,3,))*100)+100</f>
        <v>97.638563622170182</v>
      </c>
      <c r="J327" s="76">
        <f>(((Table134567891011121314151617343[[#This Row],[DEU]]-VLOOKUP($U$1,A:D,4,))/VLOOKUP($U$1,A:D,4,))*100)+100</f>
        <v>135.77127659506391</v>
      </c>
      <c r="K327" s="76">
        <f>(((Table134567891011121314151617343[[#This Row],[ESP]]-VLOOKUP($U$1,A:E,5,))/VLOOKUP($U$1,A:E,5,))*100)+100</f>
        <v>87.486579479054825</v>
      </c>
      <c r="L327" s="76">
        <f>(((Table134567891011121314151617343[[#This Row],[EA19]]-VLOOKUP($U$1,A:F,6,))/VLOOKUP($U$1,A:F,6,))*100)+100</f>
        <v>114.74860335235982</v>
      </c>
      <c r="M327" s="76">
        <f>(((Table134567891011121314151617343[[#This Row],[GBR]]-VLOOKUP($U$1,A:G,7,))/VLOOKUP($U$1,A:G,7,))*100)+100</f>
        <v>103.31491712689348</v>
      </c>
      <c r="N327" s="76">
        <f>IF(VLOOKUP(A327,Database!$A:$AU,MATCH($N$1,Database!$A$1:$AU$1,0),FALSE)=0,#N/A,VLOOKUP(A327,Database!$A:$AU,MATCH($N$1,Database!$A$1:$AU$1,0),FALSE))</f>
        <v>97.589573553999998</v>
      </c>
      <c r="O327" s="76">
        <f>(((Table134567891011121314151617343[[#This Row],[USA]]-VLOOKUP($U$1,A:N,14,))/VLOOKUP($U$1,A:N,14,))*100)+100</f>
        <v>112.57372016349913</v>
      </c>
      <c r="P327" s="76">
        <f>IF(VLOOKUP(A327,Database!$A:$AS,MATCH($P$1,Database!$A$1:$AS$1,0),FALSE)=0,#N/A,VLOOKUP(A327,Database!$A:$AS,MATCH($P$1,Database!$A$1:$AS$1,0),FALSE))</f>
        <v>101.391550704</v>
      </c>
      <c r="Q327" s="76">
        <f>(((Table134567891011121314151617343[[#This Row],[JPN]]-VLOOKUP($U$1,A:Q,16,))/VLOOKUP($U$1,A:Q,16,))*100)+100</f>
        <v>101.79503653827943</v>
      </c>
    </row>
    <row r="328" spans="1:17" s="80" customFormat="1" x14ac:dyDescent="0.35">
      <c r="A328" s="21">
        <v>42795</v>
      </c>
      <c r="B328" s="76">
        <f>IF(VLOOKUP(A328,Database!$A:$AS,MATCH($B$1,Database!$A$1:$AS$1,0),FALSE)=0,#N/A,VLOOKUP(A328,Database!$A:$AS,MATCH($B$1,Database!$A$1:$AS$1,0),FALSE))</f>
        <v>103.791350721</v>
      </c>
      <c r="C328" s="76">
        <f>IF(VLOOKUP(A328,Database!$A:$AS,MATCH($C$1,Database!$A$1:$AS$1,0),FALSE)=0,#N/A,VLOOKUP(A328,Database!$A:$AS,MATCH($C$1,Database!$A$1:$AS$1,0),FALSE))</f>
        <v>101.4</v>
      </c>
      <c r="D328" s="76">
        <f>IF(VLOOKUP(A328,Database!$A:$AS,MATCH($D$1,Database!$A$1:$AS$1,0),FALSE)=0,#N/A,VLOOKUP(A328,Database!$A:$AS,MATCH($D$1,Database!$A$1:$AS$1,0),FALSE))</f>
        <v>101.60846737200001</v>
      </c>
      <c r="E328" s="76">
        <f>IF(VLOOKUP(A328,Database!$A:$AS,MATCH($E$1,Database!$A$1:$AS$1,0),FALSE)=0,#N/A,VLOOKUP(A328,Database!$A:$AS,MATCH($E$1,Database!$A$1:$AS$1,0),FALSE))</f>
        <v>103.300086083</v>
      </c>
      <c r="F328" s="76">
        <f>IF(VLOOKUP(A328,Database!$A:$AS,MATCH($F$1,Database!$A$1:$AS$1,0),FALSE)=0,#N/A,VLOOKUP(A328,Database!$A:$AS,MATCH($F$1,Database!$A$1:$AS$1,0),FALSE))</f>
        <v>102.391467378</v>
      </c>
      <c r="G328" s="76">
        <f>IF(VLOOKUP(A328,Database!$A:$AS,MATCH($G$1,Database!$A$1:$AS$1,0),FALSE)=0,#N/A,VLOOKUP(A328,Database!$A:$AS,MATCH($G$1,Database!$A$1:$AS$1,0),FALSE))</f>
        <v>98.054474708000001</v>
      </c>
      <c r="H328" s="76">
        <f>(((Table134567891011121314151617343[[#This Row],[ITA]]-VLOOKUP($U$1,A:B,2,))/VLOOKUP($U$1,A:B,2,))*100)+100</f>
        <v>85.361842105478246</v>
      </c>
      <c r="I328" s="76">
        <f>(((Table134567891011121314151617343[[#This Row],[FRA]]-VLOOKUP($U$1,A:C,3,))/VLOOKUP($U$1,A:C,3,))*100)+100</f>
        <v>98.946135831381739</v>
      </c>
      <c r="J328" s="76">
        <f>(((Table134567891011121314151617343[[#This Row],[DEU]]-VLOOKUP($U$1,A:D,4,))/VLOOKUP($U$1,A:D,4,))*100)+100</f>
        <v>135.10638297822831</v>
      </c>
      <c r="K328" s="76">
        <f>(((Table134567891011121314151617343[[#This Row],[ESP]]-VLOOKUP($U$1,A:E,5,))/VLOOKUP($U$1,A:E,5,))*100)+100</f>
        <v>87.328492082790632</v>
      </c>
      <c r="L328" s="76">
        <f>(((Table134567891011121314151617343[[#This Row],[EA19]]-VLOOKUP($U$1,A:F,6,))/VLOOKUP($U$1,A:F,6,))*100)+100</f>
        <v>114.41340782172597</v>
      </c>
      <c r="M328" s="76">
        <f>(((Table134567891011121314151617343[[#This Row],[GBR]]-VLOOKUP($U$1,A:G,7,))/VLOOKUP($U$1,A:G,7,))*100)+100</f>
        <v>102.09944751373391</v>
      </c>
      <c r="N328" s="76">
        <f>IF(VLOOKUP(A328,Database!$A:$AU,MATCH($N$1,Database!$A$1:$AU$1,0),FALSE)=0,#N/A,VLOOKUP(A328,Database!$A:$AU,MATCH($N$1,Database!$A$1:$AU$1,0),FALSE))</f>
        <v>98.238863142</v>
      </c>
      <c r="O328" s="76">
        <f>(((Table134567891011121314151617343[[#This Row],[USA]]-VLOOKUP($U$1,A:N,14,))/VLOOKUP($U$1,A:N,14,))*100)+100</f>
        <v>113.32270329481838</v>
      </c>
      <c r="P328" s="76">
        <f>IF(VLOOKUP(A328,Database!$A:$AS,MATCH($P$1,Database!$A$1:$AS$1,0),FALSE)=0,#N/A,VLOOKUP(A328,Database!$A:$AS,MATCH($P$1,Database!$A$1:$AS$1,0),FALSE))</f>
        <v>101.49154237099999</v>
      </c>
      <c r="Q328" s="76">
        <f>(((Table134567891011121314151617343[[#This Row],[JPN]]-VLOOKUP($U$1,A:Q,16,))/VLOOKUP($U$1,A:Q,16,))*100)+100</f>
        <v>101.89542612030193</v>
      </c>
    </row>
    <row r="329" spans="1:17" s="80" customFormat="1" x14ac:dyDescent="0.35">
      <c r="A329" s="21">
        <v>42826</v>
      </c>
      <c r="B329" s="76">
        <f>IF(VLOOKUP(A329,Database!$A:$AS,MATCH($B$1,Database!$A$1:$AS$1,0),FALSE)=0,#N/A,VLOOKUP(A329,Database!$A:$AS,MATCH($B$1,Database!$A$1:$AS$1,0),FALSE))</f>
        <v>103.491375719</v>
      </c>
      <c r="C329" s="76">
        <f>IF(VLOOKUP(A329,Database!$A:$AS,MATCH($C$1,Database!$A$1:$AS$1,0),FALSE)=0,#N/A,VLOOKUP(A329,Database!$A:$AS,MATCH($C$1,Database!$A$1:$AS$1,0),FALSE))</f>
        <v>101.04</v>
      </c>
      <c r="D329" s="76">
        <f>IF(VLOOKUP(A329,Database!$A:$AS,MATCH($D$1,Database!$A$1:$AS$1,0),FALSE)=0,#N/A,VLOOKUP(A329,Database!$A:$AS,MATCH($D$1,Database!$A$1:$AS$1,0),FALSE))</f>
        <v>103.208600717</v>
      </c>
      <c r="E329" s="76">
        <f>IF(VLOOKUP(A329,Database!$A:$AS,MATCH($E$1,Database!$A$1:$AS$1,0),FALSE)=0,#N/A,VLOOKUP(A329,Database!$A:$AS,MATCH($E$1,Database!$A$1:$AS$1,0),FALSE))</f>
        <v>103.295086079</v>
      </c>
      <c r="F329" s="76">
        <f>IF(VLOOKUP(A329,Database!$A:$AS,MATCH($F$1,Database!$A$1:$AS$1,0),FALSE)=0,#N/A,VLOOKUP(A329,Database!$A:$AS,MATCH($F$1,Database!$A$1:$AS$1,0),FALSE))</f>
        <v>103.19140071699999</v>
      </c>
      <c r="G329" s="76">
        <f>IF(VLOOKUP(A329,Database!$A:$AS,MATCH($G$1,Database!$A$1:$AS$1,0),FALSE)=0,#N/A,VLOOKUP(A329,Database!$A:$AS,MATCH($G$1,Database!$A$1:$AS$1,0),FALSE))</f>
        <v>98.903431198999996</v>
      </c>
      <c r="H329" s="76">
        <f>(((Table134567891011121314151617343[[#This Row],[ITA]]-VLOOKUP($U$1,A:B,2,))/VLOOKUP($U$1,A:B,2,))*100)+100</f>
        <v>85.115131579230763</v>
      </c>
      <c r="I329" s="76">
        <f>(((Table134567891011121314151617343[[#This Row],[FRA]]-VLOOKUP($U$1,A:C,3,))/VLOOKUP($U$1,A:C,3,))*100)+100</f>
        <v>98.594847775175651</v>
      </c>
      <c r="J329" s="76">
        <f>(((Table134567891011121314151617343[[#This Row],[DEU]]-VLOOKUP($U$1,A:D,4,))/VLOOKUP($U$1,A:D,4,))*100)+100</f>
        <v>137.23404255343195</v>
      </c>
      <c r="K329" s="76">
        <f>(((Table134567891011121314151617343[[#This Row],[ESP]]-VLOOKUP($U$1,A:E,5,))/VLOOKUP($U$1,A:E,5,))*100)+100</f>
        <v>87.324265147206319</v>
      </c>
      <c r="L329" s="76">
        <f>(((Table134567891011121314151617343[[#This Row],[EA19]]-VLOOKUP($U$1,A:F,6,))/VLOOKUP($U$1,A:F,6,))*100)+100</f>
        <v>115.30726257045541</v>
      </c>
      <c r="M329" s="76">
        <f>(((Table134567891011121314151617343[[#This Row],[GBR]]-VLOOKUP($U$1,A:G,7,))/VLOOKUP($U$1,A:G,7,))*100)+100</f>
        <v>102.98342541430826</v>
      </c>
      <c r="N329" s="76">
        <f>IF(VLOOKUP(A329,Database!$A:$AU,MATCH($N$1,Database!$A$1:$AU$1,0),FALSE)=0,#N/A,VLOOKUP(A329,Database!$A:$AU,MATCH($N$1,Database!$A$1:$AU$1,0),FALSE))</f>
        <v>99.212500047999995</v>
      </c>
      <c r="O329" s="76">
        <f>(((Table134567891011121314151617343[[#This Row],[USA]]-VLOOKUP($U$1,A:N,14,))/VLOOKUP($U$1,A:N,14,))*100)+100</f>
        <v>114.44583484059002</v>
      </c>
      <c r="P329" s="76">
        <f>IF(VLOOKUP(A329,Database!$A:$AS,MATCH($P$1,Database!$A$1:$AS$1,0),FALSE)=0,#N/A,VLOOKUP(A329,Database!$A:$AS,MATCH($P$1,Database!$A$1:$AS$1,0),FALSE))</f>
        <v>103.791350721</v>
      </c>
      <c r="Q329" s="76">
        <f>(((Table134567891011121314151617343[[#This Row],[JPN]]-VLOOKUP($U$1,A:Q,16,))/VLOOKUP($U$1,A:Q,16,))*100)+100</f>
        <v>104.20438651585545</v>
      </c>
    </row>
    <row r="330" spans="1:17" s="80" customFormat="1" x14ac:dyDescent="0.35">
      <c r="A330" s="21">
        <v>42856</v>
      </c>
      <c r="B330" s="76">
        <f>IF(VLOOKUP(A330,Database!$A:$AS,MATCH($B$1,Database!$A$1:$AS$1,0),FALSE)=0,#N/A,VLOOKUP(A330,Database!$A:$AS,MATCH($B$1,Database!$A$1:$AS$1,0),FALSE))</f>
        <v>104.291309058</v>
      </c>
      <c r="C330" s="76">
        <f>IF(VLOOKUP(A330,Database!$A:$AS,MATCH($C$1,Database!$A$1:$AS$1,0),FALSE)=0,#N/A,VLOOKUP(A330,Database!$A:$AS,MATCH($C$1,Database!$A$1:$AS$1,0),FALSE))</f>
        <v>103.31</v>
      </c>
      <c r="D330" s="76">
        <f>IF(VLOOKUP(A330,Database!$A:$AS,MATCH($D$1,Database!$A$1:$AS$1,0),FALSE)=0,#N/A,VLOOKUP(A330,Database!$A:$AS,MATCH($D$1,Database!$A$1:$AS$1,0),FALSE))</f>
        <v>103.408617385</v>
      </c>
      <c r="E330" s="76">
        <f>IF(VLOOKUP(A330,Database!$A:$AS,MATCH($E$1,Database!$A$1:$AS$1,0),FALSE)=0,#N/A,VLOOKUP(A330,Database!$A:$AS,MATCH($E$1,Database!$A$1:$AS$1,0),FALSE))</f>
        <v>104.477087064</v>
      </c>
      <c r="F330" s="76">
        <f>IF(VLOOKUP(A330,Database!$A:$AS,MATCH($F$1,Database!$A$1:$AS$1,0),FALSE)=0,#N/A,VLOOKUP(A330,Database!$A:$AS,MATCH($F$1,Database!$A$1:$AS$1,0),FALSE))</f>
        <v>103.591367386</v>
      </c>
      <c r="G330" s="76">
        <f>IF(VLOOKUP(A330,Database!$A:$AS,MATCH($G$1,Database!$A$1:$AS$1,0),FALSE)=0,#N/A,VLOOKUP(A330,Database!$A:$AS,MATCH($G$1,Database!$A$1:$AS$1,0),FALSE))</f>
        <v>99.115670322</v>
      </c>
      <c r="H330" s="76">
        <f>(((Table134567891011121314151617343[[#This Row],[ITA]]-VLOOKUP($U$1,A:B,2,))/VLOOKUP($U$1,A:B,2,))*100)+100</f>
        <v>85.773026316164845</v>
      </c>
      <c r="I330" s="76">
        <f>(((Table134567891011121314151617343[[#This Row],[FRA]]-VLOOKUP($U$1,A:C,3,))/VLOOKUP($U$1,A:C,3,))*100)+100</f>
        <v>100.80991412958626</v>
      </c>
      <c r="J330" s="76">
        <f>(((Table134567891011121314151617343[[#This Row],[DEU]]-VLOOKUP($U$1,A:D,4,))/VLOOKUP($U$1,A:D,4,))*100)+100</f>
        <v>137.50000000016621</v>
      </c>
      <c r="K330" s="76">
        <f>(((Table134567891011121314151617343[[#This Row],[ESP]]-VLOOKUP($U$1,A:E,5,))/VLOOKUP($U$1,A:E,5,))*100)+100</f>
        <v>88.323512752648639</v>
      </c>
      <c r="L330" s="76">
        <f>(((Table134567891011121314151617343[[#This Row],[EA19]]-VLOOKUP($U$1,A:F,6,))/VLOOKUP($U$1,A:F,6,))*100)+100</f>
        <v>115.75418994426143</v>
      </c>
      <c r="M330" s="76">
        <f>(((Table134567891011121314151617343[[#This Row],[GBR]]-VLOOKUP($U$1,A:G,7,))/VLOOKUP($U$1,A:G,7,))*100)+100</f>
        <v>103.20441988971216</v>
      </c>
      <c r="N330" s="76">
        <f>IF(VLOOKUP(A330,Database!$A:$AU,MATCH($N$1,Database!$A$1:$AU$1,0),FALSE)=0,#N/A,VLOOKUP(A330,Database!$A:$AU,MATCH($N$1,Database!$A$1:$AU$1,0),FALSE))</f>
        <v>99.296288945000001</v>
      </c>
      <c r="O330" s="76">
        <f>(((Table134567891011121314151617343[[#This Row],[USA]]-VLOOKUP($U$1,A:N,14,))/VLOOKUP($U$1,A:N,14,))*100)+100</f>
        <v>114.54248889388873</v>
      </c>
      <c r="P330" s="76">
        <f>IF(VLOOKUP(A330,Database!$A:$AS,MATCH($P$1,Database!$A$1:$AS$1,0),FALSE)=0,#N/A,VLOOKUP(A330,Database!$A:$AS,MATCH($P$1,Database!$A$1:$AS$1,0),FALSE))</f>
        <v>102.191484043</v>
      </c>
      <c r="Q330" s="76">
        <f>(((Table134567891011121314151617343[[#This Row],[JPN]]-VLOOKUP($U$1,A:Q,16,))/VLOOKUP($U$1,A:Q,16,))*100)+100</f>
        <v>102.59815319747145</v>
      </c>
    </row>
    <row r="331" spans="1:17" s="80" customFormat="1" x14ac:dyDescent="0.35">
      <c r="A331" s="21">
        <v>42887</v>
      </c>
      <c r="B331" s="76">
        <f>IF(VLOOKUP(A331,Database!$A:$AS,MATCH($B$1,Database!$A$1:$AS$1,0),FALSE)=0,#N/A,VLOOKUP(A331,Database!$A:$AS,MATCH($B$1,Database!$A$1:$AS$1,0),FALSE))</f>
        <v>105.691192401</v>
      </c>
      <c r="C331" s="76">
        <f>IF(VLOOKUP(A331,Database!$A:$AS,MATCH($C$1,Database!$A$1:$AS$1,0),FALSE)=0,#N/A,VLOOKUP(A331,Database!$A:$AS,MATCH($C$1,Database!$A$1:$AS$1,0),FALSE))</f>
        <v>102.02</v>
      </c>
      <c r="D331" s="76">
        <f>IF(VLOOKUP(A331,Database!$A:$AS,MATCH($D$1,Database!$A$1:$AS$1,0),FALSE)=0,#N/A,VLOOKUP(A331,Database!$A:$AS,MATCH($D$1,Database!$A$1:$AS$1,0),FALSE))</f>
        <v>103.50862571899999</v>
      </c>
      <c r="E331" s="76">
        <f>IF(VLOOKUP(A331,Database!$A:$AS,MATCH($E$1,Database!$A$1:$AS$1,0),FALSE)=0,#N/A,VLOOKUP(A331,Database!$A:$AS,MATCH($E$1,Database!$A$1:$AS$1,0),FALSE))</f>
        <v>104.47908706600001</v>
      </c>
      <c r="F331" s="76">
        <f>IF(VLOOKUP(A331,Database!$A:$AS,MATCH($F$1,Database!$A$1:$AS$1,0),FALSE)=0,#N/A,VLOOKUP(A331,Database!$A:$AS,MATCH($F$1,Database!$A$1:$AS$1,0),FALSE))</f>
        <v>103.19140071699999</v>
      </c>
      <c r="G331" s="76">
        <f>IF(VLOOKUP(A331,Database!$A:$AS,MATCH($G$1,Database!$A$1:$AS$1,0),FALSE)=0,#N/A,VLOOKUP(A331,Database!$A:$AS,MATCH($G$1,Database!$A$1:$AS$1,0),FALSE))</f>
        <v>99.009550761</v>
      </c>
      <c r="H331" s="76">
        <f>(((Table134567891011121314151617343[[#This Row],[ITA]]-VLOOKUP($U$1,A:B,2,))/VLOOKUP($U$1,A:B,2,))*100)+100</f>
        <v>86.924342105593894</v>
      </c>
      <c r="I331" s="76">
        <f>(((Table134567891011121314151617343[[#This Row],[FRA]]-VLOOKUP($U$1,A:C,3,))/VLOOKUP($U$1,A:C,3,))*100)+100</f>
        <v>99.551131928181107</v>
      </c>
      <c r="J331" s="76">
        <f>(((Table134567891011121314151617343[[#This Row],[DEU]]-VLOOKUP($U$1,A:D,4,))/VLOOKUP($U$1,A:D,4,))*100)+100</f>
        <v>137.63297872353331</v>
      </c>
      <c r="K331" s="76">
        <f>(((Table134567891011121314151617343[[#This Row],[ESP]]-VLOOKUP($U$1,A:E,5,))/VLOOKUP($U$1,A:E,5,))*100)+100</f>
        <v>88.325203527220523</v>
      </c>
      <c r="L331" s="76">
        <f>(((Table134567891011121314151617343[[#This Row],[EA19]]-VLOOKUP($U$1,A:F,6,))/VLOOKUP($U$1,A:F,6,))*100)+100</f>
        <v>115.30726257045541</v>
      </c>
      <c r="M331" s="76">
        <f>(((Table134567891011121314151617343[[#This Row],[GBR]]-VLOOKUP($U$1,A:G,7,))/VLOOKUP($U$1,A:G,7,))*100)+100</f>
        <v>103.09392265253084</v>
      </c>
      <c r="N331" s="76">
        <f>IF(VLOOKUP(A331,Database!$A:$AU,MATCH($N$1,Database!$A$1:$AU$1,0),FALSE)=0,#N/A,VLOOKUP(A331,Database!$A:$AU,MATCH($N$1,Database!$A$1:$AU$1,0),FALSE))</f>
        <v>99.470609515000007</v>
      </c>
      <c r="O331" s="76">
        <f>(((Table134567891011121314151617343[[#This Row],[USA]]-VLOOKUP($U$1,A:N,14,))/VLOOKUP($U$1,A:N,14,))*100)+100</f>
        <v>114.74357507913642</v>
      </c>
      <c r="P331" s="76">
        <f>IF(VLOOKUP(A331,Database!$A:$AS,MATCH($P$1,Database!$A$1:$AS$1,0),FALSE)=0,#N/A,VLOOKUP(A331,Database!$A:$AS,MATCH($P$1,Database!$A$1:$AS$1,0),FALSE))</f>
        <v>102.99141738199999</v>
      </c>
      <c r="Q331" s="76">
        <f>(((Table134567891011121314151617343[[#This Row],[JPN]]-VLOOKUP($U$1,A:Q,16,))/VLOOKUP($U$1,A:Q,16,))*100)+100</f>
        <v>103.40126985666343</v>
      </c>
    </row>
    <row r="332" spans="1:17" s="80" customFormat="1" x14ac:dyDescent="0.35">
      <c r="A332" s="21">
        <v>42917</v>
      </c>
      <c r="B332" s="76">
        <f>IF(VLOOKUP(A332,Database!$A:$AS,MATCH($B$1,Database!$A$1:$AS$1,0),FALSE)=0,#N/A,VLOOKUP(A332,Database!$A:$AS,MATCH($B$1,Database!$A$1:$AS$1,0),FALSE))</f>
        <v>106.391134072</v>
      </c>
      <c r="C332" s="76">
        <f>IF(VLOOKUP(A332,Database!$A:$AS,MATCH($C$1,Database!$A$1:$AS$1,0),FALSE)=0,#N/A,VLOOKUP(A332,Database!$A:$AS,MATCH($C$1,Database!$A$1:$AS$1,0),FALSE))</f>
        <v>102.59</v>
      </c>
      <c r="D332" s="76">
        <f>IF(VLOOKUP(A332,Database!$A:$AS,MATCH($D$1,Database!$A$1:$AS$1,0),FALSE)=0,#N/A,VLOOKUP(A332,Database!$A:$AS,MATCH($D$1,Database!$A$1:$AS$1,0),FALSE))</f>
        <v>104.208684057</v>
      </c>
      <c r="E332" s="76">
        <f>IF(VLOOKUP(A332,Database!$A:$AS,MATCH($E$1,Database!$A$1:$AS$1,0),FALSE)=0,#N/A,VLOOKUP(A332,Database!$A:$AS,MATCH($E$1,Database!$A$1:$AS$1,0),FALSE))</f>
        <v>104.218086848</v>
      </c>
      <c r="F332" s="76">
        <f>IF(VLOOKUP(A332,Database!$A:$AS,MATCH($F$1,Database!$A$1:$AS$1,0),FALSE)=0,#N/A,VLOOKUP(A332,Database!$A:$AS,MATCH($F$1,Database!$A$1:$AS$1,0),FALSE))</f>
        <v>104.59128406000001</v>
      </c>
      <c r="G332" s="76">
        <f>IF(VLOOKUP(A332,Database!$A:$AS,MATCH($G$1,Database!$A$1:$AS$1,0),FALSE)=0,#N/A,VLOOKUP(A332,Database!$A:$AS,MATCH($G$1,Database!$A$1:$AS$1,0),FALSE))</f>
        <v>99.964626812999995</v>
      </c>
      <c r="H332" s="76">
        <f>(((Table134567891011121314151617343[[#This Row],[ITA]]-VLOOKUP($U$1,A:B,2,))/VLOOKUP($U$1,A:B,2,))*100)+100</f>
        <v>87.499999999897199</v>
      </c>
      <c r="I332" s="76">
        <f>(((Table134567891011121314151617343[[#This Row],[FRA]]-VLOOKUP($U$1,A:C,3,))/VLOOKUP($U$1,A:C,3,))*100)+100</f>
        <v>100.10733801717409</v>
      </c>
      <c r="J332" s="76">
        <f>(((Table134567891011121314151617343[[#This Row],[DEU]]-VLOOKUP($U$1,A:D,4,))/VLOOKUP($U$1,A:D,4,))*100)+100</f>
        <v>138.5638297871032</v>
      </c>
      <c r="K332" s="76">
        <f>(((Table134567891011121314151617343[[#This Row],[ESP]]-VLOOKUP($U$1,A:E,5,))/VLOOKUP($U$1,A:E,5,))*100)+100</f>
        <v>88.104557481941271</v>
      </c>
      <c r="L332" s="76">
        <f>(((Table134567891011121314151617343[[#This Row],[EA19]]-VLOOKUP($U$1,A:F,6,))/VLOOKUP($U$1,A:F,6,))*100)+100</f>
        <v>116.87150838045261</v>
      </c>
      <c r="M332" s="76">
        <f>(((Table134567891011121314151617343[[#This Row],[GBR]]-VLOOKUP($U$1,A:G,7,))/VLOOKUP($U$1,A:G,7,))*100)+100</f>
        <v>104.08839779028649</v>
      </c>
      <c r="N332" s="76">
        <f>IF(VLOOKUP(A332,Database!$A:$AU,MATCH($N$1,Database!$A$1:$AU$1,0),FALSE)=0,#N/A,VLOOKUP(A332,Database!$A:$AU,MATCH($N$1,Database!$A$1:$AU$1,0),FALSE))</f>
        <v>99.299065381999995</v>
      </c>
      <c r="O332" s="76">
        <f>(((Table134567891011121314151617343[[#This Row],[USA]]-VLOOKUP($U$1,A:N,14,))/VLOOKUP($U$1,A:N,14,))*100)+100</f>
        <v>114.54569163195292</v>
      </c>
      <c r="P332" s="76">
        <f>IF(VLOOKUP(A332,Database!$A:$AS,MATCH($P$1,Database!$A$1:$AS$1,0),FALSE)=0,#N/A,VLOOKUP(A332,Database!$A:$AS,MATCH($P$1,Database!$A$1:$AS$1,0),FALSE))</f>
        <v>102.491459045</v>
      </c>
      <c r="Q332" s="76">
        <f>(((Table134567891011121314151617343[[#This Row],[JPN]]-VLOOKUP($U$1,A:Q,16,))/VLOOKUP($U$1,A:Q,16,))*100)+100</f>
        <v>102.89932194454295</v>
      </c>
    </row>
    <row r="333" spans="1:17" s="80" customFormat="1" x14ac:dyDescent="0.35">
      <c r="A333" s="21">
        <v>42948</v>
      </c>
      <c r="B333" s="76">
        <f>IF(VLOOKUP(A333,Database!$A:$AS,MATCH($B$1,Database!$A$1:$AS$1,0),FALSE)=0,#N/A,VLOOKUP(A333,Database!$A:$AS,MATCH($B$1,Database!$A$1:$AS$1,0),FALSE))</f>
        <v>108.190984085</v>
      </c>
      <c r="C333" s="76">
        <f>IF(VLOOKUP(A333,Database!$A:$AS,MATCH($C$1,Database!$A$1:$AS$1,0),FALSE)=0,#N/A,VLOOKUP(A333,Database!$A:$AS,MATCH($C$1,Database!$A$1:$AS$1,0),FALSE))</f>
        <v>102.89</v>
      </c>
      <c r="D333" s="76">
        <f>IF(VLOOKUP(A333,Database!$A:$AS,MATCH($D$1,Database!$A$1:$AS$1,0),FALSE)=0,#N/A,VLOOKUP(A333,Database!$A:$AS,MATCH($D$1,Database!$A$1:$AS$1,0),FALSE))</f>
        <v>106.408867406</v>
      </c>
      <c r="E333" s="76">
        <f>IF(VLOOKUP(A333,Database!$A:$AS,MATCH($E$1,Database!$A$1:$AS$1,0),FALSE)=0,#N/A,VLOOKUP(A333,Database!$A:$AS,MATCH($E$1,Database!$A$1:$AS$1,0),FALSE))</f>
        <v>104.631087193</v>
      </c>
      <c r="F333" s="76">
        <f>IF(VLOOKUP(A333,Database!$A:$AS,MATCH($F$1,Database!$A$1:$AS$1,0),FALSE)=0,#N/A,VLOOKUP(A333,Database!$A:$AS,MATCH($F$1,Database!$A$1:$AS$1,0),FALSE))</f>
        <v>105.491209066</v>
      </c>
      <c r="G333" s="76">
        <f>IF(VLOOKUP(A333,Database!$A:$AS,MATCH($G$1,Database!$A$1:$AS$1,0),FALSE)=0,#N/A,VLOOKUP(A333,Database!$A:$AS,MATCH($G$1,Database!$A$1:$AS$1,0),FALSE))</f>
        <v>100.070746374</v>
      </c>
      <c r="H333" s="76">
        <f>(((Table134567891011121314151617343[[#This Row],[ITA]]-VLOOKUP($U$1,A:B,2,))/VLOOKUP($U$1,A:B,2,))*100)+100</f>
        <v>88.980263158204508</v>
      </c>
      <c r="I333" s="76">
        <f>(((Table134567891011121314151617343[[#This Row],[FRA]]-VLOOKUP($U$1,A:C,3,))/VLOOKUP($U$1,A:C,3,))*100)+100</f>
        <v>100.40007806401249</v>
      </c>
      <c r="J333" s="76">
        <f>(((Table134567891011121314151617343[[#This Row],[DEU]]-VLOOKUP($U$1,A:D,4,))/VLOOKUP($U$1,A:D,4,))*100)+100</f>
        <v>141.4893617025096</v>
      </c>
      <c r="K333" s="76">
        <f>(((Table134567891011121314151617343[[#This Row],[ESP]]-VLOOKUP($U$1,A:E,5,))/VLOOKUP($U$1,A:E,5,))*100)+100</f>
        <v>88.453702373549049</v>
      </c>
      <c r="L333" s="76">
        <f>(((Table134567891011121314151617343[[#This Row],[EA19]]-VLOOKUP($U$1,A:F,6,))/VLOOKUP($U$1,A:F,6,))*100)+100</f>
        <v>117.8770949723542</v>
      </c>
      <c r="M333" s="76">
        <f>(((Table134567891011121314151617343[[#This Row],[GBR]]-VLOOKUP($U$1,A:G,7,))/VLOOKUP($U$1,A:G,7,))*100)+100</f>
        <v>104.19889502746783</v>
      </c>
      <c r="N333" s="76">
        <f>IF(VLOOKUP(A333,Database!$A:$AU,MATCH($N$1,Database!$A$1:$AU$1,0),FALSE)=0,#N/A,VLOOKUP(A333,Database!$A:$AU,MATCH($N$1,Database!$A$1:$AU$1,0),FALSE))</f>
        <v>98.848885980000006</v>
      </c>
      <c r="O333" s="76">
        <f>(((Table134567891011121314151617343[[#This Row],[USA]]-VLOOKUP($U$1,A:N,14,))/VLOOKUP($U$1,A:N,14,))*100)+100</f>
        <v>114.0263905613721</v>
      </c>
      <c r="P333" s="76">
        <f>IF(VLOOKUP(A333,Database!$A:$AS,MATCH($P$1,Database!$A$1:$AS$1,0),FALSE)=0,#N/A,VLOOKUP(A333,Database!$A:$AS,MATCH($P$1,Database!$A$1:$AS$1,0),FALSE))</f>
        <v>103.791350721</v>
      </c>
      <c r="Q333" s="76">
        <f>(((Table134567891011121314151617343[[#This Row],[JPN]]-VLOOKUP($U$1,A:Q,16,))/VLOOKUP($U$1,A:Q,16,))*100)+100</f>
        <v>104.20438651585545</v>
      </c>
    </row>
    <row r="334" spans="1:17" s="80" customFormat="1" x14ac:dyDescent="0.35">
      <c r="A334" s="21">
        <v>42979</v>
      </c>
      <c r="B334" s="76">
        <f>IF(VLOOKUP(A334,Database!$A:$AS,MATCH($B$1,Database!$A$1:$AS$1,0),FALSE)=0,#N/A,VLOOKUP(A334,Database!$A:$AS,MATCH($B$1,Database!$A$1:$AS$1,0),FALSE))</f>
        <v>105.191234064</v>
      </c>
      <c r="C334" s="76">
        <f>IF(VLOOKUP(A334,Database!$A:$AS,MATCH($C$1,Database!$A$1:$AS$1,0),FALSE)=0,#N/A,VLOOKUP(A334,Database!$A:$AS,MATCH($C$1,Database!$A$1:$AS$1,0),FALSE))</f>
        <v>103.57</v>
      </c>
      <c r="D334" s="76">
        <f>IF(VLOOKUP(A334,Database!$A:$AS,MATCH($D$1,Database!$A$1:$AS$1,0),FALSE)=0,#N/A,VLOOKUP(A334,Database!$A:$AS,MATCH($D$1,Database!$A$1:$AS$1,0),FALSE))</f>
        <v>105.40878406500001</v>
      </c>
      <c r="E334" s="76">
        <f>IF(VLOOKUP(A334,Database!$A:$AS,MATCH($E$1,Database!$A$1:$AS$1,0),FALSE)=0,#N/A,VLOOKUP(A334,Database!$A:$AS,MATCH($E$1,Database!$A$1:$AS$1,0),FALSE))</f>
        <v>105.31208776</v>
      </c>
      <c r="F334" s="76">
        <f>IF(VLOOKUP(A334,Database!$A:$AS,MATCH($F$1,Database!$A$1:$AS$1,0),FALSE)=0,#N/A,VLOOKUP(A334,Database!$A:$AS,MATCH($F$1,Database!$A$1:$AS$1,0),FALSE))</f>
        <v>104.891259062</v>
      </c>
      <c r="G334" s="76">
        <f>IF(VLOOKUP(A334,Database!$A:$AS,MATCH($G$1,Database!$A$1:$AS$1,0),FALSE)=0,#N/A,VLOOKUP(A334,Database!$A:$AS,MATCH($G$1,Database!$A$1:$AS$1,0),FALSE))</f>
        <v>101.874778918</v>
      </c>
      <c r="H334" s="76">
        <f>(((Table134567891011121314151617343[[#This Row],[ITA]]-VLOOKUP($U$1,A:B,2,))/VLOOKUP($U$1,A:B,2,))*100)+100</f>
        <v>86.51315789490728</v>
      </c>
      <c r="I334" s="76">
        <f>(((Table134567891011121314151617343[[#This Row],[FRA]]-VLOOKUP($U$1,A:C,3,))/VLOOKUP($U$1,A:C,3,))*100)+100</f>
        <v>101.06362217017954</v>
      </c>
      <c r="J334" s="76">
        <f>(((Table134567891011121314151617343[[#This Row],[DEU]]-VLOOKUP($U$1,A:D,4,))/VLOOKUP($U$1,A:D,4,))*100)+100</f>
        <v>140.15957446750866</v>
      </c>
      <c r="K334" s="76">
        <f>(((Table134567891011121314151617343[[#This Row],[ESP]]-VLOOKUP($U$1,A:E,5,))/VLOOKUP($U$1,A:E,5,))*100)+100</f>
        <v>89.029411018901499</v>
      </c>
      <c r="L334" s="76">
        <f>(((Table134567891011121314151617343[[#This Row],[EA19]]-VLOOKUP($U$1,A:F,6,))/VLOOKUP($U$1,A:F,6,))*100)+100</f>
        <v>117.20670391108646</v>
      </c>
      <c r="M334" s="76">
        <f>(((Table134567891011121314151617343[[#This Row],[GBR]]-VLOOKUP($U$1,A:G,7,))/VLOOKUP($U$1,A:G,7,))*100)+100</f>
        <v>106.07734806683911</v>
      </c>
      <c r="N334" s="76">
        <f>IF(VLOOKUP(A334,Database!$A:$AU,MATCH($N$1,Database!$A$1:$AU$1,0),FALSE)=0,#N/A,VLOOKUP(A334,Database!$A:$AU,MATCH($N$1,Database!$A$1:$AU$1,0),FALSE))</f>
        <v>98.943185674000006</v>
      </c>
      <c r="O334" s="76">
        <f>(((Table134567891011121314151617343[[#This Row],[USA]]-VLOOKUP($U$1,A:N,14,))/VLOOKUP($U$1,A:N,14,))*100)+100</f>
        <v>114.13516926566662</v>
      </c>
      <c r="P334" s="76">
        <f>IF(VLOOKUP(A334,Database!$A:$AS,MATCH($P$1,Database!$A$1:$AS$1,0),FALSE)=0,#N/A,VLOOKUP(A334,Database!$A:$AS,MATCH($P$1,Database!$A$1:$AS$1,0),FALSE))</f>
        <v>102.591450712</v>
      </c>
      <c r="Q334" s="76">
        <f>(((Table134567891011121314151617343[[#This Row],[JPN]]-VLOOKUP($U$1,A:Q,16,))/VLOOKUP($U$1,A:Q,16,))*100)+100</f>
        <v>102.99971152656545</v>
      </c>
    </row>
    <row r="335" spans="1:17" s="80" customFormat="1" x14ac:dyDescent="0.35">
      <c r="A335" s="21">
        <v>43009</v>
      </c>
      <c r="B335" s="76">
        <f>IF(VLOOKUP(A335,Database!$A:$AS,MATCH($B$1,Database!$A$1:$AS$1,0),FALSE)=0,#N/A,VLOOKUP(A335,Database!$A:$AS,MATCH($B$1,Database!$A$1:$AS$1,0),FALSE))</f>
        <v>105.79118406800001</v>
      </c>
      <c r="C335" s="76">
        <f>IF(VLOOKUP(A335,Database!$A:$AS,MATCH($C$1,Database!$A$1:$AS$1,0),FALSE)=0,#N/A,VLOOKUP(A335,Database!$A:$AS,MATCH($C$1,Database!$A$1:$AS$1,0),FALSE))</f>
        <v>104.12</v>
      </c>
      <c r="D335" s="76">
        <f>IF(VLOOKUP(A335,Database!$A:$AS,MATCH($D$1,Database!$A$1:$AS$1,0),FALSE)=0,#N/A,VLOOKUP(A335,Database!$A:$AS,MATCH($D$1,Database!$A$1:$AS$1,0),FALSE))</f>
        <v>103.80865072100001</v>
      </c>
      <c r="E335" s="76">
        <f>IF(VLOOKUP(A335,Database!$A:$AS,MATCH($E$1,Database!$A$1:$AS$1,0),FALSE)=0,#N/A,VLOOKUP(A335,Database!$A:$AS,MATCH($E$1,Database!$A$1:$AS$1,0),FALSE))</f>
        <v>106.41508867899999</v>
      </c>
      <c r="F335" s="76">
        <f>IF(VLOOKUP(A335,Database!$A:$AS,MATCH($F$1,Database!$A$1:$AS$1,0),FALSE)=0,#N/A,VLOOKUP(A335,Database!$A:$AS,MATCH($F$1,Database!$A$1:$AS$1,0),FALSE))</f>
        <v>105.891175735</v>
      </c>
      <c r="G335" s="76">
        <f>IF(VLOOKUP(A335,Database!$A:$AS,MATCH($G$1,Database!$A$1:$AS$1,0),FALSE)=0,#N/A,VLOOKUP(A335,Database!$A:$AS,MATCH($G$1,Database!$A$1:$AS$1,0),FALSE))</f>
        <v>102.08701804</v>
      </c>
      <c r="H335" s="76">
        <f>(((Table134567891011121314151617343[[#This Row],[ITA]]-VLOOKUP($U$1,A:B,2,))/VLOOKUP($U$1,A:B,2,))*100)+100</f>
        <v>87.006578947402247</v>
      </c>
      <c r="I335" s="76">
        <f>(((Table134567891011121314151617343[[#This Row],[FRA]]-VLOOKUP($U$1,A:C,3,))/VLOOKUP($U$1,A:C,3,))*100)+100</f>
        <v>101.60031225604996</v>
      </c>
      <c r="J335" s="76">
        <f>(((Table134567891011121314151617343[[#This Row],[DEU]]-VLOOKUP($U$1,A:D,4,))/VLOOKUP($U$1,A:D,4,))*100)+100</f>
        <v>138.03191489363471</v>
      </c>
      <c r="K335" s="76">
        <f>(((Table134567891011121314151617343[[#This Row],[ESP]]-VLOOKUP($U$1,A:E,5,))/VLOOKUP($U$1,A:E,5,))*100)+100</f>
        <v>89.961873039744418</v>
      </c>
      <c r="L335" s="76">
        <f>(((Table134567891011121314151617343[[#This Row],[EA19]]-VLOOKUP($U$1,A:F,6,))/VLOOKUP($U$1,A:F,6,))*100)+100</f>
        <v>118.32402234616023</v>
      </c>
      <c r="M335" s="76">
        <f>(((Table134567891011121314151617343[[#This Row],[GBR]]-VLOOKUP($U$1,A:G,7,))/VLOOKUP($U$1,A:G,7,))*100)+100</f>
        <v>106.29834254120175</v>
      </c>
      <c r="N335" s="76">
        <f>IF(VLOOKUP(A335,Database!$A:$AU,MATCH($N$1,Database!$A$1:$AU$1,0),FALSE)=0,#N/A,VLOOKUP(A335,Database!$A:$AU,MATCH($N$1,Database!$A$1:$AU$1,0),FALSE))</f>
        <v>100.189805816</v>
      </c>
      <c r="O335" s="76">
        <f>(((Table134567891011121314151617343[[#This Row],[USA]]-VLOOKUP($U$1,A:N,14,))/VLOOKUP($U$1,A:N,14,))*100)+100</f>
        <v>115.57319857458695</v>
      </c>
      <c r="P335" s="76">
        <f>IF(VLOOKUP(A335,Database!$A:$AS,MATCH($P$1,Database!$A$1:$AS$1,0),FALSE)=0,#N/A,VLOOKUP(A335,Database!$A:$AS,MATCH($P$1,Database!$A$1:$AS$1,0),FALSE))</f>
        <v>103.19140071699999</v>
      </c>
      <c r="Q335" s="76">
        <f>(((Table134567891011121314151617343[[#This Row],[JPN]]-VLOOKUP($U$1,A:Q,16,))/VLOOKUP($U$1,A:Q,16,))*100)+100</f>
        <v>103.60204902171243</v>
      </c>
    </row>
    <row r="336" spans="1:17" s="80" customFormat="1" x14ac:dyDescent="0.35">
      <c r="A336" s="21">
        <v>43040</v>
      </c>
      <c r="B336" s="76">
        <f>IF(VLOOKUP(A336,Database!$A:$AS,MATCH($B$1,Database!$A$1:$AS$1,0),FALSE)=0,#N/A,VLOOKUP(A336,Database!$A:$AS,MATCH($B$1,Database!$A$1:$AS$1,0),FALSE))</f>
        <v>107.391050746</v>
      </c>
      <c r="C336" s="76">
        <f>IF(VLOOKUP(A336,Database!$A:$AS,MATCH($C$1,Database!$A$1:$AS$1,0),FALSE)=0,#N/A,VLOOKUP(A336,Database!$A:$AS,MATCH($C$1,Database!$A$1:$AS$1,0),FALSE))</f>
        <v>104.4</v>
      </c>
      <c r="D336" s="76">
        <f>IF(VLOOKUP(A336,Database!$A:$AS,MATCH($D$1,Database!$A$1:$AS$1,0),FALSE)=0,#N/A,VLOOKUP(A336,Database!$A:$AS,MATCH($D$1,Database!$A$1:$AS$1,0),FALSE))</f>
        <v>107.60896741400001</v>
      </c>
      <c r="E336" s="76">
        <f>IF(VLOOKUP(A336,Database!$A:$AS,MATCH($E$1,Database!$A$1:$AS$1,0),FALSE)=0,#N/A,VLOOKUP(A336,Database!$A:$AS,MATCH($E$1,Database!$A$1:$AS$1,0),FALSE))</f>
        <v>107.636089697</v>
      </c>
      <c r="F336" s="76">
        <f>IF(VLOOKUP(A336,Database!$A:$AS,MATCH($F$1,Database!$A$1:$AS$1,0),FALSE)=0,#N/A,VLOOKUP(A336,Database!$A:$AS,MATCH($F$1,Database!$A$1:$AS$1,0),FALSE))</f>
        <v>107.791017415</v>
      </c>
      <c r="G336" s="76">
        <f>IF(VLOOKUP(A336,Database!$A:$AS,MATCH($G$1,Database!$A$1:$AS$1,0),FALSE)=0,#N/A,VLOOKUP(A336,Database!$A:$AS,MATCH($G$1,Database!$A$1:$AS$1,0),FALSE))</f>
        <v>102.82985497</v>
      </c>
      <c r="H336" s="76">
        <f>(((Table134567891011121314151617343[[#This Row],[ITA]]-VLOOKUP($U$1,A:B,2,))/VLOOKUP($U$1,A:B,2,))*100)+100</f>
        <v>88.322368421270426</v>
      </c>
      <c r="I336" s="76">
        <f>(((Table134567891011121314151617343[[#This Row],[FRA]]-VLOOKUP($U$1,A:C,3,))/VLOOKUP($U$1,A:C,3,))*100)+100</f>
        <v>101.8735362997658</v>
      </c>
      <c r="J336" s="76">
        <f>(((Table134567891011121314151617343[[#This Row],[DEU]]-VLOOKUP($U$1,A:D,4,))/VLOOKUP($U$1,A:D,4,))*100)+100</f>
        <v>143.08510638291506</v>
      </c>
      <c r="K336" s="76">
        <f>(((Table134567891011121314151617343[[#This Row],[ESP]]-VLOOKUP($U$1,A:E,5,))/VLOOKUP($U$1,A:E,5,))*100)+100</f>
        <v>90.99409074426616</v>
      </c>
      <c r="L336" s="76">
        <f>(((Table134567891011121314151617343[[#This Row],[EA19]]-VLOOKUP($U$1,A:F,6,))/VLOOKUP($U$1,A:F,6,))*100)+100</f>
        <v>120.44692737425299</v>
      </c>
      <c r="M336" s="76">
        <f>(((Table134567891011121314151617343[[#This Row],[GBR]]-VLOOKUP($U$1,A:G,7,))/VLOOKUP($U$1,A:G,7,))*100)+100</f>
        <v>107.07182320459476</v>
      </c>
      <c r="N336" s="76">
        <f>IF(VLOOKUP(A336,Database!$A:$AU,MATCH($N$1,Database!$A$1:$AU$1,0),FALSE)=0,#N/A,VLOOKUP(A336,Database!$A:$AU,MATCH($N$1,Database!$A$1:$AU$1,0),FALSE))</f>
        <v>100.37414139099999</v>
      </c>
      <c r="O336" s="76">
        <f>(((Table134567891011121314151617343[[#This Row],[USA]]-VLOOKUP($U$1,A:N,14,))/VLOOKUP($U$1,A:N,14,))*100)+100</f>
        <v>115.78583749368977</v>
      </c>
      <c r="P336" s="76">
        <f>IF(VLOOKUP(A336,Database!$A:$AS,MATCH($P$1,Database!$A$1:$AS$1,0),FALSE)=0,#N/A,VLOOKUP(A336,Database!$A:$AS,MATCH($P$1,Database!$A$1:$AS$1,0),FALSE))</f>
        <v>103.991334055</v>
      </c>
      <c r="Q336" s="76">
        <f>(((Table134567891011121314151617343[[#This Row],[JPN]]-VLOOKUP($U$1,A:Q,16,))/VLOOKUP($U$1,A:Q,16,))*100)+100</f>
        <v>104.40516567990045</v>
      </c>
    </row>
    <row r="337" spans="1:17" s="80" customFormat="1" x14ac:dyDescent="0.35">
      <c r="A337" s="21">
        <v>43070</v>
      </c>
      <c r="B337" s="76">
        <f>IF(VLOOKUP(A337,Database!$A:$AS,MATCH($B$1,Database!$A$1:$AS$1,0),FALSE)=0,#N/A,VLOOKUP(A337,Database!$A:$AS,MATCH($B$1,Database!$A$1:$AS$1,0),FALSE))</f>
        <v>110.690775769</v>
      </c>
      <c r="C337" s="76">
        <f>IF(VLOOKUP(A337,Database!$A:$AS,MATCH($C$1,Database!$A$1:$AS$1,0),FALSE)=0,#N/A,VLOOKUP(A337,Database!$A:$AS,MATCH($C$1,Database!$A$1:$AS$1,0),FALSE))</f>
        <v>105.69</v>
      </c>
      <c r="D337" s="76">
        <f>IF(VLOOKUP(A337,Database!$A:$AS,MATCH($D$1,Database!$A$1:$AS$1,0),FALSE)=0,#N/A,VLOOKUP(A337,Database!$A:$AS,MATCH($D$1,Database!$A$1:$AS$1,0),FALSE))</f>
        <v>107.00891741</v>
      </c>
      <c r="E337" s="76">
        <f>IF(VLOOKUP(A337,Database!$A:$AS,MATCH($E$1,Database!$A$1:$AS$1,0),FALSE)=0,#N/A,VLOOKUP(A337,Database!$A:$AS,MATCH($E$1,Database!$A$1:$AS$1,0),FALSE))</f>
        <v>109.391091159</v>
      </c>
      <c r="F337" s="76">
        <f>IF(VLOOKUP(A337,Database!$A:$AS,MATCH($F$1,Database!$A$1:$AS$1,0),FALSE)=0,#N/A,VLOOKUP(A337,Database!$A:$AS,MATCH($F$1,Database!$A$1:$AS$1,0),FALSE))</f>
        <v>108.090992417</v>
      </c>
      <c r="G337" s="76">
        <f>IF(VLOOKUP(A337,Database!$A:$AS,MATCH($G$1,Database!$A$1:$AS$1,0),FALSE)=0,#N/A,VLOOKUP(A337,Database!$A:$AS,MATCH($G$1,Database!$A$1:$AS$1,0),FALSE))</f>
        <v>103.148213654</v>
      </c>
      <c r="H337" s="76">
        <f>(((Table134567891011121314151617343[[#This Row],[ITA]]-VLOOKUP($U$1,A:B,2,))/VLOOKUP($U$1,A:B,2,))*100)+100</f>
        <v>91.036184210815122</v>
      </c>
      <c r="I337" s="76">
        <f>(((Table134567891011121314151617343[[#This Row],[FRA]]-VLOOKUP($U$1,A:C,3,))/VLOOKUP($U$1,A:C,3,))*100)+100</f>
        <v>103.13231850117096</v>
      </c>
      <c r="J337" s="76">
        <f>(((Table134567891011121314151617343[[#This Row],[DEU]]-VLOOKUP($U$1,A:D,4,))/VLOOKUP($U$1,A:D,4,))*100)+100</f>
        <v>142.28723404271233</v>
      </c>
      <c r="K337" s="76">
        <f>(((Table134567891011121314151617343[[#This Row],[ESP]]-VLOOKUP($U$1,A:E,5,))/VLOOKUP($U$1,A:E,5,))*100)+100</f>
        <v>92.477745183396152</v>
      </c>
      <c r="L337" s="76">
        <f>(((Table134567891011121314151617343[[#This Row],[EA19]]-VLOOKUP($U$1,A:F,6,))/VLOOKUP($U$1,A:F,6,))*100)+100</f>
        <v>120.78212290488685</v>
      </c>
      <c r="M337" s="76">
        <f>(((Table134567891011121314151617343[[#This Row],[GBR]]-VLOOKUP($U$1,A:G,7,))/VLOOKUP($U$1,A:G,7,))*100)+100</f>
        <v>107.40331491718</v>
      </c>
      <c r="N337" s="76">
        <f>IF(VLOOKUP(A337,Database!$A:$AU,MATCH($N$1,Database!$A$1:$AU$1,0),FALSE)=0,#N/A,VLOOKUP(A337,Database!$A:$AU,MATCH($N$1,Database!$A$1:$AU$1,0),FALSE))</f>
        <v>100.534579777</v>
      </c>
      <c r="O337" s="76">
        <f>(((Table134567891011121314151617343[[#This Row],[USA]]-VLOOKUP($U$1,A:N,14,))/VLOOKUP($U$1,A:N,14,))*100)+100</f>
        <v>115.97090998977005</v>
      </c>
      <c r="P337" s="76">
        <f>IF(VLOOKUP(A337,Database!$A:$AS,MATCH($P$1,Database!$A$1:$AS$1,0),FALSE)=0,#N/A,VLOOKUP(A337,Database!$A:$AS,MATCH($P$1,Database!$A$1:$AS$1,0),FALSE))</f>
        <v>105.491209066</v>
      </c>
      <c r="Q337" s="76">
        <f>(((Table134567891011121314151617343[[#This Row],[JPN]]-VLOOKUP($U$1,A:Q,16,))/VLOOKUP($U$1,A:Q,16,))*100)+100</f>
        <v>105.91100941626195</v>
      </c>
    </row>
    <row r="338" spans="1:17" s="80" customFormat="1" x14ac:dyDescent="0.35">
      <c r="A338" s="21">
        <v>43101</v>
      </c>
      <c r="B338" s="76">
        <f>IF(VLOOKUP(A338,Database!$A:$AS,MATCH($B$1,Database!$A$1:$AS$1,0),FALSE)=0,#N/A,VLOOKUP(A338,Database!$A:$AS,MATCH($B$1,Database!$A$1:$AS$1,0),FALSE))</f>
        <v>106.591117407</v>
      </c>
      <c r="C338" s="76">
        <f>IF(VLOOKUP(A338,Database!$A:$AS,MATCH($C$1,Database!$A$1:$AS$1,0),FALSE)=0,#N/A,VLOOKUP(A338,Database!$A:$AS,MATCH($C$1,Database!$A$1:$AS$1,0),FALSE))</f>
        <v>101.85</v>
      </c>
      <c r="D338" s="76">
        <f>IF(VLOOKUP(A338,Database!$A:$AS,MATCH($D$1,Database!$A$1:$AS$1,0),FALSE)=0,#N/A,VLOOKUP(A338,Database!$A:$AS,MATCH($D$1,Database!$A$1:$AS$1,0),FALSE))</f>
        <v>106.50887573999999</v>
      </c>
      <c r="E338" s="76">
        <f>IF(VLOOKUP(A338,Database!$A:$AS,MATCH($E$1,Database!$A$1:$AS$1,0),FALSE)=0,#N/A,VLOOKUP(A338,Database!$A:$AS,MATCH($E$1,Database!$A$1:$AS$1,0),FALSE))</f>
        <v>105.38408782</v>
      </c>
      <c r="F338" s="76">
        <f>IF(VLOOKUP(A338,Database!$A:$AS,MATCH($F$1,Database!$A$1:$AS$1,0),FALSE)=0,#N/A,VLOOKUP(A338,Database!$A:$AS,MATCH($F$1,Database!$A$1:$AS$1,0),FALSE))</f>
        <v>105.79118406800001</v>
      </c>
      <c r="G338" s="76">
        <f>IF(VLOOKUP(A338,Database!$A:$AS,MATCH($G$1,Database!$A$1:$AS$1,0),FALSE)=0,#N/A,VLOOKUP(A338,Database!$A:$AS,MATCH($G$1,Database!$A$1:$AS$1,0),FALSE))</f>
        <v>103.042094093</v>
      </c>
      <c r="H338" s="76">
        <f>(((Table134567891011121314151617343[[#This Row],[ITA]]-VLOOKUP($U$1,A:B,2,))/VLOOKUP($U$1,A:B,2,))*100)+100</f>
        <v>87.664473684336329</v>
      </c>
      <c r="I338" s="76">
        <f>(((Table134567891011121314151617343[[#This Row],[FRA]]-VLOOKUP($U$1,A:C,3,))/VLOOKUP($U$1,A:C,3,))*100)+100</f>
        <v>99.385245901639337</v>
      </c>
      <c r="J338" s="76">
        <f>(((Table134567891011121314151617343[[#This Row],[DEU]]-VLOOKUP($U$1,A:D,4,))/VLOOKUP($U$1,A:D,4,))*100)+100</f>
        <v>141.6223404258767</v>
      </c>
      <c r="K338" s="76">
        <f>(((Table134567891011121314151617343[[#This Row],[ESP]]-VLOOKUP($U$1,A:E,5,))/VLOOKUP($U$1,A:E,5,))*100)+100</f>
        <v>89.090278893344689</v>
      </c>
      <c r="L338" s="76">
        <f>(((Table134567891011121314151617343[[#This Row],[EA19]]-VLOOKUP($U$1,A:F,6,))/VLOOKUP($U$1,A:F,6,))*100)+100</f>
        <v>118.21229050298808</v>
      </c>
      <c r="M338" s="76">
        <f>(((Table134567891011121314151617343[[#This Row],[GBR]]-VLOOKUP($U$1,A:G,7,))/VLOOKUP($U$1,A:G,7,))*100)+100</f>
        <v>107.29281767999868</v>
      </c>
      <c r="N338" s="76">
        <f>IF(VLOOKUP(A338,Database!$A:$AU,MATCH($N$1,Database!$A$1:$AU$1,0),FALSE)=0,#N/A,VLOOKUP(A338,Database!$A:$AU,MATCH($N$1,Database!$A$1:$AU$1,0),FALSE))</f>
        <v>100.49213995700001</v>
      </c>
      <c r="O338" s="76">
        <f>(((Table134567891011121314151617343[[#This Row],[USA]]-VLOOKUP($U$1,A:N,14,))/VLOOKUP($U$1,A:N,14,))*100)+100</f>
        <v>115.92195385391989</v>
      </c>
      <c r="P338" s="76">
        <f>IF(VLOOKUP(A338,Database!$A:$AS,MATCH($P$1,Database!$A$1:$AS$1,0),FALSE)=0,#N/A,VLOOKUP(A338,Database!$A:$AS,MATCH($P$1,Database!$A$1:$AS$1,0),FALSE))</f>
        <v>101.291559037</v>
      </c>
      <c r="Q338" s="76">
        <f>(((Table134567891011121314151617343[[#This Row],[JPN]]-VLOOKUP($U$1,A:Q,16,))/VLOOKUP($U$1,A:Q,16,))*100)+100</f>
        <v>101.69464695625693</v>
      </c>
    </row>
    <row r="339" spans="1:17" s="80" customFormat="1" x14ac:dyDescent="0.35">
      <c r="A339" s="21">
        <v>43132</v>
      </c>
      <c r="B339" s="76">
        <f>IF(VLOOKUP(A339,Database!$A:$AS,MATCH($B$1,Database!$A$1:$AS$1,0),FALSE)=0,#N/A,VLOOKUP(A339,Database!$A:$AS,MATCH($B$1,Database!$A$1:$AS$1,0),FALSE))</f>
        <v>105.891175735</v>
      </c>
      <c r="C339" s="76">
        <f>IF(VLOOKUP(A339,Database!$A:$AS,MATCH($C$1,Database!$A$1:$AS$1,0),FALSE)=0,#N/A,VLOOKUP(A339,Database!$A:$AS,MATCH($C$1,Database!$A$1:$AS$1,0),FALSE))</f>
        <v>103.24</v>
      </c>
      <c r="D339" s="76">
        <f>IF(VLOOKUP(A339,Database!$A:$AS,MATCH($D$1,Database!$A$1:$AS$1,0),FALSE)=0,#N/A,VLOOKUP(A339,Database!$A:$AS,MATCH($D$1,Database!$A$1:$AS$1,0),FALSE))</f>
        <v>104.60871739300001</v>
      </c>
      <c r="E339" s="76">
        <f>IF(VLOOKUP(A339,Database!$A:$AS,MATCH($E$1,Database!$A$1:$AS$1,0),FALSE)=0,#N/A,VLOOKUP(A339,Database!$A:$AS,MATCH($E$1,Database!$A$1:$AS$1,0),FALSE))</f>
        <v>106.563088803</v>
      </c>
      <c r="F339" s="76">
        <f>IF(VLOOKUP(A339,Database!$A:$AS,MATCH($F$1,Database!$A$1:$AS$1,0),FALSE)=0,#N/A,VLOOKUP(A339,Database!$A:$AS,MATCH($F$1,Database!$A$1:$AS$1,0),FALSE))</f>
        <v>104.991250729</v>
      </c>
      <c r="G339" s="76">
        <f>IF(VLOOKUP(A339,Database!$A:$AS,MATCH($G$1,Database!$A$1:$AS$1,0),FALSE)=0,#N/A,VLOOKUP(A339,Database!$A:$AS,MATCH($G$1,Database!$A$1:$AS$1,0),FALSE))</f>
        <v>103.36045277700001</v>
      </c>
      <c r="H339" s="76">
        <f>(((Table134567891011121314151617343[[#This Row],[ITA]]-VLOOKUP($U$1,A:B,2,))/VLOOKUP($U$1,A:B,2,))*100)+100</f>
        <v>87.088815789210599</v>
      </c>
      <c r="I339" s="76">
        <f>(((Table134567891011121314151617343[[#This Row],[FRA]]-VLOOKUP($U$1,A:C,3,))/VLOOKUP($U$1,A:C,3,))*100)+100</f>
        <v>100.7416081186573</v>
      </c>
      <c r="J339" s="76">
        <f>(((Table134567891011121314151617343[[#This Row],[DEU]]-VLOOKUP($U$1,A:D,4,))/VLOOKUP($U$1,A:D,4,))*100)+100</f>
        <v>139.0957446805717</v>
      </c>
      <c r="K339" s="76">
        <f>(((Table134567891011121314151617343[[#This Row],[ESP]]-VLOOKUP($U$1,A:E,5,))/VLOOKUP($U$1,A:E,5,))*100)+100</f>
        <v>90.086990337774566</v>
      </c>
      <c r="L339" s="76">
        <f>(((Table134567891011121314151617343[[#This Row],[EA19]]-VLOOKUP($U$1,A:F,6,))/VLOOKUP($U$1,A:F,6,))*100)+100</f>
        <v>117.31843575425862</v>
      </c>
      <c r="M339" s="76">
        <f>(((Table134567891011121314151617343[[#This Row],[GBR]]-VLOOKUP($U$1,A:G,7,))/VLOOKUP($U$1,A:G,7,))*100)+100</f>
        <v>107.6243093925839</v>
      </c>
      <c r="N339" s="76">
        <f>IF(VLOOKUP(A339,Database!$A:$AU,MATCH($N$1,Database!$A$1:$AU$1,0),FALSE)=0,#N/A,VLOOKUP(A339,Database!$A:$AU,MATCH($N$1,Database!$A$1:$AU$1,0),FALSE))</f>
        <v>100.85089526</v>
      </c>
      <c r="O339" s="76">
        <f>(((Table134567891011121314151617343[[#This Row],[USA]]-VLOOKUP($U$1,A:N,14,))/VLOOKUP($U$1,A:N,14,))*100)+100</f>
        <v>116.33579334123709</v>
      </c>
      <c r="P339" s="76">
        <f>IF(VLOOKUP(A339,Database!$A:$AS,MATCH($P$1,Database!$A$1:$AS$1,0),FALSE)=0,#N/A,VLOOKUP(A339,Database!$A:$AS,MATCH($P$1,Database!$A$1:$AS$1,0),FALSE))</f>
        <v>103.791350721</v>
      </c>
      <c r="Q339" s="76">
        <f>(((Table134567891011121314151617343[[#This Row],[JPN]]-VLOOKUP($U$1,A:Q,16,))/VLOOKUP($U$1,A:Q,16,))*100)+100</f>
        <v>104.20438651585545</v>
      </c>
    </row>
    <row r="340" spans="1:17" s="80" customFormat="1" x14ac:dyDescent="0.35">
      <c r="A340" s="21">
        <v>43160</v>
      </c>
      <c r="B340" s="76">
        <f>IF(VLOOKUP(A340,Database!$A:$AS,MATCH($B$1,Database!$A$1:$AS$1,0),FALSE)=0,#N/A,VLOOKUP(A340,Database!$A:$AS,MATCH($B$1,Database!$A$1:$AS$1,0),FALSE))</f>
        <v>107.391050746</v>
      </c>
      <c r="C340" s="76">
        <f>IF(VLOOKUP(A340,Database!$A:$AS,MATCH($C$1,Database!$A$1:$AS$1,0),FALSE)=0,#N/A,VLOOKUP(A340,Database!$A:$AS,MATCH($C$1,Database!$A$1:$AS$1,0),FALSE))</f>
        <v>104.25</v>
      </c>
      <c r="D340" s="76">
        <f>IF(VLOOKUP(A340,Database!$A:$AS,MATCH($D$1,Database!$A$1:$AS$1,0),FALSE)=0,#N/A,VLOOKUP(A340,Database!$A:$AS,MATCH($D$1,Database!$A$1:$AS$1,0),FALSE))</f>
        <v>105.90882573499999</v>
      </c>
      <c r="E340" s="76">
        <f>IF(VLOOKUP(A340,Database!$A:$AS,MATCH($E$1,Database!$A$1:$AS$1,0),FALSE)=0,#N/A,VLOOKUP(A340,Database!$A:$AS,MATCH($E$1,Database!$A$1:$AS$1,0),FALSE))</f>
        <v>107.71308976100001</v>
      </c>
      <c r="F340" s="76">
        <f>IF(VLOOKUP(A340,Database!$A:$AS,MATCH($F$1,Database!$A$1:$AS$1,0),FALSE)=0,#N/A,VLOOKUP(A340,Database!$A:$AS,MATCH($F$1,Database!$A$1:$AS$1,0),FALSE))</f>
        <v>105.191234064</v>
      </c>
      <c r="G340" s="76">
        <f>IF(VLOOKUP(A340,Database!$A:$AS,MATCH($G$1,Database!$A$1:$AS$1,0),FALSE)=0,#N/A,VLOOKUP(A340,Database!$A:$AS,MATCH($G$1,Database!$A$1:$AS$1,0),FALSE))</f>
        <v>103.148213654</v>
      </c>
      <c r="H340" s="76">
        <f>(((Table134567891011121314151617343[[#This Row],[ITA]]-VLOOKUP($U$1,A:B,2,))/VLOOKUP($U$1,A:B,2,))*100)+100</f>
        <v>88.322368421270426</v>
      </c>
      <c r="I340" s="76">
        <f>(((Table134567891011121314151617343[[#This Row],[FRA]]-VLOOKUP($U$1,A:C,3,))/VLOOKUP($U$1,A:C,3,))*100)+100</f>
        <v>101.72716627634659</v>
      </c>
      <c r="J340" s="76">
        <f>(((Table134567891011121314151617343[[#This Row],[DEU]]-VLOOKUP($U$1,A:D,4,))/VLOOKUP($U$1,A:D,4,))*100)+100</f>
        <v>140.82446808434429</v>
      </c>
      <c r="K340" s="76">
        <f>(((Table134567891011121314151617343[[#This Row],[ESP]]-VLOOKUP($U$1,A:E,5,))/VLOOKUP($U$1,A:E,5,))*100)+100</f>
        <v>91.059185554293677</v>
      </c>
      <c r="L340" s="76">
        <f>(((Table134567891011121314151617343[[#This Row],[EA19]]-VLOOKUP($U$1,A:F,6,))/VLOOKUP($U$1,A:F,6,))*100)+100</f>
        <v>117.54189944172033</v>
      </c>
      <c r="M340" s="76">
        <f>(((Table134567891011121314151617343[[#This Row],[GBR]]-VLOOKUP($U$1,A:G,7,))/VLOOKUP($U$1,A:G,7,))*100)+100</f>
        <v>107.40331491718</v>
      </c>
      <c r="N340" s="76">
        <f>IF(VLOOKUP(A340,Database!$A:$AU,MATCH($N$1,Database!$A$1:$AU$1,0),FALSE)=0,#N/A,VLOOKUP(A340,Database!$A:$AU,MATCH($N$1,Database!$A$1:$AU$1,0),FALSE))</f>
        <v>101.417784169</v>
      </c>
      <c r="O340" s="76">
        <f>(((Table134567891011121314151617343[[#This Row],[USA]]-VLOOKUP($U$1,A:N,14,))/VLOOKUP($U$1,A:N,14,))*100)+100</f>
        <v>116.98972378771296</v>
      </c>
      <c r="P340" s="76">
        <f>IF(VLOOKUP(A340,Database!$A:$AS,MATCH($P$1,Database!$A$1:$AS$1,0),FALSE)=0,#N/A,VLOOKUP(A340,Database!$A:$AS,MATCH($P$1,Database!$A$1:$AS$1,0),FALSE))</f>
        <v>104.891259062</v>
      </c>
      <c r="Q340" s="76">
        <f>(((Table134567891011121314151617343[[#This Row],[JPN]]-VLOOKUP($U$1,A:Q,16,))/VLOOKUP($U$1,A:Q,16,))*100)+100</f>
        <v>105.30867192211895</v>
      </c>
    </row>
    <row r="341" spans="1:17" s="80" customFormat="1" x14ac:dyDescent="0.35">
      <c r="A341" s="21">
        <v>43191</v>
      </c>
      <c r="B341" s="76">
        <f>IF(VLOOKUP(A341,Database!$A:$AS,MATCH($B$1,Database!$A$1:$AS$1,0),FALSE)=0,#N/A,VLOOKUP(A341,Database!$A:$AS,MATCH($B$1,Database!$A$1:$AS$1,0),FALSE))</f>
        <v>105.691192401</v>
      </c>
      <c r="C341" s="76">
        <f>IF(VLOOKUP(A341,Database!$A:$AS,MATCH($C$1,Database!$A$1:$AS$1,0),FALSE)=0,#N/A,VLOOKUP(A341,Database!$A:$AS,MATCH($C$1,Database!$A$1:$AS$1,0),FALSE))</f>
        <v>103.27</v>
      </c>
      <c r="D341" s="76">
        <f>IF(VLOOKUP(A341,Database!$A:$AS,MATCH($D$1,Database!$A$1:$AS$1,0),FALSE)=0,#N/A,VLOOKUP(A341,Database!$A:$AS,MATCH($D$1,Database!$A$1:$AS$1,0),FALSE))</f>
        <v>105.40878406500001</v>
      </c>
      <c r="E341" s="76">
        <f>IF(VLOOKUP(A341,Database!$A:$AS,MATCH($E$1,Database!$A$1:$AS$1,0),FALSE)=0,#N/A,VLOOKUP(A341,Database!$A:$AS,MATCH($E$1,Database!$A$1:$AS$1,0),FALSE))</f>
        <v>105.30208775200001</v>
      </c>
      <c r="F341" s="76">
        <f>IF(VLOOKUP(A341,Database!$A:$AS,MATCH($F$1,Database!$A$1:$AS$1,0),FALSE)=0,#N/A,VLOOKUP(A341,Database!$A:$AS,MATCH($F$1,Database!$A$1:$AS$1,0),FALSE))</f>
        <v>104.791267394</v>
      </c>
      <c r="G341" s="76">
        <f>IF(VLOOKUP(A341,Database!$A:$AS,MATCH($G$1,Database!$A$1:$AS$1,0),FALSE)=0,#N/A,VLOOKUP(A341,Database!$A:$AS,MATCH($G$1,Database!$A$1:$AS$1,0),FALSE))</f>
        <v>103.042094093</v>
      </c>
      <c r="H341" s="76">
        <f>(((Table134567891011121314151617343[[#This Row],[ITA]]-VLOOKUP($U$1,A:B,2,))/VLOOKUP($U$1,A:B,2,))*100)+100</f>
        <v>86.924342105593894</v>
      </c>
      <c r="I341" s="76">
        <f>(((Table134567891011121314151617343[[#This Row],[FRA]]-VLOOKUP($U$1,A:C,3,))/VLOOKUP($U$1,A:C,3,))*100)+100</f>
        <v>100.77088212334114</v>
      </c>
      <c r="J341" s="76">
        <f>(((Table134567891011121314151617343[[#This Row],[DEU]]-VLOOKUP($U$1,A:D,4,))/VLOOKUP($U$1,A:D,4,))*100)+100</f>
        <v>140.15957446750866</v>
      </c>
      <c r="K341" s="76">
        <f>(((Table134567891011121314151617343[[#This Row],[ESP]]-VLOOKUP($U$1,A:E,5,))/VLOOKUP($U$1,A:E,5,))*100)+100</f>
        <v>89.020957147732844</v>
      </c>
      <c r="L341" s="76">
        <f>(((Table134567891011121314151617343[[#This Row],[EA19]]-VLOOKUP($U$1,A:F,6,))/VLOOKUP($U$1,A:F,6,))*100)+100</f>
        <v>117.0949720667969</v>
      </c>
      <c r="M341" s="76">
        <f>(((Table134567891011121314151617343[[#This Row],[GBR]]-VLOOKUP($U$1,A:G,7,))/VLOOKUP($U$1,A:G,7,))*100)+100</f>
        <v>107.29281767999868</v>
      </c>
      <c r="N341" s="76">
        <f>IF(VLOOKUP(A341,Database!$A:$AU,MATCH($N$1,Database!$A$1:$AU$1,0),FALSE)=0,#N/A,VLOOKUP(A341,Database!$A:$AU,MATCH($N$1,Database!$A$1:$AU$1,0),FALSE))</f>
        <v>102.56356015900001</v>
      </c>
      <c r="O341" s="76">
        <f>(((Table134567891011121314151617343[[#This Row],[USA]]-VLOOKUP($U$1,A:N,14,))/VLOOKUP($U$1,A:N,14,))*100)+100</f>
        <v>118.31142508192904</v>
      </c>
      <c r="P341" s="76">
        <f>IF(VLOOKUP(A341,Database!$A:$AS,MATCH($P$1,Database!$A$1:$AS$1,0),FALSE)=0,#N/A,VLOOKUP(A341,Database!$A:$AS,MATCH($P$1,Database!$A$1:$AS$1,0),FALSE))</f>
        <v>104.291309058</v>
      </c>
      <c r="Q341" s="76">
        <f>(((Table134567891011121314151617343[[#This Row],[JPN]]-VLOOKUP($U$1,A:Q,16,))/VLOOKUP($U$1,A:Q,16,))*100)+100</f>
        <v>104.70633442797593</v>
      </c>
    </row>
    <row r="342" spans="1:17" s="80" customFormat="1" x14ac:dyDescent="0.35">
      <c r="A342" s="21">
        <v>43221</v>
      </c>
      <c r="B342" s="76">
        <f>IF(VLOOKUP(A342,Database!$A:$AS,MATCH($B$1,Database!$A$1:$AS$1,0),FALSE)=0,#N/A,VLOOKUP(A342,Database!$A:$AS,MATCH($B$1,Database!$A$1:$AS$1,0),FALSE))</f>
        <v>106.691109074</v>
      </c>
      <c r="C342" s="76">
        <f>IF(VLOOKUP(A342,Database!$A:$AS,MATCH($C$1,Database!$A$1:$AS$1,0),FALSE)=0,#N/A,VLOOKUP(A342,Database!$A:$AS,MATCH($C$1,Database!$A$1:$AS$1,0),FALSE))</f>
        <v>102.2</v>
      </c>
      <c r="D342" s="76">
        <f>IF(VLOOKUP(A342,Database!$A:$AS,MATCH($D$1,Database!$A$1:$AS$1,0),FALSE)=0,#N/A,VLOOKUP(A342,Database!$A:$AS,MATCH($D$1,Database!$A$1:$AS$1,0),FALSE))</f>
        <v>107.108925744</v>
      </c>
      <c r="E342" s="76">
        <f>IF(VLOOKUP(A342,Database!$A:$AS,MATCH($E$1,Database!$A$1:$AS$1,0),FALSE)=0,#N/A,VLOOKUP(A342,Database!$A:$AS,MATCH($E$1,Database!$A$1:$AS$1,0),FALSE))</f>
        <v>105.66108805099999</v>
      </c>
      <c r="F342" s="76">
        <f>IF(VLOOKUP(A342,Database!$A:$AS,MATCH($F$1,Database!$A$1:$AS$1,0),FALSE)=0,#N/A,VLOOKUP(A342,Database!$A:$AS,MATCH($F$1,Database!$A$1:$AS$1,0),FALSE))</f>
        <v>106.291142405</v>
      </c>
      <c r="G342" s="76">
        <f>IF(VLOOKUP(A342,Database!$A:$AS,MATCH($G$1,Database!$A$1:$AS$1,0),FALSE)=0,#N/A,VLOOKUP(A342,Database!$A:$AS,MATCH($G$1,Database!$A$1:$AS$1,0),FALSE))</f>
        <v>102.82985497</v>
      </c>
      <c r="H342" s="76">
        <f>(((Table134567891011121314151617343[[#This Row],[ITA]]-VLOOKUP($U$1,A:B,2,))/VLOOKUP($U$1,A:B,2,))*100)+100</f>
        <v>87.746710526144682</v>
      </c>
      <c r="I342" s="76">
        <f>(((Table134567891011121314151617343[[#This Row],[FRA]]-VLOOKUP($U$1,A:C,3,))/VLOOKUP($U$1,A:C,3,))*100)+100</f>
        <v>99.726775956284158</v>
      </c>
      <c r="J342" s="76">
        <f>(((Table134567891011121314151617343[[#This Row],[DEU]]-VLOOKUP($U$1,A:D,4,))/VLOOKUP($U$1,A:D,4,))*100)+100</f>
        <v>142.42021276607946</v>
      </c>
      <c r="K342" s="76">
        <f>(((Table134567891011121314151617343[[#This Row],[ESP]]-VLOOKUP($U$1,A:E,5,))/VLOOKUP($U$1,A:E,5,))*100)+100</f>
        <v>89.32445113266283</v>
      </c>
      <c r="L342" s="76">
        <f>(((Table134567891011121314151617343[[#This Row],[EA19]]-VLOOKUP($U$1,A:F,6,))/VLOOKUP($U$1,A:F,6,))*100)+100</f>
        <v>118.77094972108365</v>
      </c>
      <c r="M342" s="76">
        <f>(((Table134567891011121314151617343[[#This Row],[GBR]]-VLOOKUP($U$1,A:G,7,))/VLOOKUP($U$1,A:G,7,))*100)+100</f>
        <v>107.07182320459476</v>
      </c>
      <c r="N342" s="76">
        <f>IF(VLOOKUP(A342,Database!$A:$AU,MATCH($N$1,Database!$A$1:$AU$1,0),FALSE)=0,#N/A,VLOOKUP(A342,Database!$A:$AU,MATCH($N$1,Database!$A$1:$AU$1,0),FALSE))</f>
        <v>101.61114316299999</v>
      </c>
      <c r="O342" s="76">
        <f>(((Table134567891011121314151617343[[#This Row],[USA]]-VLOOKUP($U$1,A:N,14,))/VLOOKUP($U$1,A:N,14,))*100)+100</f>
        <v>117.21277160408248</v>
      </c>
      <c r="P342" s="76">
        <f>IF(VLOOKUP(A342,Database!$A:$AS,MATCH($P$1,Database!$A$1:$AS$1,0),FALSE)=0,#N/A,VLOOKUP(A342,Database!$A:$AS,MATCH($P$1,Database!$A$1:$AS$1,0),FALSE))</f>
        <v>104.59128406000001</v>
      </c>
      <c r="Q342" s="76">
        <f>(((Table134567891011121314151617343[[#This Row],[JPN]]-VLOOKUP($U$1,A:Q,16,))/VLOOKUP($U$1,A:Q,16,))*100)+100</f>
        <v>105.00750317504745</v>
      </c>
    </row>
    <row r="343" spans="1:17" s="80" customFormat="1" x14ac:dyDescent="0.35">
      <c r="A343" s="21">
        <v>43252</v>
      </c>
      <c r="B343" s="76">
        <f>IF(VLOOKUP(A343,Database!$A:$AS,MATCH($B$1,Database!$A$1:$AS$1,0),FALSE)=0,#N/A,VLOOKUP(A343,Database!$A:$AS,MATCH($B$1,Database!$A$1:$AS$1,0),FALSE))</f>
        <v>107.19106741100001</v>
      </c>
      <c r="C343" s="76">
        <f>IF(VLOOKUP(A343,Database!$A:$AS,MATCH($C$1,Database!$A$1:$AS$1,0),FALSE)=0,#N/A,VLOOKUP(A343,Database!$A:$AS,MATCH($C$1,Database!$A$1:$AS$1,0),FALSE))</f>
        <v>103.94</v>
      </c>
      <c r="D343" s="76">
        <f>IF(VLOOKUP(A343,Database!$A:$AS,MATCH($D$1,Database!$A$1:$AS$1,0),FALSE)=0,#N/A,VLOOKUP(A343,Database!$A:$AS,MATCH($D$1,Database!$A$1:$AS$1,0),FALSE))</f>
        <v>107.00891741</v>
      </c>
      <c r="E343" s="76">
        <f>IF(VLOOKUP(A343,Database!$A:$AS,MATCH($E$1,Database!$A$1:$AS$1,0),FALSE)=0,#N/A,VLOOKUP(A343,Database!$A:$AS,MATCH($E$1,Database!$A$1:$AS$1,0),FALSE))</f>
        <v>104.5200871</v>
      </c>
      <c r="F343" s="76">
        <f>IF(VLOOKUP(A343,Database!$A:$AS,MATCH($F$1,Database!$A$1:$AS$1,0),FALSE)=0,#N/A,VLOOKUP(A343,Database!$A:$AS,MATCH($F$1,Database!$A$1:$AS$1,0),FALSE))</f>
        <v>106.09115907</v>
      </c>
      <c r="G343" s="76">
        <f>IF(VLOOKUP(A343,Database!$A:$AS,MATCH($G$1,Database!$A$1:$AS$1,0),FALSE)=0,#N/A,VLOOKUP(A343,Database!$A:$AS,MATCH($G$1,Database!$A$1:$AS$1,0),FALSE))</f>
        <v>104.633887513</v>
      </c>
      <c r="H343" s="76">
        <f>(((Table134567891011121314151617343[[#This Row],[ITA]]-VLOOKUP($U$1,A:B,2,))/VLOOKUP($U$1,A:B,2,))*100)+100</f>
        <v>88.157894736831295</v>
      </c>
      <c r="I343" s="76">
        <f>(((Table134567891011121314151617343[[#This Row],[FRA]]-VLOOKUP($U$1,A:C,3,))/VLOOKUP($U$1,A:C,3,))*100)+100</f>
        <v>101.42466822794691</v>
      </c>
      <c r="J343" s="76">
        <f>(((Table134567891011121314151617343[[#This Row],[DEU]]-VLOOKUP($U$1,A:D,4,))/VLOOKUP($U$1,A:D,4,))*100)+100</f>
        <v>142.28723404271233</v>
      </c>
      <c r="K343" s="76">
        <f>(((Table134567891011121314151617343[[#This Row],[ESP]]-VLOOKUP($U$1,A:E,5,))/VLOOKUP($U$1,A:E,5,))*100)+100</f>
        <v>88.359864400026439</v>
      </c>
      <c r="L343" s="76">
        <f>(((Table134567891011121314151617343[[#This Row],[EA19]]-VLOOKUP($U$1,A:F,6,))/VLOOKUP($U$1,A:F,6,))*100)+100</f>
        <v>118.54748603362194</v>
      </c>
      <c r="M343" s="76">
        <f>(((Table134567891011121314151617343[[#This Row],[GBR]]-VLOOKUP($U$1,A:G,7,))/VLOOKUP($U$1,A:G,7,))*100)+100</f>
        <v>108.95027624292479</v>
      </c>
      <c r="N343" s="76">
        <f>IF(VLOOKUP(A343,Database!$A:$AU,MATCH($N$1,Database!$A$1:$AU$1,0),FALSE)=0,#N/A,VLOOKUP(A343,Database!$A:$AU,MATCH($N$1,Database!$A$1:$AU$1,0),FALSE))</f>
        <v>102.381901863</v>
      </c>
      <c r="O343" s="76">
        <f>(((Table134567891011121314151617343[[#This Row],[USA]]-VLOOKUP($U$1,A:N,14,))/VLOOKUP($U$1,A:N,14,))*100)+100</f>
        <v>118.10187451792369</v>
      </c>
      <c r="P343" s="76">
        <f>IF(VLOOKUP(A343,Database!$A:$AS,MATCH($P$1,Database!$A$1:$AS$1,0),FALSE)=0,#N/A,VLOOKUP(A343,Database!$A:$AS,MATCH($P$1,Database!$A$1:$AS$1,0),FALSE))</f>
        <v>103.591367386</v>
      </c>
      <c r="Q343" s="76">
        <f>(((Table134567891011121314151617343[[#This Row],[JPN]]-VLOOKUP($U$1,A:Q,16,))/VLOOKUP($U$1,A:Q,16,))*100)+100</f>
        <v>104.00360735080645</v>
      </c>
    </row>
    <row r="344" spans="1:17" s="80" customFormat="1" x14ac:dyDescent="0.35">
      <c r="A344" s="21">
        <v>43282</v>
      </c>
      <c r="B344" s="76">
        <f>IF(VLOOKUP(A344,Database!$A:$AS,MATCH($B$1,Database!$A$1:$AS$1,0),FALSE)=0,#N/A,VLOOKUP(A344,Database!$A:$AS,MATCH($B$1,Database!$A$1:$AS$1,0),FALSE))</f>
        <v>106.09115907</v>
      </c>
      <c r="C344" s="76">
        <f>IF(VLOOKUP(A344,Database!$A:$AS,MATCH($C$1,Database!$A$1:$AS$1,0),FALSE)=0,#N/A,VLOOKUP(A344,Database!$A:$AS,MATCH($C$1,Database!$A$1:$AS$1,0),FALSE))</f>
        <v>103.7</v>
      </c>
      <c r="D344" s="76">
        <f>IF(VLOOKUP(A344,Database!$A:$AS,MATCH($D$1,Database!$A$1:$AS$1,0),FALSE)=0,#N/A,VLOOKUP(A344,Database!$A:$AS,MATCH($D$1,Database!$A$1:$AS$1,0),FALSE))</f>
        <v>104.708725727</v>
      </c>
      <c r="E344" s="76">
        <f>IF(VLOOKUP(A344,Database!$A:$AS,MATCH($E$1,Database!$A$1:$AS$1,0),FALSE)=0,#N/A,VLOOKUP(A344,Database!$A:$AS,MATCH($E$1,Database!$A$1:$AS$1,0),FALSE))</f>
        <v>104.608087173</v>
      </c>
      <c r="F344" s="76">
        <f>IF(VLOOKUP(A344,Database!$A:$AS,MATCH($F$1,Database!$A$1:$AS$1,0),FALSE)=0,#N/A,VLOOKUP(A344,Database!$A:$AS,MATCH($F$1,Database!$A$1:$AS$1,0),FALSE))</f>
        <v>104.49129239200001</v>
      </c>
      <c r="G344" s="76">
        <f>IF(VLOOKUP(A344,Database!$A:$AS,MATCH($G$1,Database!$A$1:$AS$1,0),FALSE)=0,#N/A,VLOOKUP(A344,Database!$A:$AS,MATCH($G$1,Database!$A$1:$AS$1,0),FALSE))</f>
        <v>103.78493102199999</v>
      </c>
      <c r="H344" s="76">
        <f>(((Table134567891011121314151617343[[#This Row],[ITA]]-VLOOKUP($U$1,A:B,2,))/VLOOKUP($U$1,A:B,2,))*100)+100</f>
        <v>87.253289473649716</v>
      </c>
      <c r="I344" s="76">
        <f>(((Table134567891011121314151617343[[#This Row],[FRA]]-VLOOKUP($U$1,A:C,3,))/VLOOKUP($U$1,A:C,3,))*100)+100</f>
        <v>101.19047619047619</v>
      </c>
      <c r="J344" s="76">
        <f>(((Table134567891011121314151617343[[#This Row],[DEU]]-VLOOKUP($U$1,A:D,4,))/VLOOKUP($U$1,A:D,4,))*100)+100</f>
        <v>139.2287234039388</v>
      </c>
      <c r="K344" s="76">
        <f>(((Table134567891011121314151617343[[#This Row],[ESP]]-VLOOKUP($U$1,A:E,5,))/VLOOKUP($U$1,A:E,5,))*100)+100</f>
        <v>88.434258468508546</v>
      </c>
      <c r="L344" s="76">
        <f>(((Table134567891011121314151617343[[#This Row],[EA19]]-VLOOKUP($U$1,A:F,6,))/VLOOKUP($U$1,A:F,6,))*100)+100</f>
        <v>116.75977653616305</v>
      </c>
      <c r="M344" s="76">
        <f>(((Table134567891011121314151617343[[#This Row],[GBR]]-VLOOKUP($U$1,A:G,7,))/VLOOKUP($U$1,A:G,7,))*100)+100</f>
        <v>108.06629834235044</v>
      </c>
      <c r="N344" s="76">
        <f>IF(VLOOKUP(A344,Database!$A:$AU,MATCH($N$1,Database!$A$1:$AU$1,0),FALSE)=0,#N/A,VLOOKUP(A344,Database!$A:$AU,MATCH($N$1,Database!$A$1:$AU$1,0),FALSE))</f>
        <v>102.588151457</v>
      </c>
      <c r="O344" s="76">
        <f>(((Table134567891011121314151617343[[#This Row],[USA]]-VLOOKUP($U$1,A:N,14,))/VLOOKUP($U$1,A:N,14,))*100)+100</f>
        <v>118.33979218917925</v>
      </c>
      <c r="P344" s="76">
        <f>IF(VLOOKUP(A344,Database!$A:$AS,MATCH($P$1,Database!$A$1:$AS$1,0),FALSE)=0,#N/A,VLOOKUP(A344,Database!$A:$AS,MATCH($P$1,Database!$A$1:$AS$1,0),FALSE))</f>
        <v>103.791350721</v>
      </c>
      <c r="Q344" s="76">
        <f>(((Table134567891011121314151617343[[#This Row],[JPN]]-VLOOKUP($U$1,A:Q,16,))/VLOOKUP($U$1,A:Q,16,))*100)+100</f>
        <v>104.20438651585545</v>
      </c>
    </row>
    <row r="345" spans="1:17" s="80" customFormat="1" x14ac:dyDescent="0.35">
      <c r="A345" s="21">
        <v>43313</v>
      </c>
      <c r="B345" s="76">
        <f>IF(VLOOKUP(A345,Database!$A:$AS,MATCH($B$1,Database!$A$1:$AS$1,0),FALSE)=0,#N/A,VLOOKUP(A345,Database!$A:$AS,MATCH($B$1,Database!$A$1:$AS$1,0),FALSE))</f>
        <v>106.891092409</v>
      </c>
      <c r="C345" s="76">
        <f>IF(VLOOKUP(A345,Database!$A:$AS,MATCH($C$1,Database!$A$1:$AS$1,0),FALSE)=0,#N/A,VLOOKUP(A345,Database!$A:$AS,MATCH($C$1,Database!$A$1:$AS$1,0),FALSE))</f>
        <v>104.02</v>
      </c>
      <c r="D345" s="76">
        <f>IF(VLOOKUP(A345,Database!$A:$AS,MATCH($D$1,Database!$A$1:$AS$1,0),FALSE)=0,#N/A,VLOOKUP(A345,Database!$A:$AS,MATCH($D$1,Database!$A$1:$AS$1,0),FALSE))</f>
        <v>105.708809067</v>
      </c>
      <c r="E345" s="76">
        <f>IF(VLOOKUP(A345,Database!$A:$AS,MATCH($E$1,Database!$A$1:$AS$1,0),FALSE)=0,#N/A,VLOOKUP(A345,Database!$A:$AS,MATCH($E$1,Database!$A$1:$AS$1,0),FALSE))</f>
        <v>105.405087838</v>
      </c>
      <c r="F345" s="76">
        <f>IF(VLOOKUP(A345,Database!$A:$AS,MATCH($F$1,Database!$A$1:$AS$1,0),FALSE)=0,#N/A,VLOOKUP(A345,Database!$A:$AS,MATCH($F$1,Database!$A$1:$AS$1,0),FALSE))</f>
        <v>106.191150737</v>
      </c>
      <c r="G345" s="76">
        <f>IF(VLOOKUP(A345,Database!$A:$AS,MATCH($G$1,Database!$A$1:$AS$1,0),FALSE)=0,#N/A,VLOOKUP(A345,Database!$A:$AS,MATCH($G$1,Database!$A$1:$AS$1,0),FALSE))</f>
        <v>104.527767952</v>
      </c>
      <c r="H345" s="76">
        <f>(((Table134567891011121314151617343[[#This Row],[ITA]]-VLOOKUP($U$1,A:B,2,))/VLOOKUP($U$1,A:B,2,))*100)+100</f>
        <v>87.911184210583798</v>
      </c>
      <c r="I345" s="76">
        <f>(((Table134567891011121314151617343[[#This Row],[FRA]]-VLOOKUP($U$1,A:C,3,))/VLOOKUP($U$1,A:C,3,))*100)+100</f>
        <v>101.50273224043715</v>
      </c>
      <c r="J345" s="76">
        <f>(((Table134567891011121314151617343[[#This Row],[DEU]]-VLOOKUP($U$1,A:D,4,))/VLOOKUP($U$1,A:D,4,))*100)+100</f>
        <v>140.55851063761006</v>
      </c>
      <c r="K345" s="76">
        <f>(((Table134567891011121314151617343[[#This Row],[ESP]]-VLOOKUP($U$1,A:E,5,))/VLOOKUP($U$1,A:E,5,))*100)+100</f>
        <v>89.108032023813308</v>
      </c>
      <c r="L345" s="76">
        <f>(((Table134567891011121314151617343[[#This Row],[EA19]]-VLOOKUP($U$1,A:F,6,))/VLOOKUP($U$1,A:F,6,))*100)+100</f>
        <v>118.65921787679409</v>
      </c>
      <c r="M345" s="76">
        <f>(((Table134567891011121314151617343[[#This Row],[GBR]]-VLOOKUP($U$1,A:G,7,))/VLOOKUP($U$1,A:G,7,))*100)+100</f>
        <v>108.83977900574347</v>
      </c>
      <c r="N345" s="76">
        <f>IF(VLOOKUP(A345,Database!$A:$AU,MATCH($N$1,Database!$A$1:$AU$1,0),FALSE)=0,#N/A,VLOOKUP(A345,Database!$A:$AU,MATCH($N$1,Database!$A$1:$AU$1,0),FALSE))</f>
        <v>103.30348057800001</v>
      </c>
      <c r="O345" s="76">
        <f>(((Table134567891011121314151617343[[#This Row],[USA]]-VLOOKUP($U$1,A:N,14,))/VLOOKUP($U$1,A:N,14,))*100)+100</f>
        <v>119.16495472816399</v>
      </c>
      <c r="P345" s="76">
        <f>IF(VLOOKUP(A345,Database!$A:$AS,MATCH($P$1,Database!$A$1:$AS$1,0),FALSE)=0,#N/A,VLOOKUP(A345,Database!$A:$AS,MATCH($P$1,Database!$A$1:$AS$1,0),FALSE))</f>
        <v>103.591367386</v>
      </c>
      <c r="Q345" s="76">
        <f>(((Table134567891011121314151617343[[#This Row],[JPN]]-VLOOKUP($U$1,A:Q,16,))/VLOOKUP($U$1,A:Q,16,))*100)+100</f>
        <v>104.00360735080645</v>
      </c>
    </row>
    <row r="346" spans="1:17" s="80" customFormat="1" x14ac:dyDescent="0.35">
      <c r="A346" s="21">
        <v>43344</v>
      </c>
      <c r="B346" s="76">
        <f>IF(VLOOKUP(A346,Database!$A:$AS,MATCH($B$1,Database!$A$1:$AS$1,0),FALSE)=0,#N/A,VLOOKUP(A346,Database!$A:$AS,MATCH($B$1,Database!$A$1:$AS$1,0),FALSE))</f>
        <v>107.09107574399999</v>
      </c>
      <c r="C346" s="76">
        <f>IF(VLOOKUP(A346,Database!$A:$AS,MATCH($C$1,Database!$A$1:$AS$1,0),FALSE)=0,#N/A,VLOOKUP(A346,Database!$A:$AS,MATCH($C$1,Database!$A$1:$AS$1,0),FALSE))</f>
        <v>102.91</v>
      </c>
      <c r="D346" s="76">
        <f>IF(VLOOKUP(A346,Database!$A:$AS,MATCH($D$1,Database!$A$1:$AS$1,0),FALSE)=0,#N/A,VLOOKUP(A346,Database!$A:$AS,MATCH($D$1,Database!$A$1:$AS$1,0),FALSE))</f>
        <v>105.008750729</v>
      </c>
      <c r="E346" s="76">
        <f>IF(VLOOKUP(A346,Database!$A:$AS,MATCH($E$1,Database!$A$1:$AS$1,0),FALSE)=0,#N/A,VLOOKUP(A346,Database!$A:$AS,MATCH($E$1,Database!$A$1:$AS$1,0),FALSE))</f>
        <v>105.287087739</v>
      </c>
      <c r="F346" s="76">
        <f>IF(VLOOKUP(A346,Database!$A:$AS,MATCH($F$1,Database!$A$1:$AS$1,0),FALSE)=0,#N/A,VLOOKUP(A346,Database!$A:$AS,MATCH($F$1,Database!$A$1:$AS$1,0),FALSE))</f>
        <v>105.291225731</v>
      </c>
      <c r="G346" s="76">
        <f>IF(VLOOKUP(A346,Database!$A:$AS,MATCH($G$1,Database!$A$1:$AS$1,0),FALSE)=0,#N/A,VLOOKUP(A346,Database!$A:$AS,MATCH($G$1,Database!$A$1:$AS$1,0),FALSE))</f>
        <v>104.74000707499999</v>
      </c>
      <c r="H346" s="76">
        <f>(((Table134567891011121314151617343[[#This Row],[ITA]]-VLOOKUP($U$1,A:B,2,))/VLOOKUP($U$1,A:B,2,))*100)+100</f>
        <v>88.075657895022943</v>
      </c>
      <c r="I346" s="76">
        <f>(((Table134567891011121314151617343[[#This Row],[FRA]]-VLOOKUP($U$1,A:C,3,))/VLOOKUP($U$1,A:C,3,))*100)+100</f>
        <v>100.41959406713504</v>
      </c>
      <c r="J346" s="76">
        <f>(((Table134567891011121314151617343[[#This Row],[DEU]]-VLOOKUP($U$1,A:D,4,))/VLOOKUP($U$1,A:D,4,))*100)+100</f>
        <v>139.62765957404019</v>
      </c>
      <c r="K346" s="76">
        <f>(((Table134567891011121314151617343[[#This Row],[ESP]]-VLOOKUP($U$1,A:E,5,))/VLOOKUP($U$1,A:E,5,))*100)+100</f>
        <v>89.008276340134486</v>
      </c>
      <c r="L346" s="76">
        <f>(((Table134567891011121314151617343[[#This Row],[EA19]]-VLOOKUP($U$1,A:F,6,))/VLOOKUP($U$1,A:F,6,))*100)+100</f>
        <v>117.65363128489248</v>
      </c>
      <c r="M346" s="76">
        <f>(((Table134567891011121314151617343[[#This Row],[GBR]]-VLOOKUP($U$1,A:G,7,))/VLOOKUP($U$1,A:G,7,))*100)+100</f>
        <v>109.06077348114735</v>
      </c>
      <c r="N346" s="76">
        <f>IF(VLOOKUP(A346,Database!$A:$AU,MATCH($N$1,Database!$A$1:$AU$1,0),FALSE)=0,#N/A,VLOOKUP(A346,Database!$A:$AU,MATCH($N$1,Database!$A$1:$AU$1,0),FALSE))</f>
        <v>103.28989586900001</v>
      </c>
      <c r="O346" s="76">
        <f>(((Table134567891011121314151617343[[#This Row],[USA]]-VLOOKUP($U$1,A:N,14,))/VLOOKUP($U$1,A:N,14,))*100)+100</f>
        <v>119.14928418905028</v>
      </c>
      <c r="P346" s="76">
        <f>IF(VLOOKUP(A346,Database!$A:$AS,MATCH($P$1,Database!$A$1:$AS$1,0),FALSE)=0,#N/A,VLOOKUP(A346,Database!$A:$AS,MATCH($P$1,Database!$A$1:$AS$1,0),FALSE))</f>
        <v>103.29139238400001</v>
      </c>
      <c r="Q346" s="76">
        <f>(((Table134567891011121314151617343[[#This Row],[JPN]]-VLOOKUP($U$1,A:Q,16,))/VLOOKUP($U$1,A:Q,16,))*100)+100</f>
        <v>103.70243860373495</v>
      </c>
    </row>
    <row r="347" spans="1:17" s="80" customFormat="1" x14ac:dyDescent="0.35">
      <c r="A347" s="21">
        <v>43374</v>
      </c>
      <c r="B347" s="76">
        <f>IF(VLOOKUP(A347,Database!$A:$AS,MATCH($B$1,Database!$A$1:$AS$1,0),FALSE)=0,#N/A,VLOOKUP(A347,Database!$A:$AS,MATCH($B$1,Database!$A$1:$AS$1,0),FALSE))</f>
        <v>106.791100742</v>
      </c>
      <c r="C347" s="76">
        <f>IF(VLOOKUP(A347,Database!$A:$AS,MATCH($C$1,Database!$A$1:$AS$1,0),FALSE)=0,#N/A,VLOOKUP(A347,Database!$A:$AS,MATCH($C$1,Database!$A$1:$AS$1,0),FALSE))</f>
        <v>104.01</v>
      </c>
      <c r="D347" s="76">
        <f>IF(VLOOKUP(A347,Database!$A:$AS,MATCH($D$1,Database!$A$1:$AS$1,0),FALSE)=0,#N/A,VLOOKUP(A347,Database!$A:$AS,MATCH($D$1,Database!$A$1:$AS$1,0),FALSE))</f>
        <v>105.008750729</v>
      </c>
      <c r="E347" s="76">
        <f>IF(VLOOKUP(A347,Database!$A:$AS,MATCH($E$1,Database!$A$1:$AS$1,0),FALSE)=0,#N/A,VLOOKUP(A347,Database!$A:$AS,MATCH($E$1,Database!$A$1:$AS$1,0),FALSE))</f>
        <v>106.246088538</v>
      </c>
      <c r="F347" s="76">
        <f>IF(VLOOKUP(A347,Database!$A:$AS,MATCH($F$1,Database!$A$1:$AS$1,0),FALSE)=0,#N/A,VLOOKUP(A347,Database!$A:$AS,MATCH($F$1,Database!$A$1:$AS$1,0),FALSE))</f>
        <v>106.291142405</v>
      </c>
      <c r="G347" s="76">
        <f>IF(VLOOKUP(A347,Database!$A:$AS,MATCH($G$1,Database!$A$1:$AS$1,0),FALSE)=0,#N/A,VLOOKUP(A347,Database!$A:$AS,MATCH($G$1,Database!$A$1:$AS$1,0),FALSE))</f>
        <v>103.678811461</v>
      </c>
      <c r="H347" s="76">
        <f>(((Table134567891011121314151617343[[#This Row],[ITA]]-VLOOKUP($U$1,A:B,2,))/VLOOKUP($U$1,A:B,2,))*100)+100</f>
        <v>87.828947368775459</v>
      </c>
      <c r="I347" s="76">
        <f>(((Table134567891011121314151617343[[#This Row],[FRA]]-VLOOKUP($U$1,A:C,3,))/VLOOKUP($U$1,A:C,3,))*100)+100</f>
        <v>101.49297423887587</v>
      </c>
      <c r="J347" s="76">
        <f>(((Table134567891011121314151617343[[#This Row],[DEU]]-VLOOKUP($U$1,A:D,4,))/VLOOKUP($U$1,A:D,4,))*100)+100</f>
        <v>139.62765957404019</v>
      </c>
      <c r="K347" s="76">
        <f>(((Table134567891011121314151617343[[#This Row],[ESP]]-VLOOKUP($U$1,A:E,5,))/VLOOKUP($U$1,A:E,5,))*100)+100</f>
        <v>89.81900261209104</v>
      </c>
      <c r="L347" s="76">
        <f>(((Table134567891011121314151617343[[#This Row],[EA19]]-VLOOKUP($U$1,A:F,6,))/VLOOKUP($U$1,A:F,6,))*100)+100</f>
        <v>118.77094972108365</v>
      </c>
      <c r="M347" s="76">
        <f>(((Table134567891011121314151617343[[#This Row],[GBR]]-VLOOKUP($U$1,A:G,7,))/VLOOKUP($U$1,A:G,7,))*100)+100</f>
        <v>107.95580110516912</v>
      </c>
      <c r="N347" s="76">
        <f>IF(VLOOKUP(A347,Database!$A:$AU,MATCH($N$1,Database!$A$1:$AU$1,0),FALSE)=0,#N/A,VLOOKUP(A347,Database!$A:$AU,MATCH($N$1,Database!$A$1:$AU$1,0),FALSE))</f>
        <v>103.17199646100001</v>
      </c>
      <c r="O347" s="76">
        <f>(((Table134567891011121314151617343[[#This Row],[USA]]-VLOOKUP($U$1,A:N,14,))/VLOOKUP($U$1,A:N,14,))*100)+100</f>
        <v>119.0132822117869</v>
      </c>
      <c r="P347" s="76">
        <f>IF(VLOOKUP(A347,Database!$A:$AS,MATCH($P$1,Database!$A$1:$AS$1,0),FALSE)=0,#N/A,VLOOKUP(A347,Database!$A:$AS,MATCH($P$1,Database!$A$1:$AS$1,0),FALSE))</f>
        <v>105.291225731</v>
      </c>
      <c r="Q347" s="76">
        <f>(((Table134567891011121314151617343[[#This Row],[JPN]]-VLOOKUP($U$1,A:Q,16,))/VLOOKUP($U$1,A:Q,16,))*100)+100</f>
        <v>105.71023025121295</v>
      </c>
    </row>
    <row r="348" spans="1:17" s="80" customFormat="1" x14ac:dyDescent="0.35">
      <c r="A348" s="21">
        <v>43405</v>
      </c>
      <c r="B348" s="76">
        <f>IF(VLOOKUP(A348,Database!$A:$AS,MATCH($B$1,Database!$A$1:$AS$1,0),FALSE)=0,#N/A,VLOOKUP(A348,Database!$A:$AS,MATCH($B$1,Database!$A$1:$AS$1,0),FALSE))</f>
        <v>104.991250729</v>
      </c>
      <c r="C348" s="76">
        <f>IF(VLOOKUP(A348,Database!$A:$AS,MATCH($C$1,Database!$A$1:$AS$1,0),FALSE)=0,#N/A,VLOOKUP(A348,Database!$A:$AS,MATCH($C$1,Database!$A$1:$AS$1,0),FALSE))</f>
        <v>102.76</v>
      </c>
      <c r="D348" s="76">
        <f>IF(VLOOKUP(A348,Database!$A:$AS,MATCH($D$1,Database!$A$1:$AS$1,0),FALSE)=0,#N/A,VLOOKUP(A348,Database!$A:$AS,MATCH($D$1,Database!$A$1:$AS$1,0),FALSE))</f>
        <v>103.00858404900001</v>
      </c>
      <c r="E348" s="76">
        <f>IF(VLOOKUP(A348,Database!$A:$AS,MATCH($E$1,Database!$A$1:$AS$1,0),FALSE)=0,#N/A,VLOOKUP(A348,Database!$A:$AS,MATCH($E$1,Database!$A$1:$AS$1,0),FALSE))</f>
        <v>104.63408719500001</v>
      </c>
      <c r="F348" s="76">
        <f>IF(VLOOKUP(A348,Database!$A:$AS,MATCH($F$1,Database!$A$1:$AS$1,0),FALSE)=0,#N/A,VLOOKUP(A348,Database!$A:$AS,MATCH($F$1,Database!$A$1:$AS$1,0),FALSE))</f>
        <v>104.291309058</v>
      </c>
      <c r="G348" s="76">
        <f>IF(VLOOKUP(A348,Database!$A:$AS,MATCH($G$1,Database!$A$1:$AS$1,0),FALSE)=0,#N/A,VLOOKUP(A348,Database!$A:$AS,MATCH($G$1,Database!$A$1:$AS$1,0),FALSE))</f>
        <v>103.5726919</v>
      </c>
      <c r="H348" s="76">
        <f>(((Table134567891011121314151617343[[#This Row],[ITA]]-VLOOKUP($U$1,A:B,2,))/VLOOKUP($U$1,A:B,2,))*100)+100</f>
        <v>86.34868421046815</v>
      </c>
      <c r="I348" s="76">
        <f>(((Table134567891011121314151617343[[#This Row],[FRA]]-VLOOKUP($U$1,A:C,3,))/VLOOKUP($U$1,A:C,3,))*100)+100</f>
        <v>100.27322404371584</v>
      </c>
      <c r="J348" s="76">
        <f>(((Table134567891011121314151617343[[#This Row],[DEU]]-VLOOKUP($U$1,A:D,4,))/VLOOKUP($U$1,A:D,4,))*100)+100</f>
        <v>136.96808510669771</v>
      </c>
      <c r="K348" s="76">
        <f>(((Table134567891011121314151617343[[#This Row],[ESP]]-VLOOKUP($U$1,A:E,5,))/VLOOKUP($U$1,A:E,5,))*100)+100</f>
        <v>88.456238534561493</v>
      </c>
      <c r="L348" s="76">
        <f>(((Table134567891011121314151617343[[#This Row],[EA19]]-VLOOKUP($U$1,A:F,6,))/VLOOKUP($U$1,A:F,6,))*100)+100</f>
        <v>116.53631284981873</v>
      </c>
      <c r="M348" s="76">
        <f>(((Table134567891011121314151617343[[#This Row],[GBR]]-VLOOKUP($U$1,A:G,7,))/VLOOKUP($U$1,A:G,7,))*100)+100</f>
        <v>107.84530386798778</v>
      </c>
      <c r="N348" s="76">
        <f>IF(VLOOKUP(A348,Database!$A:$AU,MATCH($N$1,Database!$A$1:$AU$1,0),FALSE)=0,#N/A,VLOOKUP(A348,Database!$A:$AU,MATCH($N$1,Database!$A$1:$AU$1,0),FALSE))</f>
        <v>103.08543112700001</v>
      </c>
      <c r="O348" s="76">
        <f>(((Table134567891011121314151617343[[#This Row],[USA]]-VLOOKUP($U$1,A:N,14,))/VLOOKUP($U$1,A:N,14,))*100)+100</f>
        <v>118.91342542042401</v>
      </c>
      <c r="P348" s="76">
        <f>IF(VLOOKUP(A348,Database!$A:$AS,MATCH($P$1,Database!$A$1:$AS$1,0),FALSE)=0,#N/A,VLOOKUP(A348,Database!$A:$AS,MATCH($P$1,Database!$A$1:$AS$1,0),FALSE))</f>
        <v>104.091325723</v>
      </c>
      <c r="Q348" s="76">
        <f>(((Table134567891011121314151617343[[#This Row],[JPN]]-VLOOKUP($U$1,A:Q,16,))/VLOOKUP($U$1,A:Q,16,))*100)+100</f>
        <v>104.50555526292695</v>
      </c>
    </row>
    <row r="349" spans="1:17" s="80" customFormat="1" x14ac:dyDescent="0.35">
      <c r="A349" s="21">
        <v>43435</v>
      </c>
      <c r="B349" s="76">
        <f>IF(VLOOKUP(A349,Database!$A:$AS,MATCH($B$1,Database!$A$1:$AS$1,0),FALSE)=0,#N/A,VLOOKUP(A349,Database!$A:$AS,MATCH($B$1,Database!$A$1:$AS$1,0),FALSE))</f>
        <v>105.391217399</v>
      </c>
      <c r="C349" s="76">
        <f>IF(VLOOKUP(A349,Database!$A:$AS,MATCH($C$1,Database!$A$1:$AS$1,0),FALSE)=0,#N/A,VLOOKUP(A349,Database!$A:$AS,MATCH($C$1,Database!$A$1:$AS$1,0),FALSE))</f>
        <v>104.33</v>
      </c>
      <c r="D349" s="76">
        <f>IF(VLOOKUP(A349,Database!$A:$AS,MATCH($D$1,Database!$A$1:$AS$1,0),FALSE)=0,#N/A,VLOOKUP(A349,Database!$A:$AS,MATCH($D$1,Database!$A$1:$AS$1,0),FALSE))</f>
        <v>103.908659055</v>
      </c>
      <c r="E349" s="76">
        <f>IF(VLOOKUP(A349,Database!$A:$AS,MATCH($E$1,Database!$A$1:$AS$1,0),FALSE)=0,#N/A,VLOOKUP(A349,Database!$A:$AS,MATCH($E$1,Database!$A$1:$AS$1,0),FALSE))</f>
        <v>104.2800869</v>
      </c>
      <c r="F349" s="76">
        <f>IF(VLOOKUP(A349,Database!$A:$AS,MATCH($F$1,Database!$A$1:$AS$1,0),FALSE)=0,#N/A,VLOOKUP(A349,Database!$A:$AS,MATCH($F$1,Database!$A$1:$AS$1,0),FALSE))</f>
        <v>104.59128406000001</v>
      </c>
      <c r="G349" s="76">
        <f>IF(VLOOKUP(A349,Database!$A:$AS,MATCH($G$1,Database!$A$1:$AS$1,0),FALSE)=0,#N/A,VLOOKUP(A349,Database!$A:$AS,MATCH($G$1,Database!$A$1:$AS$1,0),FALSE))</f>
        <v>103.78493102199999</v>
      </c>
      <c r="H349" s="76">
        <f>(((Table134567891011121314151617343[[#This Row],[ITA]]-VLOOKUP($U$1,A:B,2,))/VLOOKUP($U$1,A:B,2,))*100)+100</f>
        <v>86.677631579346411</v>
      </c>
      <c r="I349" s="76">
        <f>(((Table134567891011121314151617343[[#This Row],[FRA]]-VLOOKUP($U$1,A:C,3,))/VLOOKUP($U$1,A:C,3,))*100)+100</f>
        <v>101.80523028883684</v>
      </c>
      <c r="J349" s="76">
        <f>(((Table134567891011121314151617343[[#This Row],[DEU]]-VLOOKUP($U$1,A:D,4,))/VLOOKUP($U$1,A:D,4,))*100)+100</f>
        <v>138.16489361700184</v>
      </c>
      <c r="K349" s="76">
        <f>(((Table134567891011121314151617343[[#This Row],[ESP]]-VLOOKUP($U$1,A:E,5,))/VLOOKUP($U$1,A:E,5,))*100)+100</f>
        <v>88.15697148521582</v>
      </c>
      <c r="L349" s="76">
        <f>(((Table134567891011121314151617343[[#This Row],[EA19]]-VLOOKUP($U$1,A:F,6,))/VLOOKUP($U$1,A:F,6,))*100)+100</f>
        <v>116.87150838045261</v>
      </c>
      <c r="M349" s="76">
        <f>(((Table134567891011121314151617343[[#This Row],[GBR]]-VLOOKUP($U$1,A:G,7,))/VLOOKUP($U$1,A:G,7,))*100)+100</f>
        <v>108.06629834235044</v>
      </c>
      <c r="N349" s="76">
        <f>IF(VLOOKUP(A349,Database!$A:$AU,MATCH($N$1,Database!$A$1:$AU$1,0),FALSE)=0,#N/A,VLOOKUP(A349,Database!$A:$AU,MATCH($N$1,Database!$A$1:$AU$1,0),FALSE))</f>
        <v>102.99489945400001</v>
      </c>
      <c r="O349" s="76">
        <f>(((Table134567891011121314151617343[[#This Row],[USA]]-VLOOKUP($U$1,A:N,14,))/VLOOKUP($U$1,A:N,14,))*100)+100</f>
        <v>118.80899328847502</v>
      </c>
      <c r="P349" s="76">
        <f>IF(VLOOKUP(A349,Database!$A:$AS,MATCH($P$1,Database!$A$1:$AS$1,0),FALSE)=0,#N/A,VLOOKUP(A349,Database!$A:$AS,MATCH($P$1,Database!$A$1:$AS$1,0),FALSE))</f>
        <v>104.39130072499999</v>
      </c>
      <c r="Q349" s="76">
        <f>(((Table134567891011121314151617343[[#This Row],[JPN]]-VLOOKUP($U$1,A:Q,16,))/VLOOKUP($U$1,A:Q,16,))*100)+100</f>
        <v>104.80672400999845</v>
      </c>
    </row>
    <row r="350" spans="1:17" s="80" customFormat="1" x14ac:dyDescent="0.35">
      <c r="A350" s="21">
        <v>43466</v>
      </c>
      <c r="B350" s="76">
        <f>IF(VLOOKUP(A350,Database!$A:$AS,MATCH($B$1,Database!$A$1:$AS$1,0),FALSE)=0,#N/A,VLOOKUP(A350,Database!$A:$AS,MATCH($B$1,Database!$A$1:$AS$1,0),FALSE))</f>
        <v>106.191150737</v>
      </c>
      <c r="C350" s="76">
        <f>IF(VLOOKUP(A350,Database!$A:$AS,MATCH($C$1,Database!$A$1:$AS$1,0),FALSE)=0,#N/A,VLOOKUP(A350,Database!$A:$AS,MATCH($C$1,Database!$A$1:$AS$1,0),FALSE))</f>
        <v>104.64</v>
      </c>
      <c r="D350" s="76">
        <f>IF(VLOOKUP(A350,Database!$A:$AS,MATCH($D$1,Database!$A$1:$AS$1,0),FALSE)=0,#N/A,VLOOKUP(A350,Database!$A:$AS,MATCH($D$1,Database!$A$1:$AS$1,0),FALSE))</f>
        <v>103.608634053</v>
      </c>
      <c r="E350" s="76">
        <f>IF(VLOOKUP(A350,Database!$A:$AS,MATCH($E$1,Database!$A$1:$AS$1,0),FALSE)=0,#N/A,VLOOKUP(A350,Database!$A:$AS,MATCH($E$1,Database!$A$1:$AS$1,0),FALSE))</f>
        <v>107.354089462</v>
      </c>
      <c r="F350" s="76">
        <f>IF(VLOOKUP(A350,Database!$A:$AS,MATCH($F$1,Database!$A$1:$AS$1,0),FALSE)=0,#N/A,VLOOKUP(A350,Database!$A:$AS,MATCH($F$1,Database!$A$1:$AS$1,0),FALSE))</f>
        <v>105.691192401</v>
      </c>
      <c r="G350" s="76">
        <f>IF(VLOOKUP(A350,Database!$A:$AS,MATCH($G$1,Database!$A$1:$AS$1,0),FALSE)=0,#N/A,VLOOKUP(A350,Database!$A:$AS,MATCH($G$1,Database!$A$1:$AS$1,0),FALSE))</f>
        <v>104.84612663599999</v>
      </c>
      <c r="H350" s="76">
        <f>(((Table134567891011121314151617343[[#This Row],[ITA]]-VLOOKUP($U$1,A:B,2,))/VLOOKUP($U$1,A:B,2,))*100)+100</f>
        <v>87.335526315458068</v>
      </c>
      <c r="I350" s="76">
        <f>(((Table134567891011121314151617343[[#This Row],[FRA]]-VLOOKUP($U$1,A:C,3,))/VLOOKUP($U$1,A:C,3,))*100)+100</f>
        <v>102.10772833723654</v>
      </c>
      <c r="J350" s="76">
        <f>(((Table134567891011121314151617343[[#This Row],[DEU]]-VLOOKUP($U$1,A:D,4,))/VLOOKUP($U$1,A:D,4,))*100)+100</f>
        <v>137.76595744690047</v>
      </c>
      <c r="K350" s="76">
        <f>(((Table134567891011121314151617343[[#This Row],[ESP]]-VLOOKUP($U$1,A:E,5,))/VLOOKUP($U$1,A:E,5,))*100)+100</f>
        <v>90.755691569363677</v>
      </c>
      <c r="L350" s="76">
        <f>(((Table134567891011121314151617343[[#This Row],[EA19]]-VLOOKUP($U$1,A:F,6,))/VLOOKUP($U$1,A:F,6,))*100)+100</f>
        <v>118.1005586598159</v>
      </c>
      <c r="M350" s="76">
        <f>(((Table134567891011121314151617343[[#This Row],[GBR]]-VLOOKUP($U$1,A:G,7,))/VLOOKUP($U$1,A:G,7,))*100)+100</f>
        <v>109.17127071832869</v>
      </c>
      <c r="N350" s="76">
        <f>IF(VLOOKUP(A350,Database!$A:$AU,MATCH($N$1,Database!$A$1:$AU$1,0),FALSE)=0,#N/A,VLOOKUP(A350,Database!$A:$AU,MATCH($N$1,Database!$A$1:$AU$1,0),FALSE))</f>
        <v>102.39935375100001</v>
      </c>
      <c r="O350" s="76">
        <f>(((Table134567891011121314151617343[[#This Row],[USA]]-VLOOKUP($U$1,A:N,14,))/VLOOKUP($U$1,A:N,14,))*100)+100</f>
        <v>118.12200601234969</v>
      </c>
      <c r="P350" s="76">
        <f>IF(VLOOKUP(A350,Database!$A:$AS,MATCH($P$1,Database!$A$1:$AS$1,0),FALSE)=0,#N/A,VLOOKUP(A350,Database!$A:$AS,MATCH($P$1,Database!$A$1:$AS$1,0),FALSE))</f>
        <v>102.391467378</v>
      </c>
      <c r="Q350" s="76">
        <f>(((Table134567891011121314151617343[[#This Row],[JPN]]-VLOOKUP($U$1,A:Q,16,))/VLOOKUP($U$1,A:Q,16,))*100)+100</f>
        <v>102.79893236252043</v>
      </c>
    </row>
    <row r="351" spans="1:17" s="80" customFormat="1" x14ac:dyDescent="0.35">
      <c r="A351" s="21">
        <v>43497</v>
      </c>
      <c r="B351" s="76">
        <f>IF(VLOOKUP(A351,Database!$A:$AS,MATCH($B$1,Database!$A$1:$AS$1,0),FALSE)=0,#N/A,VLOOKUP(A351,Database!$A:$AS,MATCH($B$1,Database!$A$1:$AS$1,0),FALSE))</f>
        <v>106.49112574</v>
      </c>
      <c r="C351" s="76">
        <f>IF(VLOOKUP(A351,Database!$A:$AS,MATCH($C$1,Database!$A$1:$AS$1,0),FALSE)=0,#N/A,VLOOKUP(A351,Database!$A:$AS,MATCH($C$1,Database!$A$1:$AS$1,0),FALSE))</f>
        <v>104.63</v>
      </c>
      <c r="D351" s="76">
        <f>IF(VLOOKUP(A351,Database!$A:$AS,MATCH($D$1,Database!$A$1:$AS$1,0),FALSE)=0,#N/A,VLOOKUP(A351,Database!$A:$AS,MATCH($D$1,Database!$A$1:$AS$1,0),FALSE))</f>
        <v>103.608634053</v>
      </c>
      <c r="E351" s="76">
        <f>IF(VLOOKUP(A351,Database!$A:$AS,MATCH($E$1,Database!$A$1:$AS$1,0),FALSE)=0,#N/A,VLOOKUP(A351,Database!$A:$AS,MATCH($E$1,Database!$A$1:$AS$1,0),FALSE))</f>
        <v>106.634088862</v>
      </c>
      <c r="F351" s="76">
        <f>IF(VLOOKUP(A351,Database!$A:$AS,MATCH($F$1,Database!$A$1:$AS$1,0),FALSE)=0,#N/A,VLOOKUP(A351,Database!$A:$AS,MATCH($F$1,Database!$A$1:$AS$1,0),FALSE))</f>
        <v>105.491209066</v>
      </c>
      <c r="G351" s="76">
        <f>IF(VLOOKUP(A351,Database!$A:$AS,MATCH($G$1,Database!$A$1:$AS$1,0),FALSE)=0,#N/A,VLOOKUP(A351,Database!$A:$AS,MATCH($G$1,Database!$A$1:$AS$1,0),FALSE))</f>
        <v>105.482844004</v>
      </c>
      <c r="H351" s="76">
        <f>(((Table134567891011121314151617343[[#This Row],[ITA]]-VLOOKUP($U$1,A:B,2,))/VLOOKUP($U$1,A:B,2,))*100)+100</f>
        <v>87.58223684252799</v>
      </c>
      <c r="I351" s="76">
        <f>(((Table134567891011121314151617343[[#This Row],[FRA]]-VLOOKUP($U$1,A:C,3,))/VLOOKUP($U$1,A:C,3,))*100)+100</f>
        <v>102.09797033567524</v>
      </c>
      <c r="J351" s="76">
        <f>(((Table134567891011121314151617343[[#This Row],[DEU]]-VLOOKUP($U$1,A:D,4,))/VLOOKUP($U$1,A:D,4,))*100)+100</f>
        <v>137.76595744690047</v>
      </c>
      <c r="K351" s="76">
        <f>(((Table134567891011121314151617343[[#This Row],[ESP]]-VLOOKUP($U$1,A:E,5,))/VLOOKUP($U$1,A:E,5,))*100)+100</f>
        <v>90.147012824931807</v>
      </c>
      <c r="L351" s="76">
        <f>(((Table134567891011121314151617343[[#This Row],[EA19]]-VLOOKUP($U$1,A:F,6,))/VLOOKUP($U$1,A:F,6,))*100)+100</f>
        <v>117.8770949723542</v>
      </c>
      <c r="M351" s="76">
        <f>(((Table134567891011121314151617343[[#This Row],[GBR]]-VLOOKUP($U$1,A:G,7,))/VLOOKUP($U$1,A:G,7,))*100)+100</f>
        <v>109.83425414349912</v>
      </c>
      <c r="N351" s="76">
        <f>IF(VLOOKUP(A351,Database!$A:$AU,MATCH($N$1,Database!$A$1:$AU$1,0),FALSE)=0,#N/A,VLOOKUP(A351,Database!$A:$AU,MATCH($N$1,Database!$A$1:$AU$1,0),FALSE))</f>
        <v>101.95046340899999</v>
      </c>
      <c r="O351" s="76">
        <f>(((Table134567891011121314151617343[[#This Row],[USA]]-VLOOKUP($U$1,A:N,14,))/VLOOKUP($U$1,A:N,14,))*100)+100</f>
        <v>117.60419192725743</v>
      </c>
      <c r="P351" s="76">
        <f>IF(VLOOKUP(A351,Database!$A:$AS,MATCH($P$1,Database!$A$1:$AS$1,0),FALSE)=0,#N/A,VLOOKUP(A351,Database!$A:$AS,MATCH($P$1,Database!$A$1:$AS$1,0),FALSE))</f>
        <v>102.891425715</v>
      </c>
      <c r="Q351" s="76">
        <f>(((Table134567891011121314151617343[[#This Row],[JPN]]-VLOOKUP($U$1,A:Q,16,))/VLOOKUP($U$1,A:Q,16,))*100)+100</f>
        <v>103.30088027464093</v>
      </c>
    </row>
    <row r="352" spans="1:17" s="80" customFormat="1" x14ac:dyDescent="0.35">
      <c r="A352" s="21">
        <v>43525</v>
      </c>
      <c r="B352" s="76">
        <f>IF(VLOOKUP(A352,Database!$A:$AS,MATCH($B$1,Database!$A$1:$AS$1,0),FALSE)=0,#N/A,VLOOKUP(A352,Database!$A:$AS,MATCH($B$1,Database!$A$1:$AS$1,0),FALSE))</f>
        <v>105.59120073299999</v>
      </c>
      <c r="C352" s="76">
        <f>IF(VLOOKUP(A352,Database!$A:$AS,MATCH($C$1,Database!$A$1:$AS$1,0),FALSE)=0,#N/A,VLOOKUP(A352,Database!$A:$AS,MATCH($C$1,Database!$A$1:$AS$1,0),FALSE))</f>
        <v>104.43</v>
      </c>
      <c r="D352" s="76">
        <f>IF(VLOOKUP(A352,Database!$A:$AS,MATCH($D$1,Database!$A$1:$AS$1,0),FALSE)=0,#N/A,VLOOKUP(A352,Database!$A:$AS,MATCH($D$1,Database!$A$1:$AS$1,0),FALSE))</f>
        <v>104.408700725</v>
      </c>
      <c r="E352" s="76">
        <f>IF(VLOOKUP(A352,Database!$A:$AS,MATCH($E$1,Database!$A$1:$AS$1,0),FALSE)=0,#N/A,VLOOKUP(A352,Database!$A:$AS,MATCH($E$1,Database!$A$1:$AS$1,0),FALSE))</f>
        <v>106.319088599</v>
      </c>
      <c r="F352" s="76">
        <f>IF(VLOOKUP(A352,Database!$A:$AS,MATCH($F$1,Database!$A$1:$AS$1,0),FALSE)=0,#N/A,VLOOKUP(A352,Database!$A:$AS,MATCH($F$1,Database!$A$1:$AS$1,0),FALSE))</f>
        <v>105.491209066</v>
      </c>
      <c r="G352" s="76">
        <f>IF(VLOOKUP(A352,Database!$A:$AS,MATCH($G$1,Database!$A$1:$AS$1,0),FALSE)=0,#N/A,VLOOKUP(A352,Database!$A:$AS,MATCH($G$1,Database!$A$1:$AS$1,0),FALSE))</f>
        <v>106.437920057</v>
      </c>
      <c r="H352" s="76">
        <f>(((Table134567891011121314151617343[[#This Row],[ITA]]-VLOOKUP($U$1,A:B,2,))/VLOOKUP($U$1,A:B,2,))*100)+100</f>
        <v>86.842105262963102</v>
      </c>
      <c r="I352" s="76">
        <f>(((Table134567891011121314151617343[[#This Row],[FRA]]-VLOOKUP($U$1,A:C,3,))/VLOOKUP($U$1,A:C,3,))*100)+100</f>
        <v>101.90281030444964</v>
      </c>
      <c r="J352" s="76">
        <f>(((Table134567891011121314151617343[[#This Row],[DEU]]-VLOOKUP($U$1,A:D,4,))/VLOOKUP($U$1,A:D,4,))*100)+100</f>
        <v>138.82978723383744</v>
      </c>
      <c r="K352" s="76">
        <f>(((Table134567891011121314151617343[[#This Row],[ESP]]-VLOOKUP($U$1,A:E,5,))/VLOOKUP($U$1,A:E,5,))*100)+100</f>
        <v>89.880715873820165</v>
      </c>
      <c r="L352" s="76">
        <f>(((Table134567891011121314151617343[[#This Row],[EA19]]-VLOOKUP($U$1,A:F,6,))/VLOOKUP($U$1,A:F,6,))*100)+100</f>
        <v>117.8770949723542</v>
      </c>
      <c r="M352" s="76">
        <f>(((Table134567891011121314151617343[[#This Row],[GBR]]-VLOOKUP($U$1,A:G,7,))/VLOOKUP($U$1,A:G,7,))*100)+100</f>
        <v>110.82872928229605</v>
      </c>
      <c r="N352" s="76">
        <f>IF(VLOOKUP(A352,Database!$A:$AU,MATCH($N$1,Database!$A$1:$AU$1,0),FALSE)=0,#N/A,VLOOKUP(A352,Database!$A:$AU,MATCH($N$1,Database!$A$1:$AU$1,0),FALSE))</f>
        <v>102.034053989</v>
      </c>
      <c r="O352" s="76">
        <f>(((Table134567891011121314151617343[[#This Row],[USA]]-VLOOKUP($U$1,A:N,14,))/VLOOKUP($U$1,A:N,14,))*100)+100</f>
        <v>117.70061721346917</v>
      </c>
      <c r="P352" s="76">
        <f>IF(VLOOKUP(A352,Database!$A:$AS,MATCH($P$1,Database!$A$1:$AS$1,0),FALSE)=0,#N/A,VLOOKUP(A352,Database!$A:$AS,MATCH($P$1,Database!$A$1:$AS$1,0),FALSE))</f>
        <v>102.491459045</v>
      </c>
      <c r="Q352" s="76">
        <f>(((Table134567891011121314151617343[[#This Row],[JPN]]-VLOOKUP($U$1,A:Q,16,))/VLOOKUP($U$1,A:Q,16,))*100)+100</f>
        <v>102.89932194454295</v>
      </c>
    </row>
    <row r="353" spans="1:17" s="80" customFormat="1" x14ac:dyDescent="0.35">
      <c r="A353" s="21">
        <v>43556</v>
      </c>
      <c r="B353" s="76">
        <f>IF(VLOOKUP(A353,Database!$A:$AS,MATCH($B$1,Database!$A$1:$AS$1,0),FALSE)=0,#N/A,VLOOKUP(A353,Database!$A:$AS,MATCH($B$1,Database!$A$1:$AS$1,0),FALSE))</f>
        <v>103.991334055</v>
      </c>
      <c r="C353" s="76">
        <f>IF(VLOOKUP(A353,Database!$A:$AS,MATCH($C$1,Database!$A$1:$AS$1,0),FALSE)=0,#N/A,VLOOKUP(A353,Database!$A:$AS,MATCH($C$1,Database!$A$1:$AS$1,0),FALSE))</f>
        <v>104.82</v>
      </c>
      <c r="D353" s="76">
        <f>IF(VLOOKUP(A353,Database!$A:$AS,MATCH($D$1,Database!$A$1:$AS$1,0),FALSE)=0,#N/A,VLOOKUP(A353,Database!$A:$AS,MATCH($D$1,Database!$A$1:$AS$1,0),FALSE))</f>
        <v>102.808567381</v>
      </c>
      <c r="E353" s="76">
        <f>IF(VLOOKUP(A353,Database!$A:$AS,MATCH($E$1,Database!$A$1:$AS$1,0),FALSE)=0,#N/A,VLOOKUP(A353,Database!$A:$AS,MATCH($E$1,Database!$A$1:$AS$1,0),FALSE))</f>
        <v>106.498088748</v>
      </c>
      <c r="F353" s="76">
        <f>IF(VLOOKUP(A353,Database!$A:$AS,MATCH($F$1,Database!$A$1:$AS$1,0),FALSE)=0,#N/A,VLOOKUP(A353,Database!$A:$AS,MATCH($F$1,Database!$A$1:$AS$1,0),FALSE))</f>
        <v>104.891259062</v>
      </c>
      <c r="G353" s="76">
        <f>IF(VLOOKUP(A353,Database!$A:$AS,MATCH($G$1,Database!$A$1:$AS$1,0),FALSE)=0,#N/A,VLOOKUP(A353,Database!$A:$AS,MATCH($G$1,Database!$A$1:$AS$1,0),FALSE))</f>
        <v>103.997170145</v>
      </c>
      <c r="H353" s="76">
        <f>(((Table134567891011121314151617343[[#This Row],[ITA]]-VLOOKUP($U$1,A:B,2,))/VLOOKUP($U$1,A:B,2,))*100)+100</f>
        <v>85.526315789094923</v>
      </c>
      <c r="I353" s="76">
        <f>(((Table134567891011121314151617343[[#This Row],[FRA]]-VLOOKUP($U$1,A:C,3,))/VLOOKUP($U$1,A:C,3,))*100)+100</f>
        <v>102.28337236533957</v>
      </c>
      <c r="J353" s="76">
        <f>(((Table134567891011121314151617343[[#This Row],[DEU]]-VLOOKUP($U$1,A:D,4,))/VLOOKUP($U$1,A:D,4,))*100)+100</f>
        <v>136.70212765996348</v>
      </c>
      <c r="K353" s="76">
        <f>(((Table134567891011121314151617343[[#This Row],[ESP]]-VLOOKUP($U$1,A:E,5,))/VLOOKUP($U$1,A:E,5,))*100)+100</f>
        <v>90.032040172642198</v>
      </c>
      <c r="L353" s="76">
        <f>(((Table134567891011121314151617343[[#This Row],[EA19]]-VLOOKUP($U$1,A:F,6,))/VLOOKUP($U$1,A:F,6,))*100)+100</f>
        <v>117.20670391108646</v>
      </c>
      <c r="M353" s="76">
        <f>(((Table134567891011121314151617343[[#This Row],[GBR]]-VLOOKUP($U$1,A:G,7,))/VLOOKUP($U$1,A:G,7,))*100)+100</f>
        <v>108.28729281775433</v>
      </c>
      <c r="N353" s="76">
        <f>IF(VLOOKUP(A353,Database!$A:$AU,MATCH($N$1,Database!$A$1:$AU$1,0),FALSE)=0,#N/A,VLOOKUP(A353,Database!$A:$AU,MATCH($N$1,Database!$A$1:$AU$1,0),FALSE))</f>
        <v>101.52100812400001</v>
      </c>
      <c r="O353" s="76">
        <f>(((Table134567891011121314151617343[[#This Row],[USA]]-VLOOKUP($U$1,A:N,14,))/VLOOKUP($U$1,A:N,14,))*100)+100</f>
        <v>117.10879700630747</v>
      </c>
      <c r="P353" s="76">
        <f>IF(VLOOKUP(A353,Database!$A:$AS,MATCH($P$1,Database!$A$1:$AS$1,0),FALSE)=0,#N/A,VLOOKUP(A353,Database!$A:$AS,MATCH($P$1,Database!$A$1:$AS$1,0),FALSE))</f>
        <v>102.69144238</v>
      </c>
      <c r="Q353" s="76">
        <f>(((Table134567891011121314151617343[[#This Row],[JPN]]-VLOOKUP($U$1,A:Q,16,))/VLOOKUP($U$1,A:Q,16,))*100)+100</f>
        <v>103.10010110959193</v>
      </c>
    </row>
    <row r="354" spans="1:17" s="80" customFormat="1" x14ac:dyDescent="0.35">
      <c r="A354" s="21">
        <v>43586</v>
      </c>
      <c r="B354" s="76">
        <f>IF(VLOOKUP(A354,Database!$A:$AS,MATCH($B$1,Database!$A$1:$AS$1,0),FALSE)=0,#N/A,VLOOKUP(A354,Database!$A:$AS,MATCH($B$1,Database!$A$1:$AS$1,0),FALSE))</f>
        <v>106.291142405</v>
      </c>
      <c r="C354" s="76">
        <f>IF(VLOOKUP(A354,Database!$A:$AS,MATCH($C$1,Database!$A$1:$AS$1,0),FALSE)=0,#N/A,VLOOKUP(A354,Database!$A:$AS,MATCH($C$1,Database!$A$1:$AS$1,0),FALSE))</f>
        <v>106.19</v>
      </c>
      <c r="D354" s="76">
        <f>IF(VLOOKUP(A354,Database!$A:$AS,MATCH($D$1,Database!$A$1:$AS$1,0),FALSE)=0,#N/A,VLOOKUP(A354,Database!$A:$AS,MATCH($D$1,Database!$A$1:$AS$1,0),FALSE))</f>
        <v>103.50862571899999</v>
      </c>
      <c r="E354" s="76">
        <f>IF(VLOOKUP(A354,Database!$A:$AS,MATCH($E$1,Database!$A$1:$AS$1,0),FALSE)=0,#N/A,VLOOKUP(A354,Database!$A:$AS,MATCH($E$1,Database!$A$1:$AS$1,0),FALSE))</f>
        <v>106.767088973</v>
      </c>
      <c r="F354" s="76">
        <f>IF(VLOOKUP(A354,Database!$A:$AS,MATCH($F$1,Database!$A$1:$AS$1,0),FALSE)=0,#N/A,VLOOKUP(A354,Database!$A:$AS,MATCH($F$1,Database!$A$1:$AS$1,0),FALSE))</f>
        <v>105.391217399</v>
      </c>
      <c r="G354" s="76">
        <f>IF(VLOOKUP(A354,Database!$A:$AS,MATCH($G$1,Database!$A$1:$AS$1,0),FALSE)=0,#N/A,VLOOKUP(A354,Database!$A:$AS,MATCH($G$1,Database!$A$1:$AS$1,0),FALSE))</f>
        <v>105.270604882</v>
      </c>
      <c r="H354" s="76">
        <f>(((Table134567891011121314151617343[[#This Row],[ITA]]-VLOOKUP($U$1,A:B,2,))/VLOOKUP($U$1,A:B,2,))*100)+100</f>
        <v>87.41776315808886</v>
      </c>
      <c r="I354" s="76">
        <f>(((Table134567891011121314151617343[[#This Row],[FRA]]-VLOOKUP($U$1,A:C,3,))/VLOOKUP($U$1,A:C,3,))*100)+100</f>
        <v>103.62021857923497</v>
      </c>
      <c r="J354" s="76">
        <f>(((Table134567891011121314151617343[[#This Row],[DEU]]-VLOOKUP($U$1,A:D,4,))/VLOOKUP($U$1,A:D,4,))*100)+100</f>
        <v>137.63297872353331</v>
      </c>
      <c r="K354" s="76">
        <f>(((Table134567891011121314151617343[[#This Row],[ESP]]-VLOOKUP($U$1,A:E,5,))/VLOOKUP($U$1,A:E,5,))*100)+100</f>
        <v>90.259449315363597</v>
      </c>
      <c r="L354" s="76">
        <f>(((Table134567891011121314151617343[[#This Row],[EA19]]-VLOOKUP($U$1,A:F,6,))/VLOOKUP($U$1,A:F,6,))*100)+100</f>
        <v>117.76536312918205</v>
      </c>
      <c r="M354" s="76">
        <f>(((Table134567891011121314151617343[[#This Row],[GBR]]-VLOOKUP($U$1,A:G,7,))/VLOOKUP($U$1,A:G,7,))*100)+100</f>
        <v>109.61325966913648</v>
      </c>
      <c r="N354" s="76">
        <f>IF(VLOOKUP(A354,Database!$A:$AU,MATCH($N$1,Database!$A$1:$AU$1,0),FALSE)=0,#N/A,VLOOKUP(A354,Database!$A:$AU,MATCH($N$1,Database!$A$1:$AU$1,0),FALSE))</f>
        <v>101.712383949</v>
      </c>
      <c r="O354" s="76">
        <f>(((Table134567891011121314151617343[[#This Row],[USA]]-VLOOKUP($U$1,A:N,14,))/VLOOKUP($U$1,A:N,14,))*100)+100</f>
        <v>117.32955715296072</v>
      </c>
      <c r="P354" s="76">
        <f>IF(VLOOKUP(A354,Database!$A:$AS,MATCH($P$1,Database!$A$1:$AS$1,0),FALSE)=0,#N/A,VLOOKUP(A354,Database!$A:$AS,MATCH($P$1,Database!$A$1:$AS$1,0),FALSE))</f>
        <v>103.891342388</v>
      </c>
      <c r="Q354" s="76">
        <f>(((Table134567891011121314151617343[[#This Row],[JPN]]-VLOOKUP($U$1,A:Q,16,))/VLOOKUP($U$1,A:Q,16,))*100)+100</f>
        <v>104.30477609787795</v>
      </c>
    </row>
    <row r="355" spans="1:17" s="80" customFormat="1" x14ac:dyDescent="0.35">
      <c r="A355" s="21">
        <v>43617</v>
      </c>
      <c r="B355" s="76">
        <f>IF(VLOOKUP(A355,Database!$A:$AS,MATCH($B$1,Database!$A$1:$AS$1,0),FALSE)=0,#N/A,VLOOKUP(A355,Database!$A:$AS,MATCH($B$1,Database!$A$1:$AS$1,0),FALSE))</f>
        <v>106.09115907</v>
      </c>
      <c r="C355" s="76">
        <f>IF(VLOOKUP(A355,Database!$A:$AS,MATCH($C$1,Database!$A$1:$AS$1,0),FALSE)=0,#N/A,VLOOKUP(A355,Database!$A:$AS,MATCH($C$1,Database!$A$1:$AS$1,0),FALSE))</f>
        <v>103.69</v>
      </c>
      <c r="D355" s="76">
        <f>IF(VLOOKUP(A355,Database!$A:$AS,MATCH($D$1,Database!$A$1:$AS$1,0),FALSE)=0,#N/A,VLOOKUP(A355,Database!$A:$AS,MATCH($D$1,Database!$A$1:$AS$1,0),FALSE))</f>
        <v>102.608550713</v>
      </c>
      <c r="E355" s="76">
        <f>IF(VLOOKUP(A355,Database!$A:$AS,MATCH($E$1,Database!$A$1:$AS$1,0),FALSE)=0,#N/A,VLOOKUP(A355,Database!$A:$AS,MATCH($E$1,Database!$A$1:$AS$1,0),FALSE))</f>
        <v>106.055088379</v>
      </c>
      <c r="F355" s="76">
        <f>IF(VLOOKUP(A355,Database!$A:$AS,MATCH($F$1,Database!$A$1:$AS$1,0),FALSE)=0,#N/A,VLOOKUP(A355,Database!$A:$AS,MATCH($F$1,Database!$A$1:$AS$1,0),FALSE))</f>
        <v>104.49129239200001</v>
      </c>
      <c r="G355" s="76">
        <f>IF(VLOOKUP(A355,Database!$A:$AS,MATCH($G$1,Database!$A$1:$AS$1,0),FALSE)=0,#N/A,VLOOKUP(A355,Database!$A:$AS,MATCH($G$1,Database!$A$1:$AS$1,0),FALSE))</f>
        <v>105.588963566</v>
      </c>
      <c r="H355" s="76">
        <f>(((Table134567891011121314151617343[[#This Row],[ITA]]-VLOOKUP($U$1,A:B,2,))/VLOOKUP($U$1,A:B,2,))*100)+100</f>
        <v>87.253289473649716</v>
      </c>
      <c r="I355" s="76">
        <f>(((Table134567891011121314151617343[[#This Row],[FRA]]-VLOOKUP($U$1,A:C,3,))/VLOOKUP($U$1,A:C,3,))*100)+100</f>
        <v>101.18071818891491</v>
      </c>
      <c r="J355" s="76">
        <f>(((Table134567891011121314151617343[[#This Row],[DEU]]-VLOOKUP($U$1,A:D,4,))/VLOOKUP($U$1,A:D,4,))*100)+100</f>
        <v>136.43617021322922</v>
      </c>
      <c r="K355" s="76">
        <f>(((Table134567891011121314151617343[[#This Row],[ESP]]-VLOOKUP($U$1,A:E,5,))/VLOOKUP($U$1,A:E,5,))*100)+100</f>
        <v>89.657533667528483</v>
      </c>
      <c r="L355" s="76">
        <f>(((Table134567891011121314151617343[[#This Row],[EA19]]-VLOOKUP($U$1,A:F,6,))/VLOOKUP($U$1,A:F,6,))*100)+100</f>
        <v>116.75977653616305</v>
      </c>
      <c r="M355" s="76">
        <f>(((Table134567891011121314151617343[[#This Row],[GBR]]-VLOOKUP($U$1,A:G,7,))/VLOOKUP($U$1,A:G,7,))*100)+100</f>
        <v>109.94475138172172</v>
      </c>
      <c r="N355" s="76">
        <f>IF(VLOOKUP(A355,Database!$A:$AU,MATCH($N$1,Database!$A$1:$AU$1,0),FALSE)=0,#N/A,VLOOKUP(A355,Database!$A:$AU,MATCH($N$1,Database!$A$1:$AU$1,0),FALSE))</f>
        <v>101.729439204</v>
      </c>
      <c r="O355" s="76">
        <f>(((Table134567891011121314151617343[[#This Row],[USA]]-VLOOKUP($U$1,A:N,14,))/VLOOKUP($U$1,A:N,14,))*100)+100</f>
        <v>117.34923111436629</v>
      </c>
      <c r="P355" s="76">
        <f>IF(VLOOKUP(A355,Database!$A:$AS,MATCH($P$1,Database!$A$1:$AS$1,0),FALSE)=0,#N/A,VLOOKUP(A355,Database!$A:$AS,MATCH($P$1,Database!$A$1:$AS$1,0),FALSE))</f>
        <v>101.391550704</v>
      </c>
      <c r="Q355" s="76">
        <f>(((Table134567891011121314151617343[[#This Row],[JPN]]-VLOOKUP($U$1,A:Q,16,))/VLOOKUP($U$1,A:Q,16,))*100)+100</f>
        <v>101.79503653827943</v>
      </c>
    </row>
    <row r="356" spans="1:17" s="80" customFormat="1" x14ac:dyDescent="0.35">
      <c r="A356" s="21">
        <v>43647</v>
      </c>
      <c r="B356" s="76">
        <f>IF(VLOOKUP(A356,Database!$A:$AS,MATCH($B$1,Database!$A$1:$AS$1,0),FALSE)=0,#N/A,VLOOKUP(A356,Database!$A:$AS,MATCH($B$1,Database!$A$1:$AS$1,0),FALSE))</f>
        <v>106.191150737</v>
      </c>
      <c r="C356" s="76">
        <f>IF(VLOOKUP(A356,Database!$A:$AS,MATCH($C$1,Database!$A$1:$AS$1,0),FALSE)=0,#N/A,VLOOKUP(A356,Database!$A:$AS,MATCH($C$1,Database!$A$1:$AS$1,0),FALSE))</f>
        <v>104.14</v>
      </c>
      <c r="D356" s="76">
        <f>IF(VLOOKUP(A356,Database!$A:$AS,MATCH($D$1,Database!$A$1:$AS$1,0),FALSE)=0,#N/A,VLOOKUP(A356,Database!$A:$AS,MATCH($D$1,Database!$A$1:$AS$1,0),FALSE))</f>
        <v>102.008500708</v>
      </c>
      <c r="E356" s="76">
        <f>IF(VLOOKUP(A356,Database!$A:$AS,MATCH($E$1,Database!$A$1:$AS$1,0),FALSE)=0,#N/A,VLOOKUP(A356,Database!$A:$AS,MATCH($E$1,Database!$A$1:$AS$1,0),FALSE))</f>
        <v>105.271087726</v>
      </c>
      <c r="F356" s="76">
        <f>IF(VLOOKUP(A356,Database!$A:$AS,MATCH($F$1,Database!$A$1:$AS$1,0),FALSE)=0,#N/A,VLOOKUP(A356,Database!$A:$AS,MATCH($F$1,Database!$A$1:$AS$1,0),FALSE))</f>
        <v>103.891342388</v>
      </c>
      <c r="G356" s="76">
        <f>IF(VLOOKUP(A356,Database!$A:$AS,MATCH($G$1,Database!$A$1:$AS$1,0),FALSE)=0,#N/A,VLOOKUP(A356,Database!$A:$AS,MATCH($G$1,Database!$A$1:$AS$1,0),FALSE))</f>
        <v>106.01344181100001</v>
      </c>
      <c r="H356" s="76">
        <f>(((Table134567891011121314151617343[[#This Row],[ITA]]-VLOOKUP($U$1,A:B,2,))/VLOOKUP($U$1,A:B,2,))*100)+100</f>
        <v>87.335526315458068</v>
      </c>
      <c r="I356" s="76">
        <f>(((Table134567891011121314151617343[[#This Row],[FRA]]-VLOOKUP($U$1,A:C,3,))/VLOOKUP($U$1,A:C,3,))*100)+100</f>
        <v>101.61982825917252</v>
      </c>
      <c r="J356" s="76">
        <f>(((Table134567891011121314151617343[[#This Row],[DEU]]-VLOOKUP($U$1,A:D,4,))/VLOOKUP($U$1,A:D,4,))*100)+100</f>
        <v>135.63829787169681</v>
      </c>
      <c r="K356" s="76">
        <f>(((Table134567891011121314151617343[[#This Row],[ESP]]-VLOOKUP($U$1,A:E,5,))/VLOOKUP($U$1,A:E,5,))*100)+100</f>
        <v>88.994750146095583</v>
      </c>
      <c r="L356" s="76">
        <f>(((Table134567891011121314151617343[[#This Row],[EA19]]-VLOOKUP($U$1,A:F,6,))/VLOOKUP($U$1,A:F,6,))*100)+100</f>
        <v>116.08938547489529</v>
      </c>
      <c r="M356" s="76">
        <f>(((Table134567891011121314151617343[[#This Row],[GBR]]-VLOOKUP($U$1,A:G,7,))/VLOOKUP($U$1,A:G,7,))*100)+100</f>
        <v>110.38674033148826</v>
      </c>
      <c r="N356" s="76">
        <f>IF(VLOOKUP(A356,Database!$A:$AU,MATCH($N$1,Database!$A$1:$AU$1,0),FALSE)=0,#N/A,VLOOKUP(A356,Database!$A:$AU,MATCH($N$1,Database!$A$1:$AU$1,0),FALSE))</f>
        <v>101.34113468</v>
      </c>
      <c r="O356" s="76">
        <f>(((Table134567891011121314151617343[[#This Row],[USA]]-VLOOKUP($U$1,A:N,14,))/VLOOKUP($U$1,A:N,14,))*100)+100</f>
        <v>116.9013053449314</v>
      </c>
      <c r="P356" s="76">
        <f>IF(VLOOKUP(A356,Database!$A:$AS,MATCH($P$1,Database!$A$1:$AS$1,0),FALSE)=0,#N/A,VLOOKUP(A356,Database!$A:$AS,MATCH($P$1,Database!$A$1:$AS$1,0),FALSE))</f>
        <v>101.79151737399999</v>
      </c>
      <c r="Q356" s="76">
        <f>(((Table134567891011121314151617343[[#This Row],[JPN]]-VLOOKUP($U$1,A:Q,16,))/VLOOKUP($U$1,A:Q,16,))*100)+100</f>
        <v>102.19659486837742</v>
      </c>
    </row>
    <row r="357" spans="1:17" s="80" customFormat="1" x14ac:dyDescent="0.35">
      <c r="A357" s="21">
        <v>43678</v>
      </c>
      <c r="B357" s="76">
        <f>IF(VLOOKUP(A357,Database!$A:$AS,MATCH($B$1,Database!$A$1:$AS$1,0),FALSE)=0,#N/A,VLOOKUP(A357,Database!$A:$AS,MATCH($B$1,Database!$A$1:$AS$1,0),FALSE))</f>
        <v>105.291225731</v>
      </c>
      <c r="C357" s="76">
        <f>IF(VLOOKUP(A357,Database!$A:$AS,MATCH($C$1,Database!$A$1:$AS$1,0),FALSE)=0,#N/A,VLOOKUP(A357,Database!$A:$AS,MATCH($C$1,Database!$A$1:$AS$1,0),FALSE))</f>
        <v>102.97</v>
      </c>
      <c r="D357" s="76">
        <f>IF(VLOOKUP(A357,Database!$A:$AS,MATCH($D$1,Database!$A$1:$AS$1,0),FALSE)=0,#N/A,VLOOKUP(A357,Database!$A:$AS,MATCH($D$1,Database!$A$1:$AS$1,0),FALSE))</f>
        <v>102.208517376</v>
      </c>
      <c r="E357" s="76">
        <f>IF(VLOOKUP(A357,Database!$A:$AS,MATCH($E$1,Database!$A$1:$AS$1,0),FALSE)=0,#N/A,VLOOKUP(A357,Database!$A:$AS,MATCH($E$1,Database!$A$1:$AS$1,0),FALSE))</f>
        <v>106.030088358</v>
      </c>
      <c r="F357" s="76">
        <f>IF(VLOOKUP(A357,Database!$A:$AS,MATCH($F$1,Database!$A$1:$AS$1,0),FALSE)=0,#N/A,VLOOKUP(A357,Database!$A:$AS,MATCH($F$1,Database!$A$1:$AS$1,0),FALSE))</f>
        <v>104.39130072499999</v>
      </c>
      <c r="G357" s="76">
        <f>IF(VLOOKUP(A357,Database!$A:$AS,MATCH($G$1,Database!$A$1:$AS$1,0),FALSE)=0,#N/A,VLOOKUP(A357,Database!$A:$AS,MATCH($G$1,Database!$A$1:$AS$1,0),FALSE))</f>
        <v>105.376724443</v>
      </c>
      <c r="H357" s="76">
        <f>(((Table134567891011121314151617343[[#This Row],[ITA]]-VLOOKUP($U$1,A:B,2,))/VLOOKUP($U$1,A:B,2,))*100)+100</f>
        <v>86.595394736715633</v>
      </c>
      <c r="I357" s="76">
        <f>(((Table134567891011121314151617343[[#This Row],[FRA]]-VLOOKUP($U$1,A:C,3,))/VLOOKUP($U$1,A:C,3,))*100)+100</f>
        <v>100.47814207650272</v>
      </c>
      <c r="J357" s="76">
        <f>(((Table134567891011121314151617343[[#This Row],[DEU]]-VLOOKUP($U$1,A:D,4,))/VLOOKUP($U$1,A:D,4,))*100)+100</f>
        <v>135.90425531843107</v>
      </c>
      <c r="K357" s="76">
        <f>(((Table134567891011121314151617343[[#This Row],[ESP]]-VLOOKUP($U$1,A:E,5,))/VLOOKUP($U$1,A:E,5,))*100)+100</f>
        <v>89.636398988761485</v>
      </c>
      <c r="L357" s="76">
        <f>(((Table134567891011121314151617343[[#This Row],[EA19]]-VLOOKUP($U$1,A:F,6,))/VLOOKUP($U$1,A:F,6,))*100)+100</f>
        <v>116.64804469299088</v>
      </c>
      <c r="M357" s="76">
        <f>(((Table134567891011121314151617343[[#This Row],[GBR]]-VLOOKUP($U$1,A:G,7,))/VLOOKUP($U$1,A:G,7,))*100)+100</f>
        <v>109.7237569063178</v>
      </c>
      <c r="N357" s="76">
        <f>IF(VLOOKUP(A357,Database!$A:$AU,MATCH($N$1,Database!$A$1:$AU$1,0),FALSE)=0,#N/A,VLOOKUP(A357,Database!$A:$AU,MATCH($N$1,Database!$A$1:$AU$1,0),FALSE))</f>
        <v>102.042581617</v>
      </c>
      <c r="O357" s="76">
        <f>(((Table134567891011121314151617343[[#This Row],[USA]]-VLOOKUP($U$1,A:N,14,))/VLOOKUP($U$1,A:N,14,))*100)+100</f>
        <v>117.71045419474872</v>
      </c>
      <c r="P357" s="76">
        <f>IF(VLOOKUP(A357,Database!$A:$AS,MATCH($P$1,Database!$A$1:$AS$1,0),FALSE)=0,#N/A,VLOOKUP(A357,Database!$A:$AS,MATCH($P$1,Database!$A$1:$AS$1,0),FALSE))</f>
        <v>100.49162569800001</v>
      </c>
      <c r="Q357" s="76">
        <f>(((Table134567891011121314151617343[[#This Row],[JPN]]-VLOOKUP($U$1,A:Q,16,))/VLOOKUP($U$1,A:Q,16,))*100)+100</f>
        <v>100.89153029706493</v>
      </c>
    </row>
    <row r="358" spans="1:17" s="80" customFormat="1" x14ac:dyDescent="0.35">
      <c r="A358" s="21">
        <v>43709</v>
      </c>
      <c r="B358" s="76">
        <f>IF(VLOOKUP(A358,Database!$A:$AS,MATCH($B$1,Database!$A$1:$AS$1,0),FALSE)=0,#N/A,VLOOKUP(A358,Database!$A:$AS,MATCH($B$1,Database!$A$1:$AS$1,0),FALSE))</f>
        <v>104.991250729</v>
      </c>
      <c r="C358" s="76">
        <f>IF(VLOOKUP(A358,Database!$A:$AS,MATCH($C$1,Database!$A$1:$AS$1,0),FALSE)=0,#N/A,VLOOKUP(A358,Database!$A:$AS,MATCH($C$1,Database!$A$1:$AS$1,0),FALSE))</f>
        <v>103.91</v>
      </c>
      <c r="D358" s="76">
        <f>IF(VLOOKUP(A358,Database!$A:$AS,MATCH($D$1,Database!$A$1:$AS$1,0),FALSE)=0,#N/A,VLOOKUP(A358,Database!$A:$AS,MATCH($D$1,Database!$A$1:$AS$1,0),FALSE))</f>
        <v>101.408450704</v>
      </c>
      <c r="E358" s="76">
        <f>IF(VLOOKUP(A358,Database!$A:$AS,MATCH($E$1,Database!$A$1:$AS$1,0),FALSE)=0,#N/A,VLOOKUP(A358,Database!$A:$AS,MATCH($E$1,Database!$A$1:$AS$1,0),FALSE))</f>
        <v>105.50608792200001</v>
      </c>
      <c r="F358" s="76">
        <f>IF(VLOOKUP(A358,Database!$A:$AS,MATCH($F$1,Database!$A$1:$AS$1,0),FALSE)=0,#N/A,VLOOKUP(A358,Database!$A:$AS,MATCH($F$1,Database!$A$1:$AS$1,0),FALSE))</f>
        <v>104.49129239200001</v>
      </c>
      <c r="G358" s="76">
        <f>IF(VLOOKUP(A358,Database!$A:$AS,MATCH($G$1,Database!$A$1:$AS$1,0),FALSE)=0,#N/A,VLOOKUP(A358,Database!$A:$AS,MATCH($G$1,Database!$A$1:$AS$1,0),FALSE))</f>
        <v>106.968517863</v>
      </c>
      <c r="H358" s="76">
        <f>(((Table134567891011121314151617343[[#This Row],[ITA]]-VLOOKUP($U$1,A:B,2,))/VLOOKUP($U$1,A:B,2,))*100)+100</f>
        <v>86.34868421046815</v>
      </c>
      <c r="I358" s="76">
        <f>(((Table134567891011121314151617343[[#This Row],[FRA]]-VLOOKUP($U$1,A:C,3,))/VLOOKUP($U$1,A:C,3,))*100)+100</f>
        <v>101.39539422326307</v>
      </c>
      <c r="J358" s="76">
        <f>(((Table134567891011121314151617343[[#This Row],[DEU]]-VLOOKUP($U$1,A:D,4,))/VLOOKUP($U$1,A:D,4,))*100)+100</f>
        <v>134.84042553149408</v>
      </c>
      <c r="K358" s="76">
        <f>(((Table134567891011121314151617343[[#This Row],[ESP]]-VLOOKUP($U$1,A:E,5,))/VLOOKUP($U$1,A:E,5,))*100)+100</f>
        <v>89.193416125321875</v>
      </c>
      <c r="L358" s="76">
        <f>(((Table134567891011121314151617343[[#This Row],[EA19]]-VLOOKUP($U$1,A:F,6,))/VLOOKUP($U$1,A:F,6,))*100)+100</f>
        <v>116.75977653616305</v>
      </c>
      <c r="M358" s="76">
        <f>(((Table134567891011121314151617343[[#This Row],[GBR]]-VLOOKUP($U$1,A:G,7,))/VLOOKUP($U$1,A:G,7,))*100)+100</f>
        <v>111.38121546924393</v>
      </c>
      <c r="N358" s="76">
        <f>IF(VLOOKUP(A358,Database!$A:$AU,MATCH($N$1,Database!$A$1:$AU$1,0),FALSE)=0,#N/A,VLOOKUP(A358,Database!$A:$AU,MATCH($N$1,Database!$A$1:$AU$1,0),FALSE))</f>
        <v>101.715755337</v>
      </c>
      <c r="O358" s="76">
        <f>(((Table134567891011121314151617343[[#This Row],[USA]]-VLOOKUP($U$1,A:N,14,))/VLOOKUP($U$1,A:N,14,))*100)+100</f>
        <v>117.33344619228586</v>
      </c>
      <c r="P358" s="76">
        <f>IF(VLOOKUP(A358,Database!$A:$AS,MATCH($P$1,Database!$A$1:$AS$1,0),FALSE)=0,#N/A,VLOOKUP(A358,Database!$A:$AS,MATCH($P$1,Database!$A$1:$AS$1,0),FALSE))</f>
        <v>102.491459045</v>
      </c>
      <c r="Q358" s="76">
        <f>(((Table134567891011121314151617343[[#This Row],[JPN]]-VLOOKUP($U$1,A:Q,16,))/VLOOKUP($U$1,A:Q,16,))*100)+100</f>
        <v>102.89932194454295</v>
      </c>
    </row>
    <row r="359" spans="1:17" s="80" customFormat="1" x14ac:dyDescent="0.35">
      <c r="A359" s="21">
        <v>43739</v>
      </c>
      <c r="B359" s="76">
        <f>IF(VLOOKUP(A359,Database!$A:$AS,MATCH($B$1,Database!$A$1:$AS$1,0),FALSE)=0,#N/A,VLOOKUP(A359,Database!$A:$AS,MATCH($B$1,Database!$A$1:$AS$1,0),FALSE))</f>
        <v>104.291309058</v>
      </c>
      <c r="C359" s="76">
        <f>IF(VLOOKUP(A359,Database!$A:$AS,MATCH($C$1,Database!$A$1:$AS$1,0),FALSE)=0,#N/A,VLOOKUP(A359,Database!$A:$AS,MATCH($C$1,Database!$A$1:$AS$1,0),FALSE))</f>
        <v>103.73</v>
      </c>
      <c r="D359" s="76">
        <f>IF(VLOOKUP(A359,Database!$A:$AS,MATCH($D$1,Database!$A$1:$AS$1,0),FALSE)=0,#N/A,VLOOKUP(A359,Database!$A:$AS,MATCH($D$1,Database!$A$1:$AS$1,0),FALSE))</f>
        <v>100.708392366</v>
      </c>
      <c r="E359" s="76">
        <f>IF(VLOOKUP(A359,Database!$A:$AS,MATCH($E$1,Database!$A$1:$AS$1,0),FALSE)=0,#N/A,VLOOKUP(A359,Database!$A:$AS,MATCH($E$1,Database!$A$1:$AS$1,0),FALSE))</f>
        <v>105.230087692</v>
      </c>
      <c r="F359" s="76">
        <f>IF(VLOOKUP(A359,Database!$A:$AS,MATCH($F$1,Database!$A$1:$AS$1,0),FALSE)=0,#N/A,VLOOKUP(A359,Database!$A:$AS,MATCH($F$1,Database!$A$1:$AS$1,0),FALSE))</f>
        <v>105.091242396</v>
      </c>
      <c r="G359" s="76">
        <f>IF(VLOOKUP(A359,Database!$A:$AS,MATCH($G$1,Database!$A$1:$AS$1,0),FALSE)=0,#N/A,VLOOKUP(A359,Database!$A:$AS,MATCH($G$1,Database!$A$1:$AS$1,0),FALSE))</f>
        <v>107.923593916</v>
      </c>
      <c r="H359" s="76">
        <f>(((Table134567891011121314151617343[[#This Row],[ITA]]-VLOOKUP($U$1,A:B,2,))/VLOOKUP($U$1,A:B,2,))*100)+100</f>
        <v>85.773026316164845</v>
      </c>
      <c r="I359" s="76">
        <f>(((Table134567891011121314151617343[[#This Row],[FRA]]-VLOOKUP($U$1,A:C,3,))/VLOOKUP($U$1,A:C,3,))*100)+100</f>
        <v>101.21975019516003</v>
      </c>
      <c r="J359" s="76">
        <f>(((Table134567891011121314151617343[[#This Row],[DEU]]-VLOOKUP($U$1,A:D,4,))/VLOOKUP($U$1,A:D,4,))*100)+100</f>
        <v>133.90957446792419</v>
      </c>
      <c r="K359" s="76">
        <f>(((Table134567891011121314151617343[[#This Row],[ESP]]-VLOOKUP($U$1,A:E,5,))/VLOOKUP($U$1,A:E,5,))*100)+100</f>
        <v>88.960089273289654</v>
      </c>
      <c r="L359" s="76">
        <f>(((Table134567891011121314151617343[[#This Row],[EA19]]-VLOOKUP($U$1,A:F,6,))/VLOOKUP($U$1,A:F,6,))*100)+100</f>
        <v>117.43016759743077</v>
      </c>
      <c r="M359" s="76">
        <f>(((Table134567891011121314151617343[[#This Row],[GBR]]-VLOOKUP($U$1,A:G,7,))/VLOOKUP($U$1,A:G,7,))*100)+100</f>
        <v>112.37569060804086</v>
      </c>
      <c r="N359" s="76">
        <f>IF(VLOOKUP(A359,Database!$A:$AU,MATCH($N$1,Database!$A$1:$AU$1,0),FALSE)=0,#N/A,VLOOKUP(A359,Database!$A:$AU,MATCH($N$1,Database!$A$1:$AU$1,0),FALSE))</f>
        <v>100.921000291</v>
      </c>
      <c r="O359" s="76">
        <f>(((Table134567891011121314151617343[[#This Row],[USA]]-VLOOKUP($U$1,A:N,14,))/VLOOKUP($U$1,A:N,14,))*100)+100</f>
        <v>116.41666247360891</v>
      </c>
      <c r="P359" s="76">
        <f>IF(VLOOKUP(A359,Database!$A:$AS,MATCH($P$1,Database!$A$1:$AS$1,0),FALSE)=0,#N/A,VLOOKUP(A359,Database!$A:$AS,MATCH($P$1,Database!$A$1:$AS$1,0),FALSE))</f>
        <v>98.291809016000002</v>
      </c>
      <c r="Q359" s="76">
        <f>(((Table134567891011121314151617343[[#This Row],[JPN]]-VLOOKUP($U$1,A:Q,16,))/VLOOKUP($U$1,A:Q,16,))*100)+100</f>
        <v>98.682959484537918</v>
      </c>
    </row>
    <row r="360" spans="1:17" s="80" customFormat="1" x14ac:dyDescent="0.35">
      <c r="A360" s="21">
        <v>43770</v>
      </c>
      <c r="B360" s="76">
        <f>IF(VLOOKUP(A360,Database!$A:$AS,MATCH($B$1,Database!$A$1:$AS$1,0),FALSE)=0,#N/A,VLOOKUP(A360,Database!$A:$AS,MATCH($B$1,Database!$A$1:$AS$1,0),FALSE))</f>
        <v>104.59128406000001</v>
      </c>
      <c r="C360" s="76">
        <f>IF(VLOOKUP(A360,Database!$A:$AS,MATCH($C$1,Database!$A$1:$AS$1,0),FALSE)=0,#N/A,VLOOKUP(A360,Database!$A:$AS,MATCH($C$1,Database!$A$1:$AS$1,0),FALSE))</f>
        <v>103.08</v>
      </c>
      <c r="D360" s="76">
        <f>IF(VLOOKUP(A360,Database!$A:$AS,MATCH($D$1,Database!$A$1:$AS$1,0),FALSE)=0,#N/A,VLOOKUP(A360,Database!$A:$AS,MATCH($D$1,Database!$A$1:$AS$1,0),FALSE))</f>
        <v>100.80840070000001</v>
      </c>
      <c r="E360" s="76">
        <f>IF(VLOOKUP(A360,Database!$A:$AS,MATCH($E$1,Database!$A$1:$AS$1,0),FALSE)=0,#N/A,VLOOKUP(A360,Database!$A:$AS,MATCH($E$1,Database!$A$1:$AS$1,0),FALSE))</f>
        <v>106.245088538</v>
      </c>
      <c r="F360" s="76">
        <f>IF(VLOOKUP(A360,Database!$A:$AS,MATCH($F$1,Database!$A$1:$AS$1,0),FALSE)=0,#N/A,VLOOKUP(A360,Database!$A:$AS,MATCH($F$1,Database!$A$1:$AS$1,0),FALSE))</f>
        <v>103.691359053</v>
      </c>
      <c r="G360" s="76">
        <f>IF(VLOOKUP(A360,Database!$A:$AS,MATCH($G$1,Database!$A$1:$AS$1,0),FALSE)=0,#N/A,VLOOKUP(A360,Database!$A:$AS,MATCH($G$1,Database!$A$1:$AS$1,0),FALSE))</f>
        <v>107.605235232</v>
      </c>
      <c r="H360" s="76">
        <f>(((Table134567891011121314151617343[[#This Row],[ITA]]-VLOOKUP($U$1,A:B,2,))/VLOOKUP($U$1,A:B,2,))*100)+100</f>
        <v>86.019736842412328</v>
      </c>
      <c r="I360" s="76">
        <f>(((Table134567891011121314151617343[[#This Row],[FRA]]-VLOOKUP($U$1,A:C,3,))/VLOOKUP($U$1,A:C,3,))*100)+100</f>
        <v>100.58548009367681</v>
      </c>
      <c r="J360" s="76">
        <f>(((Table134567891011121314151617343[[#This Row],[DEU]]-VLOOKUP($U$1,A:D,4,))/VLOOKUP($U$1,A:D,4,))*100)+100</f>
        <v>134.04255319129135</v>
      </c>
      <c r="K360" s="76">
        <f>(((Table134567891011121314151617343[[#This Row],[ESP]]-VLOOKUP($U$1,A:E,5,))/VLOOKUP($U$1,A:E,5,))*100)+100</f>
        <v>89.818157225650481</v>
      </c>
      <c r="L360" s="76">
        <f>(((Table134567891011121314151617343[[#This Row],[EA19]]-VLOOKUP($U$1,A:F,6,))/VLOOKUP($U$1,A:F,6,))*100)+100</f>
        <v>115.86592178743358</v>
      </c>
      <c r="M360" s="76">
        <f>(((Table134567891011121314151617343[[#This Row],[GBR]]-VLOOKUP($U$1,A:G,7,))/VLOOKUP($U$1,A:G,7,))*100)+100</f>
        <v>112.04419889545562</v>
      </c>
      <c r="N360" s="76">
        <f>IF(VLOOKUP(A360,Database!$A:$AU,MATCH($N$1,Database!$A$1:$AU$1,0),FALSE)=0,#N/A,VLOOKUP(A360,Database!$A:$AU,MATCH($N$1,Database!$A$1:$AU$1,0),FALSE))</f>
        <v>101.238703992</v>
      </c>
      <c r="O360" s="76">
        <f>(((Table134567891011121314151617343[[#This Row],[USA]]-VLOOKUP($U$1,A:N,14,))/VLOOKUP($U$1,A:N,14,))*100)+100</f>
        <v>116.78314719353128</v>
      </c>
      <c r="P360" s="76">
        <f>IF(VLOOKUP(A360,Database!$A:$AS,MATCH($P$1,Database!$A$1:$AS$1,0),FALSE)=0,#N/A,VLOOKUP(A360,Database!$A:$AS,MATCH($P$1,Database!$A$1:$AS$1,0),FALSE))</f>
        <v>97.691859011999995</v>
      </c>
      <c r="Q360" s="76">
        <f>(((Table134567891011121314151617343[[#This Row],[JPN]]-VLOOKUP($U$1,A:Q,16,))/VLOOKUP($U$1,A:Q,16,))*100)+100</f>
        <v>98.080621990394917</v>
      </c>
    </row>
    <row r="361" spans="1:17" s="80" customFormat="1" x14ac:dyDescent="0.35">
      <c r="A361" s="21">
        <v>43800</v>
      </c>
      <c r="B361" s="76">
        <f>IF(VLOOKUP(A361,Database!$A:$AS,MATCH($B$1,Database!$A$1:$AS$1,0),FALSE)=0,#N/A,VLOOKUP(A361,Database!$A:$AS,MATCH($B$1,Database!$A$1:$AS$1,0),FALSE))</f>
        <v>101.79151737399999</v>
      </c>
      <c r="C361" s="76">
        <f>IF(VLOOKUP(A361,Database!$A:$AS,MATCH($C$1,Database!$A$1:$AS$1,0),FALSE)=0,#N/A,VLOOKUP(A361,Database!$A:$AS,MATCH($C$1,Database!$A$1:$AS$1,0),FALSE))</f>
        <v>101.25</v>
      </c>
      <c r="D361" s="76">
        <f>IF(VLOOKUP(A361,Database!$A:$AS,MATCH($D$1,Database!$A$1:$AS$1,0),FALSE)=0,#N/A,VLOOKUP(A361,Database!$A:$AS,MATCH($D$1,Database!$A$1:$AS$1,0),FALSE))</f>
        <v>98.508209016999999</v>
      </c>
      <c r="E361" s="76">
        <f>IF(VLOOKUP(A361,Database!$A:$AS,MATCH($E$1,Database!$A$1:$AS$1,0),FALSE)=0,#N/A,VLOOKUP(A361,Database!$A:$AS,MATCH($E$1,Database!$A$1:$AS$1,0),FALSE))</f>
        <v>104.999087499</v>
      </c>
      <c r="F361" s="76">
        <f>IF(VLOOKUP(A361,Database!$A:$AS,MATCH($F$1,Database!$A$1:$AS$1,0),FALSE)=0,#N/A,VLOOKUP(A361,Database!$A:$AS,MATCH($F$1,Database!$A$1:$AS$1,0),FALSE))</f>
        <v>101.89150904100001</v>
      </c>
      <c r="G361" s="76">
        <f>IF(VLOOKUP(A361,Database!$A:$AS,MATCH($G$1,Database!$A$1:$AS$1,0),FALSE)=0,#N/A,VLOOKUP(A361,Database!$A:$AS,MATCH($G$1,Database!$A$1:$AS$1,0),FALSE))</f>
        <v>107.711354793</v>
      </c>
      <c r="H361" s="76">
        <f>(((Table134567891011121314151617343[[#This Row],[ITA]]-VLOOKUP($U$1,A:B,2,))/VLOOKUP($U$1,A:B,2,))*100)+100</f>
        <v>83.717105263554231</v>
      </c>
      <c r="I361" s="76">
        <f>(((Table134567891011121314151617343[[#This Row],[FRA]]-VLOOKUP($U$1,A:C,3,))/VLOOKUP($U$1,A:C,3,))*100)+100</f>
        <v>98.79976580796253</v>
      </c>
      <c r="J361" s="76">
        <f>(((Table134567891011121314151617343[[#This Row],[DEU]]-VLOOKUP($U$1,A:D,4,))/VLOOKUP($U$1,A:D,4,))*100)+100</f>
        <v>130.98404255251779</v>
      </c>
      <c r="K361" s="76">
        <f>(((Table134567891011121314151617343[[#This Row],[ESP]]-VLOOKUP($U$1,A:E,5,))/VLOOKUP($U$1,A:E,5,))*100)+100</f>
        <v>88.764804842361741</v>
      </c>
      <c r="L361" s="76">
        <f>(((Table134567891011121314151617343[[#This Row],[EA19]]-VLOOKUP($U$1,A:F,6,))/VLOOKUP($U$1,A:F,6,))*100)+100</f>
        <v>113.85474860363038</v>
      </c>
      <c r="M361" s="76">
        <f>(((Table134567891011121314151617343[[#This Row],[GBR]]-VLOOKUP($U$1,A:G,7,))/VLOOKUP($U$1,A:G,7,))*100)+100</f>
        <v>112.15469613263694</v>
      </c>
      <c r="N361" s="76">
        <f>IF(VLOOKUP(A361,Database!$A:$AU,MATCH($N$1,Database!$A$1:$AU$1,0),FALSE)=0,#N/A,VLOOKUP(A361,Database!$A:$AU,MATCH($N$1,Database!$A$1:$AU$1,0),FALSE))</f>
        <v>100.906820631</v>
      </c>
      <c r="O361" s="76">
        <f>(((Table134567891011121314151617343[[#This Row],[USA]]-VLOOKUP($U$1,A:N,14,))/VLOOKUP($U$1,A:N,14,))*100)+100</f>
        <v>116.40030563323425</v>
      </c>
      <c r="P361" s="76">
        <f>IF(VLOOKUP(A361,Database!$A:$AS,MATCH($P$1,Database!$A$1:$AS$1,0),FALSE)=0,#N/A,VLOOKUP(A361,Database!$A:$AS,MATCH($P$1,Database!$A$1:$AS$1,0),FALSE))</f>
        <v>97.791850679000007</v>
      </c>
      <c r="Q361" s="76">
        <f>(((Table134567891011121314151617343[[#This Row],[JPN]]-VLOOKUP($U$1,A:Q,16,))/VLOOKUP($U$1,A:Q,16,))*100)+100</f>
        <v>98.181011572417432</v>
      </c>
    </row>
    <row r="362" spans="1:17" s="80" customFormat="1" x14ac:dyDescent="0.35">
      <c r="A362" s="21">
        <v>43831</v>
      </c>
      <c r="B362" s="76">
        <f>IF(VLOOKUP(A362,Database!$A:$AS,MATCH($B$1,Database!$A$1:$AS$1,0),FALSE)=0,#N/A,VLOOKUP(A362,Database!$A:$AS,MATCH($B$1,Database!$A$1:$AS$1,0),FALSE))</f>
        <v>105.691192401</v>
      </c>
      <c r="C362" s="76">
        <f>IF(VLOOKUP(A362,Database!$A:$AS,MATCH($C$1,Database!$A$1:$AS$1,0),FALSE)=0,#N/A,VLOOKUP(A362,Database!$A:$AS,MATCH($C$1,Database!$A$1:$AS$1,0),FALSE))</f>
        <v>101.29</v>
      </c>
      <c r="D362" s="76">
        <f>IF(VLOOKUP(A362,Database!$A:$AS,MATCH($D$1,Database!$A$1:$AS$1,0),FALSE)=0,#N/A,VLOOKUP(A362,Database!$A:$AS,MATCH($D$1,Database!$A$1:$AS$1,0),FALSE))</f>
        <v>101.508459038</v>
      </c>
      <c r="E362" s="76">
        <f>IF(VLOOKUP(A362,Database!$A:$AS,MATCH($E$1,Database!$A$1:$AS$1,0),FALSE)=0,#N/A,VLOOKUP(A362,Database!$A:$AS,MATCH($E$1,Database!$A$1:$AS$1,0),FALSE))</f>
        <v>105.65408804499999</v>
      </c>
      <c r="F362" s="76">
        <f>IF(VLOOKUP(A362,Database!$A:$AS,MATCH($F$1,Database!$A$1:$AS$1,0),FALSE)=0,#N/A,VLOOKUP(A362,Database!$A:$AS,MATCH($F$1,Database!$A$1:$AS$1,0),FALSE))</f>
        <v>104.291309058</v>
      </c>
      <c r="G362" s="76">
        <f>IF(VLOOKUP(A362,Database!$A:$AS,MATCH($G$1,Database!$A$1:$AS$1,0),FALSE)=0,#N/A,VLOOKUP(A362,Database!$A:$AS,MATCH($G$1,Database!$A$1:$AS$1,0),FALSE))</f>
        <v>110.045985143</v>
      </c>
      <c r="H362" s="76">
        <f>(((Table134567891011121314151617343[[#This Row],[ITA]]-VLOOKUP($U$1,A:B,2,))/VLOOKUP($U$1,A:B,2,))*100)+100</f>
        <v>86.924342105593894</v>
      </c>
      <c r="I362" s="76">
        <f>(((Table134567891011121314151617343[[#This Row],[FRA]]-VLOOKUP($U$1,A:C,3,))/VLOOKUP($U$1,A:C,3,))*100)+100</f>
        <v>98.838797814207652</v>
      </c>
      <c r="J362" s="76">
        <f>(((Table134567891011121314151617343[[#This Row],[DEU]]-VLOOKUP($U$1,A:D,4,))/VLOOKUP($U$1,A:D,4,))*100)+100</f>
        <v>134.97340425486118</v>
      </c>
      <c r="K362" s="76">
        <f>(((Table134567891011121314151617343[[#This Row],[ESP]]-VLOOKUP($U$1,A:E,5,))/VLOOKUP($U$1,A:E,5,))*100)+100</f>
        <v>89.318533422506633</v>
      </c>
      <c r="L362" s="76">
        <f>(((Table134567891011121314151617343[[#This Row],[EA19]]-VLOOKUP($U$1,A:F,6,))/VLOOKUP($U$1,A:F,6,))*100)+100</f>
        <v>116.53631284981873</v>
      </c>
      <c r="M362" s="76">
        <f>(((Table134567891011121314151617343[[#This Row],[GBR]]-VLOOKUP($U$1,A:G,7,))/VLOOKUP($U$1,A:G,7,))*100)+100</f>
        <v>114.58563535895608</v>
      </c>
      <c r="N362" s="76">
        <f>IF(VLOOKUP(A362,Database!$A:$AU,MATCH($N$1,Database!$A$1:$AU$1,0),FALSE)=0,#N/A,VLOOKUP(A362,Database!$A:$AU,MATCH($N$1,Database!$A$1:$AU$1,0),FALSE))</f>
        <v>100.450493404</v>
      </c>
      <c r="O362" s="76">
        <f>(((Table134567891011121314151617343[[#This Row],[USA]]-VLOOKUP($U$1,A:N,14,))/VLOOKUP($U$1,A:N,14,))*100)+100</f>
        <v>115.8739127852641</v>
      </c>
      <c r="P362" s="76">
        <f>IF(VLOOKUP(A362,Database!$A:$AS,MATCH($P$1,Database!$A$1:$AS$1,0),FALSE)=0,#N/A,VLOOKUP(A362,Database!$A:$AS,MATCH($P$1,Database!$A$1:$AS$1,0),FALSE))</f>
        <v>98.091825681000003</v>
      </c>
      <c r="Q362" s="76">
        <f>(((Table134567891011121314151617343[[#This Row],[JPN]]-VLOOKUP($U$1,A:Q,16,))/VLOOKUP($U$1,A:Q,16,))*100)+100</f>
        <v>98.482180319488933</v>
      </c>
    </row>
    <row r="363" spans="1:17" s="80" customFormat="1" x14ac:dyDescent="0.35">
      <c r="A363" s="21">
        <v>43862</v>
      </c>
      <c r="B363" s="76">
        <f>IF(VLOOKUP(A363,Database!$A:$AS,MATCH($B$1,Database!$A$1:$AS$1,0),FALSE)=0,#N/A,VLOOKUP(A363,Database!$A:$AS,MATCH($B$1,Database!$A$1:$AS$1,0),FALSE))</f>
        <v>103.29139238400001</v>
      </c>
      <c r="C363" s="76">
        <f>IF(VLOOKUP(A363,Database!$A:$AS,MATCH($C$1,Database!$A$1:$AS$1,0),FALSE)=0,#N/A,VLOOKUP(A363,Database!$A:$AS,MATCH($C$1,Database!$A$1:$AS$1,0),FALSE))</f>
        <v>103.41</v>
      </c>
      <c r="D363" s="76">
        <f>IF(VLOOKUP(A363,Database!$A:$AS,MATCH($D$1,Database!$A$1:$AS$1,0),FALSE)=0,#N/A,VLOOKUP(A363,Database!$A:$AS,MATCH($D$1,Database!$A$1:$AS$1,0),FALSE))</f>
        <v>102.808567381</v>
      </c>
      <c r="E363" s="76">
        <f>IF(VLOOKUP(A363,Database!$A:$AS,MATCH($E$1,Database!$A$1:$AS$1,0),FALSE)=0,#N/A,VLOOKUP(A363,Database!$A:$AS,MATCH($E$1,Database!$A$1:$AS$1,0),FALSE))</f>
        <v>105.400087833</v>
      </c>
      <c r="F363" s="76">
        <f>IF(VLOOKUP(A363,Database!$A:$AS,MATCH($F$1,Database!$A$1:$AS$1,0),FALSE)=0,#N/A,VLOOKUP(A363,Database!$A:$AS,MATCH($F$1,Database!$A$1:$AS$1,0),FALSE))</f>
        <v>103.991334055</v>
      </c>
      <c r="G363" s="76">
        <f>IF(VLOOKUP(A363,Database!$A:$AS,MATCH($G$1,Database!$A$1:$AS$1,0),FALSE)=0,#N/A,VLOOKUP(A363,Database!$A:$AS,MATCH($G$1,Database!$A$1:$AS$1,0),FALSE))</f>
        <v>111.00106119599999</v>
      </c>
      <c r="H363" s="76">
        <f>(((Table134567891011121314151617343[[#This Row],[ITA]]-VLOOKUP($U$1,A:B,2,))/VLOOKUP($U$1,A:B,2,))*100)+100</f>
        <v>84.950657894791632</v>
      </c>
      <c r="I363" s="76">
        <f>(((Table134567891011121314151617343[[#This Row],[FRA]]-VLOOKUP($U$1,A:C,3,))/VLOOKUP($U$1,A:C,3,))*100)+100</f>
        <v>100.90749414519905</v>
      </c>
      <c r="J363" s="76">
        <f>(((Table134567891011121314151617343[[#This Row],[DEU]]-VLOOKUP($U$1,A:D,4,))/VLOOKUP($U$1,A:D,4,))*100)+100</f>
        <v>136.70212765996348</v>
      </c>
      <c r="K363" s="76">
        <f>(((Table134567891011121314151617343[[#This Row],[ESP]]-VLOOKUP($U$1,A:E,5,))/VLOOKUP($U$1,A:E,5,))*100)+100</f>
        <v>89.103805087383591</v>
      </c>
      <c r="L363" s="76">
        <f>(((Table134567891011121314151617343[[#This Row],[EA19]]-VLOOKUP($U$1,A:F,6,))/VLOOKUP($U$1,A:F,6,))*100)+100</f>
        <v>116.20111731806745</v>
      </c>
      <c r="M363" s="76">
        <f>(((Table134567891011121314151617343[[#This Row],[GBR]]-VLOOKUP($U$1,A:G,7,))/VLOOKUP($U$1,A:G,7,))*100)+100</f>
        <v>115.580110497753</v>
      </c>
      <c r="N363" s="76">
        <f>IF(VLOOKUP(A363,Database!$A:$AU,MATCH($N$1,Database!$A$1:$AU$1,0),FALSE)=0,#N/A,VLOOKUP(A363,Database!$A:$AU,MATCH($N$1,Database!$A$1:$AU$1,0),FALSE))</f>
        <v>100.847920507</v>
      </c>
      <c r="O363" s="76">
        <f>(((Table134567891011121314151617343[[#This Row],[USA]]-VLOOKUP($U$1,A:N,14,))/VLOOKUP($U$1,A:N,14,))*100)+100</f>
        <v>116.33236183723946</v>
      </c>
      <c r="P363" s="76">
        <f>IF(VLOOKUP(A363,Database!$A:$AS,MATCH($P$1,Database!$A$1:$AS$1,0),FALSE)=0,#N/A,VLOOKUP(A363,Database!$A:$AS,MATCH($P$1,Database!$A$1:$AS$1,0),FALSE))</f>
        <v>98.391800683</v>
      </c>
      <c r="Q363" s="76">
        <f>(((Table134567891011121314151617343[[#This Row],[JPN]]-VLOOKUP($U$1,A:Q,16,))/VLOOKUP($U$1,A:Q,16,))*100)+100</f>
        <v>98.783349066560433</v>
      </c>
    </row>
    <row r="364" spans="1:17" s="80" customFormat="1" x14ac:dyDescent="0.35">
      <c r="A364" s="21">
        <v>43891</v>
      </c>
      <c r="B364" s="76">
        <f>IF(VLOOKUP(A364,Database!$A:$AS,MATCH($B$1,Database!$A$1:$AS$1,0),FALSE)=0,#N/A,VLOOKUP(A364,Database!$A:$AS,MATCH($B$1,Database!$A$1:$AS$1,0),FALSE))</f>
        <v>74.093825515000006</v>
      </c>
      <c r="C364" s="76">
        <f>IF(VLOOKUP(A364,Database!$A:$AS,MATCH($C$1,Database!$A$1:$AS$1,0),FALSE)=0,#N/A,VLOOKUP(A364,Database!$A:$AS,MATCH($C$1,Database!$A$1:$AS$1,0),FALSE))</f>
        <v>85.71</v>
      </c>
      <c r="D364" s="76">
        <f>IF(VLOOKUP(A364,Database!$A:$AS,MATCH($D$1,Database!$A$1:$AS$1,0),FALSE)=0,#N/A,VLOOKUP(A364,Database!$A:$AS,MATCH($D$1,Database!$A$1:$AS$1,0),FALSE))</f>
        <v>91.507625634999997</v>
      </c>
      <c r="E364" s="76">
        <f>IF(VLOOKUP(A364,Database!$A:$AS,MATCH($E$1,Database!$A$1:$AS$1,0),FALSE)=0,#N/A,VLOOKUP(A364,Database!$A:$AS,MATCH($E$1,Database!$A$1:$AS$1,0),FALSE))</f>
        <v>91.469076224000005</v>
      </c>
      <c r="F364" s="76">
        <f>IF(VLOOKUP(A364,Database!$A:$AS,MATCH($F$1,Database!$A$1:$AS$1,0),FALSE)=0,#N/A,VLOOKUP(A364,Database!$A:$AS,MATCH($F$1,Database!$A$1:$AS$1,0),FALSE))</f>
        <v>92.692275644000006</v>
      </c>
      <c r="G364" s="76">
        <f>IF(VLOOKUP(A364,Database!$A:$AS,MATCH($G$1,Database!$A$1:$AS$1,0),FALSE)=0,#N/A,VLOOKUP(A364,Database!$A:$AS,MATCH($G$1,Database!$A$1:$AS$1,0),FALSE))</f>
        <v>105.376724443</v>
      </c>
      <c r="H364" s="76">
        <f>(((Table134567891011121314151617343[[#This Row],[ITA]]-VLOOKUP($U$1,A:B,2,))/VLOOKUP($U$1,A:B,2,))*100)+100</f>
        <v>60.937500000398373</v>
      </c>
      <c r="I364" s="76">
        <f>(((Table134567891011121314151617343[[#This Row],[FRA]]-VLOOKUP($U$1,A:C,3,))/VLOOKUP($U$1,A:C,3,))*100)+100</f>
        <v>83.635831381733013</v>
      </c>
      <c r="J364" s="76">
        <f>(((Table134567891011121314151617343[[#This Row],[DEU]]-VLOOKUP($U$1,A:D,4,))/VLOOKUP($U$1,A:D,4,))*100)+100</f>
        <v>121.67553191415982</v>
      </c>
      <c r="K364" s="76">
        <f>(((Table134567891011121314151617343[[#This Row],[ESP]]-VLOOKUP($U$1,A:E,5,))/VLOOKUP($U$1,A:E,5,))*100)+100</f>
        <v>77.326716769912863</v>
      </c>
      <c r="L364" s="76">
        <f>(((Table134567891011121314151617343[[#This Row],[EA19]]-VLOOKUP($U$1,A:F,6,))/VLOOKUP($U$1,A:F,6,))*100)+100</f>
        <v>103.57541899491781</v>
      </c>
      <c r="M364" s="76">
        <f>(((Table134567891011121314151617343[[#This Row],[GBR]]-VLOOKUP($U$1,A:G,7,))/VLOOKUP($U$1,A:G,7,))*100)+100</f>
        <v>109.7237569063178</v>
      </c>
      <c r="N364" s="76">
        <f>IF(VLOOKUP(A364,Database!$A:$AU,MATCH($N$1,Database!$A$1:$AU$1,0),FALSE)=0,#N/A,VLOOKUP(A364,Database!$A:$AU,MATCH($N$1,Database!$A$1:$AU$1,0),FALSE))</f>
        <v>97.050944806999993</v>
      </c>
      <c r="O364" s="76">
        <f>(((Table134567891011121314151617343[[#This Row],[USA]]-VLOOKUP($U$1,A:N,14,))/VLOOKUP($U$1,A:N,14,))*100)+100</f>
        <v>111.95238901480585</v>
      </c>
      <c r="P364" s="76">
        <f>IF(VLOOKUP(A364,Database!$A:$AS,MATCH($P$1,Database!$A$1:$AS$1,0),FALSE)=0,#N/A,VLOOKUP(A364,Database!$A:$AS,MATCH($P$1,Database!$A$1:$AS$1,0),FALSE))</f>
        <v>96.291975668999996</v>
      </c>
      <c r="Q364" s="76">
        <f>(((Table134567891011121314151617343[[#This Row],[JPN]]-VLOOKUP($U$1,A:Q,16,))/VLOOKUP($U$1,A:Q,16,))*100)+100</f>
        <v>96.675167837059902</v>
      </c>
    </row>
    <row r="365" spans="1:17" s="80" customFormat="1" x14ac:dyDescent="0.35">
      <c r="A365" s="21">
        <v>43922</v>
      </c>
      <c r="B365" s="76">
        <f>IF(VLOOKUP(A365,Database!$A:$AS,MATCH($B$1,Database!$A$1:$AS$1,0),FALSE)=0,#N/A,VLOOKUP(A365,Database!$A:$AS,MATCH($B$1,Database!$A$1:$AS$1,0),FALSE))</f>
        <v>58.195150404000003</v>
      </c>
      <c r="C365" s="76">
        <f>IF(VLOOKUP(A365,Database!$A:$AS,MATCH($C$1,Database!$A$1:$AS$1,0),FALSE)=0,#N/A,VLOOKUP(A365,Database!$A:$AS,MATCH($C$1,Database!$A$1:$AS$1,0),FALSE))</f>
        <v>68.19</v>
      </c>
      <c r="D365" s="76">
        <f>IF(VLOOKUP(A365,Database!$A:$AS,MATCH($D$1,Database!$A$1:$AS$1,0),FALSE)=0,#N/A,VLOOKUP(A365,Database!$A:$AS,MATCH($D$1,Database!$A$1:$AS$1,0),FALSE))</f>
        <v>71.105925494000005</v>
      </c>
      <c r="E365" s="76">
        <f>IF(VLOOKUP(A365,Database!$A:$AS,MATCH($E$1,Database!$A$1:$AS$1,0),FALSE)=0,#N/A,VLOOKUP(A365,Database!$A:$AS,MATCH($E$1,Database!$A$1:$AS$1,0),FALSE))</f>
        <v>70.168058473000002</v>
      </c>
      <c r="F365" s="76">
        <f>IF(VLOOKUP(A365,Database!$A:$AS,MATCH($F$1,Database!$A$1:$AS$1,0),FALSE)=0,#N/A,VLOOKUP(A365,Database!$A:$AS,MATCH($F$1,Database!$A$1:$AS$1,0),FALSE))</f>
        <v>74.793767185999997</v>
      </c>
      <c r="G365" s="76">
        <f>IF(VLOOKUP(A365,Database!$A:$AS,MATCH($G$1,Database!$A$1:$AS$1,0),FALSE)=0,#N/A,VLOOKUP(A365,Database!$A:$AS,MATCH($G$1,Database!$A$1:$AS$1,0),FALSE))</f>
        <v>86.169083834000006</v>
      </c>
      <c r="H365" s="76">
        <f>(((Table134567891011121314151617343[[#This Row],[ITA]]-VLOOKUP($U$1,A:B,2,))/VLOOKUP($U$1,A:B,2,))*100)+100</f>
        <v>47.861842105169828</v>
      </c>
      <c r="I365" s="76">
        <f>(((Table134567891011121314151617343[[#This Row],[FRA]]-VLOOKUP($U$1,A:C,3,))/VLOOKUP($U$1,A:C,3,))*100)+100</f>
        <v>66.539812646370024</v>
      </c>
      <c r="J365" s="76">
        <f>(((Table134567891011121314151617343[[#This Row],[DEU]]-VLOOKUP($U$1,A:D,4,))/VLOOKUP($U$1,A:D,4,))*100)+100</f>
        <v>94.54787234061827</v>
      </c>
      <c r="K365" s="76">
        <f>(((Table134567891011121314151617343[[#This Row],[ESP]]-VLOOKUP($U$1,A:E,5,))/VLOOKUP($U$1,A:E,5,))*100)+100</f>
        <v>59.319125193184099</v>
      </c>
      <c r="L365" s="76">
        <f>(((Table134567891011121314151617343[[#This Row],[EA19]]-VLOOKUP($U$1,A:F,6,))/VLOOKUP($U$1,A:F,6,))*100)+100</f>
        <v>83.575418994470837</v>
      </c>
      <c r="M365" s="76">
        <f>(((Table134567891011121314151617343[[#This Row],[GBR]]-VLOOKUP($U$1,A:G,7,))/VLOOKUP($U$1,A:G,7,))*100)+100</f>
        <v>89.723756905693065</v>
      </c>
      <c r="N365" s="76">
        <f>IF(VLOOKUP(A365,Database!$A:$AU,MATCH($N$1,Database!$A$1:$AU$1,0),FALSE)=0,#N/A,VLOOKUP(A365,Database!$A:$AU,MATCH($N$1,Database!$A$1:$AU$1,0),FALSE))</f>
        <v>84.244034916000004</v>
      </c>
      <c r="O365" s="76">
        <f>(((Table134567891011121314151617343[[#This Row],[USA]]-VLOOKUP($U$1,A:N,14,))/VLOOKUP($U$1,A:N,14,))*100)+100</f>
        <v>97.179074225897338</v>
      </c>
      <c r="P365" s="76">
        <f>IF(VLOOKUP(A365,Database!$A:$AS,MATCH($P$1,Database!$A$1:$AS$1,0),FALSE)=0,#N/A,VLOOKUP(A365,Database!$A:$AS,MATCH($P$1,Database!$A$1:$AS$1,0),FALSE))</f>
        <v>87.092742271000006</v>
      </c>
      <c r="Q365" s="76">
        <f>(((Table134567891011121314151617343[[#This Row],[JPN]]-VLOOKUP($U$1,A:Q,16,))/VLOOKUP($U$1,A:Q,16,))*100)+100</f>
        <v>87.439326256853889</v>
      </c>
    </row>
    <row r="366" spans="1:17" s="80" customFormat="1" x14ac:dyDescent="0.35">
      <c r="A366" s="21">
        <v>43952</v>
      </c>
      <c r="B366" s="76">
        <f>IF(VLOOKUP(A366,Database!$A:$AS,MATCH($B$1,Database!$A$1:$AS$1,0),FALSE)=0,#N/A,VLOOKUP(A366,Database!$A:$AS,MATCH($B$1,Database!$A$1:$AS$1,0),FALSE))</f>
        <v>84.492958920000007</v>
      </c>
      <c r="C366" s="76">
        <f>IF(VLOOKUP(A366,Database!$A:$AS,MATCH($C$1,Database!$A$1:$AS$1,0),FALSE)=0,#N/A,VLOOKUP(A366,Database!$A:$AS,MATCH($C$1,Database!$A$1:$AS$1,0),FALSE))</f>
        <v>81.36</v>
      </c>
      <c r="D366" s="76">
        <f>IF(VLOOKUP(A366,Database!$A:$AS,MATCH($D$1,Database!$A$1:$AS$1,0),FALSE)=0,#N/A,VLOOKUP(A366,Database!$A:$AS,MATCH($D$1,Database!$A$1:$AS$1,0),FALSE))</f>
        <v>79.806650554000001</v>
      </c>
      <c r="E366" s="76">
        <f>IF(VLOOKUP(A366,Database!$A:$AS,MATCH($E$1,Database!$A$1:$AS$1,0),FALSE)=0,#N/A,VLOOKUP(A366,Database!$A:$AS,MATCH($E$1,Database!$A$1:$AS$1,0),FALSE))</f>
        <v>81.088067573000004</v>
      </c>
      <c r="F366" s="76">
        <f>IF(VLOOKUP(A366,Database!$A:$AS,MATCH($F$1,Database!$A$1:$AS$1,0),FALSE)=0,#N/A,VLOOKUP(A366,Database!$A:$AS,MATCH($F$1,Database!$A$1:$AS$1,0),FALSE))</f>
        <v>85.392883925999996</v>
      </c>
      <c r="G366" s="76">
        <f>IF(VLOOKUP(A366,Database!$A:$AS,MATCH($G$1,Database!$A$1:$AS$1,0),FALSE)=0,#N/A,VLOOKUP(A366,Database!$A:$AS,MATCH($G$1,Database!$A$1:$AS$1,0),FALSE))</f>
        <v>92.642377077999996</v>
      </c>
      <c r="H366" s="76">
        <f>(((Table134567891011121314151617343[[#This Row],[ITA]]-VLOOKUP($U$1,A:B,2,))/VLOOKUP($U$1,A:B,2,))*100)+100</f>
        <v>69.490131578896651</v>
      </c>
      <c r="I366" s="76">
        <f>(((Table134567891011121314151617343[[#This Row],[FRA]]-VLOOKUP($U$1,A:C,3,))/VLOOKUP($U$1,A:C,3,))*100)+100</f>
        <v>79.391100702576111</v>
      </c>
      <c r="J366" s="76">
        <f>(((Table134567891011121314151617343[[#This Row],[DEU]]-VLOOKUP($U$1,A:D,4,))/VLOOKUP($U$1,A:D,4,))*100)+100</f>
        <v>106.11702127621736</v>
      </c>
      <c r="K366" s="76">
        <f>(((Table134567891011121314151617343[[#This Row],[ESP]]-VLOOKUP($U$1,A:E,5,))/VLOOKUP($U$1,A:E,5,))*100)+100</f>
        <v>68.550752817067462</v>
      </c>
      <c r="L366" s="76">
        <f>(((Table134567891011121314151617343[[#This Row],[EA19]]-VLOOKUP($U$1,A:F,6,))/VLOOKUP($U$1,A:F,6,))*100)+100</f>
        <v>95.418994413180599</v>
      </c>
      <c r="M366" s="76">
        <f>(((Table134567891011121314151617343[[#This Row],[GBR]]-VLOOKUP($U$1,A:G,7,))/VLOOKUP($U$1,A:G,7,))*100)+100</f>
        <v>96.464088397702596</v>
      </c>
      <c r="N366" s="76">
        <f>IF(VLOOKUP(A366,Database!$A:$AU,MATCH($N$1,Database!$A$1:$AU$1,0),FALSE)=0,#N/A,VLOOKUP(A366,Database!$A:$AU,MATCH($N$1,Database!$A$1:$AU$1,0),FALSE))</f>
        <v>85.607959515999994</v>
      </c>
      <c r="O366" s="76">
        <f>(((Table134567891011121314151617343[[#This Row],[USA]]-VLOOKUP($U$1,A:N,14,))/VLOOKUP($U$1,A:N,14,))*100)+100</f>
        <v>98.75241921197366</v>
      </c>
      <c r="P366" s="76">
        <f>IF(VLOOKUP(A366,Database!$A:$AS,MATCH($P$1,Database!$A$1:$AS$1,0),FALSE)=0,#N/A,VLOOKUP(A366,Database!$A:$AS,MATCH($P$1,Database!$A$1:$AS$1,0),FALSE))</f>
        <v>78.293475544000003</v>
      </c>
      <c r="Q366" s="76">
        <f>(((Table134567891011121314151617343[[#This Row],[JPN]]-VLOOKUP($U$1,A:Q,16,))/VLOOKUP($U$1,A:Q,16,))*100)+100</f>
        <v>78.605043007749828</v>
      </c>
    </row>
    <row r="367" spans="1:17" s="80" customFormat="1" x14ac:dyDescent="0.35">
      <c r="A367" s="21">
        <v>43983</v>
      </c>
      <c r="B367" s="76">
        <f>IF(VLOOKUP(A367,Database!$A:$AS,MATCH($B$1,Database!$A$1:$AS$1,0),FALSE)=0,#N/A,VLOOKUP(A367,Database!$A:$AS,MATCH($B$1,Database!$A$1:$AS$1,0),FALSE))</f>
        <v>91.592367303000003</v>
      </c>
      <c r="C367" s="76">
        <f>IF(VLOOKUP(A367,Database!$A:$AS,MATCH($C$1,Database!$A$1:$AS$1,0),FALSE)=0,#N/A,VLOOKUP(A367,Database!$A:$AS,MATCH($C$1,Database!$A$1:$AS$1,0),FALSE))</f>
        <v>91.45</v>
      </c>
      <c r="D367" s="76">
        <f>IF(VLOOKUP(A367,Database!$A:$AS,MATCH($D$1,Database!$A$1:$AS$1,0),FALSE)=0,#N/A,VLOOKUP(A367,Database!$A:$AS,MATCH($D$1,Database!$A$1:$AS$1,0),FALSE))</f>
        <v>89.507458955000004</v>
      </c>
      <c r="E367" s="76">
        <f>IF(VLOOKUP(A367,Database!$A:$AS,MATCH($E$1,Database!$A$1:$AS$1,0),FALSE)=0,#N/A,VLOOKUP(A367,Database!$A:$AS,MATCH($E$1,Database!$A$1:$AS$1,0),FALSE))</f>
        <v>90.163075136000003</v>
      </c>
      <c r="F367" s="76">
        <f>IF(VLOOKUP(A367,Database!$A:$AS,MATCH($F$1,Database!$A$1:$AS$1,0),FALSE)=0,#N/A,VLOOKUP(A367,Database!$A:$AS,MATCH($F$1,Database!$A$1:$AS$1,0),FALSE))</f>
        <v>93.892175652000006</v>
      </c>
      <c r="G367" s="76">
        <f>IF(VLOOKUP(A367,Database!$A:$AS,MATCH($G$1,Database!$A$1:$AS$1,0),FALSE)=0,#N/A,VLOOKUP(A367,Database!$A:$AS,MATCH($G$1,Database!$A$1:$AS$1,0),FALSE))</f>
        <v>103.46657233800001</v>
      </c>
      <c r="H367" s="76">
        <f>(((Table134567891011121314151617343[[#This Row],[ITA]]-VLOOKUP($U$1,A:B,2,))/VLOOKUP($U$1,A:B,2,))*100)+100</f>
        <v>75.328947368672658</v>
      </c>
      <c r="I367" s="76">
        <f>(((Table134567891011121314151617343[[#This Row],[FRA]]-VLOOKUP($U$1,A:C,3,))/VLOOKUP($U$1,A:C,3,))*100)+100</f>
        <v>89.236924277907889</v>
      </c>
      <c r="J367" s="76">
        <f>(((Table134567891011121314151617343[[#This Row],[DEU]]-VLOOKUP($U$1,A:D,4,))/VLOOKUP($U$1,A:D,4,))*100)+100</f>
        <v>119.01595744681735</v>
      </c>
      <c r="K367" s="76">
        <f>(((Table134567891011121314151617343[[#This Row],[ESP]]-VLOOKUP($U$1,A:E,5,))/VLOOKUP($U$1,A:E,5,))*100)+100</f>
        <v>76.222641158766848</v>
      </c>
      <c r="L367" s="76">
        <f>(((Table134567891011121314151617343[[#This Row],[EA19]]-VLOOKUP($U$1,A:F,6,))/VLOOKUP($U$1,A:F,6,))*100)+100</f>
        <v>104.91620111745328</v>
      </c>
      <c r="M367" s="76">
        <f>(((Table134567891011121314151617343[[#This Row],[GBR]]-VLOOKUP($U$1,A:G,7,))/VLOOKUP($U$1,A:G,7,))*100)+100</f>
        <v>107.73480662976522</v>
      </c>
      <c r="N367" s="76">
        <f>IF(VLOOKUP(A367,Database!$A:$AU,MATCH($N$1,Database!$A$1:$AU$1,0),FALSE)=0,#N/A,VLOOKUP(A367,Database!$A:$AU,MATCH($N$1,Database!$A$1:$AU$1,0),FALSE))</f>
        <v>90.980166490000002</v>
      </c>
      <c r="O367" s="76">
        <f>(((Table134567891011121314151617343[[#This Row],[USA]]-VLOOKUP($U$1,A:N,14,))/VLOOKUP($U$1,A:N,14,))*100)+100</f>
        <v>104.94948824841978</v>
      </c>
      <c r="P367" s="76">
        <f>IF(VLOOKUP(A367,Database!$A:$AS,MATCH($P$1,Database!$A$1:$AS$1,0),FALSE)=0,#N/A,VLOOKUP(A367,Database!$A:$AS,MATCH($P$1,Database!$A$1:$AS$1,0),FALSE))</f>
        <v>82.093158903000003</v>
      </c>
      <c r="Q367" s="76">
        <f>(((Table134567891011121314151617343[[#This Row],[JPN]]-VLOOKUP($U$1,A:Q,16,))/VLOOKUP($U$1,A:Q,16,))*100)+100</f>
        <v>82.419847137656859</v>
      </c>
    </row>
    <row r="368" spans="1:17" s="80" customFormat="1" x14ac:dyDescent="0.35">
      <c r="A368" s="21">
        <v>44013</v>
      </c>
      <c r="B368" s="76">
        <f>IF(VLOOKUP(A368,Database!$A:$AS,MATCH($B$1,Database!$A$1:$AS$1,0),FALSE)=0,#N/A,VLOOKUP(A368,Database!$A:$AS,MATCH($B$1,Database!$A$1:$AS$1,0),FALSE))</f>
        <v>97.891842346000004</v>
      </c>
      <c r="C368" s="76">
        <f>IF(VLOOKUP(A368,Database!$A:$AS,MATCH($C$1,Database!$A$1:$AS$1,0),FALSE)=0,#N/A,VLOOKUP(A368,Database!$A:$AS,MATCH($C$1,Database!$A$1:$AS$1,0),FALSE))</f>
        <v>94.95</v>
      </c>
      <c r="D368" s="76">
        <f>IF(VLOOKUP(A368,Database!$A:$AS,MATCH($D$1,Database!$A$1:$AS$1,0),FALSE)=0,#N/A,VLOOKUP(A368,Database!$A:$AS,MATCH($D$1,Database!$A$1:$AS$1,0),FALSE))</f>
        <v>91.607633969000005</v>
      </c>
      <c r="E368" s="76">
        <f>IF(VLOOKUP(A368,Database!$A:$AS,MATCH($E$1,Database!$A$1:$AS$1,0),FALSE)=0,#N/A,VLOOKUP(A368,Database!$A:$AS,MATCH($E$1,Database!$A$1:$AS$1,0),FALSE))</f>
        <v>97.259081049000002</v>
      </c>
      <c r="F368" s="76">
        <f>IF(VLOOKUP(A368,Database!$A:$AS,MATCH($F$1,Database!$A$1:$AS$1,0),FALSE)=0,#N/A,VLOOKUP(A368,Database!$A:$AS,MATCH($F$1,Database!$A$1:$AS$1,0),FALSE))</f>
        <v>97.891842346000004</v>
      </c>
      <c r="G368" s="76">
        <f>IF(VLOOKUP(A368,Database!$A:$AS,MATCH($G$1,Database!$A$1:$AS$1,0),FALSE)=0,#N/A,VLOOKUP(A368,Database!$A:$AS,MATCH($G$1,Database!$A$1:$AS$1,0),FALSE))</f>
        <v>109.197028652</v>
      </c>
      <c r="H368" s="76">
        <f>(((Table134567891011121314151617343[[#This Row],[ITA]]-VLOOKUP($U$1,A:B,2,))/VLOOKUP($U$1,A:B,2,))*100)+100</f>
        <v>80.509868420692143</v>
      </c>
      <c r="I368" s="76">
        <f>(((Table134567891011121314151617343[[#This Row],[FRA]]-VLOOKUP($U$1,A:C,3,))/VLOOKUP($U$1,A:C,3,))*100)+100</f>
        <v>92.652224824355969</v>
      </c>
      <c r="J368" s="76">
        <f>(((Table134567891011121314151617343[[#This Row],[DEU]]-VLOOKUP($U$1,A:D,4,))/VLOOKUP($U$1,A:D,4,))*100)+100</f>
        <v>121.80851063752695</v>
      </c>
      <c r="K368" s="76">
        <f>(((Table134567891011121314151617343[[#This Row],[ESP]]-VLOOKUP($U$1,A:E,5,))/VLOOKUP($U$1,A:E,5,))*100)+100</f>
        <v>82.221508339719151</v>
      </c>
      <c r="L368" s="76">
        <f>(((Table134567891011121314151617343[[#This Row],[EA19]]-VLOOKUP($U$1,A:F,6,))/VLOOKUP($U$1,A:F,6,))*100)+100</f>
        <v>109.38547485998313</v>
      </c>
      <c r="M368" s="76">
        <f>(((Table134567891011121314151617343[[#This Row],[GBR]]-VLOOKUP($U$1,A:G,7,))/VLOOKUP($U$1,A:G,7,))*100)+100</f>
        <v>113.70165745838175</v>
      </c>
      <c r="N368" s="76">
        <f>IF(VLOOKUP(A368,Database!$A:$AU,MATCH($N$1,Database!$A$1:$AU$1,0),FALSE)=0,#N/A,VLOOKUP(A368,Database!$A:$AU,MATCH($N$1,Database!$A$1:$AU$1,0),FALSE))</f>
        <v>94.442383234000005</v>
      </c>
      <c r="O368" s="76">
        <f>(((Table134567891011121314151617343[[#This Row],[USA]]-VLOOKUP($U$1,A:N,14,))/VLOOKUP($U$1,A:N,14,))*100)+100</f>
        <v>108.94330238952546</v>
      </c>
      <c r="P368" s="76">
        <f>IF(VLOOKUP(A368,Database!$A:$AS,MATCH($P$1,Database!$A$1:$AS$1,0),FALSE)=0,#N/A,VLOOKUP(A368,Database!$A:$AS,MATCH($P$1,Database!$A$1:$AS$1,0),FALSE))</f>
        <v>87.392717274000006</v>
      </c>
      <c r="Q368" s="76">
        <f>(((Table134567891011121314151617343[[#This Row],[JPN]]-VLOOKUP($U$1,A:Q,16,))/VLOOKUP($U$1,A:Q,16,))*100)+100</f>
        <v>87.740495004929372</v>
      </c>
    </row>
    <row r="369" spans="1:17" s="80" customFormat="1" x14ac:dyDescent="0.35">
      <c r="A369" s="21">
        <v>44044</v>
      </c>
      <c r="B369" s="76">
        <f>IF(VLOOKUP(A369,Database!$A:$AS,MATCH($B$1,Database!$A$1:$AS$1,0),FALSE)=0,#N/A,VLOOKUP(A369,Database!$A:$AS,MATCH($B$1,Database!$A$1:$AS$1,0),FALSE))</f>
        <v>104.39130072499999</v>
      </c>
      <c r="C369" s="76">
        <f>IF(VLOOKUP(A369,Database!$A:$AS,MATCH($C$1,Database!$A$1:$AS$1,0),FALSE)=0,#N/A,VLOOKUP(A369,Database!$A:$AS,MATCH($C$1,Database!$A$1:$AS$1,0),FALSE))</f>
        <v>95.39</v>
      </c>
      <c r="D369" s="76">
        <f>IF(VLOOKUP(A369,Database!$A:$AS,MATCH($D$1,Database!$A$1:$AS$1,0),FALSE)=0,#N/A,VLOOKUP(A369,Database!$A:$AS,MATCH($D$1,Database!$A$1:$AS$1,0),FALSE))</f>
        <v>90.707558962999997</v>
      </c>
      <c r="E369" s="76">
        <f>IF(VLOOKUP(A369,Database!$A:$AS,MATCH($E$1,Database!$A$1:$AS$1,0),FALSE)=0,#N/A,VLOOKUP(A369,Database!$A:$AS,MATCH($E$1,Database!$A$1:$AS$1,0),FALSE))</f>
        <v>100.14008345000001</v>
      </c>
      <c r="F369" s="76">
        <f>IF(VLOOKUP(A369,Database!$A:$AS,MATCH($F$1,Database!$A$1:$AS$1,0),FALSE)=0,#N/A,VLOOKUP(A369,Database!$A:$AS,MATCH($F$1,Database!$A$1:$AS$1,0),FALSE))</f>
        <v>98.191817349000004</v>
      </c>
      <c r="G369" s="76">
        <f>IF(VLOOKUP(A369,Database!$A:$AS,MATCH($G$1,Database!$A$1:$AS$1,0),FALSE)=0,#N/A,VLOOKUP(A369,Database!$A:$AS,MATCH($G$1,Database!$A$1:$AS$1,0),FALSE))</f>
        <v>111.31941988</v>
      </c>
      <c r="H369" s="76">
        <f>(((Table134567891011121314151617343[[#This Row],[ITA]]-VLOOKUP($U$1,A:B,2,))/VLOOKUP($U$1,A:B,2,))*100)+100</f>
        <v>85.855263157973184</v>
      </c>
      <c r="I369" s="76">
        <f>(((Table134567891011121314151617343[[#This Row],[FRA]]-VLOOKUP($U$1,A:C,3,))/VLOOKUP($U$1,A:C,3,))*100)+100</f>
        <v>93.081576893052301</v>
      </c>
      <c r="J369" s="76">
        <f>(((Table134567891011121314151617343[[#This Row],[DEU]]-VLOOKUP($U$1,A:D,4,))/VLOOKUP($U$1,A:D,4,))*100)+100</f>
        <v>120.61170212722283</v>
      </c>
      <c r="K369" s="76">
        <f>(((Table134567891011121314151617343[[#This Row],[ESP]]-VLOOKUP($U$1,A:E,5,))/VLOOKUP($U$1,A:E,5,))*100)+100</f>
        <v>84.657068704732566</v>
      </c>
      <c r="L369" s="76">
        <f>(((Table134567891011121314151617343[[#This Row],[EA19]]-VLOOKUP($U$1,A:F,6,))/VLOOKUP($U$1,A:F,6,))*100)+100</f>
        <v>109.7206703917344</v>
      </c>
      <c r="M369" s="76">
        <f>(((Table134567891011121314151617343[[#This Row],[GBR]]-VLOOKUP($U$1,A:G,7,))/VLOOKUP($U$1,A:G,7,))*100)+100</f>
        <v>115.91160221033823</v>
      </c>
      <c r="N369" s="76">
        <f>IF(VLOOKUP(A369,Database!$A:$AU,MATCH($N$1,Database!$A$1:$AU$1,0),FALSE)=0,#N/A,VLOOKUP(A369,Database!$A:$AU,MATCH($N$1,Database!$A$1:$AU$1,0),FALSE))</f>
        <v>95.308433211999997</v>
      </c>
      <c r="O369" s="76">
        <f>(((Table134567891011121314151617343[[#This Row],[USA]]-VLOOKUP($U$1,A:N,14,))/VLOOKUP($U$1,A:N,14,))*100)+100</f>
        <v>109.94232784194254</v>
      </c>
      <c r="P369" s="76">
        <f>IF(VLOOKUP(A369,Database!$A:$AS,MATCH($P$1,Database!$A$1:$AS$1,0),FALSE)=0,#N/A,VLOOKUP(A369,Database!$A:$AS,MATCH($P$1,Database!$A$1:$AS$1,0),FALSE))</f>
        <v>89.892508957999993</v>
      </c>
      <c r="Q369" s="76">
        <f>(((Table134567891011121314151617343[[#This Row],[JPN]]-VLOOKUP($U$1,A:Q,16,))/VLOOKUP($U$1,A:Q,16,))*100)+100</f>
        <v>90.250234564527872</v>
      </c>
    </row>
    <row r="370" spans="1:17" s="80" customFormat="1" x14ac:dyDescent="0.35">
      <c r="A370" s="21">
        <v>44075</v>
      </c>
      <c r="B370" s="76">
        <f>IF(VLOOKUP(A370,Database!$A:$AS,MATCH($B$1,Database!$A$1:$AS$1,0),FALSE)=0,#N/A,VLOOKUP(A370,Database!$A:$AS,MATCH($B$1,Database!$A$1:$AS$1,0),FALSE))</f>
        <v>100.191650696</v>
      </c>
      <c r="C370" s="76">
        <f>IF(VLOOKUP(A370,Database!$A:$AS,MATCH($C$1,Database!$A$1:$AS$1,0),FALSE)=0,#N/A,VLOOKUP(A370,Database!$A:$AS,MATCH($C$1,Database!$A$1:$AS$1,0),FALSE))</f>
        <v>97.11</v>
      </c>
      <c r="D370" s="76">
        <f>IF(VLOOKUP(A370,Database!$A:$AS,MATCH($D$1,Database!$A$1:$AS$1,0),FALSE)=0,#N/A,VLOOKUP(A370,Database!$A:$AS,MATCH($D$1,Database!$A$1:$AS$1,0),FALSE))</f>
        <v>93.607800650000001</v>
      </c>
      <c r="E370" s="76">
        <f>IF(VLOOKUP(A370,Database!$A:$AS,MATCH($E$1,Database!$A$1:$AS$1,0),FALSE)=0,#N/A,VLOOKUP(A370,Database!$A:$AS,MATCH($E$1,Database!$A$1:$AS$1,0),FALSE))</f>
        <v>101.897084914</v>
      </c>
      <c r="F370" s="76">
        <f>IF(VLOOKUP(A370,Database!$A:$AS,MATCH($F$1,Database!$A$1:$AS$1,0),FALSE)=0,#N/A,VLOOKUP(A370,Database!$A:$AS,MATCH($F$1,Database!$A$1:$AS$1,0),FALSE))</f>
        <v>98.791767352999997</v>
      </c>
      <c r="G370" s="76">
        <f>IF(VLOOKUP(A370,Database!$A:$AS,MATCH($G$1,Database!$A$1:$AS$1,0),FALSE)=0,#N/A,VLOOKUP(A370,Database!$A:$AS,MATCH($G$1,Database!$A$1:$AS$1,0),FALSE))</f>
        <v>113.017332862</v>
      </c>
      <c r="H370" s="76">
        <f>(((Table134567891011121314151617343[[#This Row],[ITA]]-VLOOKUP($U$1,A:B,2,))/VLOOKUP($U$1,A:B,2,))*100)+100</f>
        <v>82.401315789686066</v>
      </c>
      <c r="I370" s="76">
        <f>(((Table134567891011121314151617343[[#This Row],[FRA]]-VLOOKUP($U$1,A:C,3,))/VLOOKUP($U$1,A:C,3,))*100)+100</f>
        <v>94.759953161592506</v>
      </c>
      <c r="J370" s="76">
        <f>(((Table134567891011121314151617343[[#This Row],[DEU]]-VLOOKUP($U$1,A:D,4,))/VLOOKUP($U$1,A:D,4,))*100)+100</f>
        <v>124.46808510619908</v>
      </c>
      <c r="K370" s="76">
        <f>(((Table134567891011121314151617343[[#This Row],[ESP]]-VLOOKUP($U$1,A:E,5,))/VLOOKUP($U$1,A:E,5,))*100)+100</f>
        <v>86.142413918434443</v>
      </c>
      <c r="L370" s="76">
        <f>(((Table134567891011121314151617343[[#This Row],[EA19]]-VLOOKUP($U$1,A:F,6,))/VLOOKUP($U$1,A:F,6,))*100)+100</f>
        <v>110.39106145300214</v>
      </c>
      <c r="M370" s="76">
        <f>(((Table134567891011121314151617343[[#This Row],[GBR]]-VLOOKUP($U$1,A:G,7,))/VLOOKUP($U$1,A:G,7,))*100)+100</f>
        <v>117.67955801148693</v>
      </c>
      <c r="N370" s="76">
        <f>IF(VLOOKUP(A370,Database!$A:$AU,MATCH($N$1,Database!$A$1:$AU$1,0),FALSE)=0,#N/A,VLOOKUP(A370,Database!$A:$AU,MATCH($N$1,Database!$A$1:$AU$1,0),FALSE))</f>
        <v>95.262622003999994</v>
      </c>
      <c r="O370" s="76">
        <f>(((Table134567891011121314151617343[[#This Row],[USA]]-VLOOKUP($U$1,A:N,14,))/VLOOKUP($U$1,A:N,14,))*100)+100</f>
        <v>109.88948266676724</v>
      </c>
      <c r="P370" s="76">
        <f>IF(VLOOKUP(A370,Database!$A:$AS,MATCH($P$1,Database!$A$1:$AS$1,0),FALSE)=0,#N/A,VLOOKUP(A370,Database!$A:$AS,MATCH($P$1,Database!$A$1:$AS$1,0),FALSE))</f>
        <v>91.992333971999997</v>
      </c>
      <c r="Q370" s="76">
        <f>(((Table134567891011121314151617343[[#This Row],[JPN]]-VLOOKUP($U$1,A:Q,16,))/VLOOKUP($U$1,A:Q,16,))*100)+100</f>
        <v>92.358415794028403</v>
      </c>
    </row>
    <row r="371" spans="1:17" s="80" customFormat="1" x14ac:dyDescent="0.35">
      <c r="A371" s="21">
        <v>44105</v>
      </c>
      <c r="B371" s="76">
        <f>IF(VLOOKUP(A371,Database!$A:$AS,MATCH($B$1,Database!$A$1:$AS$1,0),FALSE)=0,#N/A,VLOOKUP(A371,Database!$A:$AS,MATCH($B$1,Database!$A$1:$AS$1,0),FALSE))</f>
        <v>102.491459045</v>
      </c>
      <c r="C371" s="76">
        <f>IF(VLOOKUP(A371,Database!$A:$AS,MATCH($C$1,Database!$A$1:$AS$1,0),FALSE)=0,#N/A,VLOOKUP(A371,Database!$A:$AS,MATCH($C$1,Database!$A$1:$AS$1,0),FALSE))</f>
        <v>99.59</v>
      </c>
      <c r="D371" s="76">
        <f>IF(VLOOKUP(A371,Database!$A:$AS,MATCH($D$1,Database!$A$1:$AS$1,0),FALSE)=0,#N/A,VLOOKUP(A371,Database!$A:$AS,MATCH($D$1,Database!$A$1:$AS$1,0),FALSE))</f>
        <v>97.208100674999997</v>
      </c>
      <c r="E371" s="76">
        <f>IF(VLOOKUP(A371,Database!$A:$AS,MATCH($E$1,Database!$A$1:$AS$1,0),FALSE)=0,#N/A,VLOOKUP(A371,Database!$A:$AS,MATCH($E$1,Database!$A$1:$AS$1,0),FALSE))</f>
        <v>103.35208612700001</v>
      </c>
      <c r="F371" s="76">
        <f>IF(VLOOKUP(A371,Database!$A:$AS,MATCH($F$1,Database!$A$1:$AS$1,0),FALSE)=0,#N/A,VLOOKUP(A371,Database!$A:$AS,MATCH($F$1,Database!$A$1:$AS$1,0),FALSE))</f>
        <v>101.49154237099999</v>
      </c>
      <c r="G371" s="76">
        <f>IF(VLOOKUP(A371,Database!$A:$AS,MATCH($G$1,Database!$A$1:$AS$1,0),FALSE)=0,#N/A,VLOOKUP(A371,Database!$A:$AS,MATCH($G$1,Database!$A$1:$AS$1,0),FALSE))</f>
        <v>114.184648037</v>
      </c>
      <c r="H371" s="76">
        <f>(((Table134567891011121314151617343[[#This Row],[ITA]]-VLOOKUP($U$1,A:B,2,))/VLOOKUP($U$1,A:B,2,))*100)+100</f>
        <v>84.292763157857536</v>
      </c>
      <c r="I371" s="76">
        <f>(((Table134567891011121314151617343[[#This Row],[FRA]]-VLOOKUP($U$1,A:C,3,))/VLOOKUP($U$1,A:C,3,))*100)+100</f>
        <v>97.179937548790008</v>
      </c>
      <c r="J371" s="76">
        <f>(((Table134567891011121314151617343[[#This Row],[DEU]]-VLOOKUP($U$1,A:D,4,))/VLOOKUP($U$1,A:D,4,))*100)+100</f>
        <v>129.2553191487452</v>
      </c>
      <c r="K371" s="76">
        <f>(((Table134567891011121314151617343[[#This Row],[ESP]]-VLOOKUP($U$1,A:E,5,))/VLOOKUP($U$1,A:E,5,))*100)+100</f>
        <v>87.372452214896541</v>
      </c>
      <c r="L371" s="76">
        <f>(((Table134567891011121314151617343[[#This Row],[EA19]]-VLOOKUP($U$1,A:F,6,))/VLOOKUP($U$1,A:F,6,))*100)+100</f>
        <v>113.40782122870694</v>
      </c>
      <c r="M371" s="76">
        <f>(((Table134567891011121314151617343[[#This Row],[GBR]]-VLOOKUP($U$1,A:G,7,))/VLOOKUP($U$1,A:G,7,))*100)+100</f>
        <v>118.8950276246465</v>
      </c>
      <c r="N371" s="76">
        <f>IF(VLOOKUP(A371,Database!$A:$AU,MATCH($N$1,Database!$A$1:$AU$1,0),FALSE)=0,#N/A,VLOOKUP(A371,Database!$A:$AU,MATCH($N$1,Database!$A$1:$AU$1,0),FALSE))</f>
        <v>96.010177623999994</v>
      </c>
      <c r="O371" s="76">
        <f>(((Table134567891011121314151617343[[#This Row],[USA]]-VLOOKUP($U$1,A:N,14,))/VLOOKUP($U$1,A:N,14,))*100)+100</f>
        <v>110.75181984181356</v>
      </c>
      <c r="P371" s="76">
        <f>IF(VLOOKUP(A371,Database!$A:$AS,MATCH($P$1,Database!$A$1:$AS$1,0),FALSE)=0,#N/A,VLOOKUP(A371,Database!$A:$AS,MATCH($P$1,Database!$A$1:$AS$1,0),FALSE))</f>
        <v>93.692192317000007</v>
      </c>
      <c r="Q371" s="76">
        <f>(((Table134567891011121314151617343[[#This Row],[JPN]]-VLOOKUP($U$1,A:Q,16,))/VLOOKUP($U$1,A:Q,16,))*100)+100</f>
        <v>94.065038694434918</v>
      </c>
    </row>
    <row r="372" spans="1:17" s="80" customFormat="1" x14ac:dyDescent="0.35">
      <c r="A372" s="21">
        <v>44136</v>
      </c>
      <c r="B372" s="76">
        <f>IF(VLOOKUP(A372,Database!$A:$AS,MATCH($B$1,Database!$A$1:$AS$1,0),FALSE)=0,#N/A,VLOOKUP(A372,Database!$A:$AS,MATCH($B$1,Database!$A$1:$AS$1,0),FALSE))</f>
        <v>100.29164236299999</v>
      </c>
      <c r="C372" s="76">
        <f>IF(VLOOKUP(A372,Database!$A:$AS,MATCH($C$1,Database!$A$1:$AS$1,0),FALSE)=0,#N/A,VLOOKUP(A372,Database!$A:$AS,MATCH($C$1,Database!$A$1:$AS$1,0),FALSE))</f>
        <v>98.15</v>
      </c>
      <c r="D372" s="76">
        <f>IF(VLOOKUP(A372,Database!$A:$AS,MATCH($D$1,Database!$A$1:$AS$1,0),FALSE)=0,#N/A,VLOOKUP(A372,Database!$A:$AS,MATCH($D$1,Database!$A$1:$AS$1,0),FALSE))</f>
        <v>98.608217350999993</v>
      </c>
      <c r="E372" s="76">
        <f>IF(VLOOKUP(A372,Database!$A:$AS,MATCH($E$1,Database!$A$1:$AS$1,0),FALSE)=0,#N/A,VLOOKUP(A372,Database!$A:$AS,MATCH($E$1,Database!$A$1:$AS$1,0),FALSE))</f>
        <v>102.36308530300001</v>
      </c>
      <c r="F372" s="76">
        <f>IF(VLOOKUP(A372,Database!$A:$AS,MATCH($F$1,Database!$A$1:$AS$1,0),FALSE)=0,#N/A,VLOOKUP(A372,Database!$A:$AS,MATCH($F$1,Database!$A$1:$AS$1,0),FALSE))</f>
        <v>104.791267394</v>
      </c>
      <c r="G372" s="76">
        <f>IF(VLOOKUP(A372,Database!$A:$AS,MATCH($G$1,Database!$A$1:$AS$1,0),FALSE)=0,#N/A,VLOOKUP(A372,Database!$A:$AS,MATCH($G$1,Database!$A$1:$AS$1,0),FALSE))</f>
        <v>115.98868057999999</v>
      </c>
      <c r="H372" s="76">
        <f>(((Table134567891011121314151617343[[#This Row],[ITA]]-VLOOKUP($U$1,A:B,2,))/VLOOKUP($U$1,A:B,2,))*100)+100</f>
        <v>82.483552631494405</v>
      </c>
      <c r="I372" s="76">
        <f>(((Table134567891011121314151617343[[#This Row],[FRA]]-VLOOKUP($U$1,A:C,3,))/VLOOKUP($U$1,A:C,3,))*100)+100</f>
        <v>95.774785323965659</v>
      </c>
      <c r="J372" s="76">
        <f>(((Table134567891011121314151617343[[#This Row],[DEU]]-VLOOKUP($U$1,A:D,4,))/VLOOKUP($U$1,A:D,4,))*100)+100</f>
        <v>131.11702127588492</v>
      </c>
      <c r="K372" s="76">
        <f>(((Table134567891011121314151617343[[#This Row],[ESP]]-VLOOKUP($U$1,A:E,5,))/VLOOKUP($U$1,A:E,5,))*100)+100</f>
        <v>86.536364328588661</v>
      </c>
      <c r="L372" s="76">
        <f>(((Table134567891011121314151617343[[#This Row],[EA19]]-VLOOKUP($U$1,A:F,6,))/VLOOKUP($U$1,A:F,6,))*100)+100</f>
        <v>117.0949720667969</v>
      </c>
      <c r="M372" s="76">
        <f>(((Table134567891011121314151617343[[#This Row],[GBR]]-VLOOKUP($U$1,A:G,7,))/VLOOKUP($U$1,A:G,7,))*100)+100</f>
        <v>120.77348066297651</v>
      </c>
      <c r="N372" s="76">
        <f>IF(VLOOKUP(A372,Database!$A:$AU,MATCH($N$1,Database!$A$1:$AU$1,0),FALSE)=0,#N/A,VLOOKUP(A372,Database!$A:$AU,MATCH($N$1,Database!$A$1:$AU$1,0),FALSE))</f>
        <v>96.301009383999997</v>
      </c>
      <c r="O372" s="76">
        <f>(((Table134567891011121314151617343[[#This Row],[USA]]-VLOOKUP($U$1,A:N,14,))/VLOOKUP($U$1,A:N,14,))*100)+100</f>
        <v>111.0873066358693</v>
      </c>
      <c r="P372" s="76">
        <f>IF(VLOOKUP(A372,Database!$A:$AS,MATCH($P$1,Database!$A$1:$AS$1,0),FALSE)=0,#N/A,VLOOKUP(A372,Database!$A:$AS,MATCH($P$1,Database!$A$1:$AS$1,0),FALSE))</f>
        <v>93.992167319000004</v>
      </c>
      <c r="Q372" s="76">
        <f>(((Table134567891011121314151617343[[#This Row],[JPN]]-VLOOKUP($U$1,A:Q,16,))/VLOOKUP($U$1,A:Q,16,))*100)+100</f>
        <v>94.366207441506418</v>
      </c>
    </row>
    <row r="373" spans="1:17" s="80" customFormat="1" x14ac:dyDescent="0.35">
      <c r="A373" s="21">
        <v>44166</v>
      </c>
      <c r="B373" s="76">
        <f>IF(VLOOKUP(A373,Database!$A:$AS,MATCH($B$1,Database!$A$1:$AS$1,0),FALSE)=0,#N/A,VLOOKUP(A373,Database!$A:$AS,MATCH($B$1,Database!$A$1:$AS$1,0),FALSE))</f>
        <v>100.49162569800001</v>
      </c>
      <c r="C373" s="76">
        <f>IF(VLOOKUP(A373,Database!$A:$AS,MATCH($C$1,Database!$A$1:$AS$1,0),FALSE)=0,#N/A,VLOOKUP(A373,Database!$A:$AS,MATCH($C$1,Database!$A$1:$AS$1,0),FALSE))</f>
        <v>97.96</v>
      </c>
      <c r="D373" s="76">
        <f>IF(VLOOKUP(A373,Database!$A:$AS,MATCH($D$1,Database!$A$1:$AS$1,0),FALSE)=0,#N/A,VLOOKUP(A373,Database!$A:$AS,MATCH($D$1,Database!$A$1:$AS$1,0),FALSE))</f>
        <v>98.708225685000002</v>
      </c>
      <c r="E373" s="76">
        <f>IF(VLOOKUP(A373,Database!$A:$AS,MATCH($E$1,Database!$A$1:$AS$1,0),FALSE)=0,#N/A,VLOOKUP(A373,Database!$A:$AS,MATCH($E$1,Database!$A$1:$AS$1,0),FALSE))</f>
        <v>103.43608619699999</v>
      </c>
      <c r="F373" s="76">
        <f>IF(VLOOKUP(A373,Database!$A:$AS,MATCH($F$1,Database!$A$1:$AS$1,0),FALSE)=0,#N/A,VLOOKUP(A373,Database!$A:$AS,MATCH($F$1,Database!$A$1:$AS$1,0),FALSE))</f>
        <v>104.891259062</v>
      </c>
      <c r="G373" s="76">
        <f>IF(VLOOKUP(A373,Database!$A:$AS,MATCH($G$1,Database!$A$1:$AS$1,0),FALSE)=0,#N/A,VLOOKUP(A373,Database!$A:$AS,MATCH($G$1,Database!$A$1:$AS$1,0),FALSE))</f>
        <v>116.837637071</v>
      </c>
      <c r="H373" s="76">
        <f>(((Table134567891011121314151617343[[#This Row],[ITA]]-VLOOKUP($U$1,A:B,2,))/VLOOKUP($U$1,A:B,2,))*100)+100</f>
        <v>82.648026315933549</v>
      </c>
      <c r="I373" s="76">
        <f>(((Table134567891011121314151617343[[#This Row],[FRA]]-VLOOKUP($U$1,A:C,3,))/VLOOKUP($U$1,A:C,3,))*100)+100</f>
        <v>95.589383294301314</v>
      </c>
      <c r="J373" s="76">
        <f>(((Table134567891011121314151617343[[#This Row],[DEU]]-VLOOKUP($U$1,A:D,4,))/VLOOKUP($U$1,A:D,4,))*100)+100</f>
        <v>131.24999999925205</v>
      </c>
      <c r="K373" s="76">
        <f>(((Table134567891011121314151617343[[#This Row],[ESP]]-VLOOKUP($U$1,A:E,5,))/VLOOKUP($U$1,A:E,5,))*100)+100</f>
        <v>87.443464735080241</v>
      </c>
      <c r="L373" s="76">
        <f>(((Table134567891011121314151617343[[#This Row],[EA19]]-VLOOKUP($U$1,A:F,6,))/VLOOKUP($U$1,A:F,6,))*100)+100</f>
        <v>117.20670391108646</v>
      </c>
      <c r="M373" s="76">
        <f>(((Table134567891011121314151617343[[#This Row],[GBR]]-VLOOKUP($U$1,A:G,7,))/VLOOKUP($U$1,A:G,7,))*100)+100</f>
        <v>121.65745856355086</v>
      </c>
      <c r="N373" s="76">
        <f>IF(VLOOKUP(A373,Database!$A:$AU,MATCH($N$1,Database!$A$1:$AU$1,0),FALSE)=0,#N/A,VLOOKUP(A373,Database!$A:$AU,MATCH($N$1,Database!$A$1:$AU$1,0),FALSE))</f>
        <v>97.312128186999999</v>
      </c>
      <c r="O373" s="76">
        <f>(((Table134567891011121314151617343[[#This Row],[USA]]-VLOOKUP($U$1,A:N,14,))/VLOOKUP($U$1,A:N,14,))*100)+100</f>
        <v>112.25367514262366</v>
      </c>
      <c r="P373" s="76">
        <f>IF(VLOOKUP(A373,Database!$A:$AS,MATCH($P$1,Database!$A$1:$AS$1,0),FALSE)=0,#N/A,VLOOKUP(A373,Database!$A:$AS,MATCH($P$1,Database!$A$1:$AS$1,0),FALSE))</f>
        <v>94.092158987000005</v>
      </c>
      <c r="Q373" s="76">
        <f>(((Table134567891011121314151617343[[#This Row],[JPN]]-VLOOKUP($U$1,A:Q,16,))/VLOOKUP($U$1,A:Q,16,))*100)+100</f>
        <v>94.466597024532902</v>
      </c>
    </row>
    <row r="374" spans="1:17" s="80" customFormat="1" x14ac:dyDescent="0.35">
      <c r="A374" s="21">
        <v>44197</v>
      </c>
      <c r="B374" s="76">
        <f>IF(VLOOKUP(A374,Database!$A:$AS,MATCH($B$1,Database!$A$1:$AS$1,0),FALSE)=0,#N/A,VLOOKUP(A374,Database!$A:$AS,MATCH($B$1,Database!$A$1:$AS$1,0),FALSE))</f>
        <v>104.091325723</v>
      </c>
      <c r="C374" s="76">
        <f>IF(VLOOKUP(A374,Database!$A:$AS,MATCH($C$1,Database!$A$1:$AS$1,0),FALSE)=0,#N/A,VLOOKUP(A374,Database!$A:$AS,MATCH($C$1,Database!$A$1:$AS$1,0),FALSE))</f>
        <v>100.75</v>
      </c>
      <c r="D374" s="76">
        <f>IF(VLOOKUP(A374,Database!$A:$AS,MATCH($D$1,Database!$A$1:$AS$1,0),FALSE)=0,#N/A,VLOOKUP(A374,Database!$A:$AS,MATCH($D$1,Database!$A$1:$AS$1,0),FALSE))</f>
        <v>98.208184015</v>
      </c>
      <c r="E374" s="76">
        <f>IF(VLOOKUP(A374,Database!$A:$AS,MATCH($E$1,Database!$A$1:$AS$1,0),FALSE)=0,#N/A,VLOOKUP(A374,Database!$A:$AS,MATCH($E$1,Database!$A$1:$AS$1,0),FALSE))</f>
        <v>103.226086022</v>
      </c>
      <c r="F374" s="76">
        <f>IF(VLOOKUP(A374,Database!$A:$AS,MATCH($F$1,Database!$A$1:$AS$1,0),FALSE)=0,#N/A,VLOOKUP(A374,Database!$A:$AS,MATCH($F$1,Database!$A$1:$AS$1,0),FALSE))</f>
        <v>105.891175735</v>
      </c>
      <c r="G374" s="76">
        <f>IF(VLOOKUP(A374,Database!$A:$AS,MATCH($G$1,Database!$A$1:$AS$1,0),FALSE)=0,#N/A,VLOOKUP(A374,Database!$A:$AS,MATCH($G$1,Database!$A$1:$AS$1,0),FALSE))</f>
        <v>115.139724089</v>
      </c>
      <c r="H374" s="76">
        <f>(((Table134567891011121314151617343[[#This Row],[ITA]]-VLOOKUP($U$1,A:B,2,))/VLOOKUP($U$1,A:B,2,))*100)+100</f>
        <v>85.608552631725715</v>
      </c>
      <c r="I374" s="76">
        <f>(((Table134567891011121314151617343[[#This Row],[FRA]]-VLOOKUP($U$1,A:C,3,))/VLOOKUP($U$1,A:C,3,))*100)+100</f>
        <v>98.311865729898514</v>
      </c>
      <c r="J374" s="76">
        <f>(((Table134567891011121314151617343[[#This Row],[DEU]]-VLOOKUP($U$1,A:D,4,))/VLOOKUP($U$1,A:D,4,))*100)+100</f>
        <v>130.58510638241643</v>
      </c>
      <c r="K374" s="76">
        <f>(((Table134567891011121314151617343[[#This Row],[ESP]]-VLOOKUP($U$1,A:E,5,))/VLOOKUP($U$1,A:E,5,))*100)+100</f>
        <v>87.265933434620962</v>
      </c>
      <c r="L374" s="76">
        <f>(((Table134567891011121314151617343[[#This Row],[EA19]]-VLOOKUP($U$1,A:F,6,))/VLOOKUP($U$1,A:F,6,))*100)+100</f>
        <v>118.32402234616023</v>
      </c>
      <c r="M374" s="76">
        <f>(((Table134567891011121314151617343[[#This Row],[GBR]]-VLOOKUP($U$1,A:G,7,))/VLOOKUP($U$1,A:G,7,))*100)+100</f>
        <v>119.88950276240216</v>
      </c>
      <c r="N374" s="76">
        <f>IF(VLOOKUP(A374,Database!$A:$AU,MATCH($N$1,Database!$A$1:$AU$1,0),FALSE)=0,#N/A,VLOOKUP(A374,Database!$A:$AU,MATCH($N$1,Database!$A$1:$AU$1,0),FALSE))</f>
        <v>98.429148224000002</v>
      </c>
      <c r="O374" s="76">
        <f>(((Table134567891011121314151617343[[#This Row],[USA]]-VLOOKUP($U$1,A:N,14,))/VLOOKUP($U$1,A:N,14,))*100)+100</f>
        <v>113.54220522307001</v>
      </c>
      <c r="P374" s="76">
        <f>IF(VLOOKUP(A374,Database!$A:$AS,MATCH($P$1,Database!$A$1:$AS$1,0),FALSE)=0,#N/A,VLOOKUP(A374,Database!$A:$AS,MATCH($P$1,Database!$A$1:$AS$1,0),FALSE))</f>
        <v>96.191984000999994</v>
      </c>
      <c r="Q374" s="76">
        <f>(((Table134567891011121314151617343[[#This Row],[JPN]]-VLOOKUP($U$1,A:Q,16,))/VLOOKUP($U$1,A:Q,16,))*100)+100</f>
        <v>96.574778254033419</v>
      </c>
    </row>
    <row r="375" spans="1:17" s="80" customFormat="1" x14ac:dyDescent="0.35">
      <c r="A375" s="21">
        <v>44228</v>
      </c>
      <c r="B375" s="76">
        <f>IF(VLOOKUP(A375,Database!$A:$AS,MATCH($B$1,Database!$A$1:$AS$1,0),FALSE)=0,#N/A,VLOOKUP(A375,Database!$A:$AS,MATCH($B$1,Database!$A$1:$AS$1,0),FALSE))</f>
        <v>102.591450712</v>
      </c>
      <c r="C375" s="76">
        <f>IF(VLOOKUP(A375,Database!$A:$AS,MATCH($C$1,Database!$A$1:$AS$1,0),FALSE)=0,#N/A,VLOOKUP(A375,Database!$A:$AS,MATCH($C$1,Database!$A$1:$AS$1,0),FALSE))</f>
        <v>96.29</v>
      </c>
      <c r="D375" s="76">
        <f>IF(VLOOKUP(A375,Database!$A:$AS,MATCH($D$1,Database!$A$1:$AS$1,0),FALSE)=0,#N/A,VLOOKUP(A375,Database!$A:$AS,MATCH($D$1,Database!$A$1:$AS$1,0),FALSE))</f>
        <v>97.008084006999994</v>
      </c>
      <c r="E375" s="76">
        <f>IF(VLOOKUP(A375,Database!$A:$AS,MATCH($E$1,Database!$A$1:$AS$1,0),FALSE)=0,#N/A,VLOOKUP(A375,Database!$A:$AS,MATCH($E$1,Database!$A$1:$AS$1,0),FALSE))</f>
        <v>103.084085903</v>
      </c>
      <c r="F375" s="76">
        <f>IF(VLOOKUP(A375,Database!$A:$AS,MATCH($F$1,Database!$A$1:$AS$1,0),FALSE)=0,#N/A,VLOOKUP(A375,Database!$A:$AS,MATCH($F$1,Database!$A$1:$AS$1,0),FALSE))</f>
        <v>104.291309058</v>
      </c>
      <c r="G375" s="76">
        <f>IF(VLOOKUP(A375,Database!$A:$AS,MATCH($G$1,Database!$A$1:$AS$1,0),FALSE)=0,#N/A,VLOOKUP(A375,Database!$A:$AS,MATCH($G$1,Database!$A$1:$AS$1,0),FALSE))</f>
        <v>115.458082773</v>
      </c>
      <c r="H375" s="76">
        <f>(((Table134567891011121314151617343[[#This Row],[ITA]]-VLOOKUP($U$1,A:B,2,))/VLOOKUP($U$1,A:B,2,))*100)+100</f>
        <v>84.374999999665889</v>
      </c>
      <c r="I375" s="76">
        <f>(((Table134567891011121314151617343[[#This Row],[FRA]]-VLOOKUP($U$1,A:C,3,))/VLOOKUP($U$1,A:C,3,))*100)+100</f>
        <v>93.959797033567526</v>
      </c>
      <c r="J375" s="76">
        <f>(((Table134567891011121314151617343[[#This Row],[DEU]]-VLOOKUP($U$1,A:D,4,))/VLOOKUP($U$1,A:D,4,))*100)+100</f>
        <v>128.98936170201094</v>
      </c>
      <c r="K375" s="76">
        <f>(((Table134567891011121314151617343[[#This Row],[ESP]]-VLOOKUP($U$1,A:E,5,))/VLOOKUP($U$1,A:E,5,))*100)+100</f>
        <v>87.145888459461077</v>
      </c>
      <c r="L375" s="76">
        <f>(((Table134567891011121314151617343[[#This Row],[EA19]]-VLOOKUP($U$1,A:F,6,))/VLOOKUP($U$1,A:F,6,))*100)+100</f>
        <v>116.53631284981873</v>
      </c>
      <c r="M375" s="76">
        <f>(((Table134567891011121314151617343[[#This Row],[GBR]]-VLOOKUP($U$1,A:G,7,))/VLOOKUP($U$1,A:G,7,))*100)+100</f>
        <v>120.22099447498739</v>
      </c>
      <c r="N375" s="76">
        <f>IF(VLOOKUP(A375,Database!$A:$AU,MATCH($N$1,Database!$A$1:$AU$1,0),FALSE)=0,#N/A,VLOOKUP(A375,Database!$A:$AU,MATCH($N$1,Database!$A$1:$AU$1,0),FALSE))</f>
        <v>95.413342861000004</v>
      </c>
      <c r="O375" s="76">
        <f>(((Table134567891011121314151617343[[#This Row],[USA]]-VLOOKUP($U$1,A:N,14,))/VLOOKUP($U$1,A:N,14,))*100)+100</f>
        <v>110.06334558019962</v>
      </c>
      <c r="P375" s="76">
        <f>IF(VLOOKUP(A375,Database!$A:$AS,MATCH($P$1,Database!$A$1:$AS$1,0),FALSE)=0,#N/A,VLOOKUP(A375,Database!$A:$AS,MATCH($P$1,Database!$A$1:$AS$1,0),FALSE))</f>
        <v>96.091992333999997</v>
      </c>
      <c r="Q375" s="76">
        <f>(((Table134567891011121314151617343[[#This Row],[JPN]]-VLOOKUP($U$1,A:Q,16,))/VLOOKUP($U$1,A:Q,16,))*100)+100</f>
        <v>96.474388672010903</v>
      </c>
    </row>
    <row r="376" spans="1:17" s="80" customFormat="1" x14ac:dyDescent="0.35">
      <c r="A376" s="21">
        <v>44256</v>
      </c>
      <c r="B376" s="76">
        <f>IF(VLOOKUP(A376,Database!$A:$AS,MATCH($B$1,Database!$A$1:$AS$1,0),FALSE)=0,#N/A,VLOOKUP(A376,Database!$A:$AS,MATCH($B$1,Database!$A$1:$AS$1,0),FALSE))</f>
        <v>102.891425715</v>
      </c>
      <c r="C376" s="76">
        <f>IF(VLOOKUP(A376,Database!$A:$AS,MATCH($C$1,Database!$A$1:$AS$1,0),FALSE)=0,#N/A,VLOOKUP(A376,Database!$A:$AS,MATCH($C$1,Database!$A$1:$AS$1,0),FALSE))</f>
        <v>98.04</v>
      </c>
      <c r="D376" s="76">
        <f>IF(VLOOKUP(A376,Database!$A:$AS,MATCH($D$1,Database!$A$1:$AS$1,0),FALSE)=0,#N/A,VLOOKUP(A376,Database!$A:$AS,MATCH($D$1,Database!$A$1:$AS$1,0),FALSE))</f>
        <v>98.508209016999999</v>
      </c>
      <c r="E376" s="76">
        <f>IF(VLOOKUP(A376,Database!$A:$AS,MATCH($E$1,Database!$A$1:$AS$1,0),FALSE)=0,#N/A,VLOOKUP(A376,Database!$A:$AS,MATCH($E$1,Database!$A$1:$AS$1,0),FALSE))</f>
        <v>104.141086784</v>
      </c>
      <c r="F376" s="76">
        <f>IF(VLOOKUP(A376,Database!$A:$AS,MATCH($F$1,Database!$A$1:$AS$1,0),FALSE)=0,#N/A,VLOOKUP(A376,Database!$A:$AS,MATCH($F$1,Database!$A$1:$AS$1,0),FALSE))</f>
        <v>105.191234064</v>
      </c>
      <c r="G376" s="76">
        <f>IF(VLOOKUP(A376,Database!$A:$AS,MATCH($G$1,Database!$A$1:$AS$1,0),FALSE)=0,#N/A,VLOOKUP(A376,Database!$A:$AS,MATCH($G$1,Database!$A$1:$AS$1,0),FALSE))</f>
        <v>116.413158826</v>
      </c>
      <c r="H376" s="76">
        <f>(((Table134567891011121314151617343[[#This Row],[ITA]]-VLOOKUP($U$1,A:B,2,))/VLOOKUP($U$1,A:B,2,))*100)+100</f>
        <v>84.621710526735797</v>
      </c>
      <c r="I376" s="76">
        <f>(((Table134567891011121314151617343[[#This Row],[FRA]]-VLOOKUP($U$1,A:C,3,))/VLOOKUP($U$1,A:C,3,))*100)+100</f>
        <v>95.667447306791573</v>
      </c>
      <c r="J376" s="76">
        <f>(((Table134567891011121314151617343[[#This Row],[DEU]]-VLOOKUP($U$1,A:D,4,))/VLOOKUP($U$1,A:D,4,))*100)+100</f>
        <v>130.98404255251779</v>
      </c>
      <c r="K376" s="76">
        <f>(((Table134567891011121314151617343[[#This Row],[ESP]]-VLOOKUP($U$1,A:E,5,))/VLOOKUP($U$1,A:E,5,))*100)+100</f>
        <v>88.039462671913753</v>
      </c>
      <c r="L376" s="76">
        <f>(((Table134567891011121314151617343[[#This Row],[EA19]]-VLOOKUP($U$1,A:F,6,))/VLOOKUP($U$1,A:F,6,))*100)+100</f>
        <v>117.54189944172033</v>
      </c>
      <c r="M376" s="76">
        <f>(((Table134567891011121314151617343[[#This Row],[GBR]]-VLOOKUP($U$1,A:G,7,))/VLOOKUP($U$1,A:G,7,))*100)+100</f>
        <v>121.21546961378431</v>
      </c>
      <c r="N376" s="76">
        <f>IF(VLOOKUP(A376,Database!$A:$AU,MATCH($N$1,Database!$A$1:$AU$1,0),FALSE)=0,#N/A,VLOOKUP(A376,Database!$A:$AU,MATCH($N$1,Database!$A$1:$AU$1,0),FALSE))</f>
        <v>98.030134586000003</v>
      </c>
      <c r="O376" s="76">
        <f>(((Table134567891011121314151617343[[#This Row],[USA]]-VLOOKUP($U$1,A:N,14,))/VLOOKUP($U$1,A:N,14,))*100)+100</f>
        <v>113.08192603555233</v>
      </c>
      <c r="P376" s="76">
        <f>IF(VLOOKUP(A376,Database!$A:$AS,MATCH($P$1,Database!$A$1:$AS$1,0),FALSE)=0,#N/A,VLOOKUP(A376,Database!$A:$AS,MATCH($P$1,Database!$A$1:$AS$1,0),FALSE))</f>
        <v>97.291892341999997</v>
      </c>
      <c r="Q376" s="76">
        <f>(((Table134567891011121314151617343[[#This Row],[JPN]]-VLOOKUP($U$1,A:Q,16,))/VLOOKUP($U$1,A:Q,16,))*100)+100</f>
        <v>97.679063660296919</v>
      </c>
    </row>
    <row r="377" spans="1:17" s="80" customFormat="1" x14ac:dyDescent="0.35">
      <c r="A377" s="21">
        <v>44287</v>
      </c>
      <c r="B377" s="76">
        <f>IF(VLOOKUP(A377,Database!$A:$AS,MATCH($B$1,Database!$A$1:$AS$1,0),FALSE)=0,#N/A,VLOOKUP(A377,Database!$A:$AS,MATCH($B$1,Database!$A$1:$AS$1,0),FALSE))</f>
        <v>103.991334055</v>
      </c>
      <c r="C377" s="76">
        <f>IF(VLOOKUP(A377,Database!$A:$AS,MATCH($C$1,Database!$A$1:$AS$1,0),FALSE)=0,#N/A,VLOOKUP(A377,Database!$A:$AS,MATCH($C$1,Database!$A$1:$AS$1,0),FALSE))</f>
        <v>98.24</v>
      </c>
      <c r="D377" s="76">
        <f>IF(VLOOKUP(A377,Database!$A:$AS,MATCH($D$1,Database!$A$1:$AS$1,0),FALSE)=0,#N/A,VLOOKUP(A377,Database!$A:$AS,MATCH($D$1,Database!$A$1:$AS$1,0),FALSE))</f>
        <v>98.008167346999997</v>
      </c>
      <c r="E377" s="76">
        <f>IF(VLOOKUP(A377,Database!$A:$AS,MATCH($E$1,Database!$A$1:$AS$1,0),FALSE)=0,#N/A,VLOOKUP(A377,Database!$A:$AS,MATCH($E$1,Database!$A$1:$AS$1,0),FALSE))</f>
        <v>103.783086486</v>
      </c>
      <c r="F377" s="76">
        <f>IF(VLOOKUP(A377,Database!$A:$AS,MATCH($F$1,Database!$A$1:$AS$1,0),FALSE)=0,#N/A,VLOOKUP(A377,Database!$A:$AS,MATCH($F$1,Database!$A$1:$AS$1,0),FALSE))</f>
        <v>105.79118406800001</v>
      </c>
      <c r="G377" s="76">
        <f>IF(VLOOKUP(A377,Database!$A:$AS,MATCH($G$1,Database!$A$1:$AS$1,0),FALSE)=0,#N/A,VLOOKUP(A377,Database!$A:$AS,MATCH($G$1,Database!$A$1:$AS$1,0),FALSE))</f>
        <v>115.458082773</v>
      </c>
      <c r="H377" s="76">
        <f>(((Table134567891011121314151617343[[#This Row],[ITA]]-VLOOKUP($U$1,A:B,2,))/VLOOKUP($U$1,A:B,2,))*100)+100</f>
        <v>85.526315789094923</v>
      </c>
      <c r="I377" s="76">
        <f>(((Table134567891011121314151617343[[#This Row],[FRA]]-VLOOKUP($U$1,A:C,3,))/VLOOKUP($U$1,A:C,3,))*100)+100</f>
        <v>95.86260733801717</v>
      </c>
      <c r="J377" s="76">
        <f>(((Table134567891011121314151617343[[#This Row],[DEU]]-VLOOKUP($U$1,A:D,4,))/VLOOKUP($U$1,A:D,4,))*100)+100</f>
        <v>130.31914893568219</v>
      </c>
      <c r="K377" s="76">
        <f>(((Table134567891011121314151617343[[#This Row],[ESP]]-VLOOKUP($U$1,A:E,5,))/VLOOKUP($U$1,A:E,5,))*100)+100</f>
        <v>87.736814074269716</v>
      </c>
      <c r="L377" s="76">
        <f>(((Table134567891011121314151617343[[#This Row],[EA19]]-VLOOKUP($U$1,A:F,6,))/VLOOKUP($U$1,A:F,6,))*100)+100</f>
        <v>118.21229050298808</v>
      </c>
      <c r="M377" s="76">
        <f>(((Table134567891011121314151617343[[#This Row],[GBR]]-VLOOKUP($U$1,A:G,7,))/VLOOKUP($U$1,A:G,7,))*100)+100</f>
        <v>120.22099447498739</v>
      </c>
      <c r="N377" s="76">
        <f>IF(VLOOKUP(A377,Database!$A:$AU,MATCH($N$1,Database!$A$1:$AU$1,0),FALSE)=0,#N/A,VLOOKUP(A377,Database!$A:$AU,MATCH($N$1,Database!$A$1:$AU$1,0),FALSE))</f>
        <v>98.191267081000007</v>
      </c>
      <c r="O377" s="76">
        <f>(((Table134567891011121314151617343[[#This Row],[USA]]-VLOOKUP($U$1,A:N,14,))/VLOOKUP($U$1,A:N,14,))*100)+100</f>
        <v>113.26779921586026</v>
      </c>
      <c r="P377" s="76">
        <f>IF(VLOOKUP(A377,Database!$A:$AS,MATCH($P$1,Database!$A$1:$AS$1,0),FALSE)=0,#N/A,VLOOKUP(A377,Database!$A:$AS,MATCH($P$1,Database!$A$1:$AS$1,0),FALSE))</f>
        <v>98.491792351000001</v>
      </c>
      <c r="Q377" s="76">
        <f>(((Table134567891011121314151617343[[#This Row],[JPN]]-VLOOKUP($U$1,A:Q,16,))/VLOOKUP($U$1,A:Q,16,))*100)+100</f>
        <v>98.883738649586917</v>
      </c>
    </row>
    <row r="378" spans="1:17" s="80" customFormat="1" x14ac:dyDescent="0.35">
      <c r="A378" s="21">
        <v>44317</v>
      </c>
      <c r="B378" s="76">
        <f>IF(VLOOKUP(A378,Database!$A:$AS,MATCH($B$1,Database!$A$1:$AS$1,0),FALSE)=0,#N/A,VLOOKUP(A378,Database!$A:$AS,MATCH($B$1,Database!$A$1:$AS$1,0),FALSE))</f>
        <v>102.69144238</v>
      </c>
      <c r="C378" s="76">
        <f>IF(VLOOKUP(A378,Database!$A:$AS,MATCH($C$1,Database!$A$1:$AS$1,0),FALSE)=0,#N/A,VLOOKUP(A378,Database!$A:$AS,MATCH($C$1,Database!$A$1:$AS$1,0),FALSE))</f>
        <v>98.07</v>
      </c>
      <c r="D378" s="76">
        <f>IF(VLOOKUP(A378,Database!$A:$AS,MATCH($D$1,Database!$A$1:$AS$1,0),FALSE)=0,#N/A,VLOOKUP(A378,Database!$A:$AS,MATCH($D$1,Database!$A$1:$AS$1,0),FALSE))</f>
        <v>97.008084006999994</v>
      </c>
      <c r="E378" s="76">
        <f>IF(VLOOKUP(A378,Database!$A:$AS,MATCH($E$1,Database!$A$1:$AS$1,0),FALSE)=0,#N/A,VLOOKUP(A378,Database!$A:$AS,MATCH($E$1,Database!$A$1:$AS$1,0),FALSE))</f>
        <v>101.889084908</v>
      </c>
      <c r="F378" s="76">
        <f>IF(VLOOKUP(A378,Database!$A:$AS,MATCH($F$1,Database!$A$1:$AS$1,0),FALSE)=0,#N/A,VLOOKUP(A378,Database!$A:$AS,MATCH($F$1,Database!$A$1:$AS$1,0),FALSE))</f>
        <v>104.091325723</v>
      </c>
      <c r="G378" s="76">
        <f>IF(VLOOKUP(A378,Database!$A:$AS,MATCH($G$1,Database!$A$1:$AS$1,0),FALSE)=0,#N/A,VLOOKUP(A378,Database!$A:$AS,MATCH($G$1,Database!$A$1:$AS$1,0),FALSE))</f>
        <v>117.15599575500001</v>
      </c>
      <c r="H378" s="76">
        <f>(((Table134567891011121314151617343[[#This Row],[ITA]]-VLOOKUP($U$1,A:B,2,))/VLOOKUP($U$1,A:B,2,))*100)+100</f>
        <v>84.457236842296666</v>
      </c>
      <c r="I378" s="76">
        <f>(((Table134567891011121314151617343[[#This Row],[FRA]]-VLOOKUP($U$1,A:C,3,))/VLOOKUP($U$1,A:C,3,))*100)+100</f>
        <v>95.6967213114754</v>
      </c>
      <c r="J378" s="76">
        <f>(((Table134567891011121314151617343[[#This Row],[DEU]]-VLOOKUP($U$1,A:D,4,))/VLOOKUP($U$1,A:D,4,))*100)+100</f>
        <v>128.98936170201094</v>
      </c>
      <c r="K378" s="76">
        <f>(((Table134567891011121314151617343[[#This Row],[ESP]]-VLOOKUP($U$1,A:E,5,))/VLOOKUP($U$1,A:E,5,))*100)+100</f>
        <v>86.135650821837672</v>
      </c>
      <c r="L378" s="76">
        <f>(((Table134567891011121314151617343[[#This Row],[EA19]]-VLOOKUP($U$1,A:F,6,))/VLOOKUP($U$1,A:F,6,))*100)+100</f>
        <v>116.31284916235701</v>
      </c>
      <c r="M378" s="76">
        <f>(((Table134567891011121314151617343[[#This Row],[GBR]]-VLOOKUP($U$1,A:G,7,))/VLOOKUP($U$1,A:G,7,))*100)+100</f>
        <v>121.98895027613609</v>
      </c>
      <c r="N378" s="76">
        <f>IF(VLOOKUP(A378,Database!$A:$AU,MATCH($N$1,Database!$A$1:$AU$1,0),FALSE)=0,#N/A,VLOOKUP(A378,Database!$A:$AU,MATCH($N$1,Database!$A$1:$AU$1,0),FALSE))</f>
        <v>98.938822701999996</v>
      </c>
      <c r="O378" s="76">
        <f>(((Table134567891011121314151617343[[#This Row],[USA]]-VLOOKUP($U$1,A:N,14,))/VLOOKUP($U$1,A:N,14,))*100)+100</f>
        <v>114.13013639206011</v>
      </c>
      <c r="P378" s="76">
        <f>IF(VLOOKUP(A378,Database!$A:$AS,MATCH($P$1,Database!$A$1:$AS$1,0),FALSE)=0,#N/A,VLOOKUP(A378,Database!$A:$AS,MATCH($P$1,Database!$A$1:$AS$1,0),FALSE))</f>
        <v>92.592283976000004</v>
      </c>
      <c r="Q378" s="76">
        <f>(((Table134567891011121314151617343[[#This Row],[JPN]]-VLOOKUP($U$1,A:Q,16,))/VLOOKUP($U$1,A:Q,16,))*100)+100</f>
        <v>92.960753288171418</v>
      </c>
    </row>
    <row r="379" spans="1:17" s="80" customFormat="1" x14ac:dyDescent="0.35">
      <c r="A379" s="21">
        <v>44348</v>
      </c>
      <c r="B379" s="76">
        <f>IF(VLOOKUP(A379,Database!$A:$AS,MATCH($B$1,Database!$A$1:$AS$1,0),FALSE)=0,#N/A,VLOOKUP(A379,Database!$A:$AS,MATCH($B$1,Database!$A$1:$AS$1,0),FALSE))</f>
        <v>104.891259062</v>
      </c>
      <c r="C379" s="76">
        <f>IF(VLOOKUP(A379,Database!$A:$AS,MATCH($C$1,Database!$A$1:$AS$1,0),FALSE)=0,#N/A,VLOOKUP(A379,Database!$A:$AS,MATCH($C$1,Database!$A$1:$AS$1,0),FALSE))</f>
        <v>97.87</v>
      </c>
      <c r="D379" s="76">
        <f>IF(VLOOKUP(A379,Database!$A:$AS,MATCH($D$1,Database!$A$1:$AS$1,0),FALSE)=0,#N/A,VLOOKUP(A379,Database!$A:$AS,MATCH($D$1,Database!$A$1:$AS$1,0),FALSE))</f>
        <v>96.308025669000003</v>
      </c>
      <c r="E379" s="76">
        <f>IF(VLOOKUP(A379,Database!$A:$AS,MATCH($E$1,Database!$A$1:$AS$1,0),FALSE)=0,#N/A,VLOOKUP(A379,Database!$A:$AS,MATCH($E$1,Database!$A$1:$AS$1,0),FALSE))</f>
        <v>100.527083773</v>
      </c>
      <c r="F379" s="76">
        <f>IF(VLOOKUP(A379,Database!$A:$AS,MATCH($F$1,Database!$A$1:$AS$1,0),FALSE)=0,#N/A,VLOOKUP(A379,Database!$A:$AS,MATCH($F$1,Database!$A$1:$AS$1,0),FALSE))</f>
        <v>104.291309058</v>
      </c>
      <c r="G379" s="76">
        <f>IF(VLOOKUP(A379,Database!$A:$AS,MATCH($G$1,Database!$A$1:$AS$1,0),FALSE)=0,#N/A,VLOOKUP(A379,Database!$A:$AS,MATCH($G$1,Database!$A$1:$AS$1,0),FALSE))</f>
        <v>115.245843651</v>
      </c>
      <c r="H379" s="76">
        <f>(((Table134567891011121314151617343[[#This Row],[ITA]]-VLOOKUP($U$1,A:B,2,))/VLOOKUP($U$1,A:B,2,))*100)+100</f>
        <v>86.266447368659811</v>
      </c>
      <c r="I379" s="76">
        <f>(((Table134567891011121314151617343[[#This Row],[FRA]]-VLOOKUP($U$1,A:C,3,))/VLOOKUP($U$1,A:C,3,))*100)+100</f>
        <v>95.501561280249803</v>
      </c>
      <c r="J379" s="76">
        <f>(((Table134567891011121314151617343[[#This Row],[DEU]]-VLOOKUP($U$1,A:D,4,))/VLOOKUP($U$1,A:D,4,))*100)+100</f>
        <v>128.05851063844111</v>
      </c>
      <c r="K379" s="76">
        <f>(((Table134567891011121314151617343[[#This Row],[ESP]]-VLOOKUP($U$1,A:E,5,))/VLOOKUP($U$1,A:E,5,))*100)+100</f>
        <v>84.984233530287383</v>
      </c>
      <c r="L379" s="76">
        <f>(((Table134567891011121314151617343[[#This Row],[EA19]]-VLOOKUP($U$1,A:F,6,))/VLOOKUP($U$1,A:F,6,))*100)+100</f>
        <v>116.53631284981873</v>
      </c>
      <c r="M379" s="76">
        <f>(((Table134567891011121314151617343[[#This Row],[GBR]]-VLOOKUP($U$1,A:G,7,))/VLOOKUP($U$1,A:G,7,))*100)+100</f>
        <v>120.00000000062474</v>
      </c>
      <c r="N379" s="76">
        <f>IF(VLOOKUP(A379,Database!$A:$AU,MATCH($N$1,Database!$A$1:$AU$1,0),FALSE)=0,#N/A,VLOOKUP(A379,Database!$A:$AU,MATCH($N$1,Database!$A$1:$AU$1,0),FALSE))</f>
        <v>99.349140403999996</v>
      </c>
      <c r="O379" s="76">
        <f>(((Table134567891011121314151617343[[#This Row],[USA]]-VLOOKUP($U$1,A:N,14,))/VLOOKUP($U$1,A:N,14,))*100)+100</f>
        <v>114.60345529776799</v>
      </c>
      <c r="P379" s="76">
        <f>IF(VLOOKUP(A379,Database!$A:$AS,MATCH($P$1,Database!$A$1:$AS$1,0),FALSE)=0,#N/A,VLOOKUP(A379,Database!$A:$AS,MATCH($P$1,Database!$A$1:$AS$1,0),FALSE))</f>
        <v>98.691775684999996</v>
      </c>
      <c r="Q379" s="76">
        <f>(((Table134567891011121314151617343[[#This Row],[JPN]]-VLOOKUP($U$1,A:Q,16,))/VLOOKUP($U$1,A:Q,16,))*100)+100</f>
        <v>99.084517813631933</v>
      </c>
    </row>
    <row r="380" spans="1:17" s="80" customFormat="1" x14ac:dyDescent="0.35">
      <c r="A380" s="21">
        <v>44378</v>
      </c>
      <c r="B380" s="76">
        <f>IF(VLOOKUP(A380,Database!$A:$AS,MATCH($B$1,Database!$A$1:$AS$1,0),FALSE)=0,#N/A,VLOOKUP(A380,Database!$A:$AS,MATCH($B$1,Database!$A$1:$AS$1,0),FALSE))</f>
        <v>105.691192401</v>
      </c>
      <c r="C380" s="76">
        <f>IF(VLOOKUP(A380,Database!$A:$AS,MATCH($C$1,Database!$A$1:$AS$1,0),FALSE)=0,#N/A,VLOOKUP(A380,Database!$A:$AS,MATCH($C$1,Database!$A$1:$AS$1,0),FALSE))</f>
        <v>98.5</v>
      </c>
      <c r="D380" s="76">
        <f>IF(VLOOKUP(A380,Database!$A:$AS,MATCH($D$1,Database!$A$1:$AS$1,0),FALSE)=0,#N/A,VLOOKUP(A380,Database!$A:$AS,MATCH($D$1,Database!$A$1:$AS$1,0),FALSE))</f>
        <v>97.508125676999995</v>
      </c>
      <c r="E380" s="76">
        <f>IF(VLOOKUP(A380,Database!$A:$AS,MATCH($E$1,Database!$A$1:$AS$1,0),FALSE)=0,#N/A,VLOOKUP(A380,Database!$A:$AS,MATCH($E$1,Database!$A$1:$AS$1,0),FALSE))</f>
        <v>100.887084073</v>
      </c>
      <c r="F380" s="76">
        <f>IF(VLOOKUP(A380,Database!$A:$AS,MATCH($F$1,Database!$A$1:$AS$1,0),FALSE)=0,#N/A,VLOOKUP(A380,Database!$A:$AS,MATCH($F$1,Database!$A$1:$AS$1,0),FALSE))</f>
        <v>106.191150737</v>
      </c>
      <c r="G380" s="76">
        <f>IF(VLOOKUP(A380,Database!$A:$AS,MATCH($G$1,Database!$A$1:$AS$1,0),FALSE)=0,#N/A,VLOOKUP(A380,Database!$A:$AS,MATCH($G$1,Database!$A$1:$AS$1,0),FALSE))</f>
        <v>115.458082773</v>
      </c>
      <c r="H380" s="76">
        <f>(((Table134567891011121314151617343[[#This Row],[ITA]]-VLOOKUP($U$1,A:B,2,))/VLOOKUP($U$1,A:B,2,))*100)+100</f>
        <v>86.924342105593894</v>
      </c>
      <c r="I380" s="76">
        <f>(((Table134567891011121314151617343[[#This Row],[FRA]]-VLOOKUP($U$1,A:C,3,))/VLOOKUP($U$1,A:C,3,))*100)+100</f>
        <v>96.116315378610452</v>
      </c>
      <c r="J380" s="76">
        <f>(((Table134567891011121314151617343[[#This Row],[DEU]]-VLOOKUP($U$1,A:D,4,))/VLOOKUP($U$1,A:D,4,))*100)+100</f>
        <v>129.65425531884657</v>
      </c>
      <c r="K380" s="76">
        <f>(((Table134567891011121314151617343[[#This Row],[ESP]]-VLOOKUP($U$1,A:E,5,))/VLOOKUP($U$1,A:E,5,))*100)+100</f>
        <v>85.288572902503319</v>
      </c>
      <c r="L380" s="76">
        <f>(((Table134567891011121314151617343[[#This Row],[EA19]]-VLOOKUP($U$1,A:F,6,))/VLOOKUP($U$1,A:F,6,))*100)+100</f>
        <v>118.65921787679409</v>
      </c>
      <c r="M380" s="76">
        <f>(((Table134567891011121314151617343[[#This Row],[GBR]]-VLOOKUP($U$1,A:G,7,))/VLOOKUP($U$1,A:G,7,))*100)+100</f>
        <v>120.22099447498739</v>
      </c>
      <c r="N380" s="76">
        <f>IF(VLOOKUP(A380,Database!$A:$AU,MATCH($N$1,Database!$A$1:$AU$1,0),FALSE)=0,#N/A,VLOOKUP(A380,Database!$A:$AU,MATCH($N$1,Database!$A$1:$AU$1,0),FALSE))</f>
        <v>100.02351708099999</v>
      </c>
      <c r="O380" s="76">
        <f>(((Table134567891011121314151617343[[#This Row],[USA]]-VLOOKUP($U$1,A:N,14,))/VLOOKUP($U$1,A:N,14,))*100)+100</f>
        <v>115.3813774523246</v>
      </c>
      <c r="P380" s="76">
        <f>IF(VLOOKUP(A380,Database!$A:$AS,MATCH($P$1,Database!$A$1:$AS$1,0),FALSE)=0,#N/A,VLOOKUP(A380,Database!$A:$AS,MATCH($P$1,Database!$A$1:$AS$1,0),FALSE))</f>
        <v>98.191817349000004</v>
      </c>
      <c r="Q380" s="76">
        <f>(((Table134567891011121314151617343[[#This Row],[JPN]]-VLOOKUP($U$1,A:Q,16,))/VLOOKUP($U$1,A:Q,16,))*100)+100</f>
        <v>98.582569902515417</v>
      </c>
    </row>
    <row r="381" spans="1:17" s="80" customFormat="1" x14ac:dyDescent="0.35">
      <c r="A381" s="21">
        <v>44409</v>
      </c>
      <c r="B381" s="76">
        <f>IF(VLOOKUP(A381,Database!$A:$AS,MATCH($B$1,Database!$A$1:$AS$1,0),FALSE)=0,#N/A,VLOOKUP(A381,Database!$A:$AS,MATCH($B$1,Database!$A$1:$AS$1,0),FALSE))</f>
        <v>104.091325723</v>
      </c>
      <c r="C381" s="76">
        <f>IF(VLOOKUP(A381,Database!$A:$AS,MATCH($C$1,Database!$A$1:$AS$1,0),FALSE)=0,#N/A,VLOOKUP(A381,Database!$A:$AS,MATCH($C$1,Database!$A$1:$AS$1,0),FALSE))</f>
        <v>98.47</v>
      </c>
      <c r="D381" s="76">
        <f>IF(VLOOKUP(A381,Database!$A:$AS,MATCH($D$1,Database!$A$1:$AS$1,0),FALSE)=0,#N/A,VLOOKUP(A381,Database!$A:$AS,MATCH($D$1,Database!$A$1:$AS$1,0),FALSE))</f>
        <v>92.907742311999996</v>
      </c>
      <c r="E381" s="76">
        <f>IF(VLOOKUP(A381,Database!$A:$AS,MATCH($E$1,Database!$A$1:$AS$1,0),FALSE)=0,#N/A,VLOOKUP(A381,Database!$A:$AS,MATCH($E$1,Database!$A$1:$AS$1,0),FALSE))</f>
        <v>101.303084419</v>
      </c>
      <c r="F381" s="76">
        <f>IF(VLOOKUP(A381,Database!$A:$AS,MATCH($F$1,Database!$A$1:$AS$1,0),FALSE)=0,#N/A,VLOOKUP(A381,Database!$A:$AS,MATCH($F$1,Database!$A$1:$AS$1,0),FALSE))</f>
        <v>102.99141738199999</v>
      </c>
      <c r="G381" s="76">
        <f>IF(VLOOKUP(A381,Database!$A:$AS,MATCH($G$1,Database!$A$1:$AS$1,0),FALSE)=0,#N/A,VLOOKUP(A381,Database!$A:$AS,MATCH($G$1,Database!$A$1:$AS$1,0),FALSE))</f>
        <v>116.09480014099999</v>
      </c>
      <c r="H381" s="76">
        <f>(((Table134567891011121314151617343[[#This Row],[ITA]]-VLOOKUP($U$1,A:B,2,))/VLOOKUP($U$1,A:B,2,))*100)+100</f>
        <v>85.608552631725715</v>
      </c>
      <c r="I381" s="76">
        <f>(((Table134567891011121314151617343[[#This Row],[FRA]]-VLOOKUP($U$1,A:C,3,))/VLOOKUP($U$1,A:C,3,))*100)+100</f>
        <v>96.08704137392661</v>
      </c>
      <c r="J381" s="76">
        <f>(((Table134567891011121314151617343[[#This Row],[DEU]]-VLOOKUP($U$1,A:D,4,))/VLOOKUP($U$1,A:D,4,))*100)+100</f>
        <v>123.53723404262922</v>
      </c>
      <c r="K381" s="76">
        <f>(((Table134567891011121314151617343[[#This Row],[ESP]]-VLOOKUP($U$1,A:E,5,))/VLOOKUP($U$1,A:E,5,))*100)+100</f>
        <v>85.640253954278137</v>
      </c>
      <c r="L381" s="76">
        <f>(((Table134567891011121314151617343[[#This Row],[EA19]]-VLOOKUP($U$1,A:F,6,))/VLOOKUP($U$1,A:F,6,))*100)+100</f>
        <v>115.08379888299369</v>
      </c>
      <c r="M381" s="76">
        <f>(((Table134567891011121314151617343[[#This Row],[GBR]]-VLOOKUP($U$1,A:G,7,))/VLOOKUP($U$1,A:G,7,))*100)+100</f>
        <v>120.88397790015783</v>
      </c>
      <c r="N381" s="76">
        <f>IF(VLOOKUP(A381,Database!$A:$AU,MATCH($N$1,Database!$A$1:$AU$1,0),FALSE)=0,#N/A,VLOOKUP(A381,Database!$A:$AU,MATCH($N$1,Database!$A$1:$AU$1,0),FALSE))</f>
        <v>99.988414986999999</v>
      </c>
      <c r="O381" s="76">
        <f>(((Table134567891011121314151617343[[#This Row],[USA]]-VLOOKUP($U$1,A:N,14,))/VLOOKUP($U$1,A:N,14,))*100)+100</f>
        <v>115.34088569523212</v>
      </c>
      <c r="P381" s="76">
        <f>IF(VLOOKUP(A381,Database!$A:$AS,MATCH($P$1,Database!$A$1:$AS$1,0),FALSE)=0,#N/A,VLOOKUP(A381,Database!$A:$AS,MATCH($P$1,Database!$A$1:$AS$1,0),FALSE))</f>
        <v>95.792017332</v>
      </c>
      <c r="Q381" s="76">
        <f>(((Table134567891011121314151617343[[#This Row],[JPN]]-VLOOKUP($U$1,A:Q,16,))/VLOOKUP($U$1,A:Q,16,))*100)+100</f>
        <v>96.173219924939417</v>
      </c>
    </row>
    <row r="382" spans="1:17" s="80" customFormat="1" x14ac:dyDescent="0.35">
      <c r="A382" s="21">
        <v>44440</v>
      </c>
      <c r="B382" s="76">
        <f>IF(VLOOKUP(A382,Database!$A:$AS,MATCH($B$1,Database!$A$1:$AS$1,0),FALSE)=0,#N/A,VLOOKUP(A382,Database!$A:$AS,MATCH($B$1,Database!$A$1:$AS$1,0),FALSE))</f>
        <v>105.291225731</v>
      </c>
      <c r="C382" s="76">
        <f>IF(VLOOKUP(A382,Database!$A:$AS,MATCH($C$1,Database!$A$1:$AS$1,0),FALSE)=0,#N/A,VLOOKUP(A382,Database!$A:$AS,MATCH($C$1,Database!$A$1:$AS$1,0),FALSE))</f>
        <v>97.38</v>
      </c>
      <c r="D382" s="76">
        <f>IF(VLOOKUP(A382,Database!$A:$AS,MATCH($D$1,Database!$A$1:$AS$1,0),FALSE)=0,#N/A,VLOOKUP(A382,Database!$A:$AS,MATCH($D$1,Database!$A$1:$AS$1,0),FALSE))</f>
        <v>92.707725644000007</v>
      </c>
      <c r="E382" s="76">
        <f>IF(VLOOKUP(A382,Database!$A:$AS,MATCH($E$1,Database!$A$1:$AS$1,0),FALSE)=0,#N/A,VLOOKUP(A382,Database!$A:$AS,MATCH($E$1,Database!$A$1:$AS$1,0),FALSE))</f>
        <v>102.62008551700001</v>
      </c>
      <c r="F382" s="76">
        <f>IF(VLOOKUP(A382,Database!$A:$AS,MATCH($F$1,Database!$A$1:$AS$1,0),FALSE)=0,#N/A,VLOOKUP(A382,Database!$A:$AS,MATCH($F$1,Database!$A$1:$AS$1,0),FALSE))</f>
        <v>102.391467378</v>
      </c>
      <c r="G382" s="76">
        <f>IF(VLOOKUP(A382,Database!$A:$AS,MATCH($G$1,Database!$A$1:$AS$1,0),FALSE)=0,#N/A,VLOOKUP(A382,Database!$A:$AS,MATCH($G$1,Database!$A$1:$AS$1,0),FALSE))</f>
        <v>114.92748496599999</v>
      </c>
      <c r="H382" s="76">
        <f>(((Table134567891011121314151617343[[#This Row],[ITA]]-VLOOKUP($U$1,A:B,2,))/VLOOKUP($U$1,A:B,2,))*100)+100</f>
        <v>86.595394736715633</v>
      </c>
      <c r="I382" s="76">
        <f>(((Table134567891011121314151617343[[#This Row],[FRA]]-VLOOKUP($U$1,A:C,3,))/VLOOKUP($U$1,A:C,3,))*100)+100</f>
        <v>95.023419203747068</v>
      </c>
      <c r="J382" s="76">
        <f>(((Table134567891011121314151617343[[#This Row],[DEU]]-VLOOKUP($U$1,A:D,4,))/VLOOKUP($U$1,A:D,4,))*100)+100</f>
        <v>123.27127659589499</v>
      </c>
      <c r="K382" s="76">
        <f>(((Table134567891011121314151617343[[#This Row],[ESP]]-VLOOKUP($U$1,A:E,5,))/VLOOKUP($U$1,A:E,5,))*100)+100</f>
        <v>86.753628824724132</v>
      </c>
      <c r="L382" s="76">
        <f>(((Table134567891011121314151617343[[#This Row],[EA19]]-VLOOKUP($U$1,A:F,6,))/VLOOKUP($U$1,A:F,6,))*100)+100</f>
        <v>114.41340782172597</v>
      </c>
      <c r="M382" s="76">
        <f>(((Table134567891011121314151617343[[#This Row],[GBR]]-VLOOKUP($U$1,A:G,7,))/VLOOKUP($U$1,A:G,7,))*100)+100</f>
        <v>119.66850828699826</v>
      </c>
      <c r="N382" s="76">
        <f>IF(VLOOKUP(A382,Database!$A:$AU,MATCH($N$1,Database!$A$1:$AU$1,0),FALSE)=0,#N/A,VLOOKUP(A382,Database!$A:$AU,MATCH($N$1,Database!$A$1:$AU$1,0),FALSE))</f>
        <v>99.009522683</v>
      </c>
      <c r="O382" s="76">
        <f>(((Table134567891011121314151617343[[#This Row],[USA]]-VLOOKUP($U$1,A:N,14,))/VLOOKUP($U$1,A:N,14,))*100)+100</f>
        <v>114.21169182453933</v>
      </c>
      <c r="P382" s="76">
        <f>IF(VLOOKUP(A382,Database!$A:$AS,MATCH($P$1,Database!$A$1:$AS$1,0),FALSE)=0,#N/A,VLOOKUP(A382,Database!$A:$AS,MATCH($P$1,Database!$A$1:$AS$1,0),FALSE))</f>
        <v>90.092492292000003</v>
      </c>
      <c r="Q382" s="76">
        <f>(((Table134567891011121314151617343[[#This Row],[JPN]]-VLOOKUP($U$1,A:Q,16,))/VLOOKUP($U$1,A:Q,16,))*100)+100</f>
        <v>90.451013728572903</v>
      </c>
    </row>
    <row r="383" spans="1:17" s="80" customFormat="1" x14ac:dyDescent="0.35">
      <c r="A383" s="21">
        <v>44470</v>
      </c>
      <c r="B383" s="76">
        <f>IF(VLOOKUP(A383,Database!$A:$AS,MATCH($B$1,Database!$A$1:$AS$1,0),FALSE)=0,#N/A,VLOOKUP(A383,Database!$A:$AS,MATCH($B$1,Database!$A$1:$AS$1,0),FALSE))</f>
        <v>105.191234064</v>
      </c>
      <c r="C383" s="76">
        <f>IF(VLOOKUP(A383,Database!$A:$AS,MATCH($C$1,Database!$A$1:$AS$1,0),FALSE)=0,#N/A,VLOOKUP(A383,Database!$A:$AS,MATCH($C$1,Database!$A$1:$AS$1,0),FALSE))</f>
        <v>98.97</v>
      </c>
      <c r="D383" s="76">
        <f>IF(VLOOKUP(A383,Database!$A:$AS,MATCH($D$1,Database!$A$1:$AS$1,0),FALSE)=0,#N/A,VLOOKUP(A383,Database!$A:$AS,MATCH($D$1,Database!$A$1:$AS$1,0),FALSE))</f>
        <v>95.907992332999996</v>
      </c>
      <c r="E383" s="76">
        <f>IF(VLOOKUP(A383,Database!$A:$AS,MATCH($E$1,Database!$A$1:$AS$1,0),FALSE)=0,#N/A,VLOOKUP(A383,Database!$A:$AS,MATCH($E$1,Database!$A$1:$AS$1,0),FALSE))</f>
        <v>103.278086065</v>
      </c>
      <c r="F383" s="76">
        <f>IF(VLOOKUP(A383,Database!$A:$AS,MATCH($F$1,Database!$A$1:$AS$1,0),FALSE)=0,#N/A,VLOOKUP(A383,Database!$A:$AS,MATCH($F$1,Database!$A$1:$AS$1,0),FALSE))</f>
        <v>101.89150904100001</v>
      </c>
      <c r="G383" s="76">
        <f>IF(VLOOKUP(A383,Database!$A:$AS,MATCH($G$1,Database!$A$1:$AS$1,0),FALSE)=0,#N/A,VLOOKUP(A383,Database!$A:$AS,MATCH($G$1,Database!$A$1:$AS$1,0),FALSE))</f>
        <v>113.760169791</v>
      </c>
      <c r="H383" s="76">
        <f>(((Table134567891011121314151617343[[#This Row],[ITA]]-VLOOKUP($U$1,A:B,2,))/VLOOKUP($U$1,A:B,2,))*100)+100</f>
        <v>86.51315789490728</v>
      </c>
      <c r="I383" s="76">
        <f>(((Table134567891011121314151617343[[#This Row],[FRA]]-VLOOKUP($U$1,A:C,3,))/VLOOKUP($U$1,A:C,3,))*100)+100</f>
        <v>96.574941451990625</v>
      </c>
      <c r="J383" s="76">
        <f>(((Table134567891011121314151617343[[#This Row],[DEU]]-VLOOKUP($U$1,A:D,4,))/VLOOKUP($U$1,A:D,4,))*100)+100</f>
        <v>127.5265957449726</v>
      </c>
      <c r="K383" s="76">
        <f>(((Table134567891011121314151617343[[#This Row],[ESP]]-VLOOKUP($U$1,A:E,5,))/VLOOKUP($U$1,A:E,5,))*100)+100</f>
        <v>87.309893565881453</v>
      </c>
      <c r="L383" s="76">
        <f>(((Table134567891011121314151617343[[#This Row],[EA19]]-VLOOKUP($U$1,A:F,6,))/VLOOKUP($U$1,A:F,6,))*100)+100</f>
        <v>113.85474860363038</v>
      </c>
      <c r="M383" s="76">
        <f>(((Table134567891011121314151617343[[#This Row],[GBR]]-VLOOKUP($U$1,A:G,7,))/VLOOKUP($U$1,A:G,7,))*100)+100</f>
        <v>118.45303867383869</v>
      </c>
      <c r="N383" s="76">
        <f>IF(VLOOKUP(A383,Database!$A:$AU,MATCH($N$1,Database!$A$1:$AU$1,0),FALSE)=0,#N/A,VLOOKUP(A383,Database!$A:$AU,MATCH($N$1,Database!$A$1:$AU$1,0),FALSE))</f>
        <v>100.507212043</v>
      </c>
      <c r="O383" s="76">
        <f>(((Table134567891011121314151617343[[#This Row],[USA]]-VLOOKUP($U$1,A:N,14,))/VLOOKUP($U$1,A:N,14,))*100)+100</f>
        <v>115.93934014560917</v>
      </c>
      <c r="P383" s="76">
        <f>IF(VLOOKUP(A383,Database!$A:$AS,MATCH($P$1,Database!$A$1:$AS$1,0),FALSE)=0,#N/A,VLOOKUP(A383,Database!$A:$AS,MATCH($P$1,Database!$A$1:$AS$1,0),FALSE))</f>
        <v>92.192317306999996</v>
      </c>
      <c r="Q383" s="76">
        <f>(((Table134567891011121314151617343[[#This Row],[JPN]]-VLOOKUP($U$1,A:Q,16,))/VLOOKUP($U$1,A:Q,16,))*100)+100</f>
        <v>92.559194959077388</v>
      </c>
    </row>
    <row r="384" spans="1:17" s="80" customFormat="1" x14ac:dyDescent="0.35">
      <c r="A384" s="21">
        <v>44501</v>
      </c>
      <c r="B384" s="76">
        <f>IF(VLOOKUP(A384,Database!$A:$AS,MATCH($B$1,Database!$A$1:$AS$1,0),FALSE)=0,#N/A,VLOOKUP(A384,Database!$A:$AS,MATCH($B$1,Database!$A$1:$AS$1,0),FALSE))</f>
        <v>107.19106741100001</v>
      </c>
      <c r="C384" s="76">
        <f>IF(VLOOKUP(A384,Database!$A:$AS,MATCH($C$1,Database!$A$1:$AS$1,0),FALSE)=0,#N/A,VLOOKUP(A384,Database!$A:$AS,MATCH($C$1,Database!$A$1:$AS$1,0),FALSE))</f>
        <v>97.57</v>
      </c>
      <c r="D384" s="76">
        <f>IF(VLOOKUP(A384,Database!$A:$AS,MATCH($D$1,Database!$A$1:$AS$1,0),FALSE)=0,#N/A,VLOOKUP(A384,Database!$A:$AS,MATCH($D$1,Database!$A$1:$AS$1,0),FALSE))</f>
        <v>96.608050671000001</v>
      </c>
      <c r="E384" s="76">
        <f>IF(VLOOKUP(A384,Database!$A:$AS,MATCH($E$1,Database!$A$1:$AS$1,0),FALSE)=0,#N/A,VLOOKUP(A384,Database!$A:$AS,MATCH($E$1,Database!$A$1:$AS$1,0),FALSE))</f>
        <v>105.90708825599999</v>
      </c>
      <c r="F384" s="76">
        <f>IF(VLOOKUP(A384,Database!$A:$AS,MATCH($F$1,Database!$A$1:$AS$1,0),FALSE)=0,#N/A,VLOOKUP(A384,Database!$A:$AS,MATCH($F$1,Database!$A$1:$AS$1,0),FALSE))</f>
        <v>103.691359053</v>
      </c>
      <c r="G384" s="76">
        <f>IF(VLOOKUP(A384,Database!$A:$AS,MATCH($G$1,Database!$A$1:$AS$1,0),FALSE)=0,#N/A,VLOOKUP(A384,Database!$A:$AS,MATCH($G$1,Database!$A$1:$AS$1,0),FALSE))</f>
        <v>114.078528475</v>
      </c>
      <c r="H384" s="76">
        <f>(((Table134567891011121314151617343[[#This Row],[ITA]]-VLOOKUP($U$1,A:B,2,))/VLOOKUP($U$1,A:B,2,))*100)+100</f>
        <v>88.157894736831295</v>
      </c>
      <c r="I384" s="76">
        <f>(((Table134567891011121314151617343[[#This Row],[FRA]]-VLOOKUP($U$1,A:C,3,))/VLOOKUP($U$1,A:C,3,))*100)+100</f>
        <v>95.208821233411385</v>
      </c>
      <c r="J384" s="76">
        <f>(((Table134567891011121314151617343[[#This Row],[DEU]]-VLOOKUP($U$1,A:D,4,))/VLOOKUP($U$1,A:D,4,))*100)+100</f>
        <v>128.45744680854247</v>
      </c>
      <c r="K384" s="76">
        <f>(((Table134567891011121314151617343[[#This Row],[ESP]]-VLOOKUP($U$1,A:E,5,))/VLOOKUP($U$1,A:E,5,))*100)+100</f>
        <v>89.532416370343725</v>
      </c>
      <c r="L384" s="76">
        <f>(((Table134567891011121314151617343[[#This Row],[EA19]]-VLOOKUP($U$1,A:F,6,))/VLOOKUP($U$1,A:F,6,))*100)+100</f>
        <v>115.86592178743358</v>
      </c>
      <c r="M384" s="76">
        <f>(((Table134567891011121314151617343[[#This Row],[GBR]]-VLOOKUP($U$1,A:G,7,))/VLOOKUP($U$1,A:G,7,))*100)+100</f>
        <v>118.78453038642392</v>
      </c>
      <c r="N384" s="76">
        <f>IF(VLOOKUP(A384,Database!$A:$AU,MATCH($N$1,Database!$A$1:$AU$1,0),FALSE)=0,#N/A,VLOOKUP(A384,Database!$A:$AU,MATCH($N$1,Database!$A$1:$AU$1,0),FALSE))</f>
        <v>101.102956062</v>
      </c>
      <c r="O384" s="76">
        <f>(((Table134567891011121314151617343[[#This Row],[USA]]-VLOOKUP($U$1,A:N,14,))/VLOOKUP($U$1,A:N,14,))*100)+100</f>
        <v>116.62655618766796</v>
      </c>
      <c r="P384" s="76">
        <f>IF(VLOOKUP(A384,Database!$A:$AS,MATCH($P$1,Database!$A$1:$AS$1,0),FALSE)=0,#N/A,VLOOKUP(A384,Database!$A:$AS,MATCH($P$1,Database!$A$1:$AS$1,0),FALSE))</f>
        <v>97.091909008000002</v>
      </c>
      <c r="Q384" s="76">
        <f>(((Table134567891011121314151617343[[#This Row],[JPN]]-VLOOKUP($U$1,A:Q,16,))/VLOOKUP($U$1,A:Q,16,))*100)+100</f>
        <v>97.478284496251916</v>
      </c>
    </row>
    <row r="385" spans="1:17" s="80" customFormat="1" x14ac:dyDescent="0.35">
      <c r="A385" s="21">
        <v>44531</v>
      </c>
      <c r="B385" s="76">
        <f>IF(VLOOKUP(A385,Database!$A:$AS,MATCH($B$1,Database!$A$1:$AS$1,0),FALSE)=0,#N/A,VLOOKUP(A385,Database!$A:$AS,MATCH($B$1,Database!$A$1:$AS$1,0),FALSE))</f>
        <v>105.291225731</v>
      </c>
      <c r="C385" s="76">
        <f>IF(VLOOKUP(A385,Database!$A:$AS,MATCH($C$1,Database!$A$1:$AS$1,0),FALSE)=0,#N/A,VLOOKUP(A385,Database!$A:$AS,MATCH($C$1,Database!$A$1:$AS$1,0),FALSE))</f>
        <v>97.92</v>
      </c>
      <c r="D385" s="76">
        <f>IF(VLOOKUP(A385,Database!$A:$AS,MATCH($D$1,Database!$A$1:$AS$1,0),FALSE)=0,#N/A,VLOOKUP(A385,Database!$A:$AS,MATCH($D$1,Database!$A$1:$AS$1,0),FALSE))</f>
        <v>97.808150678999993</v>
      </c>
      <c r="E385" s="76">
        <f>IF(VLOOKUP(A385,Database!$A:$AS,MATCH($E$1,Database!$A$1:$AS$1,0),FALSE)=0,#N/A,VLOOKUP(A385,Database!$A:$AS,MATCH($E$1,Database!$A$1:$AS$1,0),FALSE))</f>
        <v>105.394087828</v>
      </c>
      <c r="F385" s="76">
        <f>IF(VLOOKUP(A385,Database!$A:$AS,MATCH($F$1,Database!$A$1:$AS$1,0),FALSE)=0,#N/A,VLOOKUP(A385,Database!$A:$AS,MATCH($F$1,Database!$A$1:$AS$1,0),FALSE))</f>
        <v>106.99108407600001</v>
      </c>
      <c r="G385" s="76">
        <f>IF(VLOOKUP(A385,Database!$A:$AS,MATCH($G$1,Database!$A$1:$AS$1,0),FALSE)=0,#N/A,VLOOKUP(A385,Database!$A:$AS,MATCH($G$1,Database!$A$1:$AS$1,0),FALSE))</f>
        <v>114.078528475</v>
      </c>
      <c r="H385" s="76">
        <f>(((Table134567891011121314151617343[[#This Row],[ITA]]-VLOOKUP($U$1,A:B,2,))/VLOOKUP($U$1,A:B,2,))*100)+100</f>
        <v>86.595394736715633</v>
      </c>
      <c r="I385" s="76">
        <f>(((Table134567891011121314151617343[[#This Row],[FRA]]-VLOOKUP($U$1,A:C,3,))/VLOOKUP($U$1,A:C,3,))*100)+100</f>
        <v>95.550351288056206</v>
      </c>
      <c r="J385" s="76">
        <f>(((Table134567891011121314151617343[[#This Row],[DEU]]-VLOOKUP($U$1,A:D,4,))/VLOOKUP($U$1,A:D,4,))*100)+100</f>
        <v>130.05319148894793</v>
      </c>
      <c r="K385" s="76">
        <f>(((Table134567891011121314151617343[[#This Row],[ESP]]-VLOOKUP($U$1,A:E,5,))/VLOOKUP($U$1,A:E,5,))*100)+100</f>
        <v>89.098732764513329</v>
      </c>
      <c r="L385" s="76">
        <f>(((Table134567891011121314151617343[[#This Row],[EA19]]-VLOOKUP($U$1,A:F,6,))/VLOOKUP($U$1,A:F,6,))*100)+100</f>
        <v>119.55307262552354</v>
      </c>
      <c r="M385" s="76">
        <f>(((Table134567891011121314151617343[[#This Row],[GBR]]-VLOOKUP($U$1,A:G,7,))/VLOOKUP($U$1,A:G,7,))*100)+100</f>
        <v>118.78453038642392</v>
      </c>
      <c r="N385" s="76">
        <f>IF(VLOOKUP(A385,Database!$A:$AU,MATCH($N$1,Database!$A$1:$AU$1,0),FALSE)=0,#N/A,VLOOKUP(A385,Database!$A:$AU,MATCH($N$1,Database!$A$1:$AU$1,0),FALSE))</f>
        <v>100.90235850000001</v>
      </c>
      <c r="O385" s="76">
        <f>(((Table134567891011121314151617343[[#This Row],[USA]]-VLOOKUP($U$1,A:N,14,))/VLOOKUP($U$1,A:N,14,))*100)+100</f>
        <v>116.39515837550751</v>
      </c>
      <c r="P385" s="76">
        <f>IF(VLOOKUP(A385,Database!$A:$AS,MATCH($P$1,Database!$A$1:$AS$1,0),FALSE)=0,#N/A,VLOOKUP(A385,Database!$A:$AS,MATCH($P$1,Database!$A$1:$AS$1,0),FALSE))</f>
        <v>96.991917340000001</v>
      </c>
      <c r="Q385" s="76">
        <f>(((Table134567891011121314151617343[[#This Row],[JPN]]-VLOOKUP($U$1,A:Q,16,))/VLOOKUP($U$1,A:Q,16,))*100)+100</f>
        <v>97.377894913225418</v>
      </c>
    </row>
    <row r="386" spans="1:17" s="80" customFormat="1" x14ac:dyDescent="0.35">
      <c r="A386" s="21">
        <v>44562</v>
      </c>
      <c r="B386" s="76">
        <f>IF(VLOOKUP(A386,Database!$A:$AS,MATCH($B$1,Database!$A$1:$AS$1,0),FALSE)=0,#N/A,VLOOKUP(A386,Database!$A:$AS,MATCH($B$1,Database!$A$1:$AS$1,0),FALSE))</f>
        <v>101.991500708</v>
      </c>
      <c r="C386" s="76">
        <f>IF(VLOOKUP(A386,Database!$A:$AS,MATCH($C$1,Database!$A$1:$AS$1,0),FALSE)=0,#N/A,VLOOKUP(A386,Database!$A:$AS,MATCH($C$1,Database!$A$1:$AS$1,0),FALSE))</f>
        <v>99.58</v>
      </c>
      <c r="D386" s="76">
        <f>IF(VLOOKUP(A386,Database!$A:$AS,MATCH($D$1,Database!$A$1:$AS$1,0),FALSE)=0,#N/A,VLOOKUP(A386,Database!$A:$AS,MATCH($D$1,Database!$A$1:$AS$1,0),FALSE))</f>
        <v>98.108175681000006</v>
      </c>
      <c r="E386" s="76">
        <f>IF(VLOOKUP(A386,Database!$A:$AS,MATCH($E$1,Database!$A$1:$AS$1,0),FALSE)=0,#N/A,VLOOKUP(A386,Database!$A:$AS,MATCH($E$1,Database!$A$1:$AS$1,0),FALSE))</f>
        <v>105.12008760000001</v>
      </c>
      <c r="F386" s="76">
        <f>IF(VLOOKUP(A386,Database!$A:$AS,MATCH($F$1,Database!$A$1:$AS$1,0),FALSE)=0,#N/A,VLOOKUP(A386,Database!$A:$AS,MATCH($F$1,Database!$A$1:$AS$1,0),FALSE))</f>
        <v>105.191234064</v>
      </c>
      <c r="G386" s="76">
        <f>IF(VLOOKUP(A386,Database!$A:$AS,MATCH($G$1,Database!$A$1:$AS$1,0),FALSE)=0,#N/A,VLOOKUP(A386,Database!$A:$AS,MATCH($G$1,Database!$A$1:$AS$1,0),FALSE))</f>
        <v>113.972408914</v>
      </c>
      <c r="H386" s="76">
        <f>(((Table134567891011121314151617343[[#This Row],[ITA]]-VLOOKUP($U$1,A:B,2,))/VLOOKUP($U$1,A:B,2,))*100)+100</f>
        <v>83.881578947170937</v>
      </c>
      <c r="I386" s="76">
        <f>(((Table134567891011121314151617343[[#This Row],[FRA]]-VLOOKUP($U$1,A:C,3,))/VLOOKUP($U$1,A:C,3,))*100)+100</f>
        <v>97.170179547228727</v>
      </c>
      <c r="J386" s="76">
        <f>(((Table134567891011121314151617343[[#This Row],[DEU]]-VLOOKUP($U$1,A:D,4,))/VLOOKUP($U$1,A:D,4,))*100)+100</f>
        <v>130.45212765904932</v>
      </c>
      <c r="K386" s="76">
        <f>(((Table134567891011121314151617343[[#This Row],[ESP]]-VLOOKUP($U$1,A:E,5,))/VLOOKUP($U$1,A:E,5,))*100)+100</f>
        <v>88.867096687052992</v>
      </c>
      <c r="L386" s="76">
        <f>(((Table134567891011121314151617343[[#This Row],[EA19]]-VLOOKUP($U$1,A:F,6,))/VLOOKUP($U$1,A:F,6,))*100)+100</f>
        <v>117.54189944172033</v>
      </c>
      <c r="M386" s="76">
        <f>(((Table134567891011121314151617343[[#This Row],[GBR]]-VLOOKUP($U$1,A:G,7,))/VLOOKUP($U$1,A:G,7,))*100)+100</f>
        <v>118.6740331492426</v>
      </c>
      <c r="N386" s="76">
        <f>IF(VLOOKUP(A386,Database!$A:$AU,MATCH($N$1,Database!$A$1:$AU$1,0),FALSE)=0,#N/A,VLOOKUP(A386,Database!$A:$AU,MATCH($N$1,Database!$A$1:$AU$1,0),FALSE))</f>
        <v>101.286399211</v>
      </c>
      <c r="O386" s="76">
        <f>(((Table134567891011121314151617343[[#This Row],[USA]]-VLOOKUP($U$1,A:N,14,))/VLOOKUP($U$1,A:N,14,))*100)+100</f>
        <v>116.83816565545614</v>
      </c>
      <c r="P386" s="76">
        <f>IF(VLOOKUP(A386,Database!$A:$AS,MATCH($P$1,Database!$A$1:$AS$1,0),FALSE)=0,#N/A,VLOOKUP(A386,Database!$A:$AS,MATCH($P$1,Database!$A$1:$AS$1,0),FALSE))</f>
        <v>94.892092325999997</v>
      </c>
      <c r="Q386" s="76">
        <f>(((Table134567891011121314151617343[[#This Row],[JPN]]-VLOOKUP($U$1,A:Q,16,))/VLOOKUP($U$1,A:Q,16,))*100)+100</f>
        <v>95.269713683724902</v>
      </c>
    </row>
    <row r="387" spans="1:17" s="80" customFormat="1" x14ac:dyDescent="0.35">
      <c r="A387" s="21">
        <v>44593</v>
      </c>
      <c r="B387" s="76">
        <f>IF(VLOOKUP(A387,Database!$A:$AS,MATCH($B$1,Database!$A$1:$AS$1,0),FALSE)=0,#N/A,VLOOKUP(A387,Database!$A:$AS,MATCH($B$1,Database!$A$1:$AS$1,0),FALSE))</f>
        <v>105.99116740300001</v>
      </c>
      <c r="C387" s="76">
        <f>IF(VLOOKUP(A387,Database!$A:$AS,MATCH($C$1,Database!$A$1:$AS$1,0),FALSE)=0,#N/A,VLOOKUP(A387,Database!$A:$AS,MATCH($C$1,Database!$A$1:$AS$1,0),FALSE))</f>
        <v>98.11</v>
      </c>
      <c r="D387" s="76">
        <f>IF(VLOOKUP(A387,Database!$A:$AS,MATCH($D$1,Database!$A$1:$AS$1,0),FALSE)=0,#N/A,VLOOKUP(A387,Database!$A:$AS,MATCH($D$1,Database!$A$1:$AS$1,0),FALSE))</f>
        <v>98.208184015</v>
      </c>
      <c r="E387" s="76">
        <f>IF(VLOOKUP(A387,Database!$A:$AS,MATCH($E$1,Database!$A$1:$AS$1,0),FALSE)=0,#N/A,VLOOKUP(A387,Database!$A:$AS,MATCH($E$1,Database!$A$1:$AS$1,0),FALSE))</f>
        <v>106.230088525</v>
      </c>
      <c r="F387" s="76">
        <f>IF(VLOOKUP(A387,Database!$A:$AS,MATCH($F$1,Database!$A$1:$AS$1,0),FALSE)=0,#N/A,VLOOKUP(A387,Database!$A:$AS,MATCH($F$1,Database!$A$1:$AS$1,0),FALSE))</f>
        <v>105.59120073299999</v>
      </c>
      <c r="G387" s="76">
        <f>IF(VLOOKUP(A387,Database!$A:$AS,MATCH($G$1,Database!$A$1:$AS$1,0),FALSE)=0,#N/A,VLOOKUP(A387,Database!$A:$AS,MATCH($G$1,Database!$A$1:$AS$1,0),FALSE))</f>
        <v>113.547930669</v>
      </c>
      <c r="H387" s="76">
        <f>(((Table134567891011121314151617343[[#This Row],[ITA]]-VLOOKUP($U$1,A:B,2,))/VLOOKUP($U$1,A:B,2,))*100)+100</f>
        <v>87.171052631841377</v>
      </c>
      <c r="I387" s="76">
        <f>(((Table134567891011121314151617343[[#This Row],[FRA]]-VLOOKUP($U$1,A:C,3,))/VLOOKUP($U$1,A:C,3,))*100)+100</f>
        <v>95.735753317720523</v>
      </c>
      <c r="J387" s="76">
        <f>(((Table134567891011121314151617343[[#This Row],[DEU]]-VLOOKUP($U$1,A:D,4,))/VLOOKUP($U$1,A:D,4,))*100)+100</f>
        <v>130.58510638241643</v>
      </c>
      <c r="K387" s="76">
        <f>(((Table134567891011121314151617343[[#This Row],[ESP]]-VLOOKUP($U$1,A:E,5,))/VLOOKUP($U$1,A:E,5,))*100)+100</f>
        <v>89.805476418052123</v>
      </c>
      <c r="L387" s="76">
        <f>(((Table134567891011121314151617343[[#This Row],[EA19]]-VLOOKUP($U$1,A:F,6,))/VLOOKUP($U$1,A:F,6,))*100)+100</f>
        <v>117.98882681552635</v>
      </c>
      <c r="M387" s="76">
        <f>(((Table134567891011121314151617343[[#This Row],[GBR]]-VLOOKUP($U$1,A:G,7,))/VLOOKUP($U$1,A:G,7,))*100)+100</f>
        <v>118.23204419947605</v>
      </c>
      <c r="N387" s="76">
        <f>IF(VLOOKUP(A387,Database!$A:$AU,MATCH($N$1,Database!$A$1:$AU$1,0),FALSE)=0,#N/A,VLOOKUP(A387,Database!$A:$AU,MATCH($N$1,Database!$A$1:$AU$1,0),FALSE))</f>
        <v>102.03276493</v>
      </c>
      <c r="O387" s="76">
        <f>(((Table134567891011121314151617343[[#This Row],[USA]]-VLOOKUP($U$1,A:N,14,))/VLOOKUP($U$1,A:N,14,))*100)+100</f>
        <v>117.69913022913411</v>
      </c>
      <c r="P387" s="76">
        <f>IF(VLOOKUP(A387,Database!$A:$AS,MATCH($P$1,Database!$A$1:$AS$1,0),FALSE)=0,#N/A,VLOOKUP(A387,Database!$A:$AS,MATCH($P$1,Database!$A$1:$AS$1,0),FALSE))</f>
        <v>97.091909008000002</v>
      </c>
      <c r="Q387" s="76">
        <f>(((Table134567891011121314151617343[[#This Row],[JPN]]-VLOOKUP($U$1,A:Q,16,))/VLOOKUP($U$1,A:Q,16,))*100)+100</f>
        <v>97.478284496251916</v>
      </c>
    </row>
    <row r="388" spans="1:17" s="80" customFormat="1" x14ac:dyDescent="0.35">
      <c r="A388" s="21">
        <v>44621</v>
      </c>
      <c r="B388" s="76">
        <f>IF(VLOOKUP(A388,Database!$A:$AS,MATCH($B$1,Database!$A$1:$AS$1,0),FALSE)=0,#N/A,VLOOKUP(A388,Database!$A:$AS,MATCH($B$1,Database!$A$1:$AS$1,0),FALSE))</f>
        <v>106.09115907</v>
      </c>
      <c r="C388" s="76">
        <f>IF(VLOOKUP(A388,Database!$A:$AS,MATCH($C$1,Database!$A$1:$AS$1,0),FALSE)=0,#N/A,VLOOKUP(A388,Database!$A:$AS,MATCH($C$1,Database!$A$1:$AS$1,0),FALSE))</f>
        <v>97.74</v>
      </c>
      <c r="D388" s="76">
        <f>IF(VLOOKUP(A388,Database!$A:$AS,MATCH($D$1,Database!$A$1:$AS$1,0),FALSE)=0,#N/A,VLOOKUP(A388,Database!$A:$AS,MATCH($D$1,Database!$A$1:$AS$1,0),FALSE))</f>
        <v>93.507792316000007</v>
      </c>
      <c r="E388" s="76">
        <f>IF(VLOOKUP(A388,Database!$A:$AS,MATCH($E$1,Database!$A$1:$AS$1,0),FALSE)=0,#N/A,VLOOKUP(A388,Database!$A:$AS,MATCH($E$1,Database!$A$1:$AS$1,0),FALSE))</f>
        <v>104.023086686</v>
      </c>
      <c r="F388" s="76">
        <f>IF(VLOOKUP(A388,Database!$A:$AS,MATCH($F$1,Database!$A$1:$AS$1,0),FALSE)=0,#N/A,VLOOKUP(A388,Database!$A:$AS,MATCH($F$1,Database!$A$1:$AS$1,0),FALSE))</f>
        <v>104.19131738999999</v>
      </c>
      <c r="G388" s="76">
        <f>IF(VLOOKUP(A388,Database!$A:$AS,MATCH($G$1,Database!$A$1:$AS$1,0),FALSE)=0,#N/A,VLOOKUP(A388,Database!$A:$AS,MATCH($G$1,Database!$A$1:$AS$1,0),FALSE))</f>
        <v>113.44181110700001</v>
      </c>
      <c r="H388" s="76">
        <f>(((Table134567891011121314151617343[[#This Row],[ITA]]-VLOOKUP($U$1,A:B,2,))/VLOOKUP($U$1,A:B,2,))*100)+100</f>
        <v>87.253289473649716</v>
      </c>
      <c r="I388" s="76">
        <f>(((Table134567891011121314151617343[[#This Row],[FRA]]-VLOOKUP($U$1,A:C,3,))/VLOOKUP($U$1,A:C,3,))*100)+100</f>
        <v>95.374707259953155</v>
      </c>
      <c r="J388" s="76">
        <f>(((Table134567891011121314151617343[[#This Row],[DEU]]-VLOOKUP($U$1,A:D,4,))/VLOOKUP($U$1,A:D,4,))*100)+100</f>
        <v>124.33510638283197</v>
      </c>
      <c r="K388" s="76">
        <f>(((Table134567891011121314151617343[[#This Row],[ESP]]-VLOOKUP($U$1,A:E,5,))/VLOOKUP($U$1,A:E,5,))*100)+100</f>
        <v>87.939706989080335</v>
      </c>
      <c r="L388" s="76">
        <f>(((Table134567891011121314151617343[[#This Row],[EA19]]-VLOOKUP($U$1,A:F,6,))/VLOOKUP($U$1,A:F,6,))*100)+100</f>
        <v>116.42458100552916</v>
      </c>
      <c r="M388" s="76">
        <f>(((Table134567891011121314151617343[[#This Row],[GBR]]-VLOOKUP($U$1,A:G,7,))/VLOOKUP($U$1,A:G,7,))*100)+100</f>
        <v>118.12154696125349</v>
      </c>
      <c r="N388" s="76">
        <f>IF(VLOOKUP(A388,Database!$A:$AU,MATCH($N$1,Database!$A$1:$AU$1,0),FALSE)=0,#N/A,VLOOKUP(A388,Database!$A:$AU,MATCH($N$1,Database!$A$1:$AU$1,0),FALSE))</f>
        <v>102.700101356</v>
      </c>
      <c r="O388" s="76">
        <f>(((Table134567891011121314151617343[[#This Row],[USA]]-VLOOKUP($U$1,A:N,14,))/VLOOKUP($U$1,A:N,14,))*100)+100</f>
        <v>118.46893115498675</v>
      </c>
      <c r="P388" s="76">
        <f>IF(VLOOKUP(A388,Database!$A:$AS,MATCH($P$1,Database!$A$1:$AS$1,0),FALSE)=0,#N/A,VLOOKUP(A388,Database!$A:$AS,MATCH($P$1,Database!$A$1:$AS$1,0),FALSE))</f>
        <v>96.691942338000004</v>
      </c>
      <c r="Q388" s="76">
        <f>(((Table134567891011121314151617343[[#This Row],[JPN]]-VLOOKUP($U$1,A:Q,16,))/VLOOKUP($U$1,A:Q,16,))*100)+100</f>
        <v>97.076726166153918</v>
      </c>
    </row>
    <row r="389" spans="1:17" s="80" customFormat="1" x14ac:dyDescent="0.35">
      <c r="A389" s="21">
        <v>44652</v>
      </c>
      <c r="B389" s="76">
        <f>IF(VLOOKUP(A389,Database!$A:$AS,MATCH($B$1,Database!$A$1:$AS$1,0),FALSE)=0,#N/A,VLOOKUP(A389,Database!$A:$AS,MATCH($B$1,Database!$A$1:$AS$1,0),FALSE))</f>
        <v>107.391050746</v>
      </c>
      <c r="C389" s="76">
        <f>IF(VLOOKUP(A389,Database!$A:$AS,MATCH($C$1,Database!$A$1:$AS$1,0),FALSE)=0,#N/A,VLOOKUP(A389,Database!$A:$AS,MATCH($C$1,Database!$A$1:$AS$1,0),FALSE))</f>
        <v>97.48</v>
      </c>
      <c r="D389" s="76">
        <f>IF(VLOOKUP(A389,Database!$A:$AS,MATCH($D$1,Database!$A$1:$AS$1,0),FALSE)=0,#N/A,VLOOKUP(A389,Database!$A:$AS,MATCH($D$1,Database!$A$1:$AS$1,0),FALSE))</f>
        <v>94.907908992000003</v>
      </c>
      <c r="E389" s="76">
        <f>IF(VLOOKUP(A389,Database!$A:$AS,MATCH($E$1,Database!$A$1:$AS$1,0),FALSE)=0,#N/A,VLOOKUP(A389,Database!$A:$AS,MATCH($E$1,Database!$A$1:$AS$1,0),FALSE))</f>
        <v>106.388088657</v>
      </c>
      <c r="F389" s="76">
        <f>IF(VLOOKUP(A389,Database!$A:$AS,MATCH($F$1,Database!$A$1:$AS$1,0),FALSE)=0,#N/A,VLOOKUP(A389,Database!$A:$AS,MATCH($F$1,Database!$A$1:$AS$1,0),FALSE))</f>
        <v>103.691359053</v>
      </c>
      <c r="G389" s="76">
        <f>IF(VLOOKUP(A389,Database!$A:$AS,MATCH($G$1,Database!$A$1:$AS$1,0),FALSE)=0,#N/A,VLOOKUP(A389,Database!$A:$AS,MATCH($G$1,Database!$A$1:$AS$1,0),FALSE))</f>
        <v>112.805093739</v>
      </c>
      <c r="H389" s="76">
        <f>(((Table134567891011121314151617343[[#This Row],[ITA]]-VLOOKUP($U$1,A:B,2,))/VLOOKUP($U$1,A:B,2,))*100)+100</f>
        <v>88.322368421270426</v>
      </c>
      <c r="I389" s="76">
        <f>(((Table134567891011121314151617343[[#This Row],[FRA]]-VLOOKUP($U$1,A:C,3,))/VLOOKUP($U$1,A:C,3,))*100)+100</f>
        <v>95.120999219359874</v>
      </c>
      <c r="J389" s="76">
        <f>(((Table134567891011121314151617343[[#This Row],[DEU]]-VLOOKUP($U$1,A:D,4,))/VLOOKUP($U$1,A:D,4,))*100)+100</f>
        <v>126.19680850997169</v>
      </c>
      <c r="K389" s="76">
        <f>(((Table134567891011121314151617343[[#This Row],[ESP]]-VLOOKUP($U$1,A:E,5,))/VLOOKUP($U$1,A:E,5,))*100)+100</f>
        <v>89.939047587250911</v>
      </c>
      <c r="L389" s="76">
        <f>(((Table134567891011121314151617343[[#This Row],[EA19]]-VLOOKUP($U$1,A:F,6,))/VLOOKUP($U$1,A:F,6,))*100)+100</f>
        <v>115.86592178743358</v>
      </c>
      <c r="M389" s="76">
        <f>(((Table134567891011121314151617343[[#This Row],[GBR]]-VLOOKUP($U$1,A:G,7,))/VLOOKUP($U$1,A:G,7,))*100)+100</f>
        <v>117.45856353608303</v>
      </c>
      <c r="N389" s="76">
        <f>IF(VLOOKUP(A389,Database!$A:$AU,MATCH($N$1,Database!$A$1:$AU$1,0),FALSE)=0,#N/A,VLOOKUP(A389,Database!$A:$AU,MATCH($N$1,Database!$A$1:$AU$1,0),FALSE))</f>
        <v>103.3934173</v>
      </c>
      <c r="O389" s="76">
        <f>(((Table134567891011121314151617343[[#This Row],[USA]]-VLOOKUP($U$1,A:N,14,))/VLOOKUP($U$1,A:N,14,))*100)+100</f>
        <v>119.268700558852</v>
      </c>
      <c r="P389" s="76">
        <f>IF(VLOOKUP(A389,Database!$A:$AS,MATCH($P$1,Database!$A$1:$AS$1,0),FALSE)=0,#N/A,VLOOKUP(A389,Database!$A:$AS,MATCH($P$1,Database!$A$1:$AS$1,0),FALSE))</f>
        <v>95.392050662000003</v>
      </c>
      <c r="Q389" s="76">
        <f>(((Table134567891011121314151617343[[#This Row],[JPN]]-VLOOKUP($U$1,A:Q,16,))/VLOOKUP($U$1,A:Q,16,))*100)+100</f>
        <v>95.771661594841419</v>
      </c>
    </row>
    <row r="390" spans="1:17" s="80" customFormat="1" x14ac:dyDescent="0.35">
      <c r="A390" s="21">
        <v>44682</v>
      </c>
      <c r="B390" s="76">
        <f>IF(VLOOKUP(A390,Database!$A:$AS,MATCH($B$1,Database!$A$1:$AS$1,0),FALSE)=0,#N/A,VLOOKUP(A390,Database!$A:$AS,MATCH($B$1,Database!$A$1:$AS$1,0),FALSE))</f>
        <v>106.09115907</v>
      </c>
      <c r="C390" s="76">
        <f>IF(VLOOKUP(A390,Database!$A:$AS,MATCH($C$1,Database!$A$1:$AS$1,0),FALSE)=0,#N/A,VLOOKUP(A390,Database!$A:$AS,MATCH($C$1,Database!$A$1:$AS$1,0),FALSE))</f>
        <v>97.6</v>
      </c>
      <c r="D390" s="76">
        <f>IF(VLOOKUP(A390,Database!$A:$AS,MATCH($D$1,Database!$A$1:$AS$1,0),FALSE)=0,#N/A,VLOOKUP(A390,Database!$A:$AS,MATCH($D$1,Database!$A$1:$AS$1,0),FALSE))</f>
        <v>95.507958997000003</v>
      </c>
      <c r="E390" s="76">
        <f>IF(VLOOKUP(A390,Database!$A:$AS,MATCH($E$1,Database!$A$1:$AS$1,0),FALSE)=0,#N/A,VLOOKUP(A390,Database!$A:$AS,MATCH($E$1,Database!$A$1:$AS$1,0),FALSE))</f>
        <v>106.28408856999999</v>
      </c>
      <c r="F390" s="76">
        <f>IF(VLOOKUP(A390,Database!$A:$AS,MATCH($F$1,Database!$A$1:$AS$1,0),FALSE)=0,#N/A,VLOOKUP(A390,Database!$A:$AS,MATCH($F$1,Database!$A$1:$AS$1,0),FALSE))</f>
        <v>105.391217399</v>
      </c>
      <c r="G390" s="76">
        <f>IF(VLOOKUP(A390,Database!$A:$AS,MATCH($G$1,Database!$A$1:$AS$1,0),FALSE)=0,#N/A,VLOOKUP(A390,Database!$A:$AS,MATCH($G$1,Database!$A$1:$AS$1,0),FALSE))</f>
        <v>112.805093739</v>
      </c>
      <c r="H390" s="76">
        <f>(((Table134567891011121314151617343[[#This Row],[ITA]]-VLOOKUP($U$1,A:B,2,))/VLOOKUP($U$1,A:B,2,))*100)+100</f>
        <v>87.253289473649716</v>
      </c>
      <c r="I390" s="76">
        <f>(((Table134567891011121314151617343[[#This Row],[FRA]]-VLOOKUP($U$1,A:C,3,))/VLOOKUP($U$1,A:C,3,))*100)+100</f>
        <v>95.238095238095227</v>
      </c>
      <c r="J390" s="76">
        <f>(((Table134567891011121314151617343[[#This Row],[DEU]]-VLOOKUP($U$1,A:D,4,))/VLOOKUP($U$1,A:D,4,))*100)+100</f>
        <v>126.99468085150411</v>
      </c>
      <c r="K390" s="76">
        <f>(((Table134567891011121314151617343[[#This Row],[ESP]]-VLOOKUP($U$1,A:E,5,))/VLOOKUP($U$1,A:E,5,))*100)+100</f>
        <v>89.851127323884512</v>
      </c>
      <c r="L390" s="76">
        <f>(((Table134567891011121314151617343[[#This Row],[EA19]]-VLOOKUP($U$1,A:F,6,))/VLOOKUP($U$1,A:F,6,))*100)+100</f>
        <v>117.76536312918205</v>
      </c>
      <c r="M390" s="76">
        <f>(((Table134567891011121314151617343[[#This Row],[GBR]]-VLOOKUP($U$1,A:G,7,))/VLOOKUP($U$1,A:G,7,))*100)+100</f>
        <v>117.45856353608303</v>
      </c>
      <c r="N390" s="76">
        <f>IF(VLOOKUP(A390,Database!$A:$AU,MATCH($N$1,Database!$A$1:$AU$1,0),FALSE)=0,#N/A,VLOOKUP(A390,Database!$A:$AU,MATCH($N$1,Database!$A$1:$AU$1,0),FALSE))</f>
        <v>103.288011858</v>
      </c>
      <c r="O390" s="76">
        <f>(((Table134567891011121314151617343[[#This Row],[USA]]-VLOOKUP($U$1,A:N,14,))/VLOOKUP($U$1,A:N,14,))*100)+100</f>
        <v>119.14711090230072</v>
      </c>
      <c r="P390" s="76">
        <f>IF(VLOOKUP(A390,Database!$A:$AS,MATCH($P$1,Database!$A$1:$AS$1,0),FALSE)=0,#N/A,VLOOKUP(A390,Database!$A:$AS,MATCH($P$1,Database!$A$1:$AS$1,0),FALSE))</f>
        <v>88.692608949000004</v>
      </c>
      <c r="Q390" s="76">
        <f>(((Table134567891011121314151617343[[#This Row],[JPN]]-VLOOKUP($U$1,A:Q,16,))/VLOOKUP($U$1,A:Q,16,))*100)+100</f>
        <v>89.045559575237888</v>
      </c>
    </row>
    <row r="391" spans="1:17" s="80" customFormat="1" x14ac:dyDescent="0.35">
      <c r="A391" s="21">
        <v>44713</v>
      </c>
      <c r="B391" s="76">
        <f>IF(VLOOKUP(A391,Database!$A:$AS,MATCH($B$1,Database!$A$1:$AS$1,0),FALSE)=0,#N/A,VLOOKUP(A391,Database!$A:$AS,MATCH($B$1,Database!$A$1:$AS$1,0),FALSE))</f>
        <v>103.991334055</v>
      </c>
      <c r="C391" s="76">
        <f>IF(VLOOKUP(A391,Database!$A:$AS,MATCH($C$1,Database!$A$1:$AS$1,0),FALSE)=0,#N/A,VLOOKUP(A391,Database!$A:$AS,MATCH($C$1,Database!$A$1:$AS$1,0),FALSE))</f>
        <v>98.89</v>
      </c>
      <c r="D391" s="76">
        <f>IF(VLOOKUP(A391,Database!$A:$AS,MATCH($D$1,Database!$A$1:$AS$1,0),FALSE)=0,#N/A,VLOOKUP(A391,Database!$A:$AS,MATCH($D$1,Database!$A$1:$AS$1,0),FALSE))</f>
        <v>96.808067339000004</v>
      </c>
      <c r="E391" s="76">
        <f>IF(VLOOKUP(A391,Database!$A:$AS,MATCH($E$1,Database!$A$1:$AS$1,0),FALSE)=0,#N/A,VLOOKUP(A391,Database!$A:$AS,MATCH($E$1,Database!$A$1:$AS$1,0),FALSE))</f>
        <v>107.414089512</v>
      </c>
      <c r="F391" s="76">
        <f>IF(VLOOKUP(A391,Database!$A:$AS,MATCH($F$1,Database!$A$1:$AS$1,0),FALSE)=0,#N/A,VLOOKUP(A391,Database!$A:$AS,MATCH($F$1,Database!$A$1:$AS$1,0),FALSE))</f>
        <v>106.691109074</v>
      </c>
      <c r="G391" s="76">
        <f>IF(VLOOKUP(A391,Database!$A:$AS,MATCH($G$1,Database!$A$1:$AS$1,0),FALSE)=0,#N/A,VLOOKUP(A391,Database!$A:$AS,MATCH($G$1,Database!$A$1:$AS$1,0),FALSE))</f>
        <v>111.31941988</v>
      </c>
      <c r="H391" s="76">
        <f>(((Table134567891011121314151617343[[#This Row],[ITA]]-VLOOKUP($U$1,A:B,2,))/VLOOKUP($U$1,A:B,2,))*100)+100</f>
        <v>85.526315789094923</v>
      </c>
      <c r="I391" s="76">
        <f>(((Table134567891011121314151617343[[#This Row],[FRA]]-VLOOKUP($U$1,A:C,3,))/VLOOKUP($U$1,A:C,3,))*100)+100</f>
        <v>96.496877439500381</v>
      </c>
      <c r="J391" s="76">
        <f>(((Table134567891011121314151617343[[#This Row],[DEU]]-VLOOKUP($U$1,A:D,4,))/VLOOKUP($U$1,A:D,4,))*100)+100</f>
        <v>128.72340425527671</v>
      </c>
      <c r="K391" s="76">
        <f>(((Table134567891011121314151617343[[#This Row],[ESP]]-VLOOKUP($U$1,A:E,5,))/VLOOKUP($U$1,A:E,5,))*100)+100</f>
        <v>90.806414798066328</v>
      </c>
      <c r="L391" s="76">
        <f>(((Table134567891011121314151617343[[#This Row],[EA19]]-VLOOKUP($U$1,A:F,6,))/VLOOKUP($U$1,A:F,6,))*100)+100</f>
        <v>119.21787709488967</v>
      </c>
      <c r="M391" s="76">
        <f>(((Table134567891011121314151617343[[#This Row],[GBR]]-VLOOKUP($U$1,A:G,7,))/VLOOKUP($U$1,A:G,7,))*100)+100</f>
        <v>115.91160221033823</v>
      </c>
      <c r="N391" s="76">
        <f>IF(VLOOKUP(A391,Database!$A:$AU,MATCH($N$1,Database!$A$1:$AU$1,0),FALSE)=0,#N/A,VLOOKUP(A391,Database!$A:$AU,MATCH($N$1,Database!$A$1:$AU$1,0),FALSE))</f>
        <v>103.07164810099999</v>
      </c>
      <c r="O391" s="76">
        <f>(((Table134567891011121314151617343[[#This Row],[USA]]-VLOOKUP($U$1,A:N,14,))/VLOOKUP($U$1,A:N,14,))*100)+100</f>
        <v>118.8975261142233</v>
      </c>
      <c r="P391" s="76">
        <f>IF(VLOOKUP(A391,Database!$A:$AS,MATCH($P$1,Database!$A$1:$AS$1,0),FALSE)=0,#N/A,VLOOKUP(A391,Database!$A:$AS,MATCH($P$1,Database!$A$1:$AS$1,0),FALSE))</f>
        <v>96.491959003000005</v>
      </c>
      <c r="Q391" s="76">
        <f>(((Table134567891011121314151617343[[#This Row],[JPN]]-VLOOKUP($U$1,A:Q,16,))/VLOOKUP($U$1,A:Q,16,))*100)+100</f>
        <v>96.875947001104933</v>
      </c>
    </row>
    <row r="392" spans="1:17" s="80" customFormat="1" x14ac:dyDescent="0.35">
      <c r="A392" s="21">
        <v>44743</v>
      </c>
      <c r="B392" s="76">
        <f>IF(VLOOKUP(A392,Database!$A:$AS,MATCH($B$1,Database!$A$1:$AS$1,0),FALSE)=0,#N/A,VLOOKUP(A392,Database!$A:$AS,MATCH($B$1,Database!$A$1:$AS$1,0),FALSE))</f>
        <v>104.39130072499999</v>
      </c>
      <c r="C392" s="76">
        <f>IF(VLOOKUP(A392,Database!$A:$AS,MATCH($C$1,Database!$A$1:$AS$1,0),FALSE)=0,#N/A,VLOOKUP(A392,Database!$A:$AS,MATCH($C$1,Database!$A$1:$AS$1,0),FALSE))</f>
        <v>97.27</v>
      </c>
      <c r="D392" s="76">
        <f>IF(VLOOKUP(A392,Database!$A:$AS,MATCH($D$1,Database!$A$1:$AS$1,0),FALSE)=0,#N/A,VLOOKUP(A392,Database!$A:$AS,MATCH($D$1,Database!$A$1:$AS$1,0),FALSE))</f>
        <v>96.008000667000005</v>
      </c>
      <c r="E392" s="76">
        <f>IF(VLOOKUP(A392,Database!$A:$AS,MATCH($E$1,Database!$A$1:$AS$1,0),FALSE)=0,#N/A,VLOOKUP(A392,Database!$A:$AS,MATCH($E$1,Database!$A$1:$AS$1,0),FALSE))</f>
        <v>106.215088513</v>
      </c>
      <c r="F392" s="76">
        <f>IF(VLOOKUP(A392,Database!$A:$AS,MATCH($F$1,Database!$A$1:$AS$1,0),FALSE)=0,#N/A,VLOOKUP(A392,Database!$A:$AS,MATCH($F$1,Database!$A$1:$AS$1,0),FALSE))</f>
        <v>103.691359053</v>
      </c>
      <c r="G392" s="76">
        <f>IF(VLOOKUP(A392,Database!$A:$AS,MATCH($G$1,Database!$A$1:$AS$1,0),FALSE)=0,#N/A,VLOOKUP(A392,Database!$A:$AS,MATCH($G$1,Database!$A$1:$AS$1,0),FALSE))</f>
        <v>110.57658295</v>
      </c>
      <c r="H392" s="76">
        <f>(((Table134567891011121314151617343[[#This Row],[ITA]]-VLOOKUP($U$1,A:B,2,))/VLOOKUP($U$1,A:B,2,))*100)+100</f>
        <v>85.855263157973184</v>
      </c>
      <c r="I392" s="76">
        <f>(((Table134567891011121314151617343[[#This Row],[FRA]]-VLOOKUP($U$1,A:C,3,))/VLOOKUP($U$1,A:C,3,))*100)+100</f>
        <v>94.916081186572981</v>
      </c>
      <c r="J392" s="76">
        <f>(((Table134567891011121314151617343[[#This Row],[DEU]]-VLOOKUP($U$1,A:D,4,))/VLOOKUP($U$1,A:D,4,))*100)+100</f>
        <v>127.65957446833973</v>
      </c>
      <c r="K392" s="76">
        <f>(((Table134567891011121314151617343[[#This Row],[ESP]]-VLOOKUP($U$1,A:E,5,))/VLOOKUP($U$1,A:E,5,))*100)+100</f>
        <v>89.792795611299155</v>
      </c>
      <c r="L392" s="76">
        <f>(((Table134567891011121314151617343[[#This Row],[EA19]]-VLOOKUP($U$1,A:F,6,))/VLOOKUP($U$1,A:F,6,))*100)+100</f>
        <v>115.86592178743358</v>
      </c>
      <c r="M392" s="76">
        <f>(((Table134567891011121314151617343[[#This Row],[GBR]]-VLOOKUP($U$1,A:G,7,))/VLOOKUP($U$1,A:G,7,))*100)+100</f>
        <v>115.13812154694521</v>
      </c>
      <c r="N392" s="76">
        <f>IF(VLOOKUP(A392,Database!$A:$AU,MATCH($N$1,Database!$A$1:$AU$1,0),FALSE)=0,#N/A,VLOOKUP(A392,Database!$A:$AU,MATCH($N$1,Database!$A$1:$AU$1,0),FALSE))</f>
        <v>103.60313744</v>
      </c>
      <c r="O392" s="76">
        <f>(((Table134567891011121314151617343[[#This Row],[USA]]-VLOOKUP($U$1,A:N,14,))/VLOOKUP($U$1,A:N,14,))*100)+100</f>
        <v>119.51062165239944</v>
      </c>
      <c r="P392" s="76">
        <f>IF(VLOOKUP(A392,Database!$A:$AS,MATCH($P$1,Database!$A$1:$AS$1,0),FALSE)=0,#N/A,VLOOKUP(A392,Database!$A:$AS,MATCH($P$1,Database!$A$1:$AS$1,0),FALSE))</f>
        <v>97.191900674999999</v>
      </c>
      <c r="Q392" s="76">
        <f>(((Table134567891011121314151617343[[#This Row],[JPN]]-VLOOKUP($U$1,A:Q,16,))/VLOOKUP($U$1,A:Q,16,))*100)+100</f>
        <v>97.578674078274418</v>
      </c>
    </row>
    <row r="393" spans="1:17" s="80" customFormat="1" x14ac:dyDescent="0.35">
      <c r="A393" s="21">
        <v>44774</v>
      </c>
      <c r="B393" s="76">
        <f>IF(VLOOKUP(A393,Database!$A:$AS,MATCH($B$1,Database!$A$1:$AS$1,0),FALSE)=0,#N/A,VLOOKUP(A393,Database!$A:$AS,MATCH($B$1,Database!$A$1:$AS$1,0),FALSE))</f>
        <v>106.691109074</v>
      </c>
      <c r="C393" s="76">
        <f>IF(VLOOKUP(A393,Database!$A:$AS,MATCH($C$1,Database!$A$1:$AS$1,0),FALSE)=0,#N/A,VLOOKUP(A393,Database!$A:$AS,MATCH($C$1,Database!$A$1:$AS$1,0),FALSE))</f>
        <v>99.84</v>
      </c>
      <c r="D393" s="76">
        <f>IF(VLOOKUP(A393,Database!$A:$AS,MATCH($D$1,Database!$A$1:$AS$1,0),FALSE)=0,#N/A,VLOOKUP(A393,Database!$A:$AS,MATCH($D$1,Database!$A$1:$AS$1,0),FALSE))</f>
        <v>95.607967330999998</v>
      </c>
      <c r="E393" s="76">
        <f>IF(VLOOKUP(A393,Database!$A:$AS,MATCH($E$1,Database!$A$1:$AS$1,0),FALSE)=0,#N/A,VLOOKUP(A393,Database!$A:$AS,MATCH($E$1,Database!$A$1:$AS$1,0),FALSE))</f>
        <v>106.45708871399999</v>
      </c>
      <c r="F393" s="76">
        <f>IF(VLOOKUP(A393,Database!$A:$AS,MATCH($F$1,Database!$A$1:$AS$1,0),FALSE)=0,#N/A,VLOOKUP(A393,Database!$A:$AS,MATCH($F$1,Database!$A$1:$AS$1,0),FALSE))</f>
        <v>105.891175735</v>
      </c>
      <c r="G393" s="76">
        <f>IF(VLOOKUP(A393,Database!$A:$AS,MATCH($G$1,Database!$A$1:$AS$1,0),FALSE)=0,#N/A,VLOOKUP(A393,Database!$A:$AS,MATCH($G$1,Database!$A$1:$AS$1,0),FALSE))</f>
        <v>108.878669968</v>
      </c>
      <c r="H393" s="76">
        <f>(((Table134567891011121314151617343[[#This Row],[ITA]]-VLOOKUP($U$1,A:B,2,))/VLOOKUP($U$1,A:B,2,))*100)+100</f>
        <v>87.746710526144682</v>
      </c>
      <c r="I393" s="76">
        <f>(((Table134567891011121314151617343[[#This Row],[FRA]]-VLOOKUP($U$1,A:C,3,))/VLOOKUP($U$1,A:C,3,))*100)+100</f>
        <v>97.423887587822009</v>
      </c>
      <c r="J393" s="76">
        <f>(((Table134567891011121314151617343[[#This Row],[DEU]]-VLOOKUP($U$1,A:D,4,))/VLOOKUP($U$1,A:D,4,))*100)+100</f>
        <v>127.12765957487123</v>
      </c>
      <c r="K393" s="76">
        <f>(((Table134567891011121314151617343[[#This Row],[ESP]]-VLOOKUP($U$1,A:E,5,))/VLOOKUP($U$1,A:E,5,))*100)+100</f>
        <v>89.997379299836268</v>
      </c>
      <c r="L393" s="76">
        <f>(((Table134567891011121314151617343[[#This Row],[EA19]]-VLOOKUP($U$1,A:F,6,))/VLOOKUP($U$1,A:F,6,))*100)+100</f>
        <v>118.32402234616023</v>
      </c>
      <c r="M393" s="76">
        <f>(((Table134567891011121314151617343[[#This Row],[GBR]]-VLOOKUP($U$1,A:G,7,))/VLOOKUP($U$1,A:G,7,))*100)+100</f>
        <v>113.37016574579651</v>
      </c>
      <c r="N393" s="76">
        <f>IF(VLOOKUP(A393,Database!$A:$AU,MATCH($N$1,Database!$A$1:$AU$1,0),FALSE)=0,#N/A,VLOOKUP(A393,Database!$A:$AU,MATCH($N$1,Database!$A$1:$AU$1,0),FALSE))</f>
        <v>103.491385857</v>
      </c>
      <c r="O393" s="76">
        <f>(((Table134567891011121314151617343[[#This Row],[USA]]-VLOOKUP($U$1,A:N,14,))/VLOOKUP($U$1,A:N,14,))*100)+100</f>
        <v>119.38171145252537</v>
      </c>
      <c r="P393" s="76">
        <f>IF(VLOOKUP(A393,Database!$A:$AS,MATCH($P$1,Database!$A$1:$AS$1,0),FALSE)=0,#N/A,VLOOKUP(A393,Database!$A:$AS,MATCH($P$1,Database!$A$1:$AS$1,0),FALSE))</f>
        <v>99.691692359000001</v>
      </c>
      <c r="Q393" s="76">
        <f>(((Table134567891011121314151617343[[#This Row],[JPN]]-VLOOKUP($U$1,A:Q,16,))/VLOOKUP($U$1,A:Q,16,))*100)+100</f>
        <v>100.08841363787293</v>
      </c>
    </row>
    <row r="394" spans="1:17" s="80" customFormat="1" x14ac:dyDescent="0.35">
      <c r="A394" s="21">
        <v>44805</v>
      </c>
      <c r="B394" s="76">
        <f>IF(VLOOKUP(A394,Database!$A:$AS,MATCH($B$1,Database!$A$1:$AS$1,0),FALSE)=0,#N/A,VLOOKUP(A394,Database!$A:$AS,MATCH($B$1,Database!$A$1:$AS$1,0),FALSE))</f>
        <v>104.891259062</v>
      </c>
      <c r="C394" s="76">
        <f>IF(VLOOKUP(A394,Database!$A:$AS,MATCH($C$1,Database!$A$1:$AS$1,0),FALSE)=0,#N/A,VLOOKUP(A394,Database!$A:$AS,MATCH($C$1,Database!$A$1:$AS$1,0),FALSE))</f>
        <v>98.93</v>
      </c>
      <c r="D394" s="76">
        <f>IF(VLOOKUP(A394,Database!$A:$AS,MATCH($D$1,Database!$A$1:$AS$1,0),FALSE)=0,#N/A,VLOOKUP(A394,Database!$A:$AS,MATCH($D$1,Database!$A$1:$AS$1,0),FALSE))</f>
        <v>96.908075672999999</v>
      </c>
      <c r="E394" s="76">
        <f>IF(VLOOKUP(A394,Database!$A:$AS,MATCH($E$1,Database!$A$1:$AS$1,0),FALSE)=0,#N/A,VLOOKUP(A394,Database!$A:$AS,MATCH($E$1,Database!$A$1:$AS$1,0),FALSE))</f>
        <v>106.16408847</v>
      </c>
      <c r="F394" s="76">
        <f>IF(VLOOKUP(A394,Database!$A:$AS,MATCH($F$1,Database!$A$1:$AS$1,0),FALSE)=0,#N/A,VLOOKUP(A394,Database!$A:$AS,MATCH($F$1,Database!$A$1:$AS$1,0),FALSE))</f>
        <v>106.691109074</v>
      </c>
      <c r="G394" s="76">
        <f>IF(VLOOKUP(A394,Database!$A:$AS,MATCH($G$1,Database!$A$1:$AS$1,0),FALSE)=0,#N/A,VLOOKUP(A394,Database!$A:$AS,MATCH($G$1,Database!$A$1:$AS$1,0),FALSE))</f>
        <v>108.772550407</v>
      </c>
      <c r="H394" s="76">
        <f>(((Table134567891011121314151617343[[#This Row],[ITA]]-VLOOKUP($U$1,A:B,2,))/VLOOKUP($U$1,A:B,2,))*100)+100</f>
        <v>86.266447368659811</v>
      </c>
      <c r="I394" s="76">
        <f>(((Table134567891011121314151617343[[#This Row],[FRA]]-VLOOKUP($U$1,A:C,3,))/VLOOKUP($U$1,A:C,3,))*100)+100</f>
        <v>96.535909445745517</v>
      </c>
      <c r="J394" s="76">
        <f>(((Table134567891011121314151617343[[#This Row],[DEU]]-VLOOKUP($U$1,A:D,4,))/VLOOKUP($U$1,A:D,4,))*100)+100</f>
        <v>128.85638297864384</v>
      </c>
      <c r="K394" s="76">
        <f>(((Table134567891011121314151617343[[#This Row],[ESP]]-VLOOKUP($U$1,A:E,5,))/VLOOKUP($U$1,A:E,5,))*100)+100</f>
        <v>89.749680866479196</v>
      </c>
      <c r="L394" s="76">
        <f>(((Table134567891011121314151617343[[#This Row],[EA19]]-VLOOKUP($U$1,A:F,6,))/VLOOKUP($U$1,A:F,6,))*100)+100</f>
        <v>119.21787709488967</v>
      </c>
      <c r="M394" s="76">
        <f>(((Table134567891011121314151617343[[#This Row],[GBR]]-VLOOKUP($U$1,A:G,7,))/VLOOKUP($U$1,A:G,7,))*100)+100</f>
        <v>113.25966850861519</v>
      </c>
      <c r="N394" s="76">
        <f>IF(VLOOKUP(A394,Database!$A:$AU,MATCH($N$1,Database!$A$1:$AU$1,0),FALSE)=0,#N/A,VLOOKUP(A394,Database!$A:$AU,MATCH($N$1,Database!$A$1:$AU$1,0),FALSE))</f>
        <v>103.69396658799999</v>
      </c>
      <c r="O394" s="76">
        <f>(((Table134567891011121314151617343[[#This Row],[USA]]-VLOOKUP($U$1,A:N,14,))/VLOOKUP($U$1,A:N,14,))*100)+100</f>
        <v>119.6153969344021</v>
      </c>
      <c r="P394" s="76">
        <f>IF(VLOOKUP(A394,Database!$A:$AS,MATCH($P$1,Database!$A$1:$AS$1,0),FALSE)=0,#N/A,VLOOKUP(A394,Database!$A:$AS,MATCH($P$1,Database!$A$1:$AS$1,0),FALSE))</f>
        <v>98.391800683</v>
      </c>
      <c r="Q394" s="76">
        <f>(((Table134567891011121314151617343[[#This Row],[JPN]]-VLOOKUP($U$1,A:Q,16,))/VLOOKUP($U$1,A:Q,16,))*100)+100</f>
        <v>98.783349066560433</v>
      </c>
    </row>
    <row r="395" spans="1:17" s="80" customFormat="1" x14ac:dyDescent="0.35">
      <c r="A395" s="21">
        <v>44835</v>
      </c>
      <c r="B395" s="76">
        <f>IF(VLOOKUP(A395,Database!$A:$AS,MATCH($B$1,Database!$A$1:$AS$1,0),FALSE)=0,#N/A,VLOOKUP(A395,Database!$A:$AS,MATCH($B$1,Database!$A$1:$AS$1,0),FALSE))</f>
        <v>103.791350721</v>
      </c>
      <c r="C395" s="76">
        <f>IF(VLOOKUP(A395,Database!$A:$AS,MATCH($C$1,Database!$A$1:$AS$1,0),FALSE)=0,#N/A,VLOOKUP(A395,Database!$A:$AS,MATCH($C$1,Database!$A$1:$AS$1,0),FALSE))</f>
        <v>96.31</v>
      </c>
      <c r="D395" s="76">
        <f>IF(VLOOKUP(A395,Database!$A:$AS,MATCH($D$1,Database!$A$1:$AS$1,0),FALSE)=0,#N/A,VLOOKUP(A395,Database!$A:$AS,MATCH($D$1,Database!$A$1:$AS$1,0),FALSE))</f>
        <v>96.408034002999997</v>
      </c>
      <c r="E395" s="76">
        <f>IF(VLOOKUP(A395,Database!$A:$AS,MATCH($E$1,Database!$A$1:$AS$1,0),FALSE)=0,#N/A,VLOOKUP(A395,Database!$A:$AS,MATCH($E$1,Database!$A$1:$AS$1,0),FALSE))</f>
        <v>105.810088175</v>
      </c>
      <c r="F395" s="76">
        <f>IF(VLOOKUP(A395,Database!$A:$AS,MATCH($F$1,Database!$A$1:$AS$1,0),FALSE)=0,#N/A,VLOOKUP(A395,Database!$A:$AS,MATCH($F$1,Database!$A$1:$AS$1,0),FALSE))</f>
        <v>104.59128406000001</v>
      </c>
      <c r="G395" s="76">
        <f>IF(VLOOKUP(A395,Database!$A:$AS,MATCH($G$1,Database!$A$1:$AS$1,0),FALSE)=0,#N/A,VLOOKUP(A395,Database!$A:$AS,MATCH($G$1,Database!$A$1:$AS$1,0),FALSE))</f>
        <v>108.98478953</v>
      </c>
      <c r="H395" s="76">
        <f>(((Table134567891011121314151617343[[#This Row],[ITA]]-VLOOKUP($U$1,A:B,2,))/VLOOKUP($U$1,A:B,2,))*100)+100</f>
        <v>85.361842105478246</v>
      </c>
      <c r="I395" s="76">
        <f>(((Table134567891011121314151617343[[#This Row],[FRA]]-VLOOKUP($U$1,A:C,3,))/VLOOKUP($U$1,A:C,3,))*100)+100</f>
        <v>93.979313036690087</v>
      </c>
      <c r="J395" s="76">
        <f>(((Table134567891011121314151617343[[#This Row],[DEU]]-VLOOKUP($U$1,A:D,4,))/VLOOKUP($U$1,A:D,4,))*100)+100</f>
        <v>128.19148936180821</v>
      </c>
      <c r="K395" s="76">
        <f>(((Table134567891011121314151617343[[#This Row],[ESP]]-VLOOKUP($U$1,A:E,5,))/VLOOKUP($U$1,A:E,5,))*100)+100</f>
        <v>89.450413817133537</v>
      </c>
      <c r="L395" s="76">
        <f>(((Table134567891011121314151617343[[#This Row],[EA19]]-VLOOKUP($U$1,A:F,6,))/VLOOKUP($U$1,A:F,6,))*100)+100</f>
        <v>116.87150838045261</v>
      </c>
      <c r="M395" s="76">
        <f>(((Table134567891011121314151617343[[#This Row],[GBR]]-VLOOKUP($U$1,A:G,7,))/VLOOKUP($U$1,A:G,7,))*100)+100</f>
        <v>113.48066298401909</v>
      </c>
      <c r="N395" s="76">
        <f>IF(VLOOKUP(A395,Database!$A:$AU,MATCH($N$1,Database!$A$1:$AU$1,0),FALSE)=0,#N/A,VLOOKUP(A395,Database!$A:$AU,MATCH($N$1,Database!$A$1:$AU$1,0),FALSE))</f>
        <v>103.71250922</v>
      </c>
      <c r="O395" s="76">
        <f>(((Table134567891011121314151617343[[#This Row],[USA]]-VLOOKUP($U$1,A:N,14,))/VLOOKUP($U$1,A:N,14,))*100)+100</f>
        <v>119.63678664838326</v>
      </c>
      <c r="P395" s="76">
        <f>IF(VLOOKUP(A395,Database!$A:$AS,MATCH($P$1,Database!$A$1:$AS$1,0),FALSE)=0,#N/A,VLOOKUP(A395,Database!$A:$AS,MATCH($P$1,Database!$A$1:$AS$1,0),FALSE))</f>
        <v>95.292058995000005</v>
      </c>
      <c r="Q395" s="76">
        <f>(((Table134567891011121314151617343[[#This Row],[JPN]]-VLOOKUP($U$1,A:Q,16,))/VLOOKUP($U$1,A:Q,16,))*100)+100</f>
        <v>95.671272012818918</v>
      </c>
    </row>
    <row r="396" spans="1:17" s="80" customFormat="1" x14ac:dyDescent="0.35">
      <c r="A396" s="21">
        <v>44866</v>
      </c>
      <c r="B396" s="76">
        <f>IF(VLOOKUP(A396,Database!$A:$AS,MATCH($B$1,Database!$A$1:$AS$1,0),FALSE)=0,#N/A,VLOOKUP(A396,Database!$A:$AS,MATCH($B$1,Database!$A$1:$AS$1,0),FALSE))</f>
        <v>103.691359053</v>
      </c>
      <c r="C396" s="76">
        <f>IF(VLOOKUP(A396,Database!$A:$AS,MATCH($C$1,Database!$A$1:$AS$1,0),FALSE)=0,#N/A,VLOOKUP(A396,Database!$A:$AS,MATCH($C$1,Database!$A$1:$AS$1,0),FALSE))</f>
        <v>98.22</v>
      </c>
      <c r="D396" s="76">
        <f>IF(VLOOKUP(A396,Database!$A:$AS,MATCH($D$1,Database!$A$1:$AS$1,0),FALSE)=0,#N/A,VLOOKUP(A396,Database!$A:$AS,MATCH($D$1,Database!$A$1:$AS$1,0),FALSE))</f>
        <v>97.108092341000003</v>
      </c>
      <c r="E396" s="76">
        <f>IF(VLOOKUP(A396,Database!$A:$AS,MATCH($E$1,Database!$A$1:$AS$1,0),FALSE)=0,#N/A,VLOOKUP(A396,Database!$A:$AS,MATCH($E$1,Database!$A$1:$AS$1,0),FALSE))</f>
        <v>105.18408765300001</v>
      </c>
      <c r="F396" s="76">
        <f>IF(VLOOKUP(A396,Database!$A:$AS,MATCH($F$1,Database!$A$1:$AS$1,0),FALSE)=0,#N/A,VLOOKUP(A396,Database!$A:$AS,MATCH($F$1,Database!$A$1:$AS$1,0),FALSE))</f>
        <v>106.09115907</v>
      </c>
      <c r="G396" s="76">
        <f>IF(VLOOKUP(A396,Database!$A:$AS,MATCH($G$1,Database!$A$1:$AS$1,0),FALSE)=0,#N/A,VLOOKUP(A396,Database!$A:$AS,MATCH($G$1,Database!$A$1:$AS$1,0),FALSE))</f>
        <v>109.090909091</v>
      </c>
      <c r="H396" s="76">
        <f>(((Table134567891011121314151617343[[#This Row],[ITA]]-VLOOKUP($U$1,A:B,2,))/VLOOKUP($U$1,A:B,2,))*100)+100</f>
        <v>85.279605262847454</v>
      </c>
      <c r="I396" s="76">
        <f>(((Table134567891011121314151617343[[#This Row],[FRA]]-VLOOKUP($U$1,A:C,3,))/VLOOKUP($U$1,A:C,3,))*100)+100</f>
        <v>95.843091334894609</v>
      </c>
      <c r="J396" s="76">
        <f>(((Table134567891011121314151617343[[#This Row],[DEU]]-VLOOKUP($U$1,A:D,4,))/VLOOKUP($U$1,A:D,4,))*100)+100</f>
        <v>129.12234042537807</v>
      </c>
      <c r="K396" s="76">
        <f>(((Table134567891011121314151617343[[#This Row],[ESP]]-VLOOKUP($U$1,A:E,5,))/VLOOKUP($U$1,A:E,5,))*100)+100</f>
        <v>88.921201464054036</v>
      </c>
      <c r="L396" s="76">
        <f>(((Table134567891011121314151617343[[#This Row],[EA19]]-VLOOKUP($U$1,A:F,6,))/VLOOKUP($U$1,A:F,6,))*100)+100</f>
        <v>118.54748603362194</v>
      </c>
      <c r="M396" s="76">
        <f>(((Table134567891011121314151617343[[#This Row],[GBR]]-VLOOKUP($U$1,A:G,7,))/VLOOKUP($U$1,A:G,7,))*100)+100</f>
        <v>113.59116022120043</v>
      </c>
      <c r="N396" s="76">
        <f>IF(VLOOKUP(A396,Database!$A:$AU,MATCH($N$1,Database!$A$1:$AU$1,0),FALSE)=0,#N/A,VLOOKUP(A396,Database!$A:$AU,MATCH($N$1,Database!$A$1:$AU$1,0),FALSE))</f>
        <v>103.109526632</v>
      </c>
      <c r="O396" s="76">
        <f>(((Table134567891011121314151617343[[#This Row],[USA]]-VLOOKUP($U$1,A:N,14,))/VLOOKUP($U$1,A:N,14,))*100)+100</f>
        <v>118.94122060937998</v>
      </c>
      <c r="P396" s="76">
        <f>IF(VLOOKUP(A396,Database!$A:$AS,MATCH($P$1,Database!$A$1:$AS$1,0),FALSE)=0,#N/A,VLOOKUP(A396,Database!$A:$AS,MATCH($P$1,Database!$A$1:$AS$1,0),FALSE))</f>
        <v>95.992000666999999</v>
      </c>
      <c r="Q396" s="76">
        <f>(((Table134567891011121314151617343[[#This Row],[JPN]]-VLOOKUP($U$1,A:Q,16,))/VLOOKUP($U$1,A:Q,16,))*100)+100</f>
        <v>96.373999089988402</v>
      </c>
    </row>
    <row r="397" spans="1:17" s="80" customFormat="1" x14ac:dyDescent="0.35">
      <c r="A397" s="21">
        <v>44896</v>
      </c>
      <c r="B397" s="76">
        <f>IF(VLOOKUP(A397,Database!$A:$AS,MATCH($B$1,Database!$A$1:$AS$1,0),FALSE)=0,#N/A,VLOOKUP(A397,Database!$A:$AS,MATCH($B$1,Database!$A$1:$AS$1,0),FALSE))</f>
        <v>105.391217399</v>
      </c>
      <c r="C397" s="76">
        <f>IF(VLOOKUP(A397,Database!$A:$AS,MATCH($C$1,Database!$A$1:$AS$1,0),FALSE)=0,#N/A,VLOOKUP(A397,Database!$A:$AS,MATCH($C$1,Database!$A$1:$AS$1,0),FALSE))</f>
        <v>99.31</v>
      </c>
      <c r="D397" s="76">
        <f>IF(VLOOKUP(A397,Database!$A:$AS,MATCH($D$1,Database!$A$1:$AS$1,0),FALSE)=0,#N/A,VLOOKUP(A397,Database!$A:$AS,MATCH($D$1,Database!$A$1:$AS$1,0),FALSE))</f>
        <v>95.107925660000006</v>
      </c>
      <c r="E397" s="76">
        <f>IF(VLOOKUP(A397,Database!$A:$AS,MATCH($E$1,Database!$A$1:$AS$1,0),FALSE)=0,#N/A,VLOOKUP(A397,Database!$A:$AS,MATCH($E$1,Database!$A$1:$AS$1,0),FALSE))</f>
        <v>105.98708832299999</v>
      </c>
      <c r="F397" s="76">
        <f>IF(VLOOKUP(A397,Database!$A:$AS,MATCH($F$1,Database!$A$1:$AS$1,0),FALSE)=0,#N/A,VLOOKUP(A397,Database!$A:$AS,MATCH($F$1,Database!$A$1:$AS$1,0),FALSE))</f>
        <v>104.891259062</v>
      </c>
      <c r="G397" s="76">
        <f>IF(VLOOKUP(A397,Database!$A:$AS,MATCH($G$1,Database!$A$1:$AS$1,0),FALSE)=0,#N/A,VLOOKUP(A397,Database!$A:$AS,MATCH($G$1,Database!$A$1:$AS$1,0),FALSE))</f>
        <v>109.409267775</v>
      </c>
      <c r="H397" s="76">
        <f>(((Table134567891011121314151617343[[#This Row],[ITA]]-VLOOKUP($U$1,A:B,2,))/VLOOKUP($U$1,A:B,2,))*100)+100</f>
        <v>86.677631579346411</v>
      </c>
      <c r="I397" s="76">
        <f>(((Table134567891011121314151617343[[#This Row],[FRA]]-VLOOKUP($U$1,A:C,3,))/VLOOKUP($U$1,A:C,3,))*100)+100</f>
        <v>96.906713505074165</v>
      </c>
      <c r="J397" s="76">
        <f>(((Table134567891011121314151617343[[#This Row],[DEU]]-VLOOKUP($U$1,A:D,4,))/VLOOKUP($U$1,A:D,4,))*100)+100</f>
        <v>126.46276595670594</v>
      </c>
      <c r="K397" s="76">
        <f>(((Table134567891011121314151617343[[#This Row],[ESP]]-VLOOKUP($U$1,A:E,5,))/VLOOKUP($U$1,A:E,5,))*100)+100</f>
        <v>89.600047342229061</v>
      </c>
      <c r="L397" s="76">
        <f>(((Table134567891011121314151617343[[#This Row],[EA19]]-VLOOKUP($U$1,A:F,6,))/VLOOKUP($U$1,A:F,6,))*100)+100</f>
        <v>117.20670391108646</v>
      </c>
      <c r="M397" s="76">
        <f>(((Table134567891011121314151617343[[#This Row],[GBR]]-VLOOKUP($U$1,A:G,7,))/VLOOKUP($U$1,A:G,7,))*100)+100</f>
        <v>113.92265193378564</v>
      </c>
      <c r="N397" s="76">
        <f>IF(VLOOKUP(A397,Database!$A:$AU,MATCH($N$1,Database!$A$1:$AU$1,0),FALSE)=0,#N/A,VLOOKUP(A397,Database!$A:$AU,MATCH($N$1,Database!$A$1:$AU$1,0),FALSE))</f>
        <v>102.059438555</v>
      </c>
      <c r="O397" s="76">
        <f>(((Table134567891011121314151617343[[#This Row],[USA]]-VLOOKUP($U$1,A:N,14,))/VLOOKUP($U$1,A:N,14,))*100)+100</f>
        <v>117.72989938906731</v>
      </c>
      <c r="P397" s="76">
        <f>IF(VLOOKUP(A397,Database!$A:$AS,MATCH($P$1,Database!$A$1:$AS$1,0),FALSE)=0,#N/A,VLOOKUP(A397,Database!$A:$AS,MATCH($P$1,Database!$A$1:$AS$1,0),FALSE))</f>
        <v>95.592033997000001</v>
      </c>
      <c r="Q397" s="76">
        <f>(((Table134567891011121314151617343[[#This Row],[JPN]]-VLOOKUP($U$1,A:Q,16,))/VLOOKUP($U$1,A:Q,16,))*100)+100</f>
        <v>95.972440759890418</v>
      </c>
    </row>
    <row r="398" spans="1:17" s="80" customFormat="1" x14ac:dyDescent="0.35">
      <c r="A398" s="21">
        <v>44927</v>
      </c>
      <c r="B398" s="76" t="e">
        <f>IF(VLOOKUP(A398,Database!$A:$AS,MATCH($B$1,Database!$A$1:$AS$1,0),FALSE)=0,#N/A,VLOOKUP(A398,Database!$A:$AS,MATCH($B$1,Database!$A$1:$AS$1,0),FALSE))</f>
        <v>#N/A</v>
      </c>
      <c r="C398" s="76" t="e">
        <f>IF(VLOOKUP(A398,Database!$A:$AS,MATCH($C$1,Database!$A$1:$AS$1,0),FALSE)=0,#N/A,VLOOKUP(A398,Database!$A:$AS,MATCH($C$1,Database!$A$1:$AS$1,0),FALSE))</f>
        <v>#N/A</v>
      </c>
      <c r="D398" s="76" t="e">
        <f>IF(VLOOKUP(A398,Database!$A:$AS,MATCH($D$1,Database!$A$1:$AS$1,0),FALSE)=0,#N/A,VLOOKUP(A398,Database!$A:$AS,MATCH($D$1,Database!$A$1:$AS$1,0),FALSE))</f>
        <v>#N/A</v>
      </c>
      <c r="E398" s="76" t="e">
        <f>IF(VLOOKUP(A398,Database!$A:$AS,MATCH($E$1,Database!$A$1:$AS$1,0),FALSE)=0,#N/A,VLOOKUP(A398,Database!$A:$AS,MATCH($E$1,Database!$A$1:$AS$1,0),FALSE))</f>
        <v>#N/A</v>
      </c>
      <c r="F398" s="76" t="e">
        <f>IF(VLOOKUP(A398,Database!$A:$AS,MATCH($F$1,Database!$A$1:$AS$1,0),FALSE)=0,#N/A,VLOOKUP(A398,Database!$A:$AS,MATCH($F$1,Database!$A$1:$AS$1,0),FALSE))</f>
        <v>#N/A</v>
      </c>
      <c r="G398" s="76" t="e">
        <f>IF(VLOOKUP(A398,Database!$A:$AS,MATCH($G$1,Database!$A$1:$AS$1,0),FALSE)=0,#N/A,VLOOKUP(A398,Database!$A:$AS,MATCH($G$1,Database!$A$1:$AS$1,0),FALSE))</f>
        <v>#N/A</v>
      </c>
      <c r="H398" s="76" t="e">
        <f>(((Table134567891011121314151617343[[#This Row],[ITA]]-VLOOKUP($U$1,A:B,2,))/VLOOKUP($U$1,A:B,2,))*100)+100</f>
        <v>#N/A</v>
      </c>
      <c r="I398" s="76" t="e">
        <f>(((Table134567891011121314151617343[[#This Row],[FRA]]-VLOOKUP($U$1,A:C,3,))/VLOOKUP($U$1,A:C,3,))*100)+100</f>
        <v>#N/A</v>
      </c>
      <c r="J398" s="76" t="e">
        <f>(((Table134567891011121314151617343[[#This Row],[DEU]]-VLOOKUP($U$1,A:D,4,))/VLOOKUP($U$1,A:D,4,))*100)+100</f>
        <v>#N/A</v>
      </c>
      <c r="K398" s="76" t="e">
        <f>(((Table134567891011121314151617343[[#This Row],[ESP]]-VLOOKUP($U$1,A:E,5,))/VLOOKUP($U$1,A:E,5,))*100)+100</f>
        <v>#N/A</v>
      </c>
      <c r="L398" s="76" t="e">
        <f>(((Table134567891011121314151617343[[#This Row],[EA19]]-VLOOKUP($U$1,A:F,6,))/VLOOKUP($U$1,A:F,6,))*100)+100</f>
        <v>#N/A</v>
      </c>
      <c r="M398" s="76" t="e">
        <f>(((Table134567891011121314151617343[[#This Row],[GBR]]-VLOOKUP($U$1,A:G,7,))/VLOOKUP($U$1,A:G,7,))*100)+100</f>
        <v>#N/A</v>
      </c>
      <c r="N398" s="76">
        <f>IF(VLOOKUP(A398,Database!$A:$AU,MATCH($N$1,Database!$A$1:$AU$1,0),FALSE)=0,#N/A,VLOOKUP(A398,Database!$A:$AU,MATCH($N$1,Database!$A$1:$AU$1,0),FALSE))</f>
        <v>102.08611218</v>
      </c>
      <c r="O398" s="76">
        <f>(((Table134567891011121314151617343[[#This Row],[USA]]-VLOOKUP($U$1,A:N,14,))/VLOOKUP($U$1,A:N,14,))*100)+100</f>
        <v>117.76066854900051</v>
      </c>
      <c r="P398" s="76" t="e">
        <f>IF(VLOOKUP(A398,Database!$A:$AS,MATCH($P$1,Database!$A$1:$AS$1,0),FALSE)=0,#N/A,VLOOKUP(A398,Database!$A:$AS,MATCH($P$1,Database!$A$1:$AS$1,0),FALSE))</f>
        <v>#N/A</v>
      </c>
      <c r="Q398" s="76" t="e">
        <f>(((Table134567891011121314151617343[[#This Row],[JPN]]-VLOOKUP($U$1,A:Q,16,))/VLOOKUP($U$1,A:Q,16,))*100)+100</f>
        <v>#N/A</v>
      </c>
    </row>
    <row r="399" spans="1:17" s="80" customFormat="1" x14ac:dyDescent="0.35">
      <c r="A399" s="16"/>
      <c r="C399" s="35"/>
      <c r="D399" s="36"/>
    </row>
    <row r="400" spans="1:17" s="80" customFormat="1" x14ac:dyDescent="0.35">
      <c r="A400" s="16"/>
      <c r="C400" s="35"/>
      <c r="D400" s="36"/>
    </row>
    <row r="401" spans="1:4" s="80" customFormat="1" x14ac:dyDescent="0.35">
      <c r="A401" s="16"/>
      <c r="C401" s="35"/>
      <c r="D401" s="36"/>
    </row>
    <row r="402" spans="1:4" s="80" customFormat="1" x14ac:dyDescent="0.35">
      <c r="A402" s="16"/>
      <c r="C402" s="35"/>
      <c r="D402" s="36"/>
    </row>
    <row r="403" spans="1:4" s="80" customFormat="1" x14ac:dyDescent="0.35">
      <c r="A403" s="16"/>
      <c r="C403" s="35"/>
      <c r="D403" s="36"/>
    </row>
    <row r="404" spans="1:4" s="80" customFormat="1" x14ac:dyDescent="0.35">
      <c r="A404" s="16"/>
      <c r="C404" s="35"/>
      <c r="D404" s="36"/>
    </row>
    <row r="405" spans="1:4" s="80" customFormat="1" x14ac:dyDescent="0.35">
      <c r="A405" s="16"/>
      <c r="C405" s="35"/>
      <c r="D405" s="36"/>
    </row>
    <row r="406" spans="1:4" s="80" customFormat="1" x14ac:dyDescent="0.35">
      <c r="A406" s="16"/>
      <c r="C406" s="35"/>
      <c r="D406" s="36"/>
    </row>
    <row r="407" spans="1:4" s="80" customFormat="1" x14ac:dyDescent="0.35">
      <c r="A407" s="16"/>
      <c r="C407" s="35"/>
      <c r="D407" s="36"/>
    </row>
    <row r="408" spans="1:4" s="80" customFormat="1" x14ac:dyDescent="0.35">
      <c r="A408" s="16"/>
      <c r="C408" s="35"/>
      <c r="D408" s="36"/>
    </row>
    <row r="409" spans="1:4" s="80" customFormat="1" x14ac:dyDescent="0.35">
      <c r="A409" s="16"/>
      <c r="C409" s="35"/>
      <c r="D409" s="36"/>
    </row>
    <row r="410" spans="1:4" s="80" customFormat="1" x14ac:dyDescent="0.35">
      <c r="A410" s="16"/>
      <c r="C410" s="35"/>
      <c r="D410" s="36"/>
    </row>
    <row r="411" spans="1:4" s="80" customFormat="1" x14ac:dyDescent="0.35">
      <c r="A411" s="16"/>
      <c r="C411" s="35"/>
      <c r="D411" s="36"/>
    </row>
    <row r="412" spans="1:4" s="80" customFormat="1" x14ac:dyDescent="0.35">
      <c r="A412" s="16"/>
      <c r="C412" s="35"/>
      <c r="D412" s="36"/>
    </row>
    <row r="413" spans="1:4" s="80" customFormat="1" x14ac:dyDescent="0.35">
      <c r="A413" s="16"/>
      <c r="C413" s="35"/>
      <c r="D413" s="36"/>
    </row>
    <row r="414" spans="1:4" s="80" customFormat="1" x14ac:dyDescent="0.35">
      <c r="A414" s="16"/>
      <c r="C414" s="35"/>
      <c r="D414" s="36"/>
    </row>
    <row r="415" spans="1:4" s="80" customFormat="1" x14ac:dyDescent="0.35">
      <c r="A415" s="16"/>
      <c r="C415" s="35"/>
      <c r="D415" s="36"/>
    </row>
    <row r="416" spans="1:4" s="80" customFormat="1" x14ac:dyDescent="0.35">
      <c r="A416" s="16"/>
      <c r="C416" s="35"/>
      <c r="D416" s="36"/>
    </row>
    <row r="417" spans="1:4" s="80" customFormat="1" x14ac:dyDescent="0.35">
      <c r="A417" s="16"/>
      <c r="C417" s="35"/>
      <c r="D417" s="36"/>
    </row>
    <row r="418" spans="1:4" s="80" customFormat="1" x14ac:dyDescent="0.35">
      <c r="A418" s="16"/>
      <c r="C418" s="35"/>
      <c r="D418" s="36"/>
    </row>
    <row r="419" spans="1:4" s="80" customFormat="1" x14ac:dyDescent="0.35">
      <c r="A419" s="16"/>
      <c r="C419" s="35"/>
      <c r="D419" s="36"/>
    </row>
    <row r="420" spans="1:4" s="80" customFormat="1" x14ac:dyDescent="0.35">
      <c r="A420" s="16"/>
      <c r="C420" s="35"/>
      <c r="D420" s="36"/>
    </row>
    <row r="421" spans="1:4" s="80" customFormat="1" x14ac:dyDescent="0.35">
      <c r="A421" s="16"/>
      <c r="C421" s="35"/>
      <c r="D421" s="36"/>
    </row>
    <row r="422" spans="1:4" s="80" customFormat="1" x14ac:dyDescent="0.35">
      <c r="A422" s="16"/>
      <c r="C422" s="35"/>
      <c r="D422" s="36"/>
    </row>
    <row r="423" spans="1:4" s="80" customFormat="1" x14ac:dyDescent="0.35">
      <c r="A423" s="16"/>
      <c r="C423" s="35"/>
      <c r="D423" s="36"/>
    </row>
    <row r="424" spans="1:4" s="80" customFormat="1" x14ac:dyDescent="0.35">
      <c r="A424" s="16"/>
      <c r="C424" s="35"/>
      <c r="D424" s="36"/>
    </row>
    <row r="425" spans="1:4" s="80" customFormat="1" x14ac:dyDescent="0.35">
      <c r="A425" s="16"/>
      <c r="C425" s="35"/>
      <c r="D425" s="36"/>
    </row>
    <row r="426" spans="1:4" s="80" customFormat="1" x14ac:dyDescent="0.35">
      <c r="A426" s="16"/>
      <c r="C426" s="35"/>
      <c r="D426" s="36"/>
    </row>
    <row r="427" spans="1:4" s="80" customFormat="1" x14ac:dyDescent="0.35">
      <c r="A427" s="16"/>
      <c r="C427" s="35"/>
      <c r="D427" s="36"/>
    </row>
    <row r="428" spans="1:4" s="80" customFormat="1" x14ac:dyDescent="0.35">
      <c r="A428" s="16"/>
      <c r="C428" s="35"/>
      <c r="D428" s="36"/>
    </row>
    <row r="429" spans="1:4" s="80" customFormat="1" x14ac:dyDescent="0.35">
      <c r="A429" s="16"/>
      <c r="C429" s="35"/>
      <c r="D429" s="36"/>
    </row>
    <row r="430" spans="1:4" s="80" customFormat="1" x14ac:dyDescent="0.35">
      <c r="A430" s="16"/>
      <c r="C430" s="35"/>
      <c r="D430" s="36"/>
    </row>
    <row r="431" spans="1:4" s="80" customFormat="1" x14ac:dyDescent="0.35">
      <c r="A431" s="16"/>
      <c r="C431" s="35"/>
      <c r="D431" s="36"/>
    </row>
    <row r="432" spans="1:4" s="80" customFormat="1" x14ac:dyDescent="0.35">
      <c r="A432" s="16"/>
      <c r="C432" s="35"/>
      <c r="D432" s="36"/>
    </row>
    <row r="433" spans="1:4" s="80" customFormat="1" x14ac:dyDescent="0.35">
      <c r="A433" s="16"/>
      <c r="C433" s="35"/>
      <c r="D433" s="36"/>
    </row>
    <row r="434" spans="1:4" s="80" customFormat="1" x14ac:dyDescent="0.35">
      <c r="A434" s="16"/>
      <c r="C434" s="35"/>
      <c r="D434" s="36"/>
    </row>
    <row r="435" spans="1:4" s="80" customFormat="1" x14ac:dyDescent="0.35">
      <c r="A435" s="16"/>
      <c r="C435" s="35"/>
      <c r="D435" s="36"/>
    </row>
    <row r="436" spans="1:4" s="80" customFormat="1" x14ac:dyDescent="0.35">
      <c r="A436" s="16"/>
      <c r="C436" s="35"/>
      <c r="D436" s="36"/>
    </row>
    <row r="437" spans="1:4" s="80" customFormat="1" x14ac:dyDescent="0.35">
      <c r="A437" s="16"/>
      <c r="C437" s="35"/>
      <c r="D437" s="36"/>
    </row>
    <row r="438" spans="1:4" s="80" customFormat="1" x14ac:dyDescent="0.35">
      <c r="A438" s="16"/>
      <c r="C438" s="35"/>
      <c r="D438" s="36"/>
    </row>
    <row r="439" spans="1:4" s="80" customFormat="1" x14ac:dyDescent="0.35">
      <c r="A439" s="16"/>
      <c r="C439" s="35"/>
      <c r="D439" s="36"/>
    </row>
    <row r="440" spans="1:4" s="80" customFormat="1" x14ac:dyDescent="0.35">
      <c r="A440" s="16"/>
      <c r="C440" s="35"/>
      <c r="D440" s="36"/>
    </row>
    <row r="441" spans="1:4" s="80" customFormat="1" x14ac:dyDescent="0.35">
      <c r="A441" s="16"/>
      <c r="C441" s="35"/>
      <c r="D441" s="36"/>
    </row>
    <row r="442" spans="1:4" s="80" customFormat="1" x14ac:dyDescent="0.35">
      <c r="A442" s="16"/>
      <c r="C442" s="35"/>
      <c r="D442" s="36"/>
    </row>
    <row r="443" spans="1:4" s="80" customFormat="1" x14ac:dyDescent="0.35">
      <c r="A443" s="16"/>
      <c r="C443" s="35"/>
      <c r="D443" s="36"/>
    </row>
    <row r="444" spans="1:4" s="80" customFormat="1" x14ac:dyDescent="0.35">
      <c r="A444" s="16"/>
      <c r="C444" s="35"/>
      <c r="D444" s="36"/>
    </row>
    <row r="445" spans="1:4" s="80" customFormat="1" x14ac:dyDescent="0.35">
      <c r="A445" s="16"/>
      <c r="C445" s="35"/>
      <c r="D445" s="36"/>
    </row>
    <row r="446" spans="1:4" s="80" customFormat="1" x14ac:dyDescent="0.35">
      <c r="A446" s="16"/>
      <c r="C446" s="35"/>
      <c r="D446" s="36"/>
    </row>
    <row r="447" spans="1:4" s="80" customFormat="1" x14ac:dyDescent="0.35">
      <c r="A447" s="16"/>
      <c r="C447" s="35"/>
      <c r="D447" s="36"/>
    </row>
    <row r="448" spans="1:4" s="80" customFormat="1" x14ac:dyDescent="0.35">
      <c r="A448" s="16"/>
      <c r="C448" s="35"/>
      <c r="D448" s="36"/>
    </row>
    <row r="449" spans="1:4" s="80" customFormat="1" x14ac:dyDescent="0.35">
      <c r="A449" s="16"/>
      <c r="C449" s="35"/>
      <c r="D449" s="36"/>
    </row>
    <row r="450" spans="1:4" s="80" customFormat="1" x14ac:dyDescent="0.35">
      <c r="A450" s="16"/>
      <c r="C450" s="35"/>
      <c r="D450" s="36"/>
    </row>
    <row r="451" spans="1:4" s="80" customFormat="1" x14ac:dyDescent="0.35">
      <c r="A451" s="16"/>
      <c r="C451" s="35"/>
      <c r="D451" s="36"/>
    </row>
    <row r="452" spans="1:4" s="80" customFormat="1" x14ac:dyDescent="0.35">
      <c r="A452" s="16"/>
      <c r="C452" s="35"/>
      <c r="D452" s="36"/>
    </row>
    <row r="453" spans="1:4" s="80" customFormat="1" x14ac:dyDescent="0.35">
      <c r="A453" s="16"/>
      <c r="C453" s="35"/>
      <c r="D453" s="36"/>
    </row>
    <row r="454" spans="1:4" s="80" customFormat="1" x14ac:dyDescent="0.35">
      <c r="A454" s="16"/>
      <c r="C454" s="35"/>
      <c r="D454" s="36"/>
    </row>
    <row r="455" spans="1:4" s="80" customFormat="1" x14ac:dyDescent="0.35">
      <c r="A455" s="16"/>
      <c r="C455" s="35"/>
      <c r="D455" s="36"/>
    </row>
    <row r="456" spans="1:4" s="80" customFormat="1" x14ac:dyDescent="0.35">
      <c r="A456" s="16"/>
      <c r="C456" s="35"/>
      <c r="D456" s="36"/>
    </row>
    <row r="457" spans="1:4" s="80" customFormat="1" x14ac:dyDescent="0.35">
      <c r="A457" s="16"/>
      <c r="C457" s="35"/>
      <c r="D457" s="36"/>
    </row>
    <row r="458" spans="1:4" s="80" customFormat="1" x14ac:dyDescent="0.35">
      <c r="A458" s="16"/>
      <c r="C458" s="35"/>
      <c r="D458" s="36"/>
    </row>
    <row r="459" spans="1:4" s="80" customFormat="1" x14ac:dyDescent="0.35">
      <c r="A459" s="16"/>
      <c r="C459" s="35"/>
      <c r="D459" s="36"/>
    </row>
    <row r="460" spans="1:4" s="80" customFormat="1" x14ac:dyDescent="0.35">
      <c r="A460" s="16"/>
      <c r="C460" s="35"/>
      <c r="D460" s="36"/>
    </row>
    <row r="461" spans="1:4" s="80" customFormat="1" x14ac:dyDescent="0.35">
      <c r="A461" s="16"/>
      <c r="C461" s="35"/>
      <c r="D461" s="36"/>
    </row>
    <row r="462" spans="1:4" s="80" customFormat="1" x14ac:dyDescent="0.35">
      <c r="A462" s="16"/>
      <c r="C462" s="35"/>
      <c r="D462" s="36"/>
    </row>
    <row r="463" spans="1:4" s="80" customFormat="1" x14ac:dyDescent="0.35">
      <c r="A463" s="16"/>
      <c r="C463" s="35"/>
      <c r="D463" s="36"/>
    </row>
    <row r="464" spans="1:4" s="80" customFormat="1" x14ac:dyDescent="0.35">
      <c r="A464" s="16"/>
      <c r="C464" s="35"/>
      <c r="D464" s="36"/>
    </row>
    <row r="465" spans="1:4" s="80" customFormat="1" x14ac:dyDescent="0.35">
      <c r="A465" s="16"/>
      <c r="C465" s="35"/>
      <c r="D465" s="36"/>
    </row>
    <row r="466" spans="1:4" s="80" customFormat="1" x14ac:dyDescent="0.35">
      <c r="A466" s="16"/>
      <c r="C466" s="35"/>
      <c r="D466" s="36"/>
    </row>
    <row r="467" spans="1:4" s="80" customFormat="1" x14ac:dyDescent="0.35">
      <c r="A467" s="16"/>
      <c r="C467" s="35"/>
      <c r="D467" s="36"/>
    </row>
    <row r="468" spans="1:4" s="80" customFormat="1" x14ac:dyDescent="0.35">
      <c r="A468" s="16"/>
      <c r="C468" s="35"/>
      <c r="D468" s="36"/>
    </row>
    <row r="469" spans="1:4" s="80" customFormat="1" x14ac:dyDescent="0.35">
      <c r="A469" s="16"/>
      <c r="C469" s="35"/>
      <c r="D469" s="36"/>
    </row>
    <row r="470" spans="1:4" s="80" customFormat="1" x14ac:dyDescent="0.35">
      <c r="A470" s="16"/>
      <c r="C470" s="35"/>
      <c r="D470" s="36"/>
    </row>
    <row r="471" spans="1:4" s="80" customFormat="1" x14ac:dyDescent="0.35">
      <c r="A471" s="16"/>
      <c r="C471" s="35"/>
      <c r="D471" s="36"/>
    </row>
    <row r="472" spans="1:4" s="80" customFormat="1" x14ac:dyDescent="0.35">
      <c r="A472" s="16"/>
      <c r="C472" s="35"/>
      <c r="D472" s="36"/>
    </row>
    <row r="473" spans="1:4" s="80" customFormat="1" x14ac:dyDescent="0.35">
      <c r="A473" s="16"/>
      <c r="C473" s="35"/>
      <c r="D473" s="36"/>
    </row>
    <row r="474" spans="1:4" s="80" customFormat="1" x14ac:dyDescent="0.35">
      <c r="A474" s="16"/>
      <c r="C474" s="35"/>
      <c r="D474" s="36"/>
    </row>
    <row r="475" spans="1:4" s="80" customFormat="1" x14ac:dyDescent="0.35">
      <c r="A475" s="16"/>
      <c r="C475" s="35"/>
      <c r="D475" s="36"/>
    </row>
    <row r="476" spans="1:4" s="80" customFormat="1" x14ac:dyDescent="0.35">
      <c r="A476" s="16"/>
      <c r="C476" s="35"/>
      <c r="D476" s="36"/>
    </row>
    <row r="477" spans="1:4" s="80" customFormat="1" x14ac:dyDescent="0.35">
      <c r="A477" s="16"/>
      <c r="C477" s="35"/>
      <c r="D477" s="36"/>
    </row>
    <row r="478" spans="1:4" s="80" customFormat="1" x14ac:dyDescent="0.35">
      <c r="A478" s="16"/>
      <c r="C478" s="35"/>
      <c r="D478" s="36"/>
    </row>
    <row r="479" spans="1:4" s="80" customFormat="1" x14ac:dyDescent="0.35">
      <c r="A479" s="16"/>
      <c r="C479" s="35"/>
      <c r="D479" s="36"/>
    </row>
    <row r="480" spans="1:4" s="80" customFormat="1" x14ac:dyDescent="0.35">
      <c r="A480" s="16"/>
      <c r="C480" s="35"/>
      <c r="D480" s="36"/>
    </row>
    <row r="481" spans="1:4" s="80" customFormat="1" x14ac:dyDescent="0.35">
      <c r="A481" s="16"/>
      <c r="C481" s="35"/>
      <c r="D481" s="36"/>
    </row>
    <row r="482" spans="1:4" s="80" customFormat="1" x14ac:dyDescent="0.35">
      <c r="A482" s="16"/>
      <c r="C482" s="35"/>
      <c r="D482" s="36"/>
    </row>
    <row r="483" spans="1:4" s="80" customFormat="1" x14ac:dyDescent="0.35">
      <c r="A483" s="16"/>
      <c r="C483" s="35"/>
      <c r="D483" s="36"/>
    </row>
    <row r="484" spans="1:4" s="80" customFormat="1" x14ac:dyDescent="0.35">
      <c r="A484" s="16"/>
      <c r="C484" s="35"/>
      <c r="D484" s="36"/>
    </row>
    <row r="485" spans="1:4" s="80" customFormat="1" x14ac:dyDescent="0.35">
      <c r="A485" s="16"/>
      <c r="C485" s="35"/>
      <c r="D485" s="36"/>
    </row>
    <row r="486" spans="1:4" s="80" customFormat="1" x14ac:dyDescent="0.35">
      <c r="A486" s="16"/>
      <c r="C486" s="35"/>
      <c r="D486" s="36"/>
    </row>
    <row r="487" spans="1:4" s="80" customFormat="1" x14ac:dyDescent="0.35">
      <c r="A487" s="16"/>
      <c r="C487" s="35"/>
      <c r="D487" s="36"/>
    </row>
    <row r="488" spans="1:4" s="80" customFormat="1" x14ac:dyDescent="0.35">
      <c r="A488" s="16"/>
      <c r="C488" s="35"/>
      <c r="D488" s="36"/>
    </row>
    <row r="489" spans="1:4" s="80" customFormat="1" x14ac:dyDescent="0.35">
      <c r="A489" s="16"/>
      <c r="C489" s="35"/>
      <c r="D489" s="36"/>
    </row>
    <row r="490" spans="1:4" s="80" customFormat="1" x14ac:dyDescent="0.35">
      <c r="A490" s="16"/>
      <c r="C490" s="35"/>
      <c r="D490" s="36"/>
    </row>
    <row r="491" spans="1:4" s="80" customFormat="1" x14ac:dyDescent="0.35">
      <c r="A491" s="16"/>
      <c r="C491" s="35"/>
      <c r="D491" s="36"/>
    </row>
    <row r="492" spans="1:4" s="80" customFormat="1" x14ac:dyDescent="0.35">
      <c r="A492" s="16"/>
      <c r="C492" s="35"/>
      <c r="D492" s="36"/>
    </row>
    <row r="493" spans="1:4" s="80" customFormat="1" x14ac:dyDescent="0.35">
      <c r="A493" s="16"/>
      <c r="C493" s="35"/>
      <c r="D493" s="36"/>
    </row>
    <row r="494" spans="1:4" s="80" customFormat="1" x14ac:dyDescent="0.35">
      <c r="A494" s="16"/>
      <c r="C494" s="35"/>
      <c r="D494" s="36"/>
    </row>
    <row r="495" spans="1:4" s="80" customFormat="1" x14ac:dyDescent="0.35">
      <c r="A495" s="16"/>
      <c r="C495" s="35"/>
      <c r="D495" s="36"/>
    </row>
    <row r="496" spans="1:4" s="80" customFormat="1" x14ac:dyDescent="0.35">
      <c r="A496" s="16"/>
      <c r="C496" s="35"/>
      <c r="D496" s="36"/>
    </row>
    <row r="497" spans="1:4" s="80" customFormat="1" x14ac:dyDescent="0.35">
      <c r="A497" s="16"/>
      <c r="C497" s="35"/>
      <c r="D497" s="36"/>
    </row>
    <row r="498" spans="1:4" s="80" customFormat="1" x14ac:dyDescent="0.35">
      <c r="A498" s="16"/>
      <c r="C498" s="35"/>
      <c r="D498" s="36"/>
    </row>
    <row r="499" spans="1:4" s="80" customFormat="1" x14ac:dyDescent="0.35">
      <c r="A499" s="16"/>
      <c r="C499" s="35"/>
      <c r="D499" s="36"/>
    </row>
    <row r="500" spans="1:4" s="80" customFormat="1" x14ac:dyDescent="0.35">
      <c r="A500" s="16"/>
      <c r="C500" s="35"/>
      <c r="D500" s="36"/>
    </row>
    <row r="501" spans="1:4" s="80" customFormat="1" x14ac:dyDescent="0.35">
      <c r="A501" s="16"/>
      <c r="C501" s="35"/>
      <c r="D501" s="36"/>
    </row>
    <row r="502" spans="1:4" s="80" customFormat="1" x14ac:dyDescent="0.35">
      <c r="A502" s="16"/>
      <c r="C502" s="35"/>
      <c r="D502" s="36"/>
    </row>
    <row r="503" spans="1:4" s="80" customFormat="1" x14ac:dyDescent="0.35">
      <c r="A503" s="16"/>
      <c r="C503" s="35"/>
      <c r="D503" s="36"/>
    </row>
    <row r="504" spans="1:4" s="80" customFormat="1" x14ac:dyDescent="0.35">
      <c r="A504" s="16"/>
      <c r="C504" s="35"/>
      <c r="D504" s="36"/>
    </row>
    <row r="505" spans="1:4" s="80" customFormat="1" x14ac:dyDescent="0.35">
      <c r="A505" s="16"/>
      <c r="C505" s="35"/>
      <c r="D505" s="36"/>
    </row>
    <row r="506" spans="1:4" s="80" customFormat="1" x14ac:dyDescent="0.35">
      <c r="A506" s="16"/>
      <c r="C506" s="35"/>
      <c r="D506" s="36"/>
    </row>
    <row r="507" spans="1:4" s="80" customFormat="1" x14ac:dyDescent="0.35">
      <c r="A507" s="16"/>
      <c r="C507" s="35"/>
      <c r="D507" s="36"/>
    </row>
    <row r="508" spans="1:4" s="80" customFormat="1" x14ac:dyDescent="0.35">
      <c r="A508" s="16"/>
      <c r="C508" s="35"/>
      <c r="D508" s="36"/>
    </row>
    <row r="509" spans="1:4" s="80" customFormat="1" x14ac:dyDescent="0.35">
      <c r="A509" s="16"/>
      <c r="C509" s="35"/>
      <c r="D509" s="36"/>
    </row>
    <row r="510" spans="1:4" s="80" customFormat="1" x14ac:dyDescent="0.35">
      <c r="A510" s="16"/>
      <c r="C510" s="35"/>
      <c r="D510" s="36"/>
    </row>
    <row r="511" spans="1:4" s="80" customFormat="1" x14ac:dyDescent="0.35">
      <c r="A511" s="16"/>
      <c r="C511" s="35"/>
      <c r="D511" s="36"/>
    </row>
    <row r="512" spans="1:4" s="80" customFormat="1" x14ac:dyDescent="0.35">
      <c r="A512" s="16"/>
      <c r="C512" s="35"/>
      <c r="D512" s="36"/>
    </row>
    <row r="513" spans="1:4" s="80" customFormat="1" x14ac:dyDescent="0.35">
      <c r="A513" s="16"/>
      <c r="C513" s="35"/>
      <c r="D513" s="36"/>
    </row>
    <row r="514" spans="1:4" s="80" customFormat="1" x14ac:dyDescent="0.35">
      <c r="A514" s="16"/>
      <c r="C514" s="35"/>
      <c r="D514" s="36"/>
    </row>
    <row r="515" spans="1:4" s="80" customFormat="1" x14ac:dyDescent="0.35">
      <c r="A515" s="16"/>
      <c r="C515" s="35"/>
      <c r="D515" s="36"/>
    </row>
    <row r="516" spans="1:4" s="80" customFormat="1" x14ac:dyDescent="0.35">
      <c r="A516" s="16"/>
      <c r="C516" s="35"/>
      <c r="D516" s="36"/>
    </row>
    <row r="517" spans="1:4" s="80" customFormat="1" x14ac:dyDescent="0.35">
      <c r="A517" s="16"/>
      <c r="C517" s="35"/>
      <c r="D517" s="36"/>
    </row>
    <row r="518" spans="1:4" s="80" customFormat="1" x14ac:dyDescent="0.35">
      <c r="A518" s="16"/>
      <c r="C518" s="35"/>
      <c r="D518" s="36"/>
    </row>
    <row r="519" spans="1:4" s="80" customFormat="1" x14ac:dyDescent="0.35">
      <c r="A519" s="16"/>
      <c r="C519" s="35"/>
      <c r="D519" s="36"/>
    </row>
    <row r="520" spans="1:4" s="80" customFormat="1" x14ac:dyDescent="0.35">
      <c r="A520" s="16"/>
      <c r="C520" s="35"/>
      <c r="D520" s="36"/>
    </row>
    <row r="521" spans="1:4" s="80" customFormat="1" x14ac:dyDescent="0.35">
      <c r="A521" s="16"/>
      <c r="C521" s="35"/>
      <c r="D521" s="36"/>
    </row>
    <row r="522" spans="1:4" s="80" customFormat="1" x14ac:dyDescent="0.35">
      <c r="A522" s="16"/>
      <c r="C522" s="35"/>
      <c r="D522" s="36"/>
    </row>
    <row r="523" spans="1:4" s="80" customFormat="1" x14ac:dyDescent="0.35">
      <c r="A523" s="16"/>
      <c r="C523" s="35"/>
      <c r="D523" s="36"/>
    </row>
    <row r="524" spans="1:4" s="80" customFormat="1" x14ac:dyDescent="0.35">
      <c r="A524" s="16"/>
      <c r="C524" s="35"/>
      <c r="D524" s="36"/>
    </row>
    <row r="525" spans="1:4" s="80" customFormat="1" x14ac:dyDescent="0.35">
      <c r="A525" s="16"/>
      <c r="C525" s="35"/>
      <c r="D525" s="36"/>
    </row>
    <row r="526" spans="1:4" s="80" customFormat="1" x14ac:dyDescent="0.35">
      <c r="A526" s="16"/>
      <c r="C526" s="35"/>
      <c r="D526" s="36"/>
    </row>
    <row r="527" spans="1:4" s="80" customFormat="1" x14ac:dyDescent="0.35">
      <c r="A527" s="16"/>
      <c r="C527" s="35"/>
      <c r="D527" s="36"/>
    </row>
    <row r="528" spans="1:4" s="80" customFormat="1" x14ac:dyDescent="0.35">
      <c r="A528" s="16"/>
      <c r="C528" s="35"/>
      <c r="D528" s="36"/>
    </row>
    <row r="529" spans="1:4" s="80" customFormat="1" x14ac:dyDescent="0.35">
      <c r="A529" s="16"/>
      <c r="C529" s="35"/>
      <c r="D529" s="36"/>
    </row>
    <row r="530" spans="1:4" s="80" customFormat="1" x14ac:dyDescent="0.35">
      <c r="A530" s="16"/>
      <c r="C530" s="35"/>
      <c r="D530" s="36"/>
    </row>
    <row r="531" spans="1:4" s="80" customFormat="1" x14ac:dyDescent="0.35">
      <c r="A531" s="16"/>
      <c r="C531" s="35"/>
      <c r="D531" s="36"/>
    </row>
    <row r="532" spans="1:4" s="80" customFormat="1" x14ac:dyDescent="0.35">
      <c r="A532" s="16"/>
      <c r="C532" s="35"/>
      <c r="D532" s="36"/>
    </row>
    <row r="533" spans="1:4" s="80" customFormat="1" x14ac:dyDescent="0.35">
      <c r="A533" s="16"/>
      <c r="C533" s="35"/>
      <c r="D533" s="36"/>
    </row>
    <row r="534" spans="1:4" s="80" customFormat="1" x14ac:dyDescent="0.35">
      <c r="A534" s="16"/>
      <c r="C534" s="35"/>
      <c r="D534" s="36"/>
    </row>
    <row r="535" spans="1:4" s="80" customFormat="1" x14ac:dyDescent="0.35">
      <c r="A535" s="16"/>
      <c r="C535" s="35"/>
      <c r="D535" s="36"/>
    </row>
    <row r="536" spans="1:4" s="80" customFormat="1" x14ac:dyDescent="0.35">
      <c r="A536" s="16"/>
      <c r="C536" s="35"/>
      <c r="D536" s="36"/>
    </row>
    <row r="537" spans="1:4" s="80" customFormat="1" x14ac:dyDescent="0.35">
      <c r="A537" s="16"/>
      <c r="C537" s="35"/>
      <c r="D537" s="36"/>
    </row>
    <row r="538" spans="1:4" s="80" customFormat="1" x14ac:dyDescent="0.35">
      <c r="A538" s="16"/>
      <c r="C538" s="35"/>
      <c r="D538" s="36"/>
    </row>
    <row r="539" spans="1:4" s="80" customFormat="1" x14ac:dyDescent="0.35">
      <c r="A539" s="16"/>
      <c r="C539" s="35"/>
      <c r="D539" s="36"/>
    </row>
    <row r="540" spans="1:4" s="80" customFormat="1" x14ac:dyDescent="0.35">
      <c r="A540" s="16"/>
      <c r="C540" s="35"/>
      <c r="D540" s="36"/>
    </row>
    <row r="541" spans="1:4" s="80" customFormat="1" x14ac:dyDescent="0.35">
      <c r="A541" s="16"/>
      <c r="C541" s="35"/>
      <c r="D541" s="36"/>
    </row>
    <row r="542" spans="1:4" s="80" customFormat="1" x14ac:dyDescent="0.35">
      <c r="A542" s="16"/>
      <c r="C542" s="35"/>
      <c r="D542" s="36"/>
    </row>
    <row r="543" spans="1:4" s="80" customFormat="1" x14ac:dyDescent="0.35">
      <c r="A543" s="16"/>
      <c r="C543" s="35"/>
      <c r="D543" s="36"/>
    </row>
    <row r="544" spans="1:4" s="80" customFormat="1" x14ac:dyDescent="0.35">
      <c r="A544" s="16"/>
      <c r="C544" s="35"/>
      <c r="D544" s="36"/>
    </row>
    <row r="545" spans="1:4" s="80" customFormat="1" x14ac:dyDescent="0.35">
      <c r="A545" s="16"/>
      <c r="C545" s="35"/>
      <c r="D545" s="36"/>
    </row>
    <row r="546" spans="1:4" s="80" customFormat="1" x14ac:dyDescent="0.35">
      <c r="A546" s="16"/>
      <c r="C546" s="35"/>
      <c r="D546" s="36"/>
    </row>
    <row r="547" spans="1:4" s="80" customFormat="1" x14ac:dyDescent="0.35">
      <c r="A547" s="16"/>
      <c r="C547" s="35"/>
      <c r="D547" s="36"/>
    </row>
    <row r="548" spans="1:4" s="80" customFormat="1" x14ac:dyDescent="0.35">
      <c r="A548" s="16"/>
      <c r="C548" s="35"/>
      <c r="D548" s="36"/>
    </row>
    <row r="549" spans="1:4" s="80" customFormat="1" x14ac:dyDescent="0.35">
      <c r="A549" s="16"/>
      <c r="C549" s="35"/>
      <c r="D549" s="36"/>
    </row>
    <row r="550" spans="1:4" s="80" customFormat="1" x14ac:dyDescent="0.35">
      <c r="A550" s="16"/>
      <c r="C550" s="35"/>
      <c r="D550" s="36"/>
    </row>
    <row r="551" spans="1:4" s="80" customFormat="1" x14ac:dyDescent="0.35">
      <c r="A551" s="16"/>
      <c r="C551" s="35"/>
      <c r="D551" s="36"/>
    </row>
    <row r="552" spans="1:4" s="80" customFormat="1" x14ac:dyDescent="0.35">
      <c r="A552" s="16"/>
      <c r="C552" s="35"/>
      <c r="D552" s="36"/>
    </row>
    <row r="553" spans="1:4" s="80" customFormat="1" x14ac:dyDescent="0.35">
      <c r="A553" s="16"/>
      <c r="C553" s="35"/>
      <c r="D553" s="36"/>
    </row>
    <row r="554" spans="1:4" s="80" customFormat="1" x14ac:dyDescent="0.35">
      <c r="A554" s="16"/>
      <c r="C554" s="35"/>
      <c r="D554" s="36"/>
    </row>
    <row r="555" spans="1:4" s="80" customFormat="1" x14ac:dyDescent="0.35">
      <c r="A555" s="16"/>
      <c r="C555" s="35"/>
      <c r="D555" s="36"/>
    </row>
    <row r="556" spans="1:4" s="80" customFormat="1" x14ac:dyDescent="0.35">
      <c r="A556" s="16"/>
      <c r="C556" s="35"/>
      <c r="D556" s="36"/>
    </row>
    <row r="557" spans="1:4" s="80" customFormat="1" x14ac:dyDescent="0.35">
      <c r="A557" s="16"/>
      <c r="C557" s="35"/>
      <c r="D557" s="36"/>
    </row>
    <row r="558" spans="1:4" s="80" customFormat="1" x14ac:dyDescent="0.35">
      <c r="A558" s="16"/>
      <c r="C558" s="35"/>
      <c r="D558" s="36"/>
    </row>
    <row r="559" spans="1:4" s="80" customFormat="1" x14ac:dyDescent="0.35">
      <c r="A559" s="16"/>
      <c r="C559" s="35"/>
      <c r="D559" s="36"/>
    </row>
    <row r="560" spans="1:4" s="80" customFormat="1" x14ac:dyDescent="0.35">
      <c r="A560" s="16"/>
      <c r="C560" s="35"/>
      <c r="D560" s="36"/>
    </row>
    <row r="561" spans="1:4" s="80" customFormat="1" x14ac:dyDescent="0.35">
      <c r="A561" s="16"/>
      <c r="C561" s="35"/>
      <c r="D561" s="36"/>
    </row>
    <row r="562" spans="1:4" s="80" customFormat="1" x14ac:dyDescent="0.35">
      <c r="A562" s="16"/>
      <c r="C562" s="35"/>
      <c r="D562" s="36"/>
    </row>
    <row r="563" spans="1:4" s="80" customFormat="1" x14ac:dyDescent="0.35">
      <c r="A563" s="16"/>
      <c r="C563" s="35"/>
      <c r="D563" s="36"/>
    </row>
    <row r="564" spans="1:4" s="80" customFormat="1" x14ac:dyDescent="0.35">
      <c r="A564" s="16"/>
      <c r="C564" s="35"/>
      <c r="D564" s="36"/>
    </row>
    <row r="565" spans="1:4" s="80" customFormat="1" x14ac:dyDescent="0.35">
      <c r="A565" s="16"/>
      <c r="C565" s="35"/>
      <c r="D565" s="36"/>
    </row>
    <row r="566" spans="1:4" s="80" customFormat="1" x14ac:dyDescent="0.35">
      <c r="A566" s="16"/>
      <c r="C566" s="35"/>
      <c r="D566" s="36"/>
    </row>
    <row r="567" spans="1:4" s="80" customFormat="1" x14ac:dyDescent="0.35">
      <c r="A567" s="16"/>
      <c r="C567" s="35"/>
      <c r="D567" s="36"/>
    </row>
    <row r="568" spans="1:4" s="80" customFormat="1" x14ac:dyDescent="0.35">
      <c r="A568" s="16"/>
      <c r="C568" s="35"/>
      <c r="D568" s="36"/>
    </row>
    <row r="569" spans="1:4" s="80" customFormat="1" x14ac:dyDescent="0.35">
      <c r="A569" s="16"/>
      <c r="C569" s="35"/>
      <c r="D569" s="36"/>
    </row>
    <row r="570" spans="1:4" s="80" customFormat="1" x14ac:dyDescent="0.35">
      <c r="A570" s="16"/>
      <c r="C570" s="35"/>
      <c r="D570" s="36"/>
    </row>
    <row r="571" spans="1:4" s="80" customFormat="1" x14ac:dyDescent="0.35">
      <c r="A571" s="16"/>
      <c r="C571" s="35"/>
      <c r="D571" s="36"/>
    </row>
    <row r="572" spans="1:4" s="80" customFormat="1" x14ac:dyDescent="0.35">
      <c r="A572" s="16"/>
      <c r="C572" s="35"/>
      <c r="D572" s="36"/>
    </row>
    <row r="573" spans="1:4" s="80" customFormat="1" x14ac:dyDescent="0.35">
      <c r="A573" s="16"/>
      <c r="C573" s="35"/>
      <c r="D573" s="36"/>
    </row>
    <row r="574" spans="1:4" s="80" customFormat="1" x14ac:dyDescent="0.35">
      <c r="A574" s="16"/>
      <c r="C574" s="35"/>
      <c r="D574" s="36"/>
    </row>
    <row r="575" spans="1:4" s="80" customFormat="1" x14ac:dyDescent="0.35">
      <c r="A575" s="16"/>
      <c r="C575" s="35"/>
      <c r="D575" s="36"/>
    </row>
    <row r="576" spans="1:4" s="80" customFormat="1" x14ac:dyDescent="0.35">
      <c r="A576" s="16"/>
      <c r="C576" s="35"/>
      <c r="D576" s="36"/>
    </row>
    <row r="577" spans="1:4" s="80" customFormat="1" x14ac:dyDescent="0.35">
      <c r="A577" s="16"/>
      <c r="C577" s="35"/>
      <c r="D577" s="36"/>
    </row>
    <row r="578" spans="1:4" s="80" customFormat="1" x14ac:dyDescent="0.35">
      <c r="A578" s="16"/>
      <c r="C578" s="35"/>
      <c r="D578" s="36"/>
    </row>
    <row r="579" spans="1:4" s="80" customFormat="1" x14ac:dyDescent="0.35">
      <c r="A579" s="16"/>
      <c r="C579" s="35"/>
      <c r="D579" s="36"/>
    </row>
    <row r="580" spans="1:4" s="80" customFormat="1" x14ac:dyDescent="0.35">
      <c r="A580" s="16"/>
      <c r="C580" s="35"/>
      <c r="D580" s="36"/>
    </row>
    <row r="581" spans="1:4" s="80" customFormat="1" x14ac:dyDescent="0.35">
      <c r="A581" s="16"/>
      <c r="C581" s="35"/>
      <c r="D581" s="36"/>
    </row>
    <row r="582" spans="1:4" s="80" customFormat="1" x14ac:dyDescent="0.35">
      <c r="A582" s="16"/>
      <c r="C582" s="35"/>
      <c r="D582" s="36"/>
    </row>
    <row r="583" spans="1:4" s="80" customFormat="1" x14ac:dyDescent="0.35">
      <c r="A583" s="16"/>
      <c r="C583" s="35"/>
      <c r="D583" s="36"/>
    </row>
    <row r="584" spans="1:4" s="80" customFormat="1" x14ac:dyDescent="0.35">
      <c r="A584" s="16"/>
      <c r="C584" s="35"/>
      <c r="D584" s="36"/>
    </row>
    <row r="585" spans="1:4" s="80" customFormat="1" x14ac:dyDescent="0.35">
      <c r="A585" s="16"/>
      <c r="C585" s="35"/>
      <c r="D585" s="36"/>
    </row>
    <row r="586" spans="1:4" s="80" customFormat="1" x14ac:dyDescent="0.35">
      <c r="A586" s="16"/>
      <c r="C586" s="35"/>
      <c r="D586" s="36"/>
    </row>
    <row r="587" spans="1:4" s="80" customFormat="1" x14ac:dyDescent="0.35">
      <c r="A587" s="16"/>
      <c r="C587" s="35"/>
      <c r="D587" s="36"/>
    </row>
    <row r="588" spans="1:4" s="80" customFormat="1" x14ac:dyDescent="0.35">
      <c r="A588" s="16"/>
      <c r="C588" s="35"/>
      <c r="D588" s="36"/>
    </row>
    <row r="589" spans="1:4" s="80" customFormat="1" x14ac:dyDescent="0.35">
      <c r="A589" s="16"/>
      <c r="C589" s="35"/>
      <c r="D589" s="36"/>
    </row>
    <row r="590" spans="1:4" s="80" customFormat="1" x14ac:dyDescent="0.35">
      <c r="A590" s="16"/>
      <c r="C590" s="35"/>
      <c r="D590" s="36"/>
    </row>
    <row r="591" spans="1:4" s="80" customFormat="1" x14ac:dyDescent="0.35">
      <c r="A591" s="16"/>
      <c r="C591" s="35"/>
      <c r="D591" s="36"/>
    </row>
    <row r="592" spans="1:4" s="80" customFormat="1" x14ac:dyDescent="0.35">
      <c r="A592" s="16"/>
      <c r="C592" s="35"/>
      <c r="D592" s="36"/>
    </row>
    <row r="593" spans="1:4" s="80" customFormat="1" x14ac:dyDescent="0.35">
      <c r="A593" s="16"/>
      <c r="C593" s="35"/>
      <c r="D593" s="36"/>
    </row>
    <row r="594" spans="1:4" s="80" customFormat="1" x14ac:dyDescent="0.35">
      <c r="A594" s="16"/>
      <c r="C594" s="35"/>
      <c r="D594" s="36"/>
    </row>
    <row r="595" spans="1:4" s="80" customFormat="1" x14ac:dyDescent="0.35">
      <c r="A595" s="16"/>
      <c r="C595" s="35"/>
      <c r="D595" s="36"/>
    </row>
    <row r="596" spans="1:4" s="80" customFormat="1" x14ac:dyDescent="0.35">
      <c r="A596" s="16"/>
      <c r="C596" s="35"/>
      <c r="D596" s="36"/>
    </row>
    <row r="597" spans="1:4" s="80" customFormat="1" x14ac:dyDescent="0.35">
      <c r="A597" s="16"/>
      <c r="C597" s="35"/>
      <c r="D597" s="36"/>
    </row>
    <row r="598" spans="1:4" s="80" customFormat="1" x14ac:dyDescent="0.35">
      <c r="A598" s="16"/>
      <c r="C598" s="35"/>
      <c r="D598" s="36"/>
    </row>
    <row r="599" spans="1:4" s="80" customFormat="1" x14ac:dyDescent="0.35">
      <c r="A599" s="16"/>
      <c r="C599" s="35"/>
      <c r="D599" s="36"/>
    </row>
    <row r="600" spans="1:4" s="80" customFormat="1" x14ac:dyDescent="0.35">
      <c r="A600" s="16"/>
      <c r="C600" s="35"/>
      <c r="D600" s="36"/>
    </row>
    <row r="601" spans="1:4" s="80" customFormat="1" x14ac:dyDescent="0.35">
      <c r="A601" s="16"/>
      <c r="C601" s="35"/>
      <c r="D601" s="36"/>
    </row>
    <row r="602" spans="1:4" s="80" customFormat="1" x14ac:dyDescent="0.35">
      <c r="A602" s="16"/>
      <c r="C602" s="35"/>
      <c r="D602" s="36"/>
    </row>
    <row r="603" spans="1:4" s="80" customFormat="1" x14ac:dyDescent="0.35">
      <c r="A603" s="16"/>
      <c r="C603" s="35"/>
      <c r="D603" s="36"/>
    </row>
    <row r="604" spans="1:4" s="80" customFormat="1" x14ac:dyDescent="0.35">
      <c r="A604" s="16"/>
      <c r="C604" s="35"/>
      <c r="D604" s="36"/>
    </row>
    <row r="605" spans="1:4" s="80" customFormat="1" x14ac:dyDescent="0.35">
      <c r="A605" s="16"/>
      <c r="C605" s="35"/>
      <c r="D605" s="36"/>
    </row>
    <row r="606" spans="1:4" s="80" customFormat="1" x14ac:dyDescent="0.35">
      <c r="A606" s="16"/>
      <c r="C606" s="35"/>
      <c r="D606" s="36"/>
    </row>
    <row r="607" spans="1:4" s="80" customFormat="1" x14ac:dyDescent="0.35">
      <c r="A607" s="16"/>
      <c r="C607" s="35"/>
      <c r="D607" s="36"/>
    </row>
    <row r="608" spans="1:4" s="80" customFormat="1" x14ac:dyDescent="0.35">
      <c r="A608" s="16"/>
      <c r="C608" s="35"/>
      <c r="D608" s="36"/>
    </row>
    <row r="609" spans="1:4" s="80" customFormat="1" x14ac:dyDescent="0.35">
      <c r="A609" s="16"/>
      <c r="C609" s="35"/>
      <c r="D609" s="36"/>
    </row>
    <row r="610" spans="1:4" s="80" customFormat="1" x14ac:dyDescent="0.35">
      <c r="A610" s="16"/>
      <c r="C610" s="35"/>
      <c r="D610" s="36"/>
    </row>
    <row r="611" spans="1:4" s="80" customFormat="1" x14ac:dyDescent="0.35">
      <c r="A611" s="16"/>
      <c r="C611" s="35"/>
      <c r="D611" s="36"/>
    </row>
    <row r="612" spans="1:4" s="80" customFormat="1" x14ac:dyDescent="0.35">
      <c r="A612" s="16"/>
      <c r="C612" s="35"/>
      <c r="D612" s="36"/>
    </row>
    <row r="613" spans="1:4" s="80" customFormat="1" x14ac:dyDescent="0.35">
      <c r="A613" s="16"/>
      <c r="C613" s="35"/>
      <c r="D613" s="36"/>
    </row>
    <row r="614" spans="1:4" s="80" customFormat="1" x14ac:dyDescent="0.35">
      <c r="A614" s="16"/>
      <c r="C614" s="35"/>
      <c r="D614" s="36"/>
    </row>
    <row r="615" spans="1:4" s="80" customFormat="1" x14ac:dyDescent="0.35">
      <c r="A615" s="16"/>
      <c r="C615" s="35"/>
      <c r="D615" s="36"/>
    </row>
    <row r="616" spans="1:4" s="80" customFormat="1" x14ac:dyDescent="0.35">
      <c r="A616" s="16"/>
      <c r="C616" s="35"/>
      <c r="D616" s="36"/>
    </row>
    <row r="617" spans="1:4" s="80" customFormat="1" x14ac:dyDescent="0.35">
      <c r="A617" s="16"/>
      <c r="C617" s="35"/>
      <c r="D617" s="36"/>
    </row>
    <row r="618" spans="1:4" s="80" customFormat="1" x14ac:dyDescent="0.35">
      <c r="A618" s="16"/>
      <c r="C618" s="35"/>
      <c r="D618" s="36"/>
    </row>
    <row r="619" spans="1:4" s="80" customFormat="1" x14ac:dyDescent="0.35">
      <c r="A619" s="16"/>
      <c r="C619" s="35"/>
      <c r="D619" s="36"/>
    </row>
    <row r="620" spans="1:4" s="80" customFormat="1" x14ac:dyDescent="0.35">
      <c r="A620" s="16"/>
      <c r="C620" s="35"/>
      <c r="D620" s="36"/>
    </row>
    <row r="621" spans="1:4" s="80" customFormat="1" x14ac:dyDescent="0.35">
      <c r="A621" s="16"/>
      <c r="C621" s="35"/>
      <c r="D621" s="36"/>
    </row>
    <row r="622" spans="1:4" s="80" customFormat="1" x14ac:dyDescent="0.35">
      <c r="A622" s="16"/>
      <c r="C622" s="35"/>
      <c r="D622" s="36"/>
    </row>
    <row r="623" spans="1:4" s="80" customFormat="1" x14ac:dyDescent="0.35">
      <c r="A623" s="16"/>
      <c r="C623" s="35"/>
      <c r="D623" s="36"/>
    </row>
    <row r="624" spans="1:4" s="80" customFormat="1" x14ac:dyDescent="0.35">
      <c r="A624" s="16"/>
      <c r="C624" s="35"/>
      <c r="D624" s="36"/>
    </row>
    <row r="625" spans="1:4" s="80" customFormat="1" x14ac:dyDescent="0.35">
      <c r="A625" s="16"/>
      <c r="C625" s="35"/>
      <c r="D625" s="36"/>
    </row>
    <row r="626" spans="1:4" s="80" customFormat="1" x14ac:dyDescent="0.35">
      <c r="A626" s="16"/>
      <c r="C626" s="35"/>
      <c r="D626" s="36"/>
    </row>
    <row r="627" spans="1:4" s="80" customFormat="1" x14ac:dyDescent="0.35">
      <c r="A627" s="16"/>
      <c r="C627" s="35"/>
      <c r="D627" s="36"/>
    </row>
    <row r="628" spans="1:4" s="80" customFormat="1" x14ac:dyDescent="0.35">
      <c r="A628" s="16"/>
      <c r="C628" s="35"/>
      <c r="D628" s="36"/>
    </row>
    <row r="629" spans="1:4" s="80" customFormat="1" x14ac:dyDescent="0.35">
      <c r="A629" s="16"/>
      <c r="C629" s="35"/>
      <c r="D629" s="36"/>
    </row>
    <row r="630" spans="1:4" s="80" customFormat="1" x14ac:dyDescent="0.35">
      <c r="A630" s="16"/>
      <c r="C630" s="35"/>
      <c r="D630" s="36"/>
    </row>
    <row r="631" spans="1:4" s="80" customFormat="1" x14ac:dyDescent="0.35">
      <c r="A631" s="16"/>
      <c r="C631" s="35"/>
      <c r="D631" s="36"/>
    </row>
    <row r="632" spans="1:4" s="80" customFormat="1" x14ac:dyDescent="0.35">
      <c r="A632" s="16"/>
      <c r="C632" s="35"/>
      <c r="D632" s="36"/>
    </row>
    <row r="633" spans="1:4" s="80" customFormat="1" x14ac:dyDescent="0.35">
      <c r="A633" s="16"/>
      <c r="C633" s="35"/>
      <c r="D633" s="36"/>
    </row>
    <row r="634" spans="1:4" s="80" customFormat="1" x14ac:dyDescent="0.35">
      <c r="A634" s="16"/>
      <c r="C634" s="35"/>
      <c r="D634" s="36"/>
    </row>
    <row r="635" spans="1:4" s="80" customFormat="1" x14ac:dyDescent="0.35">
      <c r="A635" s="16"/>
      <c r="C635" s="35"/>
      <c r="D635" s="36"/>
    </row>
    <row r="636" spans="1:4" s="80" customFormat="1" x14ac:dyDescent="0.35">
      <c r="A636" s="16"/>
      <c r="C636" s="35"/>
      <c r="D636" s="36"/>
    </row>
    <row r="637" spans="1:4" s="80" customFormat="1" x14ac:dyDescent="0.35">
      <c r="A637" s="16"/>
      <c r="C637" s="35"/>
      <c r="D637" s="36"/>
    </row>
    <row r="638" spans="1:4" s="80" customFormat="1" x14ac:dyDescent="0.35">
      <c r="A638" s="16"/>
      <c r="C638" s="35"/>
      <c r="D638" s="36"/>
    </row>
    <row r="639" spans="1:4" s="80" customFormat="1" x14ac:dyDescent="0.35">
      <c r="A639" s="16"/>
      <c r="C639" s="35"/>
      <c r="D639" s="36"/>
    </row>
    <row r="640" spans="1:4" s="80" customFormat="1" x14ac:dyDescent="0.35">
      <c r="A640" s="16"/>
      <c r="C640" s="35"/>
      <c r="D640" s="36"/>
    </row>
    <row r="641" spans="1:4" s="80" customFormat="1" x14ac:dyDescent="0.35">
      <c r="A641" s="16"/>
      <c r="C641" s="35"/>
      <c r="D641" s="36"/>
    </row>
    <row r="642" spans="1:4" s="80" customFormat="1" x14ac:dyDescent="0.35">
      <c r="A642" s="16"/>
      <c r="C642" s="35"/>
      <c r="D642" s="36"/>
    </row>
    <row r="643" spans="1:4" s="80" customFormat="1" x14ac:dyDescent="0.35">
      <c r="A643" s="16"/>
      <c r="C643" s="35"/>
      <c r="D643" s="36"/>
    </row>
    <row r="644" spans="1:4" s="80" customFormat="1" x14ac:dyDescent="0.35">
      <c r="A644" s="16"/>
      <c r="C644" s="35"/>
      <c r="D644" s="36"/>
    </row>
    <row r="645" spans="1:4" s="80" customFormat="1" x14ac:dyDescent="0.35">
      <c r="A645" s="16"/>
      <c r="C645" s="35"/>
      <c r="D645" s="36"/>
    </row>
    <row r="646" spans="1:4" s="80" customFormat="1" x14ac:dyDescent="0.35">
      <c r="A646" s="16"/>
      <c r="C646" s="35"/>
      <c r="D646" s="36"/>
    </row>
    <row r="647" spans="1:4" s="80" customFormat="1" x14ac:dyDescent="0.35">
      <c r="A647" s="16"/>
      <c r="C647" s="35"/>
      <c r="D647" s="36"/>
    </row>
    <row r="648" spans="1:4" s="80" customFormat="1" x14ac:dyDescent="0.35">
      <c r="A648" s="16"/>
      <c r="C648" s="35"/>
      <c r="D648" s="36"/>
    </row>
    <row r="649" spans="1:4" s="80" customFormat="1" x14ac:dyDescent="0.35">
      <c r="A649" s="16"/>
      <c r="C649" s="35"/>
      <c r="D649" s="36"/>
    </row>
    <row r="650" spans="1:4" s="80" customFormat="1" x14ac:dyDescent="0.35">
      <c r="A650" s="16"/>
      <c r="C650" s="35"/>
      <c r="D650" s="36"/>
    </row>
    <row r="651" spans="1:4" s="80" customFormat="1" x14ac:dyDescent="0.35">
      <c r="A651" s="16"/>
      <c r="C651" s="35"/>
      <c r="D651" s="36"/>
    </row>
    <row r="652" spans="1:4" s="80" customFormat="1" x14ac:dyDescent="0.35">
      <c r="A652" s="16"/>
      <c r="C652" s="35"/>
      <c r="D652" s="36"/>
    </row>
    <row r="653" spans="1:4" s="80" customFormat="1" x14ac:dyDescent="0.35">
      <c r="A653" s="16"/>
      <c r="C653" s="35"/>
      <c r="D653" s="36"/>
    </row>
    <row r="654" spans="1:4" s="80" customFormat="1" x14ac:dyDescent="0.35">
      <c r="A654" s="16"/>
      <c r="C654" s="35"/>
      <c r="D654" s="36"/>
    </row>
    <row r="655" spans="1:4" s="80" customFormat="1" x14ac:dyDescent="0.35">
      <c r="A655" s="16"/>
      <c r="C655" s="35"/>
      <c r="D655" s="36"/>
    </row>
    <row r="656" spans="1:4" s="80" customFormat="1" x14ac:dyDescent="0.35">
      <c r="A656" s="16"/>
      <c r="C656" s="35"/>
      <c r="D656" s="36"/>
    </row>
    <row r="657" spans="1:4" s="80" customFormat="1" x14ac:dyDescent="0.35">
      <c r="A657" s="16"/>
      <c r="C657" s="35"/>
      <c r="D657" s="36"/>
    </row>
    <row r="658" spans="1:4" s="80" customFormat="1" x14ac:dyDescent="0.35">
      <c r="A658" s="16"/>
      <c r="C658" s="35"/>
      <c r="D658" s="36"/>
    </row>
    <row r="659" spans="1:4" s="80" customFormat="1" x14ac:dyDescent="0.35">
      <c r="A659" s="16"/>
      <c r="C659" s="35"/>
      <c r="D659" s="36"/>
    </row>
    <row r="660" spans="1:4" s="80" customFormat="1" x14ac:dyDescent="0.35">
      <c r="A660" s="16"/>
      <c r="C660" s="35"/>
      <c r="D660" s="36"/>
    </row>
    <row r="661" spans="1:4" s="80" customFormat="1" x14ac:dyDescent="0.35">
      <c r="A661" s="16"/>
      <c r="C661" s="35"/>
      <c r="D661" s="36"/>
    </row>
    <row r="662" spans="1:4" s="80" customFormat="1" x14ac:dyDescent="0.35">
      <c r="A662" s="16"/>
      <c r="C662" s="35"/>
      <c r="D662" s="36"/>
    </row>
    <row r="663" spans="1:4" s="80" customFormat="1" x14ac:dyDescent="0.35">
      <c r="A663" s="16"/>
      <c r="C663" s="35"/>
      <c r="D663" s="36"/>
    </row>
    <row r="664" spans="1:4" s="80" customFormat="1" x14ac:dyDescent="0.35">
      <c r="A664" s="16"/>
      <c r="C664" s="35"/>
      <c r="D664" s="36"/>
    </row>
    <row r="665" spans="1:4" s="80" customFormat="1" x14ac:dyDescent="0.35">
      <c r="A665" s="16"/>
      <c r="C665" s="35"/>
      <c r="D665" s="36"/>
    </row>
    <row r="666" spans="1:4" s="80" customFormat="1" x14ac:dyDescent="0.35">
      <c r="A666" s="16"/>
      <c r="C666" s="35"/>
      <c r="D666" s="36"/>
    </row>
    <row r="667" spans="1:4" s="80" customFormat="1" x14ac:dyDescent="0.35">
      <c r="A667" s="16"/>
      <c r="C667" s="35"/>
      <c r="D667" s="36"/>
    </row>
    <row r="668" spans="1:4" s="80" customFormat="1" x14ac:dyDescent="0.35">
      <c r="A668" s="16"/>
      <c r="C668" s="35"/>
      <c r="D668" s="36"/>
    </row>
    <row r="669" spans="1:4" s="80" customFormat="1" x14ac:dyDescent="0.35">
      <c r="A669" s="16"/>
      <c r="C669" s="35"/>
      <c r="D669" s="36"/>
    </row>
    <row r="670" spans="1:4" s="80" customFormat="1" x14ac:dyDescent="0.35">
      <c r="A670" s="16"/>
      <c r="C670" s="35"/>
      <c r="D670" s="36"/>
    </row>
    <row r="671" spans="1:4" s="80" customFormat="1" x14ac:dyDescent="0.35">
      <c r="A671" s="16"/>
      <c r="C671" s="35"/>
      <c r="D671" s="36"/>
    </row>
    <row r="672" spans="1:4" s="80" customFormat="1" x14ac:dyDescent="0.35">
      <c r="A672" s="16"/>
      <c r="C672" s="35"/>
      <c r="D672" s="36"/>
    </row>
    <row r="673" spans="1:4" s="80" customFormat="1" x14ac:dyDescent="0.35">
      <c r="A673" s="16"/>
      <c r="C673" s="35"/>
      <c r="D673" s="36"/>
    </row>
    <row r="674" spans="1:4" s="80" customFormat="1" x14ac:dyDescent="0.35">
      <c r="A674" s="16"/>
      <c r="C674" s="35"/>
      <c r="D674" s="36"/>
    </row>
    <row r="675" spans="1:4" s="80" customFormat="1" x14ac:dyDescent="0.35">
      <c r="A675" s="16"/>
      <c r="C675" s="35"/>
      <c r="D675" s="36"/>
    </row>
    <row r="676" spans="1:4" s="80" customFormat="1" x14ac:dyDescent="0.35">
      <c r="A676" s="16"/>
      <c r="C676" s="35"/>
      <c r="D676" s="36"/>
    </row>
    <row r="677" spans="1:4" s="80" customFormat="1" x14ac:dyDescent="0.35">
      <c r="A677" s="16"/>
      <c r="C677" s="35"/>
      <c r="D677" s="36"/>
    </row>
    <row r="678" spans="1:4" s="80" customFormat="1" x14ac:dyDescent="0.35">
      <c r="A678" s="16"/>
      <c r="C678" s="35"/>
      <c r="D678" s="36"/>
    </row>
    <row r="679" spans="1:4" s="80" customFormat="1" x14ac:dyDescent="0.35">
      <c r="A679" s="16"/>
      <c r="C679" s="35"/>
      <c r="D679" s="36"/>
    </row>
    <row r="680" spans="1:4" s="80" customFormat="1" x14ac:dyDescent="0.35">
      <c r="A680" s="16"/>
      <c r="C680" s="35"/>
      <c r="D680" s="36"/>
    </row>
    <row r="681" spans="1:4" s="80" customFormat="1" x14ac:dyDescent="0.35">
      <c r="A681" s="16"/>
      <c r="C681" s="35"/>
      <c r="D681" s="36"/>
    </row>
    <row r="682" spans="1:4" s="80" customFormat="1" x14ac:dyDescent="0.35">
      <c r="A682" s="16"/>
      <c r="C682" s="35"/>
      <c r="D682" s="36"/>
    </row>
    <row r="683" spans="1:4" s="80" customFormat="1" x14ac:dyDescent="0.35">
      <c r="A683" s="16"/>
      <c r="C683" s="35"/>
      <c r="D683" s="36"/>
    </row>
    <row r="684" spans="1:4" s="80" customFormat="1" x14ac:dyDescent="0.35">
      <c r="A684" s="16"/>
      <c r="C684" s="35"/>
      <c r="D684" s="36"/>
    </row>
    <row r="685" spans="1:4" s="80" customFormat="1" x14ac:dyDescent="0.35">
      <c r="A685" s="16"/>
      <c r="C685" s="35"/>
      <c r="D685" s="36"/>
    </row>
    <row r="686" spans="1:4" s="80" customFormat="1" x14ac:dyDescent="0.35">
      <c r="A686" s="16"/>
      <c r="C686" s="35"/>
      <c r="D686" s="36"/>
    </row>
    <row r="687" spans="1:4" s="80" customFormat="1" x14ac:dyDescent="0.35">
      <c r="A687" s="16"/>
      <c r="C687" s="35"/>
      <c r="D687" s="36"/>
    </row>
    <row r="688" spans="1:4" s="80" customFormat="1" x14ac:dyDescent="0.35">
      <c r="A688" s="16"/>
      <c r="C688" s="35"/>
      <c r="D688" s="36"/>
    </row>
    <row r="689" spans="1:4" s="80" customFormat="1" x14ac:dyDescent="0.35">
      <c r="A689" s="16"/>
      <c r="C689" s="35"/>
      <c r="D689" s="36"/>
    </row>
    <row r="690" spans="1:4" s="80" customFormat="1" x14ac:dyDescent="0.35">
      <c r="A690" s="16"/>
      <c r="C690" s="35"/>
      <c r="D690" s="36"/>
    </row>
    <row r="691" spans="1:4" s="80" customFormat="1" x14ac:dyDescent="0.35">
      <c r="A691" s="16"/>
      <c r="C691" s="35"/>
      <c r="D691" s="36"/>
    </row>
    <row r="692" spans="1:4" s="80" customFormat="1" x14ac:dyDescent="0.35">
      <c r="A692" s="16"/>
      <c r="C692" s="35"/>
      <c r="D692" s="36"/>
    </row>
    <row r="693" spans="1:4" s="80" customFormat="1" x14ac:dyDescent="0.35">
      <c r="A693" s="16"/>
      <c r="C693" s="35"/>
      <c r="D693" s="36"/>
    </row>
    <row r="694" spans="1:4" s="80" customFormat="1" x14ac:dyDescent="0.35">
      <c r="A694" s="16"/>
      <c r="C694" s="35"/>
      <c r="D694" s="36"/>
    </row>
    <row r="695" spans="1:4" s="80" customFormat="1" x14ac:dyDescent="0.35">
      <c r="A695" s="16"/>
      <c r="C695" s="35"/>
      <c r="D695" s="36"/>
    </row>
    <row r="696" spans="1:4" s="80" customFormat="1" x14ac:dyDescent="0.35">
      <c r="A696" s="16"/>
      <c r="C696" s="35"/>
      <c r="D696" s="36"/>
    </row>
    <row r="697" spans="1:4" s="80" customFormat="1" x14ac:dyDescent="0.35">
      <c r="A697" s="16"/>
      <c r="C697" s="35"/>
      <c r="D697" s="36"/>
    </row>
    <row r="698" spans="1:4" s="80" customFormat="1" x14ac:dyDescent="0.35">
      <c r="A698" s="16"/>
      <c r="C698" s="35"/>
      <c r="D698" s="36"/>
    </row>
    <row r="699" spans="1:4" s="80" customFormat="1" x14ac:dyDescent="0.35">
      <c r="A699" s="16"/>
      <c r="C699" s="35"/>
      <c r="D699" s="36"/>
    </row>
    <row r="700" spans="1:4" s="80" customFormat="1" x14ac:dyDescent="0.35">
      <c r="A700" s="16"/>
      <c r="C700" s="35"/>
      <c r="D700" s="36"/>
    </row>
    <row r="701" spans="1:4" s="80" customFormat="1" x14ac:dyDescent="0.35">
      <c r="A701" s="16"/>
      <c r="C701" s="35"/>
      <c r="D701" s="36"/>
    </row>
    <row r="702" spans="1:4" s="80" customFormat="1" x14ac:dyDescent="0.35">
      <c r="A702" s="16"/>
      <c r="C702" s="35"/>
      <c r="D702" s="36"/>
    </row>
    <row r="703" spans="1:4" s="80" customFormat="1" x14ac:dyDescent="0.35">
      <c r="A703" s="16"/>
      <c r="C703" s="35"/>
      <c r="D703" s="36"/>
    </row>
    <row r="704" spans="1:4" s="80" customFormat="1" x14ac:dyDescent="0.35">
      <c r="A704" s="16"/>
      <c r="C704" s="35"/>
      <c r="D704" s="36"/>
    </row>
    <row r="705" spans="1:4" s="80" customFormat="1" x14ac:dyDescent="0.35">
      <c r="A705" s="16"/>
      <c r="C705" s="35"/>
      <c r="D705" s="36"/>
    </row>
    <row r="706" spans="1:4" s="80" customFormat="1" x14ac:dyDescent="0.35">
      <c r="A706" s="16"/>
      <c r="C706" s="35"/>
      <c r="D706" s="36"/>
    </row>
    <row r="707" spans="1:4" s="80" customFormat="1" x14ac:dyDescent="0.35">
      <c r="A707" s="16"/>
      <c r="C707" s="35"/>
      <c r="D707" s="36"/>
    </row>
    <row r="708" spans="1:4" s="80" customFormat="1" x14ac:dyDescent="0.35">
      <c r="A708" s="16"/>
      <c r="C708" s="35"/>
      <c r="D708" s="36"/>
    </row>
    <row r="709" spans="1:4" s="80" customFormat="1" x14ac:dyDescent="0.35">
      <c r="A709" s="16"/>
      <c r="C709" s="35"/>
      <c r="D709" s="36"/>
    </row>
    <row r="710" spans="1:4" s="80" customFormat="1" x14ac:dyDescent="0.35">
      <c r="A710" s="16"/>
      <c r="C710" s="35"/>
      <c r="D710" s="36"/>
    </row>
    <row r="711" spans="1:4" s="80" customFormat="1" x14ac:dyDescent="0.35">
      <c r="A711" s="16"/>
      <c r="C711" s="35"/>
      <c r="D711" s="36"/>
    </row>
    <row r="712" spans="1:4" s="80" customFormat="1" x14ac:dyDescent="0.35">
      <c r="A712" s="16"/>
      <c r="C712" s="35"/>
      <c r="D712" s="36"/>
    </row>
    <row r="713" spans="1:4" s="80" customFormat="1" x14ac:dyDescent="0.35">
      <c r="A713" s="16"/>
      <c r="C713" s="35"/>
      <c r="D713" s="36"/>
    </row>
    <row r="714" spans="1:4" s="80" customFormat="1" x14ac:dyDescent="0.35">
      <c r="A714" s="16"/>
      <c r="C714" s="35"/>
      <c r="D714" s="36"/>
    </row>
    <row r="715" spans="1:4" s="80" customFormat="1" x14ac:dyDescent="0.35">
      <c r="A715" s="16"/>
      <c r="C715" s="35"/>
      <c r="D715" s="36"/>
    </row>
    <row r="716" spans="1:4" s="80" customFormat="1" x14ac:dyDescent="0.35">
      <c r="A716" s="16"/>
      <c r="C716" s="35"/>
      <c r="D716" s="36"/>
    </row>
    <row r="717" spans="1:4" s="80" customFormat="1" x14ac:dyDescent="0.35">
      <c r="A717" s="16"/>
      <c r="C717" s="35"/>
      <c r="D717" s="36"/>
    </row>
    <row r="718" spans="1:4" s="80" customFormat="1" x14ac:dyDescent="0.35">
      <c r="A718" s="16"/>
      <c r="C718" s="35"/>
      <c r="D718" s="36"/>
    </row>
    <row r="719" spans="1:4" s="80" customFormat="1" x14ac:dyDescent="0.35">
      <c r="A719" s="16"/>
      <c r="C719" s="35"/>
      <c r="D719" s="36"/>
    </row>
    <row r="720" spans="1:4" s="80" customFormat="1" x14ac:dyDescent="0.35">
      <c r="A720" s="16"/>
      <c r="C720" s="35"/>
      <c r="D720" s="36"/>
    </row>
    <row r="721" spans="1:4" s="80" customFormat="1" x14ac:dyDescent="0.35">
      <c r="A721" s="16"/>
      <c r="C721" s="35"/>
      <c r="D721" s="36"/>
    </row>
    <row r="722" spans="1:4" s="80" customFormat="1" x14ac:dyDescent="0.35">
      <c r="A722" s="16"/>
      <c r="C722" s="35"/>
      <c r="D722" s="36"/>
    </row>
    <row r="723" spans="1:4" s="80" customFormat="1" x14ac:dyDescent="0.35">
      <c r="A723" s="16"/>
      <c r="C723" s="35"/>
      <c r="D723" s="36"/>
    </row>
    <row r="724" spans="1:4" s="80" customFormat="1" x14ac:dyDescent="0.35">
      <c r="A724" s="16"/>
      <c r="C724" s="35"/>
      <c r="D724" s="36"/>
    </row>
    <row r="725" spans="1:4" s="80" customFormat="1" x14ac:dyDescent="0.35">
      <c r="A725" s="16"/>
      <c r="C725" s="35"/>
      <c r="D725" s="36"/>
    </row>
    <row r="726" spans="1:4" s="80" customFormat="1" x14ac:dyDescent="0.35">
      <c r="A726" s="16"/>
      <c r="C726" s="35"/>
      <c r="D726" s="36"/>
    </row>
    <row r="727" spans="1:4" s="80" customFormat="1" x14ac:dyDescent="0.35">
      <c r="A727" s="16"/>
      <c r="C727" s="35"/>
      <c r="D727" s="36"/>
    </row>
    <row r="728" spans="1:4" s="80" customFormat="1" x14ac:dyDescent="0.35">
      <c r="A728" s="16"/>
      <c r="C728" s="35"/>
      <c r="D728" s="36"/>
    </row>
    <row r="729" spans="1:4" s="80" customFormat="1" x14ac:dyDescent="0.35">
      <c r="A729" s="16"/>
      <c r="C729" s="35"/>
      <c r="D729" s="36"/>
    </row>
    <row r="730" spans="1:4" s="80" customFormat="1" x14ac:dyDescent="0.35">
      <c r="A730" s="16"/>
      <c r="C730" s="35"/>
      <c r="D730" s="36"/>
    </row>
    <row r="731" spans="1:4" s="80" customFormat="1" x14ac:dyDescent="0.35">
      <c r="A731" s="16"/>
      <c r="C731" s="35"/>
      <c r="D731" s="36"/>
    </row>
    <row r="732" spans="1:4" s="80" customFormat="1" x14ac:dyDescent="0.35">
      <c r="A732" s="16"/>
      <c r="C732" s="35"/>
      <c r="D732" s="36"/>
    </row>
    <row r="733" spans="1:4" s="80" customFormat="1" x14ac:dyDescent="0.35">
      <c r="A733" s="16"/>
      <c r="C733" s="35"/>
      <c r="D733" s="36"/>
    </row>
    <row r="734" spans="1:4" s="80" customFormat="1" x14ac:dyDescent="0.35">
      <c r="A734" s="16"/>
      <c r="C734" s="35"/>
      <c r="D734" s="36"/>
    </row>
    <row r="735" spans="1:4" s="80" customFormat="1" x14ac:dyDescent="0.35">
      <c r="A735" s="16"/>
      <c r="C735" s="35"/>
      <c r="D735" s="36"/>
    </row>
    <row r="736" spans="1:4" s="80" customFormat="1" x14ac:dyDescent="0.35">
      <c r="A736" s="16"/>
      <c r="C736" s="35"/>
      <c r="D736" s="36"/>
    </row>
    <row r="737" spans="1:4" s="80" customFormat="1" x14ac:dyDescent="0.35">
      <c r="A737" s="16"/>
      <c r="C737" s="35"/>
      <c r="D737" s="36"/>
    </row>
    <row r="738" spans="1:4" s="80" customFormat="1" x14ac:dyDescent="0.35">
      <c r="A738" s="16"/>
      <c r="C738" s="35"/>
      <c r="D738" s="36"/>
    </row>
    <row r="739" spans="1:4" s="80" customFormat="1" x14ac:dyDescent="0.35">
      <c r="A739" s="16"/>
      <c r="C739" s="35"/>
      <c r="D739" s="36"/>
    </row>
    <row r="740" spans="1:4" s="80" customFormat="1" x14ac:dyDescent="0.35">
      <c r="A740" s="16"/>
      <c r="C740" s="35"/>
      <c r="D740" s="36"/>
    </row>
    <row r="741" spans="1:4" s="80" customFormat="1" x14ac:dyDescent="0.35">
      <c r="A741" s="16"/>
      <c r="C741" s="35"/>
      <c r="D741" s="36"/>
    </row>
    <row r="742" spans="1:4" s="80" customFormat="1" x14ac:dyDescent="0.35">
      <c r="A742" s="16"/>
      <c r="C742" s="35"/>
      <c r="D742" s="36"/>
    </row>
    <row r="743" spans="1:4" s="80" customFormat="1" x14ac:dyDescent="0.35">
      <c r="A743" s="16"/>
      <c r="C743" s="35"/>
      <c r="D743" s="36"/>
    </row>
    <row r="744" spans="1:4" s="80" customFormat="1" x14ac:dyDescent="0.35">
      <c r="A744" s="16"/>
      <c r="C744" s="35"/>
      <c r="D744" s="36"/>
    </row>
    <row r="745" spans="1:4" s="80" customFormat="1" x14ac:dyDescent="0.35">
      <c r="A745" s="16"/>
      <c r="C745" s="35"/>
      <c r="D745" s="36"/>
    </row>
    <row r="746" spans="1:4" s="80" customFormat="1" x14ac:dyDescent="0.35">
      <c r="A746" s="16"/>
      <c r="C746" s="35"/>
      <c r="D746" s="36"/>
    </row>
    <row r="747" spans="1:4" s="80" customFormat="1" x14ac:dyDescent="0.35">
      <c r="A747" s="16"/>
      <c r="C747" s="35"/>
      <c r="D747" s="36"/>
    </row>
    <row r="748" spans="1:4" s="80" customFormat="1" x14ac:dyDescent="0.35">
      <c r="A748" s="16"/>
      <c r="C748" s="35"/>
      <c r="D748" s="36"/>
    </row>
    <row r="749" spans="1:4" s="80" customFormat="1" x14ac:dyDescent="0.35">
      <c r="A749" s="16"/>
      <c r="C749" s="35"/>
      <c r="D749" s="36"/>
    </row>
    <row r="750" spans="1:4" s="80" customFormat="1" x14ac:dyDescent="0.35">
      <c r="A750" s="16"/>
      <c r="C750" s="35"/>
      <c r="D750" s="36"/>
    </row>
    <row r="751" spans="1:4" s="80" customFormat="1" x14ac:dyDescent="0.35">
      <c r="A751" s="16"/>
      <c r="C751" s="35"/>
      <c r="D751" s="36"/>
    </row>
    <row r="752" spans="1:4" s="80" customFormat="1" x14ac:dyDescent="0.35">
      <c r="A752" s="16"/>
      <c r="C752" s="35"/>
      <c r="D752" s="36"/>
    </row>
    <row r="753" spans="1:4" s="80" customFormat="1" x14ac:dyDescent="0.35">
      <c r="A753" s="16"/>
      <c r="C753" s="35"/>
      <c r="D753" s="36"/>
    </row>
    <row r="754" spans="1:4" s="80" customFormat="1" x14ac:dyDescent="0.35">
      <c r="A754" s="16"/>
      <c r="C754" s="35"/>
      <c r="D754" s="36"/>
    </row>
    <row r="755" spans="1:4" s="80" customFormat="1" x14ac:dyDescent="0.35">
      <c r="A755" s="16"/>
      <c r="C755" s="35"/>
      <c r="D755" s="36"/>
    </row>
    <row r="756" spans="1:4" s="80" customFormat="1" x14ac:dyDescent="0.35">
      <c r="A756" s="16"/>
      <c r="C756" s="35"/>
      <c r="D756" s="36"/>
    </row>
    <row r="757" spans="1:4" s="80" customFormat="1" x14ac:dyDescent="0.35">
      <c r="A757" s="16"/>
      <c r="C757" s="35"/>
      <c r="D757" s="36"/>
    </row>
    <row r="758" spans="1:4" s="80" customFormat="1" x14ac:dyDescent="0.35">
      <c r="A758" s="16"/>
      <c r="C758" s="35"/>
      <c r="D758" s="36"/>
    </row>
    <row r="759" spans="1:4" s="80" customFormat="1" x14ac:dyDescent="0.35">
      <c r="A759" s="16"/>
      <c r="C759" s="35"/>
      <c r="D759" s="36"/>
    </row>
    <row r="760" spans="1:4" s="80" customFormat="1" x14ac:dyDescent="0.35">
      <c r="A760" s="16"/>
      <c r="C760" s="35"/>
      <c r="D760" s="36"/>
    </row>
    <row r="761" spans="1:4" s="80" customFormat="1" x14ac:dyDescent="0.35">
      <c r="A761" s="16"/>
      <c r="C761" s="35"/>
      <c r="D761" s="36"/>
    </row>
    <row r="762" spans="1:4" s="80" customFormat="1" x14ac:dyDescent="0.35">
      <c r="A762" s="16"/>
      <c r="C762" s="35"/>
      <c r="D762" s="36"/>
    </row>
    <row r="763" spans="1:4" s="80" customFormat="1" x14ac:dyDescent="0.35">
      <c r="A763" s="16"/>
      <c r="C763" s="35"/>
      <c r="D763" s="36"/>
    </row>
    <row r="764" spans="1:4" s="80" customFormat="1" x14ac:dyDescent="0.35">
      <c r="A764" s="16"/>
      <c r="C764" s="35"/>
      <c r="D764" s="36"/>
    </row>
    <row r="765" spans="1:4" s="80" customFormat="1" x14ac:dyDescent="0.35">
      <c r="A765" s="16"/>
      <c r="C765" s="35"/>
      <c r="D765" s="36"/>
    </row>
    <row r="766" spans="1:4" s="80" customFormat="1" x14ac:dyDescent="0.35">
      <c r="A766" s="16"/>
      <c r="C766" s="35"/>
      <c r="D766" s="36"/>
    </row>
    <row r="767" spans="1:4" s="80" customFormat="1" x14ac:dyDescent="0.35">
      <c r="A767" s="16"/>
      <c r="C767" s="35"/>
      <c r="D767" s="36"/>
    </row>
    <row r="768" spans="1:4" s="80" customFormat="1" x14ac:dyDescent="0.35">
      <c r="A768" s="16"/>
      <c r="C768" s="35"/>
      <c r="D768" s="36"/>
    </row>
    <row r="769" spans="1:4" s="80" customFormat="1" x14ac:dyDescent="0.35">
      <c r="A769" s="16"/>
      <c r="C769" s="35"/>
      <c r="D769" s="36"/>
    </row>
    <row r="770" spans="1:4" s="80" customFormat="1" x14ac:dyDescent="0.35">
      <c r="A770" s="16"/>
      <c r="C770" s="35"/>
      <c r="D770" s="36"/>
    </row>
    <row r="771" spans="1:4" s="80" customFormat="1" x14ac:dyDescent="0.35">
      <c r="A771" s="16"/>
      <c r="C771" s="35"/>
      <c r="D771" s="36"/>
    </row>
    <row r="772" spans="1:4" s="80" customFormat="1" x14ac:dyDescent="0.35">
      <c r="A772" s="16"/>
      <c r="C772" s="35"/>
      <c r="D772" s="36"/>
    </row>
    <row r="773" spans="1:4" s="80" customFormat="1" x14ac:dyDescent="0.35">
      <c r="A773" s="16"/>
      <c r="C773" s="35"/>
      <c r="D773" s="36"/>
    </row>
    <row r="774" spans="1:4" s="80" customFormat="1" x14ac:dyDescent="0.35">
      <c r="A774" s="16"/>
      <c r="C774" s="35"/>
      <c r="D774" s="36"/>
    </row>
    <row r="775" spans="1:4" s="80" customFormat="1" x14ac:dyDescent="0.35">
      <c r="A775" s="16"/>
      <c r="C775" s="35"/>
      <c r="D775" s="36"/>
    </row>
    <row r="776" spans="1:4" s="80" customFormat="1" x14ac:dyDescent="0.35">
      <c r="A776" s="16"/>
      <c r="C776" s="35"/>
      <c r="D776" s="36"/>
    </row>
    <row r="777" spans="1:4" s="80" customFormat="1" x14ac:dyDescent="0.35">
      <c r="A777" s="16"/>
      <c r="C777" s="35"/>
      <c r="D777" s="36"/>
    </row>
    <row r="778" spans="1:4" s="80" customFormat="1" x14ac:dyDescent="0.35">
      <c r="A778" s="16"/>
      <c r="C778" s="35"/>
      <c r="D778" s="36"/>
    </row>
    <row r="779" spans="1:4" s="80" customFormat="1" x14ac:dyDescent="0.35">
      <c r="A779" s="16"/>
      <c r="C779" s="35"/>
      <c r="D779" s="36"/>
    </row>
    <row r="780" spans="1:4" s="80" customFormat="1" x14ac:dyDescent="0.35">
      <c r="A780" s="16"/>
      <c r="C780" s="35"/>
      <c r="D780" s="36"/>
    </row>
    <row r="781" spans="1:4" s="80" customFormat="1" x14ac:dyDescent="0.35">
      <c r="A781" s="16"/>
      <c r="C781" s="35"/>
      <c r="D781" s="36"/>
    </row>
    <row r="782" spans="1:4" s="80" customFormat="1" x14ac:dyDescent="0.35">
      <c r="A782" s="16"/>
      <c r="C782" s="35"/>
      <c r="D782" s="36"/>
    </row>
    <row r="783" spans="1:4" s="80" customFormat="1" x14ac:dyDescent="0.35">
      <c r="A783" s="16"/>
      <c r="C783" s="35"/>
      <c r="D783" s="36"/>
    </row>
    <row r="784" spans="1:4" s="80" customFormat="1" x14ac:dyDescent="0.35">
      <c r="A784" s="16"/>
      <c r="C784" s="35"/>
      <c r="D784" s="36"/>
    </row>
    <row r="785" spans="1:4" s="80" customFormat="1" x14ac:dyDescent="0.35">
      <c r="A785" s="16"/>
      <c r="C785" s="35"/>
      <c r="D785" s="36"/>
    </row>
    <row r="786" spans="1:4" s="80" customFormat="1" x14ac:dyDescent="0.35">
      <c r="A786" s="16"/>
      <c r="C786" s="35"/>
      <c r="D786" s="36"/>
    </row>
    <row r="787" spans="1:4" s="80" customFormat="1" x14ac:dyDescent="0.35">
      <c r="A787" s="16"/>
      <c r="C787" s="35"/>
      <c r="D787" s="36"/>
    </row>
    <row r="788" spans="1:4" s="80" customFormat="1" x14ac:dyDescent="0.35">
      <c r="A788" s="16"/>
      <c r="C788" s="35"/>
      <c r="D788" s="36"/>
    </row>
    <row r="789" spans="1:4" s="80" customFormat="1" x14ac:dyDescent="0.35">
      <c r="A789" s="16"/>
      <c r="C789" s="35"/>
      <c r="D789" s="36"/>
    </row>
    <row r="790" spans="1:4" s="80" customFormat="1" x14ac:dyDescent="0.35">
      <c r="A790" s="16"/>
      <c r="C790" s="35"/>
      <c r="D790" s="36"/>
    </row>
    <row r="791" spans="1:4" s="80" customFormat="1" x14ac:dyDescent="0.35">
      <c r="A791" s="16"/>
      <c r="C791" s="35"/>
      <c r="D791" s="36"/>
    </row>
    <row r="792" spans="1:4" s="80" customFormat="1" x14ac:dyDescent="0.35">
      <c r="A792" s="16"/>
      <c r="C792" s="35"/>
      <c r="D792" s="36"/>
    </row>
    <row r="793" spans="1:4" s="80" customFormat="1" x14ac:dyDescent="0.35">
      <c r="A793" s="16"/>
      <c r="C793" s="35"/>
      <c r="D793" s="36"/>
    </row>
    <row r="794" spans="1:4" s="80" customFormat="1" x14ac:dyDescent="0.35">
      <c r="A794" s="16"/>
      <c r="C794" s="35"/>
      <c r="D794" s="36"/>
    </row>
    <row r="795" spans="1:4" s="80" customFormat="1" x14ac:dyDescent="0.35">
      <c r="A795" s="16"/>
      <c r="C795" s="35"/>
      <c r="D795" s="36"/>
    </row>
    <row r="796" spans="1:4" s="80" customFormat="1" x14ac:dyDescent="0.35">
      <c r="A796" s="16"/>
      <c r="C796" s="35"/>
      <c r="D796" s="36"/>
    </row>
    <row r="797" spans="1:4" s="80" customFormat="1" x14ac:dyDescent="0.35">
      <c r="A797" s="16"/>
      <c r="C797" s="35"/>
      <c r="D797" s="36"/>
    </row>
    <row r="798" spans="1:4" s="80" customFormat="1" x14ac:dyDescent="0.35">
      <c r="A798" s="16"/>
      <c r="C798" s="35"/>
      <c r="D798" s="36"/>
    </row>
    <row r="799" spans="1:4" s="80" customFormat="1" x14ac:dyDescent="0.35">
      <c r="A799" s="16"/>
      <c r="C799" s="35"/>
      <c r="D799" s="36"/>
    </row>
    <row r="800" spans="1:4" s="80" customFormat="1" x14ac:dyDescent="0.35">
      <c r="A800" s="16"/>
      <c r="C800" s="35"/>
      <c r="D800" s="36"/>
    </row>
    <row r="801" spans="1:17" s="80" customFormat="1" x14ac:dyDescent="0.35">
      <c r="A801" s="16"/>
      <c r="C801" s="35"/>
      <c r="D801" s="36"/>
    </row>
    <row r="802" spans="1:17" s="80" customFormat="1" x14ac:dyDescent="0.35">
      <c r="A802" s="16"/>
      <c r="C802" s="35"/>
      <c r="D802" s="36"/>
    </row>
    <row r="803" spans="1:17" s="80" customFormat="1" x14ac:dyDescent="0.35">
      <c r="A803" s="16"/>
      <c r="C803" s="35"/>
      <c r="D803" s="36"/>
    </row>
    <row r="804" spans="1:17" s="80" customFormat="1" x14ac:dyDescent="0.35">
      <c r="A804" s="16"/>
      <c r="C804" s="35"/>
      <c r="D804" s="36"/>
    </row>
    <row r="805" spans="1:17" s="80" customFormat="1" x14ac:dyDescent="0.35">
      <c r="A805" s="16"/>
      <c r="C805" s="35"/>
      <c r="D805" s="36"/>
    </row>
    <row r="806" spans="1:17" s="80" customFormat="1" x14ac:dyDescent="0.35">
      <c r="A806" s="16"/>
      <c r="C806" s="35"/>
      <c r="D806" s="36"/>
    </row>
    <row r="807" spans="1:17" s="80" customFormat="1" x14ac:dyDescent="0.35">
      <c r="A807" s="16"/>
      <c r="C807" s="35"/>
      <c r="D807" s="36"/>
    </row>
    <row r="808" spans="1:17" s="80" customFormat="1" x14ac:dyDescent="0.35">
      <c r="A808" s="16"/>
      <c r="C808" s="35"/>
      <c r="D808" s="36"/>
    </row>
    <row r="809" spans="1:17" s="80" customFormat="1" x14ac:dyDescent="0.35">
      <c r="A809" s="16"/>
      <c r="C809" s="35"/>
      <c r="D809" s="36"/>
    </row>
    <row r="810" spans="1:17" s="80" customFormat="1" x14ac:dyDescent="0.35">
      <c r="A810" s="16"/>
      <c r="C810" s="35"/>
      <c r="D810" s="36"/>
    </row>
    <row r="811" spans="1:17" s="80" customFormat="1" x14ac:dyDescent="0.35">
      <c r="A811" s="16"/>
      <c r="C811" s="35"/>
      <c r="D811" s="36"/>
    </row>
    <row r="812" spans="1:17" s="80" customFormat="1" x14ac:dyDescent="0.35">
      <c r="A812" s="16"/>
      <c r="C812" s="35"/>
      <c r="D812" s="36"/>
    </row>
    <row r="813" spans="1:17" s="80" customFormat="1" x14ac:dyDescent="0.35">
      <c r="A813" s="16"/>
      <c r="C813" s="35"/>
      <c r="D813" s="36"/>
    </row>
    <row r="814" spans="1:17" s="80" customFormat="1" x14ac:dyDescent="0.35">
      <c r="A814" s="16"/>
      <c r="C814" s="35"/>
      <c r="D814" s="36"/>
    </row>
    <row r="815" spans="1:17" s="80" customFormat="1" x14ac:dyDescent="0.35">
      <c r="A815" s="16"/>
      <c r="C815" s="35"/>
      <c r="D815" s="36"/>
    </row>
    <row r="816" spans="1:17" x14ac:dyDescent="0.35">
      <c r="A816" s="16"/>
      <c r="B816" s="80"/>
      <c r="C816" s="35"/>
      <c r="D816" s="36"/>
      <c r="E816" s="80"/>
      <c r="F816" s="80"/>
      <c r="G816" s="80"/>
      <c r="H816" s="80"/>
      <c r="I816" s="80"/>
      <c r="J816" s="80"/>
      <c r="K816" s="80"/>
      <c r="L816" s="80"/>
      <c r="M816" s="80"/>
      <c r="N816" s="80"/>
      <c r="O816" s="80"/>
      <c r="P816" s="80"/>
      <c r="Q816" s="80"/>
    </row>
    <row r="817" spans="1:17" x14ac:dyDescent="0.35">
      <c r="A817" s="16"/>
      <c r="B817" s="80"/>
      <c r="C817" s="35"/>
      <c r="D817" s="36"/>
      <c r="E817" s="80"/>
      <c r="F817" s="80"/>
      <c r="G817" s="80"/>
      <c r="H817" s="80"/>
      <c r="I817" s="80"/>
      <c r="J817" s="80"/>
      <c r="K817" s="80"/>
      <c r="L817" s="80"/>
      <c r="M817" s="80"/>
      <c r="N817" s="80"/>
      <c r="O817" s="80"/>
      <c r="P817" s="80"/>
      <c r="Q817" s="80"/>
    </row>
    <row r="818" spans="1:17" x14ac:dyDescent="0.35">
      <c r="A818" s="16"/>
      <c r="B818" s="80"/>
      <c r="C818" s="35"/>
      <c r="D818" s="36"/>
      <c r="E818" s="80"/>
      <c r="F818" s="80"/>
      <c r="G818" s="80"/>
      <c r="H818" s="80"/>
      <c r="I818" s="80"/>
      <c r="J818" s="80"/>
      <c r="K818" s="80"/>
      <c r="L818" s="80"/>
      <c r="M818" s="80"/>
      <c r="N818" s="80"/>
      <c r="O818" s="80"/>
      <c r="P818" s="80"/>
      <c r="Q818" s="80"/>
    </row>
    <row r="819" spans="1:17" x14ac:dyDescent="0.35">
      <c r="A819" s="16"/>
      <c r="B819" s="80"/>
      <c r="C819" s="35"/>
      <c r="D819" s="36"/>
      <c r="E819" s="80"/>
      <c r="F819" s="80"/>
      <c r="G819" s="80"/>
      <c r="H819" s="80"/>
      <c r="I819" s="80"/>
      <c r="J819" s="80"/>
      <c r="K819" s="80"/>
      <c r="L819" s="80"/>
      <c r="M819" s="80"/>
      <c r="N819" s="80"/>
      <c r="O819" s="80"/>
      <c r="P819" s="80"/>
      <c r="Q819" s="80"/>
    </row>
    <row r="820" spans="1:17" x14ac:dyDescent="0.35">
      <c r="A820" s="16"/>
      <c r="B820" s="80"/>
      <c r="C820" s="35"/>
      <c r="D820" s="36"/>
      <c r="E820" s="80"/>
      <c r="F820" s="80"/>
      <c r="G820" s="80"/>
      <c r="H820" s="80"/>
      <c r="I820" s="80"/>
      <c r="J820" s="80"/>
      <c r="K820" s="80"/>
      <c r="L820" s="80"/>
      <c r="M820" s="80"/>
      <c r="N820" s="80"/>
      <c r="O820" s="80"/>
      <c r="P820" s="80"/>
      <c r="Q820" s="80"/>
    </row>
    <row r="821" spans="1:17" x14ac:dyDescent="0.35">
      <c r="A821" s="16"/>
      <c r="B821" s="80"/>
      <c r="C821" s="35"/>
      <c r="D821" s="36"/>
      <c r="E821" s="80"/>
      <c r="F821" s="80"/>
      <c r="G821" s="80"/>
      <c r="H821" s="80"/>
      <c r="I821" s="80"/>
      <c r="J821" s="80"/>
      <c r="K821" s="80"/>
      <c r="L821" s="80"/>
      <c r="M821" s="80"/>
      <c r="N821" s="80"/>
      <c r="O821" s="80"/>
      <c r="P821" s="80"/>
      <c r="Q821" s="80"/>
    </row>
    <row r="822" spans="1:17" x14ac:dyDescent="0.35">
      <c r="A822" s="16"/>
      <c r="B822" s="80"/>
      <c r="C822" s="35"/>
      <c r="D822" s="36"/>
      <c r="E822" s="80"/>
      <c r="F822" s="80"/>
      <c r="G822" s="80"/>
      <c r="H822" s="80"/>
      <c r="I822" s="80"/>
      <c r="J822" s="80"/>
      <c r="K822" s="80"/>
      <c r="L822" s="80"/>
      <c r="M822" s="80"/>
      <c r="N822" s="80"/>
      <c r="O822" s="80"/>
      <c r="P822" s="80"/>
      <c r="Q822" s="80"/>
    </row>
    <row r="823" spans="1:17" x14ac:dyDescent="0.35">
      <c r="A823" s="16"/>
      <c r="B823" s="80"/>
      <c r="C823" s="35"/>
      <c r="D823" s="36"/>
      <c r="E823" s="80"/>
      <c r="F823" s="80"/>
      <c r="G823" s="80"/>
      <c r="H823" s="80"/>
      <c r="I823" s="80"/>
      <c r="J823" s="80"/>
      <c r="K823" s="80"/>
      <c r="L823" s="80"/>
      <c r="M823" s="80"/>
      <c r="N823" s="80"/>
      <c r="O823" s="80"/>
      <c r="P823" s="80"/>
      <c r="Q823" s="80"/>
    </row>
    <row r="824" spans="1:17" x14ac:dyDescent="0.35">
      <c r="A824" s="16"/>
      <c r="B824" s="80"/>
      <c r="C824" s="35"/>
      <c r="D824" s="36"/>
      <c r="E824" s="80"/>
      <c r="F824" s="80"/>
      <c r="G824" s="80"/>
      <c r="H824" s="80"/>
      <c r="I824" s="80"/>
      <c r="J824" s="80"/>
      <c r="K824" s="80"/>
      <c r="L824" s="80"/>
      <c r="M824" s="80"/>
      <c r="N824" s="80"/>
      <c r="O824" s="80"/>
      <c r="P824" s="80"/>
      <c r="Q824" s="80"/>
    </row>
    <row r="825" spans="1:17" x14ac:dyDescent="0.35">
      <c r="A825" s="16"/>
      <c r="B825" s="80"/>
      <c r="C825" s="35"/>
      <c r="D825" s="36"/>
      <c r="E825" s="80"/>
      <c r="F825" s="80"/>
      <c r="G825" s="80"/>
      <c r="H825" s="80"/>
      <c r="I825" s="80"/>
      <c r="J825" s="80"/>
      <c r="K825" s="80"/>
      <c r="L825" s="80"/>
      <c r="M825" s="80"/>
      <c r="N825" s="80"/>
      <c r="O825" s="80"/>
      <c r="P825" s="80"/>
      <c r="Q825" s="80"/>
    </row>
    <row r="826" spans="1:17" x14ac:dyDescent="0.35">
      <c r="A826" s="16"/>
      <c r="B826" s="80"/>
      <c r="C826" s="35"/>
      <c r="D826" s="36"/>
      <c r="E826" s="80"/>
      <c r="F826" s="80"/>
      <c r="G826" s="80"/>
      <c r="H826" s="80"/>
      <c r="I826" s="80"/>
      <c r="J826" s="80"/>
      <c r="K826" s="80"/>
      <c r="L826" s="80"/>
      <c r="M826" s="80"/>
      <c r="N826" s="80"/>
      <c r="O826" s="80"/>
      <c r="P826" s="80"/>
      <c r="Q826" s="80"/>
    </row>
    <row r="827" spans="1:17" x14ac:dyDescent="0.35">
      <c r="A827" s="16"/>
      <c r="B827" s="80"/>
      <c r="C827" s="35"/>
      <c r="D827" s="36"/>
      <c r="E827" s="80"/>
      <c r="F827" s="80"/>
      <c r="G827" s="80"/>
      <c r="H827" s="80"/>
      <c r="I827" s="80"/>
      <c r="J827" s="80"/>
      <c r="K827" s="80"/>
      <c r="L827" s="80"/>
      <c r="M827" s="80"/>
      <c r="N827" s="80"/>
      <c r="O827" s="80"/>
      <c r="P827" s="80"/>
      <c r="Q827" s="80"/>
    </row>
    <row r="828" spans="1:17" x14ac:dyDescent="0.35">
      <c r="A828" s="16"/>
      <c r="B828" s="80"/>
      <c r="C828" s="35"/>
      <c r="D828" s="36"/>
      <c r="E828" s="80"/>
      <c r="F828" s="80"/>
      <c r="G828" s="80"/>
      <c r="H828" s="80"/>
      <c r="I828" s="80"/>
      <c r="J828" s="80"/>
      <c r="K828" s="80"/>
      <c r="L828" s="80"/>
      <c r="M828" s="80"/>
      <c r="N828" s="80"/>
      <c r="O828" s="80"/>
      <c r="P828" s="80"/>
      <c r="Q828" s="80"/>
    </row>
    <row r="829" spans="1:17" x14ac:dyDescent="0.35">
      <c r="A829" s="16"/>
      <c r="B829" s="80"/>
      <c r="C829" s="35"/>
      <c r="D829" s="36"/>
      <c r="E829" s="80"/>
      <c r="F829" s="80"/>
      <c r="G829" s="80"/>
      <c r="H829" s="80"/>
      <c r="I829" s="80"/>
      <c r="J829" s="80"/>
      <c r="K829" s="80"/>
      <c r="L829" s="80"/>
      <c r="M829" s="80"/>
      <c r="N829" s="80"/>
      <c r="O829" s="80"/>
      <c r="P829" s="80"/>
      <c r="Q829" s="80"/>
    </row>
    <row r="830" spans="1:17" x14ac:dyDescent="0.35">
      <c r="A830" s="16"/>
      <c r="B830" s="80"/>
      <c r="C830" s="35"/>
      <c r="D830" s="36"/>
      <c r="E830" s="80"/>
      <c r="F830" s="80"/>
      <c r="G830" s="80"/>
      <c r="H830" s="80"/>
      <c r="I830" s="80"/>
      <c r="J830" s="80"/>
      <c r="K830" s="80"/>
      <c r="L830" s="80"/>
      <c r="M830" s="80"/>
      <c r="N830" s="80"/>
      <c r="O830" s="80"/>
      <c r="P830" s="80"/>
      <c r="Q830" s="80"/>
    </row>
    <row r="831" spans="1:17" x14ac:dyDescent="0.35">
      <c r="A831" s="16"/>
      <c r="B831" s="80"/>
      <c r="C831" s="35"/>
      <c r="D831" s="36"/>
      <c r="E831" s="80"/>
      <c r="F831" s="80"/>
      <c r="G831" s="80"/>
      <c r="H831" s="80"/>
      <c r="I831" s="80"/>
      <c r="J831" s="80"/>
      <c r="K831" s="80"/>
      <c r="L831" s="80"/>
      <c r="M831" s="80"/>
      <c r="N831" s="80"/>
      <c r="O831" s="80"/>
      <c r="P831" s="80"/>
      <c r="Q831" s="80"/>
    </row>
    <row r="832" spans="1:17" x14ac:dyDescent="0.35">
      <c r="A832" s="16"/>
      <c r="B832" s="80"/>
      <c r="C832" s="35"/>
      <c r="D832" s="36"/>
      <c r="E832" s="80"/>
      <c r="F832" s="80"/>
      <c r="G832" s="80"/>
      <c r="H832" s="80"/>
      <c r="I832" s="80"/>
      <c r="J832" s="80"/>
      <c r="K832" s="80"/>
      <c r="L832" s="80"/>
      <c r="M832" s="80"/>
      <c r="N832" s="80"/>
      <c r="O832" s="80"/>
      <c r="P832" s="80"/>
      <c r="Q832" s="80"/>
    </row>
    <row r="833" spans="1:17" x14ac:dyDescent="0.35">
      <c r="A833" s="16"/>
      <c r="B833" s="80"/>
      <c r="C833" s="35"/>
      <c r="D833" s="36"/>
      <c r="E833" s="80"/>
      <c r="F833" s="80"/>
      <c r="G833" s="80"/>
      <c r="H833" s="80"/>
      <c r="I833" s="80"/>
      <c r="J833" s="80"/>
      <c r="K833" s="80"/>
      <c r="L833" s="80"/>
      <c r="M833" s="80"/>
      <c r="N833" s="80"/>
      <c r="O833" s="80"/>
      <c r="P833" s="80"/>
      <c r="Q833" s="80"/>
    </row>
    <row r="834" spans="1:17" x14ac:dyDescent="0.35">
      <c r="A834" s="16"/>
      <c r="B834" s="80"/>
      <c r="C834" s="35"/>
      <c r="D834" s="36"/>
      <c r="E834" s="80"/>
      <c r="F834" s="80"/>
      <c r="G834" s="80"/>
      <c r="H834" s="80"/>
      <c r="I834" s="80"/>
      <c r="J834" s="80"/>
      <c r="K834" s="80"/>
      <c r="L834" s="80"/>
      <c r="M834" s="80"/>
      <c r="N834" s="80"/>
      <c r="O834" s="80"/>
      <c r="P834" s="80"/>
      <c r="Q834" s="80"/>
    </row>
    <row r="835" spans="1:17" x14ac:dyDescent="0.35">
      <c r="A835" s="16"/>
      <c r="B835" s="80"/>
      <c r="C835" s="35"/>
      <c r="D835" s="36"/>
      <c r="E835" s="80"/>
      <c r="F835" s="80"/>
      <c r="G835" s="80"/>
      <c r="H835" s="80"/>
      <c r="I835" s="80"/>
      <c r="J835" s="80"/>
      <c r="K835" s="80"/>
      <c r="L835" s="80"/>
      <c r="M835" s="80"/>
      <c r="N835" s="80"/>
      <c r="O835" s="80"/>
      <c r="P835" s="80"/>
      <c r="Q835" s="80"/>
    </row>
    <row r="836" spans="1:17" x14ac:dyDescent="0.35">
      <c r="A836" s="16"/>
      <c r="B836" s="80"/>
      <c r="C836" s="35"/>
      <c r="D836" s="36"/>
      <c r="E836" s="80"/>
      <c r="F836" s="80"/>
      <c r="G836" s="80"/>
      <c r="H836" s="80"/>
      <c r="I836" s="80"/>
      <c r="J836" s="80"/>
      <c r="K836" s="80"/>
      <c r="L836" s="80"/>
      <c r="M836" s="80"/>
      <c r="N836" s="80"/>
      <c r="O836" s="80"/>
      <c r="P836" s="80"/>
      <c r="Q836" s="80"/>
    </row>
    <row r="837" spans="1:17" x14ac:dyDescent="0.35">
      <c r="A837" s="16"/>
      <c r="B837" s="80"/>
      <c r="C837" s="35"/>
      <c r="D837" s="36"/>
      <c r="E837" s="80"/>
      <c r="F837" s="80"/>
      <c r="G837" s="80"/>
      <c r="H837" s="80"/>
      <c r="I837" s="80"/>
      <c r="J837" s="80"/>
      <c r="K837" s="80"/>
      <c r="L837" s="80"/>
      <c r="M837" s="80"/>
      <c r="N837" s="80"/>
      <c r="O837" s="80"/>
      <c r="P837" s="80"/>
      <c r="Q837" s="80"/>
    </row>
    <row r="838" spans="1:17" x14ac:dyDescent="0.35">
      <c r="A838" s="16"/>
      <c r="B838" s="80"/>
      <c r="C838" s="35"/>
      <c r="D838" s="36"/>
      <c r="E838" s="80"/>
      <c r="F838" s="80"/>
      <c r="G838" s="80"/>
      <c r="H838" s="80"/>
      <c r="I838" s="80"/>
      <c r="J838" s="80"/>
      <c r="K838" s="80"/>
      <c r="L838" s="80"/>
      <c r="M838" s="80"/>
      <c r="N838" s="80"/>
      <c r="O838" s="80"/>
      <c r="P838" s="80"/>
      <c r="Q838" s="80"/>
    </row>
    <row r="839" spans="1:17" x14ac:dyDescent="0.35">
      <c r="A839" s="16"/>
      <c r="B839" s="80"/>
      <c r="C839" s="35"/>
      <c r="D839" s="36"/>
      <c r="E839" s="80"/>
      <c r="F839" s="80"/>
      <c r="G839" s="80"/>
      <c r="H839" s="80"/>
      <c r="I839" s="80"/>
      <c r="J839" s="80"/>
      <c r="K839" s="80"/>
      <c r="L839" s="80"/>
      <c r="M839" s="80"/>
      <c r="N839" s="80"/>
      <c r="O839" s="80"/>
      <c r="P839" s="80"/>
      <c r="Q839" s="80"/>
    </row>
    <row r="840" spans="1:17" x14ac:dyDescent="0.35">
      <c r="A840" s="16"/>
      <c r="B840" s="80"/>
      <c r="C840" s="35"/>
      <c r="D840" s="36"/>
      <c r="E840" s="80"/>
      <c r="F840" s="80"/>
      <c r="G840" s="80"/>
      <c r="H840" s="80"/>
      <c r="I840" s="80"/>
      <c r="J840" s="80"/>
      <c r="K840" s="80"/>
      <c r="L840" s="80"/>
      <c r="M840" s="80"/>
      <c r="N840" s="80"/>
      <c r="O840" s="80"/>
      <c r="P840" s="80"/>
      <c r="Q840" s="80"/>
    </row>
    <row r="841" spans="1:17" x14ac:dyDescent="0.35">
      <c r="A841" s="16"/>
      <c r="B841" s="80"/>
      <c r="C841" s="35"/>
      <c r="D841" s="36"/>
      <c r="E841" s="80"/>
      <c r="F841" s="80"/>
      <c r="G841" s="80"/>
      <c r="H841" s="80"/>
      <c r="I841" s="80"/>
      <c r="J841" s="80"/>
      <c r="K841" s="80"/>
      <c r="L841" s="80"/>
      <c r="M841" s="80"/>
      <c r="N841" s="80"/>
      <c r="O841" s="80"/>
      <c r="P841" s="80"/>
      <c r="Q841" s="80"/>
    </row>
    <row r="842" spans="1:17" x14ac:dyDescent="0.35">
      <c r="A842" s="16"/>
      <c r="B842" s="80"/>
      <c r="C842" s="35"/>
      <c r="D842" s="36"/>
      <c r="E842" s="80"/>
      <c r="F842" s="80"/>
      <c r="G842" s="80"/>
      <c r="H842" s="80"/>
      <c r="I842" s="80"/>
      <c r="J842" s="80"/>
      <c r="K842" s="80"/>
      <c r="L842" s="80"/>
      <c r="M842" s="80"/>
      <c r="N842" s="80"/>
      <c r="O842" s="80"/>
      <c r="P842" s="80"/>
      <c r="Q842" s="80"/>
    </row>
    <row r="843" spans="1:17" x14ac:dyDescent="0.35">
      <c r="A843" s="16"/>
      <c r="B843" s="80"/>
      <c r="C843" s="35"/>
      <c r="D843" s="36"/>
      <c r="E843" s="80"/>
      <c r="F843" s="80"/>
      <c r="G843" s="80"/>
      <c r="H843" s="80"/>
      <c r="I843" s="80"/>
      <c r="J843" s="80"/>
      <c r="K843" s="80"/>
      <c r="L843" s="80"/>
      <c r="M843" s="80"/>
      <c r="N843" s="80"/>
      <c r="O843" s="80"/>
      <c r="P843" s="80"/>
      <c r="Q843" s="80"/>
    </row>
    <row r="844" spans="1:17" x14ac:dyDescent="0.35">
      <c r="A844" s="16"/>
      <c r="B844" s="80"/>
      <c r="C844" s="35"/>
      <c r="D844" s="36"/>
      <c r="E844" s="80"/>
      <c r="F844" s="80"/>
      <c r="G844" s="80"/>
      <c r="H844" s="80"/>
      <c r="I844" s="80"/>
      <c r="J844" s="80"/>
      <c r="K844" s="80"/>
      <c r="L844" s="80"/>
      <c r="M844" s="80"/>
      <c r="N844" s="80"/>
      <c r="O844" s="80"/>
      <c r="P844" s="80"/>
      <c r="Q844" s="80"/>
    </row>
    <row r="845" spans="1:17" x14ac:dyDescent="0.35">
      <c r="A845" s="16"/>
      <c r="B845" s="80"/>
      <c r="C845" s="35"/>
      <c r="D845" s="36"/>
      <c r="E845" s="80"/>
      <c r="F845" s="80"/>
      <c r="G845" s="80"/>
      <c r="H845" s="80"/>
      <c r="I845" s="80"/>
      <c r="J845" s="80"/>
      <c r="K845" s="80"/>
      <c r="L845" s="80"/>
      <c r="M845" s="80"/>
      <c r="N845" s="80"/>
      <c r="O845" s="80"/>
      <c r="P845" s="80"/>
      <c r="Q845" s="80"/>
    </row>
    <row r="846" spans="1:17" x14ac:dyDescent="0.35">
      <c r="A846" s="16"/>
      <c r="B846" s="80"/>
      <c r="C846" s="35"/>
      <c r="D846" s="36"/>
      <c r="E846" s="80"/>
      <c r="F846" s="80"/>
      <c r="G846" s="80"/>
      <c r="H846" s="80"/>
      <c r="I846" s="80"/>
      <c r="J846" s="80"/>
      <c r="K846" s="80"/>
      <c r="L846" s="80"/>
      <c r="M846" s="80"/>
      <c r="N846" s="80"/>
      <c r="O846" s="80"/>
      <c r="P846" s="80"/>
      <c r="Q846" s="80"/>
    </row>
    <row r="847" spans="1:17" x14ac:dyDescent="0.35">
      <c r="A847" s="16"/>
      <c r="B847" s="80"/>
      <c r="C847" s="35"/>
      <c r="D847" s="36"/>
      <c r="E847" s="80"/>
      <c r="F847" s="80"/>
      <c r="G847" s="80"/>
      <c r="H847" s="80"/>
      <c r="I847" s="80"/>
      <c r="J847" s="80"/>
      <c r="K847" s="80"/>
      <c r="L847" s="80"/>
      <c r="M847" s="80"/>
      <c r="N847" s="80"/>
      <c r="O847" s="80"/>
      <c r="P847" s="80"/>
      <c r="Q847" s="80"/>
    </row>
    <row r="848" spans="1:17" x14ac:dyDescent="0.35">
      <c r="A848" s="16"/>
      <c r="B848" s="80"/>
      <c r="C848" s="35"/>
      <c r="D848" s="36"/>
      <c r="E848" s="80"/>
      <c r="F848" s="80"/>
      <c r="G848" s="80"/>
      <c r="H848" s="80"/>
      <c r="I848" s="80"/>
      <c r="J848" s="80"/>
      <c r="K848" s="80"/>
      <c r="L848" s="80"/>
      <c r="M848" s="80"/>
      <c r="N848" s="80"/>
      <c r="O848" s="80"/>
      <c r="P848" s="80"/>
      <c r="Q848" s="80"/>
    </row>
    <row r="849" spans="1:17" x14ac:dyDescent="0.35">
      <c r="A849" s="16"/>
      <c r="B849" s="80"/>
      <c r="C849" s="35"/>
      <c r="D849" s="36"/>
      <c r="E849" s="80"/>
      <c r="F849" s="80"/>
      <c r="G849" s="80"/>
      <c r="H849" s="80"/>
      <c r="I849" s="80"/>
      <c r="J849" s="80"/>
      <c r="K849" s="80"/>
      <c r="L849" s="80"/>
      <c r="M849" s="80"/>
      <c r="N849" s="80"/>
      <c r="O849" s="80"/>
      <c r="P849" s="80"/>
      <c r="Q849" s="80"/>
    </row>
    <row r="850" spans="1:17" x14ac:dyDescent="0.35">
      <c r="A850" s="16"/>
      <c r="B850" s="80"/>
      <c r="C850" s="35"/>
      <c r="D850" s="36"/>
      <c r="E850" s="80"/>
      <c r="F850" s="80"/>
      <c r="G850" s="80"/>
      <c r="H850" s="80"/>
      <c r="I850" s="80"/>
      <c r="J850" s="80"/>
      <c r="K850" s="80"/>
      <c r="L850" s="80"/>
      <c r="M850" s="80"/>
      <c r="N850" s="80"/>
      <c r="O850" s="80"/>
      <c r="P850" s="80"/>
      <c r="Q850" s="80"/>
    </row>
    <row r="851" spans="1:17" x14ac:dyDescent="0.35">
      <c r="A851" s="16"/>
      <c r="B851" s="80"/>
      <c r="C851" s="35"/>
      <c r="D851" s="36"/>
      <c r="E851" s="80"/>
      <c r="F851" s="80"/>
      <c r="G851" s="80"/>
      <c r="H851" s="80"/>
      <c r="I851" s="80"/>
      <c r="J851" s="80"/>
      <c r="K851" s="80"/>
      <c r="L851" s="80"/>
      <c r="M851" s="80"/>
      <c r="N851" s="80"/>
      <c r="O851" s="80"/>
      <c r="P851" s="80"/>
      <c r="Q851" s="80"/>
    </row>
    <row r="852" spans="1:17" x14ac:dyDescent="0.35">
      <c r="A852" s="16"/>
      <c r="B852" s="80"/>
      <c r="C852" s="35"/>
      <c r="D852" s="36"/>
      <c r="E852" s="80"/>
      <c r="F852" s="80"/>
      <c r="G852" s="80"/>
      <c r="H852" s="80"/>
      <c r="I852" s="80"/>
      <c r="J852" s="80"/>
      <c r="K852" s="80"/>
      <c r="L852" s="80"/>
      <c r="M852" s="80"/>
      <c r="N852" s="80"/>
      <c r="O852" s="80"/>
      <c r="P852" s="80"/>
      <c r="Q852" s="80"/>
    </row>
    <row r="853" spans="1:17" x14ac:dyDescent="0.35">
      <c r="A853" s="16"/>
      <c r="B853" s="80"/>
      <c r="C853" s="35"/>
      <c r="D853" s="36"/>
      <c r="E853" s="80"/>
      <c r="F853" s="80"/>
      <c r="G853" s="80"/>
      <c r="H853" s="80"/>
      <c r="I853" s="80"/>
      <c r="J853" s="80"/>
      <c r="K853" s="80"/>
      <c r="L853" s="80"/>
      <c r="M853" s="80"/>
      <c r="N853" s="80"/>
      <c r="O853" s="80"/>
      <c r="P853" s="80"/>
      <c r="Q853" s="80"/>
    </row>
    <row r="854" spans="1:17" x14ac:dyDescent="0.35">
      <c r="A854" s="16"/>
      <c r="B854" s="80"/>
      <c r="C854" s="35"/>
      <c r="D854" s="36"/>
      <c r="E854" s="80"/>
      <c r="F854" s="80"/>
      <c r="G854" s="80"/>
      <c r="H854" s="80"/>
      <c r="I854" s="80"/>
      <c r="J854" s="80"/>
      <c r="K854" s="80"/>
      <c r="L854" s="80"/>
      <c r="M854" s="80"/>
      <c r="N854" s="80"/>
      <c r="O854" s="80"/>
      <c r="P854" s="80"/>
      <c r="Q854" s="80"/>
    </row>
    <row r="855" spans="1:17" x14ac:dyDescent="0.35">
      <c r="A855" s="16"/>
      <c r="B855" s="80"/>
      <c r="C855" s="35"/>
      <c r="D855" s="36"/>
      <c r="E855" s="80"/>
      <c r="F855" s="80"/>
      <c r="G855" s="80"/>
      <c r="H855" s="80"/>
      <c r="I855" s="80"/>
      <c r="J855" s="80"/>
      <c r="K855" s="80"/>
      <c r="L855" s="80"/>
      <c r="M855" s="80"/>
      <c r="N855" s="80"/>
      <c r="O855" s="80"/>
      <c r="P855" s="80"/>
      <c r="Q855" s="80"/>
    </row>
    <row r="856" spans="1:17" x14ac:dyDescent="0.35">
      <c r="A856" s="16"/>
      <c r="B856" s="80"/>
      <c r="C856" s="35"/>
      <c r="D856" s="36"/>
      <c r="E856" s="80"/>
      <c r="F856" s="80"/>
      <c r="G856" s="80"/>
      <c r="H856" s="80"/>
      <c r="I856" s="80"/>
      <c r="J856" s="80"/>
      <c r="K856" s="80"/>
      <c r="L856" s="80"/>
      <c r="M856" s="80"/>
      <c r="N856" s="80"/>
      <c r="O856" s="80"/>
      <c r="P856" s="80"/>
      <c r="Q856" s="80"/>
    </row>
    <row r="857" spans="1:17" x14ac:dyDescent="0.35">
      <c r="A857" s="16"/>
      <c r="B857" s="80"/>
      <c r="C857" s="35"/>
      <c r="D857" s="36"/>
      <c r="E857" s="80"/>
      <c r="F857" s="80"/>
      <c r="G857" s="80"/>
      <c r="H857" s="80"/>
      <c r="I857" s="80"/>
      <c r="J857" s="80"/>
      <c r="K857" s="80"/>
      <c r="L857" s="80"/>
      <c r="M857" s="80"/>
      <c r="N857" s="80"/>
      <c r="O857" s="80"/>
      <c r="P857" s="80"/>
      <c r="Q857" s="80"/>
    </row>
    <row r="858" spans="1:17" x14ac:dyDescent="0.35">
      <c r="A858" s="16"/>
      <c r="B858" s="80"/>
      <c r="C858" s="35"/>
      <c r="D858" s="36"/>
      <c r="E858" s="80"/>
      <c r="F858" s="80"/>
      <c r="G858" s="80"/>
      <c r="H858" s="80"/>
      <c r="I858" s="80"/>
      <c r="J858" s="80"/>
      <c r="K858" s="80"/>
      <c r="L858" s="80"/>
      <c r="M858" s="80"/>
      <c r="N858" s="80"/>
      <c r="O858" s="80"/>
      <c r="P858" s="80"/>
      <c r="Q858" s="80"/>
    </row>
    <row r="859" spans="1:17" x14ac:dyDescent="0.35">
      <c r="A859" s="16"/>
      <c r="B859" s="80"/>
      <c r="C859" s="35"/>
      <c r="D859" s="36"/>
      <c r="E859" s="80"/>
      <c r="F859" s="80"/>
      <c r="G859" s="80"/>
      <c r="H859" s="80"/>
      <c r="I859" s="80"/>
      <c r="J859" s="80"/>
      <c r="K859" s="80"/>
      <c r="L859" s="80"/>
      <c r="M859" s="80"/>
      <c r="N859" s="80"/>
      <c r="O859" s="80"/>
      <c r="P859" s="80"/>
      <c r="Q859" s="80"/>
    </row>
    <row r="860" spans="1:17" x14ac:dyDescent="0.35">
      <c r="A860" s="16"/>
      <c r="B860" s="80"/>
      <c r="C860" s="35"/>
      <c r="D860" s="36"/>
      <c r="E860" s="80"/>
      <c r="F860" s="80"/>
      <c r="G860" s="80"/>
      <c r="H860" s="80"/>
      <c r="I860" s="80"/>
      <c r="J860" s="80"/>
      <c r="K860" s="80"/>
      <c r="L860" s="80"/>
      <c r="M860" s="80"/>
      <c r="N860" s="80"/>
      <c r="O860" s="80"/>
      <c r="P860" s="80"/>
      <c r="Q860" s="80"/>
    </row>
    <row r="861" spans="1:17" x14ac:dyDescent="0.35">
      <c r="A861" s="16"/>
      <c r="B861" s="80"/>
      <c r="C861" s="35"/>
      <c r="D861" s="36"/>
      <c r="E861" s="80"/>
      <c r="F861" s="80"/>
      <c r="G861" s="80"/>
      <c r="H861" s="80"/>
      <c r="I861" s="80"/>
      <c r="J861" s="80"/>
      <c r="K861" s="80"/>
      <c r="L861" s="80"/>
      <c r="M861" s="80"/>
      <c r="N861" s="80"/>
      <c r="O861" s="80"/>
      <c r="P861" s="80"/>
      <c r="Q861" s="80"/>
    </row>
    <row r="862" spans="1:17" x14ac:dyDescent="0.35">
      <c r="A862" s="16"/>
      <c r="B862" s="80"/>
      <c r="C862" s="35"/>
      <c r="D862" s="36"/>
      <c r="E862" s="80"/>
      <c r="F862" s="80"/>
      <c r="G862" s="80"/>
      <c r="H862" s="80"/>
      <c r="I862" s="80"/>
      <c r="J862" s="80"/>
      <c r="K862" s="80"/>
      <c r="L862" s="80"/>
      <c r="M862" s="80"/>
      <c r="N862" s="80"/>
      <c r="O862" s="80"/>
      <c r="P862" s="80"/>
      <c r="Q862" s="80"/>
    </row>
    <row r="863" spans="1:17" x14ac:dyDescent="0.35">
      <c r="A863" s="16"/>
      <c r="B863" s="80"/>
      <c r="C863" s="35"/>
      <c r="D863" s="36"/>
      <c r="E863" s="80"/>
      <c r="F863" s="80"/>
      <c r="G863" s="80"/>
      <c r="H863" s="80"/>
      <c r="I863" s="80"/>
      <c r="J863" s="80"/>
      <c r="K863" s="80"/>
      <c r="L863" s="80"/>
      <c r="M863" s="80"/>
      <c r="N863" s="80"/>
      <c r="O863" s="80"/>
      <c r="P863" s="80"/>
      <c r="Q863" s="80"/>
    </row>
    <row r="864" spans="1:17" x14ac:dyDescent="0.35">
      <c r="A864" s="16"/>
      <c r="B864" s="80"/>
      <c r="C864" s="35"/>
      <c r="D864" s="36"/>
      <c r="E864" s="80"/>
      <c r="F864" s="80"/>
      <c r="G864" s="80"/>
      <c r="H864" s="80"/>
      <c r="I864" s="80"/>
      <c r="J864" s="80"/>
      <c r="K864" s="80"/>
      <c r="L864" s="80"/>
      <c r="M864" s="80"/>
      <c r="N864" s="80"/>
      <c r="O864" s="80"/>
      <c r="P864" s="80"/>
      <c r="Q864" s="80"/>
    </row>
    <row r="865" spans="1:17" x14ac:dyDescent="0.35">
      <c r="A865" s="16"/>
      <c r="B865" s="80"/>
      <c r="C865" s="35"/>
      <c r="D865" s="36"/>
      <c r="E865" s="80"/>
      <c r="F865" s="80"/>
      <c r="G865" s="80"/>
      <c r="H865" s="80"/>
      <c r="I865" s="80"/>
      <c r="J865" s="80"/>
      <c r="K865" s="80"/>
      <c r="L865" s="80"/>
      <c r="M865" s="80"/>
      <c r="N865" s="80"/>
      <c r="O865" s="80"/>
      <c r="P865" s="80"/>
      <c r="Q865" s="80"/>
    </row>
    <row r="866" spans="1:17" x14ac:dyDescent="0.35">
      <c r="A866" s="16"/>
      <c r="B866" s="80"/>
      <c r="C866" s="35"/>
      <c r="D866" s="36"/>
      <c r="E866" s="80"/>
      <c r="F866" s="80"/>
      <c r="G866" s="80"/>
      <c r="H866" s="80"/>
      <c r="I866" s="80"/>
      <c r="J866" s="80"/>
      <c r="K866" s="80"/>
      <c r="L866" s="80"/>
      <c r="M866" s="80"/>
      <c r="N866" s="80"/>
      <c r="O866" s="80"/>
      <c r="P866" s="80"/>
      <c r="Q866" s="80"/>
    </row>
    <row r="867" spans="1:17" x14ac:dyDescent="0.35">
      <c r="A867" s="16"/>
      <c r="B867" s="80"/>
      <c r="C867" s="35"/>
      <c r="D867" s="36"/>
      <c r="E867" s="80"/>
      <c r="F867" s="80"/>
      <c r="G867" s="80"/>
      <c r="H867" s="80"/>
      <c r="I867" s="80"/>
      <c r="J867" s="80"/>
      <c r="K867" s="80"/>
      <c r="L867" s="80"/>
      <c r="M867" s="80"/>
      <c r="N867" s="80"/>
      <c r="O867" s="80"/>
      <c r="P867" s="80"/>
      <c r="Q867" s="80"/>
    </row>
    <row r="868" spans="1:17" x14ac:dyDescent="0.35">
      <c r="A868" s="16"/>
      <c r="B868" s="80"/>
      <c r="C868" s="35"/>
      <c r="D868" s="36"/>
      <c r="E868" s="80"/>
      <c r="F868" s="80"/>
      <c r="G868" s="80"/>
      <c r="H868" s="80"/>
      <c r="I868" s="80"/>
      <c r="J868" s="80"/>
      <c r="K868" s="80"/>
      <c r="L868" s="80"/>
      <c r="M868" s="80"/>
      <c r="N868" s="80"/>
      <c r="O868" s="80"/>
      <c r="P868" s="80"/>
      <c r="Q868" s="80"/>
    </row>
    <row r="869" spans="1:17" x14ac:dyDescent="0.35">
      <c r="A869" s="16"/>
      <c r="B869" s="80"/>
      <c r="C869" s="35"/>
      <c r="D869" s="36"/>
      <c r="E869" s="80"/>
      <c r="F869" s="80"/>
      <c r="G869" s="80"/>
      <c r="H869" s="80"/>
      <c r="I869" s="80"/>
      <c r="J869" s="80"/>
      <c r="K869" s="80"/>
      <c r="L869" s="80"/>
      <c r="M869" s="80"/>
      <c r="N869" s="80"/>
      <c r="O869" s="80"/>
      <c r="P869" s="80"/>
      <c r="Q869" s="80"/>
    </row>
    <row r="870" spans="1:17" x14ac:dyDescent="0.35">
      <c r="A870" s="16"/>
      <c r="B870" s="80"/>
      <c r="C870" s="35"/>
      <c r="D870" s="36"/>
      <c r="E870" s="80"/>
      <c r="F870" s="80"/>
      <c r="G870" s="80"/>
      <c r="H870" s="80"/>
      <c r="I870" s="80"/>
      <c r="J870" s="80"/>
      <c r="K870" s="80"/>
      <c r="L870" s="80"/>
      <c r="M870" s="80"/>
      <c r="N870" s="80"/>
      <c r="O870" s="80"/>
      <c r="P870" s="80"/>
      <c r="Q870" s="80"/>
    </row>
    <row r="871" spans="1:17" x14ac:dyDescent="0.35">
      <c r="A871" s="16"/>
      <c r="B871" s="80"/>
      <c r="C871" s="35"/>
      <c r="D871" s="36"/>
      <c r="E871" s="80"/>
      <c r="F871" s="80"/>
      <c r="G871" s="80"/>
      <c r="H871" s="80"/>
      <c r="I871" s="80"/>
      <c r="J871" s="80"/>
      <c r="K871" s="80"/>
      <c r="L871" s="80"/>
      <c r="M871" s="80"/>
      <c r="N871" s="80"/>
      <c r="O871" s="80"/>
      <c r="P871" s="80"/>
      <c r="Q871" s="80"/>
    </row>
    <row r="872" spans="1:17" x14ac:dyDescent="0.35">
      <c r="A872" s="16"/>
      <c r="B872" s="80"/>
      <c r="C872" s="35"/>
      <c r="D872" s="36"/>
      <c r="E872" s="80"/>
      <c r="F872" s="80"/>
      <c r="G872" s="80"/>
      <c r="H872" s="80"/>
      <c r="I872" s="80"/>
      <c r="J872" s="80"/>
      <c r="K872" s="80"/>
      <c r="L872" s="80"/>
      <c r="M872" s="80"/>
      <c r="N872" s="80"/>
      <c r="O872" s="80"/>
      <c r="P872" s="80"/>
      <c r="Q872" s="80"/>
    </row>
    <row r="873" spans="1:17" x14ac:dyDescent="0.35">
      <c r="A873" s="16"/>
      <c r="B873" s="80"/>
      <c r="C873" s="35"/>
      <c r="D873" s="36"/>
      <c r="E873" s="80"/>
      <c r="F873" s="80"/>
      <c r="G873" s="80"/>
      <c r="H873" s="80"/>
      <c r="I873" s="80"/>
      <c r="J873" s="80"/>
      <c r="K873" s="80"/>
      <c r="L873" s="80"/>
      <c r="M873" s="80"/>
      <c r="N873" s="80"/>
      <c r="O873" s="80"/>
      <c r="P873" s="80"/>
      <c r="Q873" s="80"/>
    </row>
    <row r="874" spans="1:17" x14ac:dyDescent="0.35">
      <c r="A874" s="16"/>
      <c r="B874" s="80"/>
      <c r="C874" s="35"/>
      <c r="D874" s="36"/>
      <c r="E874" s="80"/>
      <c r="F874" s="80"/>
      <c r="G874" s="80"/>
      <c r="H874" s="80"/>
      <c r="I874" s="80"/>
      <c r="J874" s="80"/>
      <c r="K874" s="80"/>
      <c r="L874" s="80"/>
      <c r="M874" s="80"/>
      <c r="N874" s="80"/>
      <c r="O874" s="80"/>
      <c r="P874" s="80"/>
      <c r="Q874" s="80"/>
    </row>
    <row r="875" spans="1:17" x14ac:dyDescent="0.35">
      <c r="A875" s="16"/>
      <c r="B875" s="80"/>
      <c r="C875" s="35"/>
      <c r="D875" s="36"/>
      <c r="E875" s="80"/>
      <c r="F875" s="80"/>
      <c r="G875" s="80"/>
      <c r="H875" s="80"/>
      <c r="I875" s="80"/>
      <c r="J875" s="80"/>
      <c r="K875" s="80"/>
      <c r="L875" s="80"/>
      <c r="M875" s="80"/>
      <c r="N875" s="80"/>
      <c r="O875" s="80"/>
      <c r="P875" s="80"/>
      <c r="Q875" s="80"/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theme="4" tint="0.59999389629810485"/>
  </sheetPr>
  <dimension ref="A1:DY1001"/>
  <sheetViews>
    <sheetView zoomScale="120" zoomScaleNormal="120" workbookViewId="0">
      <pane ySplit="4" topLeftCell="A375" activePane="bottomLeft" state="frozen"/>
      <selection activeCell="P16" sqref="P16"/>
      <selection pane="bottomLeft" activeCell="A383" sqref="A383:D390"/>
    </sheetView>
  </sheetViews>
  <sheetFormatPr defaultColWidth="8.81640625" defaultRowHeight="14.5" x14ac:dyDescent="0.35"/>
  <cols>
    <col min="1" max="1" width="14.1796875" style="1" customWidth="1"/>
    <col min="2" max="2" width="12.6328125" bestFit="1" customWidth="1"/>
    <col min="3" max="4" width="11.6328125" style="9" customWidth="1"/>
    <col min="5" max="129" width="9.1796875" style="80" customWidth="1"/>
  </cols>
  <sheetData>
    <row r="1" spans="1:129" s="26" customFormat="1" x14ac:dyDescent="0.35">
      <c r="A1" s="34" t="s">
        <v>578</v>
      </c>
      <c r="C1" s="30"/>
      <c r="D1" s="30"/>
      <c r="E1" s="27"/>
      <c r="F1" s="27"/>
      <c r="G1" s="29" t="str">
        <f>VLOOKUP(O1,Note!O:P,2,)</f>
        <v>United States</v>
      </c>
      <c r="H1" s="27"/>
      <c r="I1" s="27"/>
      <c r="J1" s="27"/>
      <c r="K1" s="27"/>
      <c r="L1" s="27"/>
      <c r="M1" s="27"/>
      <c r="N1" s="27"/>
      <c r="O1" s="31" t="str">
        <f>Table13456789101112131415161734[[#Headers],[USA]]</f>
        <v>USA</v>
      </c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  <c r="BB1" s="27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/>
      <c r="BN1" s="27"/>
      <c r="BO1" s="27"/>
      <c r="BP1" s="27"/>
      <c r="BQ1" s="27"/>
      <c r="BR1" s="27"/>
      <c r="BS1" s="27"/>
      <c r="BT1" s="27"/>
      <c r="BU1" s="27"/>
      <c r="BV1" s="27"/>
      <c r="BW1" s="27"/>
      <c r="BX1" s="27"/>
      <c r="BY1" s="27"/>
      <c r="BZ1" s="27"/>
      <c r="CA1" s="27"/>
      <c r="CB1" s="27"/>
      <c r="CC1" s="27"/>
      <c r="CD1" s="27"/>
      <c r="CE1" s="27"/>
      <c r="CF1" s="27"/>
      <c r="CG1" s="27"/>
      <c r="CH1" s="27"/>
      <c r="CI1" s="27"/>
      <c r="CJ1" s="27"/>
      <c r="CK1" s="27"/>
      <c r="CL1" s="27"/>
      <c r="CM1" s="27"/>
      <c r="CN1" s="27"/>
      <c r="CO1" s="27"/>
      <c r="CP1" s="27"/>
      <c r="CQ1" s="27"/>
      <c r="CR1" s="27"/>
      <c r="CS1" s="27"/>
      <c r="CT1" s="27"/>
      <c r="CU1" s="27"/>
      <c r="CV1" s="27"/>
      <c r="CW1" s="27"/>
      <c r="CX1" s="27"/>
      <c r="CY1" s="27"/>
      <c r="CZ1" s="27"/>
      <c r="DA1" s="27"/>
      <c r="DB1" s="27"/>
      <c r="DC1" s="27"/>
      <c r="DD1" s="27"/>
      <c r="DE1" s="27"/>
      <c r="DF1" s="27"/>
      <c r="DG1" s="27"/>
      <c r="DH1" s="27"/>
      <c r="DI1" s="27"/>
      <c r="DJ1" s="27"/>
      <c r="DK1" s="27"/>
      <c r="DL1" s="27"/>
      <c r="DM1" s="27"/>
      <c r="DN1" s="27"/>
      <c r="DO1" s="27"/>
      <c r="DP1" s="27"/>
      <c r="DQ1" s="27"/>
      <c r="DR1" s="27"/>
      <c r="DS1" s="27"/>
      <c r="DT1" s="27"/>
      <c r="DU1" s="27"/>
      <c r="DV1" s="27"/>
      <c r="DW1" s="27"/>
      <c r="DX1" s="27"/>
      <c r="DY1" s="27"/>
    </row>
    <row r="2" spans="1:129" s="26" customFormat="1" x14ac:dyDescent="0.35">
      <c r="A2" s="33" t="s">
        <v>579</v>
      </c>
      <c r="B2" s="29"/>
      <c r="C2" s="30"/>
      <c r="D2" s="30"/>
      <c r="E2" s="27"/>
      <c r="F2" s="27"/>
      <c r="G2" s="29" t="str">
        <f>G1&amp;" Industrial Production mom"</f>
        <v>United States Industrial Production mom</v>
      </c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7"/>
      <c r="CE2" s="27"/>
      <c r="CF2" s="27"/>
      <c r="CG2" s="27"/>
      <c r="CH2" s="27"/>
      <c r="CI2" s="27"/>
      <c r="CJ2" s="27"/>
      <c r="CK2" s="27"/>
      <c r="CL2" s="27"/>
      <c r="CM2" s="27"/>
      <c r="CN2" s="27"/>
      <c r="CO2" s="27"/>
      <c r="CP2" s="27"/>
      <c r="CQ2" s="27"/>
      <c r="CR2" s="27"/>
      <c r="CS2" s="27"/>
      <c r="CT2" s="27"/>
      <c r="CU2" s="27"/>
      <c r="CV2" s="27"/>
      <c r="CW2" s="27"/>
      <c r="CX2" s="27"/>
      <c r="CY2" s="27"/>
      <c r="CZ2" s="27"/>
      <c r="DA2" s="27"/>
      <c r="DB2" s="27"/>
      <c r="DC2" s="27"/>
      <c r="DD2" s="27"/>
      <c r="DE2" s="27"/>
      <c r="DF2" s="27"/>
      <c r="DG2" s="27"/>
      <c r="DH2" s="27"/>
      <c r="DI2" s="27"/>
      <c r="DJ2" s="27"/>
      <c r="DK2" s="27"/>
      <c r="DL2" s="27"/>
      <c r="DM2" s="27"/>
      <c r="DN2" s="27"/>
      <c r="DO2" s="27"/>
      <c r="DP2" s="27"/>
      <c r="DQ2" s="27"/>
      <c r="DR2" s="27"/>
      <c r="DS2" s="27"/>
      <c r="DT2" s="27"/>
      <c r="DU2" s="27"/>
      <c r="DV2" s="27"/>
      <c r="DW2" s="27"/>
      <c r="DX2" s="27"/>
      <c r="DY2" s="27"/>
    </row>
    <row r="3" spans="1:129" s="26" customFormat="1" x14ac:dyDescent="0.35">
      <c r="A3" s="28"/>
      <c r="B3" s="29"/>
      <c r="C3" s="30"/>
      <c r="D3" s="30"/>
      <c r="E3" s="27"/>
      <c r="F3" s="27"/>
      <c r="G3" s="29" t="str">
        <f>G1&amp;" Industrial Production yoy"</f>
        <v>United States Industrial Production yoy</v>
      </c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  <c r="BE3" s="27"/>
      <c r="BF3" s="27"/>
      <c r="BG3" s="27"/>
      <c r="BH3" s="27"/>
      <c r="BI3" s="27"/>
      <c r="BJ3" s="27"/>
      <c r="BK3" s="27"/>
      <c r="BL3" s="27"/>
      <c r="BM3" s="27"/>
      <c r="BN3" s="27"/>
      <c r="BO3" s="27"/>
      <c r="BP3" s="27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  <c r="CH3" s="27"/>
      <c r="CI3" s="27"/>
      <c r="CJ3" s="27"/>
      <c r="CK3" s="27"/>
      <c r="CL3" s="27"/>
      <c r="CM3" s="27"/>
      <c r="CN3" s="27"/>
      <c r="CO3" s="27"/>
      <c r="CP3" s="27"/>
      <c r="CQ3" s="27"/>
      <c r="CR3" s="27"/>
      <c r="CS3" s="27"/>
      <c r="CT3" s="27"/>
      <c r="CU3" s="27"/>
      <c r="CV3" s="27"/>
      <c r="CW3" s="27"/>
      <c r="CX3" s="27"/>
      <c r="CY3" s="27"/>
      <c r="CZ3" s="27"/>
      <c r="DA3" s="27"/>
      <c r="DB3" s="27"/>
      <c r="DC3" s="27"/>
      <c r="DD3" s="27"/>
      <c r="DE3" s="27"/>
      <c r="DF3" s="27"/>
      <c r="DG3" s="27"/>
      <c r="DH3" s="27"/>
      <c r="DI3" s="27"/>
      <c r="DJ3" s="27"/>
      <c r="DK3" s="27"/>
      <c r="DL3" s="27"/>
      <c r="DM3" s="27"/>
      <c r="DN3" s="27"/>
      <c r="DO3" s="27"/>
      <c r="DP3" s="27"/>
      <c r="DQ3" s="27"/>
      <c r="DR3" s="27"/>
      <c r="DS3" s="27"/>
      <c r="DT3" s="27"/>
      <c r="DU3" s="27"/>
      <c r="DV3" s="27"/>
      <c r="DW3" s="27"/>
      <c r="DX3" s="27"/>
      <c r="DY3" s="27"/>
    </row>
    <row r="4" spans="1:129" x14ac:dyDescent="0.35">
      <c r="A4" s="24" t="s">
        <v>490</v>
      </c>
      <c r="B4" s="32" t="s">
        <v>431</v>
      </c>
      <c r="C4" s="25" t="s">
        <v>580</v>
      </c>
      <c r="D4" s="25" t="s">
        <v>581</v>
      </c>
      <c r="G4" s="29" t="str">
        <f>G1&amp;" Industrial Production"</f>
        <v>United States Industrial Production</v>
      </c>
    </row>
    <row r="5" spans="1:129" x14ac:dyDescent="0.35">
      <c r="A5" s="21">
        <v>33208</v>
      </c>
      <c r="B5" s="76">
        <f>VLOOKUP(A5,Database!$A:$AU,MATCH($B$4,Database!$A$1:$AU$1,0),FALSE)</f>
        <v>60.917503302</v>
      </c>
      <c r="C5" s="22"/>
      <c r="D5" s="23"/>
    </row>
    <row r="6" spans="1:129" x14ac:dyDescent="0.35">
      <c r="A6" s="21">
        <v>33239</v>
      </c>
      <c r="B6" s="76">
        <f>VLOOKUP(A6,Database!$A:$AU,MATCH($B$4,Database!$A$1:$AU$1,0),FALSE)</f>
        <v>60.708873904999997</v>
      </c>
      <c r="C6" s="22">
        <f>(Table13456789101112131415161734[[#This Row],[USA]]-B5)/B5</f>
        <v>-3.424785746154394E-3</v>
      </c>
      <c r="D6" s="23"/>
    </row>
    <row r="7" spans="1:129" x14ac:dyDescent="0.35">
      <c r="A7" s="21">
        <v>33270</v>
      </c>
      <c r="B7" s="76">
        <f>VLOOKUP(A7,Database!$A:$AU,MATCH($B$4,Database!$A$1:$AU$1,0),FALSE)</f>
        <v>60.267519606</v>
      </c>
      <c r="C7" s="22">
        <f>(Table13456789101112131415161734[[#This Row],[USA]]-B6)/B6</f>
        <v>-7.2700129422701536E-3</v>
      </c>
      <c r="D7" s="23"/>
    </row>
    <row r="8" spans="1:129" x14ac:dyDescent="0.35">
      <c r="A8" s="21">
        <v>33298</v>
      </c>
      <c r="B8" s="76">
        <f>VLOOKUP(A8,Database!$A:$AU,MATCH($B$4,Database!$A$1:$AU$1,0),FALSE)</f>
        <v>59.929091786000001</v>
      </c>
      <c r="C8" s="22">
        <f>(Table13456789101112131415161734[[#This Row],[USA]]-B7)/B7</f>
        <v>-5.6154263890811785E-3</v>
      </c>
      <c r="D8" s="23"/>
    </row>
    <row r="9" spans="1:129" x14ac:dyDescent="0.35">
      <c r="A9" s="21">
        <v>33329</v>
      </c>
      <c r="B9" s="76">
        <f>VLOOKUP(A9,Database!$A:$AU,MATCH($B$4,Database!$A$1:$AU$1,0),FALSE)</f>
        <v>60.088241111999999</v>
      </c>
      <c r="C9" s="22">
        <f>(Table13456789101112131415161734[[#This Row],[USA]]-B8)/B8</f>
        <v>2.6556271963590252E-3</v>
      </c>
      <c r="D9" s="23"/>
    </row>
    <row r="10" spans="1:129" x14ac:dyDescent="0.35">
      <c r="A10" s="21">
        <v>33359</v>
      </c>
      <c r="B10" s="76">
        <f>VLOOKUP(A10,Database!$A:$AU,MATCH($B$4,Database!$A$1:$AU$1,0),FALSE)</f>
        <v>60.689042213999997</v>
      </c>
      <c r="C10" s="22">
        <f>(Table13456789101112131415161734[[#This Row],[USA]]-B9)/B9</f>
        <v>9.998646838075189E-3</v>
      </c>
      <c r="D10" s="23"/>
    </row>
    <row r="11" spans="1:129" x14ac:dyDescent="0.35">
      <c r="A11" s="21">
        <v>33390</v>
      </c>
      <c r="B11" s="76">
        <f>VLOOKUP(A11,Database!$A:$AU,MATCH($B$4,Database!$A$1:$AU$1,0),FALSE)</f>
        <v>61.173133808999999</v>
      </c>
      <c r="C11" s="22">
        <f>(Table13456789101112131415161734[[#This Row],[USA]]-B10)/B10</f>
        <v>7.9765897984188355E-3</v>
      </c>
      <c r="D11" s="23"/>
    </row>
    <row r="12" spans="1:129" x14ac:dyDescent="0.35">
      <c r="A12" s="21">
        <v>33420</v>
      </c>
      <c r="B12" s="76">
        <f>VLOOKUP(A12,Database!$A:$AU,MATCH($B$4,Database!$A$1:$AU$1,0),FALSE)</f>
        <v>61.336348632000004</v>
      </c>
      <c r="C12" s="22">
        <f>(Table13456789101112131415161734[[#This Row],[USA]]-B11)/B11</f>
        <v>2.6680801331775386E-3</v>
      </c>
      <c r="D12" s="23"/>
    </row>
    <row r="13" spans="1:129" x14ac:dyDescent="0.35">
      <c r="A13" s="21">
        <v>33451</v>
      </c>
      <c r="B13" s="76">
        <f>VLOOKUP(A13,Database!$A:$AU,MATCH($B$4,Database!$A$1:$AU$1,0),FALSE)</f>
        <v>61.347454378999998</v>
      </c>
      <c r="C13" s="22">
        <f>(Table13456789101112131415161734[[#This Row],[USA]]-B12)/B12</f>
        <v>1.8106306044766534E-4</v>
      </c>
      <c r="D13" s="23"/>
    </row>
    <row r="14" spans="1:129" x14ac:dyDescent="0.35">
      <c r="A14" s="21">
        <v>33482</v>
      </c>
      <c r="B14" s="76">
        <f>VLOOKUP(A14,Database!$A:$AU,MATCH($B$4,Database!$A$1:$AU$1,0),FALSE)</f>
        <v>61.860500244999997</v>
      </c>
      <c r="C14" s="22">
        <f>(Table13456789101112131415161734[[#This Row],[USA]]-B13)/B13</f>
        <v>8.3629528102411501E-3</v>
      </c>
      <c r="D14" s="23"/>
    </row>
    <row r="15" spans="1:129" x14ac:dyDescent="0.35">
      <c r="A15" s="21">
        <v>33512</v>
      </c>
      <c r="B15" s="76">
        <f>VLOOKUP(A15,Database!$A:$AU,MATCH($B$4,Database!$A$1:$AU$1,0),FALSE)</f>
        <v>61.798427048999997</v>
      </c>
      <c r="C15" s="22">
        <f>(Table13456789101112131415161734[[#This Row],[USA]]-B14)/B14</f>
        <v>-1.0034383128839513E-3</v>
      </c>
      <c r="D15" s="23"/>
    </row>
    <row r="16" spans="1:129" x14ac:dyDescent="0.35">
      <c r="A16" s="21">
        <v>33543</v>
      </c>
      <c r="B16" s="76">
        <f>VLOOKUP(A16,Database!$A:$AU,MATCH($B$4,Database!$A$1:$AU$1,0),FALSE)</f>
        <v>61.718901965999997</v>
      </c>
      <c r="C16" s="22">
        <f>(Table13456789101112131415161734[[#This Row],[USA]]-B15)/B15</f>
        <v>-1.2868463939534349E-3</v>
      </c>
      <c r="D16" s="23"/>
    </row>
    <row r="17" spans="1:4" x14ac:dyDescent="0.35">
      <c r="A17" s="21">
        <v>33573</v>
      </c>
      <c r="B17" s="76">
        <f>VLOOKUP(A17,Database!$A:$AU,MATCH($B$4,Database!$A$1:$AU$1,0),FALSE)</f>
        <v>61.448992640999997</v>
      </c>
      <c r="C17" s="22">
        <f>(Table13456789101112131415161734[[#This Row],[USA]]-B16)/B16</f>
        <v>-4.3732036118965525E-3</v>
      </c>
      <c r="D17" s="23">
        <f>(Table13456789101112131415161734[[#This Row],[USA]]-B5)/B5</f>
        <v>8.724739363744528E-3</v>
      </c>
    </row>
    <row r="18" spans="1:4" x14ac:dyDescent="0.35">
      <c r="A18" s="21">
        <v>33604</v>
      </c>
      <c r="B18" s="76">
        <f>VLOOKUP(A18,Database!$A:$AU,MATCH($B$4,Database!$A$1:$AU$1,0),FALSE)</f>
        <v>61.128314185999997</v>
      </c>
      <c r="C18" s="22">
        <f>(Table13456789101112131415161734[[#This Row],[USA]]-B17)/B17</f>
        <v>-5.2186120751153923E-3</v>
      </c>
      <c r="D18" s="23">
        <f>(Table13456789101112131415161734[[#This Row],[USA]]-B6)/B6</f>
        <v>6.9090439999984054E-3</v>
      </c>
    </row>
    <row r="19" spans="1:4" x14ac:dyDescent="0.35">
      <c r="A19" s="21">
        <v>33635</v>
      </c>
      <c r="B19" s="76">
        <f>VLOOKUP(A19,Database!$A:$AU,MATCH($B$4,Database!$A$1:$AU$1,0),FALSE)</f>
        <v>61.556976202000001</v>
      </c>
      <c r="C19" s="22">
        <f>(Table13456789101112131415161734[[#This Row],[USA]]-B18)/B18</f>
        <v>7.0124953012065732E-3</v>
      </c>
      <c r="D19" s="23">
        <f>(Table13456789101112131415161734[[#This Row],[USA]]-B7)/B7</f>
        <v>2.1395547791411472E-2</v>
      </c>
    </row>
    <row r="20" spans="1:4" x14ac:dyDescent="0.35">
      <c r="A20" s="21">
        <v>33664</v>
      </c>
      <c r="B20" s="76">
        <f>VLOOKUP(A20,Database!$A:$AU,MATCH($B$4,Database!$A$1:$AU$1,0),FALSE)</f>
        <v>62.068733008000002</v>
      </c>
      <c r="C20" s="22">
        <f>(Table13456789101112131415161734[[#This Row],[USA]]-B19)/B19</f>
        <v>8.3135468565035519E-3</v>
      </c>
      <c r="D20" s="23">
        <f>(Table13456789101112131415161734[[#This Row],[USA]]-B8)/B8</f>
        <v>3.5702880825232895E-2</v>
      </c>
    </row>
    <row r="21" spans="1:4" x14ac:dyDescent="0.35">
      <c r="A21" s="21">
        <v>33695</v>
      </c>
      <c r="B21" s="76">
        <f>VLOOKUP(A21,Database!$A:$AU,MATCH($B$4,Database!$A$1:$AU$1,0),FALSE)</f>
        <v>62.541818014</v>
      </c>
      <c r="C21" s="22">
        <f>(Table13456789101112131415161734[[#This Row],[USA]]-B20)/B20</f>
        <v>7.6219536483695003E-3</v>
      </c>
      <c r="D21" s="23">
        <f>(Table13456789101112131415161734[[#This Row],[USA]]-B9)/B9</f>
        <v>4.0832896030801057E-2</v>
      </c>
    </row>
    <row r="22" spans="1:4" x14ac:dyDescent="0.35">
      <c r="A22" s="21">
        <v>33725</v>
      </c>
      <c r="B22" s="76">
        <f>VLOOKUP(A22,Database!$A:$AU,MATCH($B$4,Database!$A$1:$AU$1,0),FALSE)</f>
        <v>62.743605477999999</v>
      </c>
      <c r="C22" s="22">
        <f>(Table13456789101112131415161734[[#This Row],[USA]]-B21)/B21</f>
        <v>3.2264406505552595E-3</v>
      </c>
      <c r="D22" s="23">
        <f>(Table13456789101112131415161734[[#This Row],[USA]]-B10)/B10</f>
        <v>3.3853941157206913E-2</v>
      </c>
    </row>
    <row r="23" spans="1:4" x14ac:dyDescent="0.35">
      <c r="A23" s="21">
        <v>33756</v>
      </c>
      <c r="B23" s="76">
        <f>VLOOKUP(A23,Database!$A:$AU,MATCH($B$4,Database!$A$1:$AU$1,0),FALSE)</f>
        <v>62.777418511999997</v>
      </c>
      <c r="C23" s="22">
        <f>(Table13456789101112131415161734[[#This Row],[USA]]-B22)/B22</f>
        <v>5.3890804875492495E-4</v>
      </c>
      <c r="D23" s="23">
        <f>(Table13456789101112131415161734[[#This Row],[USA]]-B11)/B11</f>
        <v>2.6225314988913805E-2</v>
      </c>
    </row>
    <row r="24" spans="1:4" x14ac:dyDescent="0.35">
      <c r="A24" s="21">
        <v>33786</v>
      </c>
      <c r="B24" s="76">
        <f>VLOOKUP(A24,Database!$A:$AU,MATCH($B$4,Database!$A$1:$AU$1,0),FALSE)</f>
        <v>63.339349497000001</v>
      </c>
      <c r="C24" s="22">
        <f>(Table13456789101112131415161734[[#This Row],[USA]]-B23)/B23</f>
        <v>8.9511642612795494E-3</v>
      </c>
      <c r="D24" s="23">
        <f>(Table13456789101112131415161734[[#This Row],[USA]]-B12)/B12</f>
        <v>3.265601734817003E-2</v>
      </c>
    </row>
    <row r="25" spans="1:4" x14ac:dyDescent="0.35">
      <c r="A25" s="21">
        <v>33817</v>
      </c>
      <c r="B25" s="76">
        <f>VLOOKUP(A25,Database!$A:$AU,MATCH($B$4,Database!$A$1:$AU$1,0),FALSE)</f>
        <v>62.987535286000004</v>
      </c>
      <c r="C25" s="22">
        <f>(Table13456789101112131415161734[[#This Row],[USA]]-B24)/B24</f>
        <v>-5.5544335992377125E-3</v>
      </c>
      <c r="D25" s="23">
        <f>(Table13456789101112131415161734[[#This Row],[USA]]-B13)/B13</f>
        <v>2.6734294415342932E-2</v>
      </c>
    </row>
    <row r="26" spans="1:4" x14ac:dyDescent="0.35">
      <c r="A26" s="21">
        <v>33848</v>
      </c>
      <c r="B26" s="76">
        <f>VLOOKUP(A26,Database!$A:$AU,MATCH($B$4,Database!$A$1:$AU$1,0),FALSE)</f>
        <v>63.185455568999998</v>
      </c>
      <c r="C26" s="22">
        <f>(Table13456789101112131415161734[[#This Row],[USA]]-B25)/B25</f>
        <v>3.1422134887691953E-3</v>
      </c>
      <c r="D26" s="23">
        <f>(Table13456789101112131415161734[[#This Row],[USA]]-B14)/B14</f>
        <v>2.1418438563420659E-2</v>
      </c>
    </row>
    <row r="27" spans="1:4" x14ac:dyDescent="0.35">
      <c r="A27" s="21">
        <v>33878</v>
      </c>
      <c r="B27" s="76">
        <f>VLOOKUP(A27,Database!$A:$AU,MATCH($B$4,Database!$A$1:$AU$1,0),FALSE)</f>
        <v>63.615704121999997</v>
      </c>
      <c r="C27" s="22">
        <f>(Table13456789101112131415161734[[#This Row],[USA]]-B26)/B26</f>
        <v>6.8092973157431293E-3</v>
      </c>
      <c r="D27" s="23">
        <f>(Table13456789101112131415161734[[#This Row],[USA]]-B15)/B15</f>
        <v>2.9406526343446895E-2</v>
      </c>
    </row>
    <row r="28" spans="1:4" x14ac:dyDescent="0.35">
      <c r="A28" s="21">
        <v>33909</v>
      </c>
      <c r="B28" s="76">
        <f>VLOOKUP(A28,Database!$A:$AU,MATCH($B$4,Database!$A$1:$AU$1,0),FALSE)</f>
        <v>63.872326213000001</v>
      </c>
      <c r="C28" s="22">
        <f>(Table13456789101112131415161734[[#This Row],[USA]]-B27)/B27</f>
        <v>4.033942476025466E-3</v>
      </c>
      <c r="D28" s="23">
        <f>(Table13456789101112131415161734[[#This Row],[USA]]-B16)/B16</f>
        <v>3.4890838598948058E-2</v>
      </c>
    </row>
    <row r="29" spans="1:4" x14ac:dyDescent="0.35">
      <c r="A29" s="21">
        <v>33939</v>
      </c>
      <c r="B29" s="76">
        <f>VLOOKUP(A29,Database!$A:$AU,MATCH($B$4,Database!$A$1:$AU$1,0),FALSE)</f>
        <v>63.973170365000001</v>
      </c>
      <c r="C29" s="22">
        <f>(Table13456789101112131415161734[[#This Row],[USA]]-B28)/B28</f>
        <v>1.578839506544786E-3</v>
      </c>
      <c r="D29" s="23">
        <f>(Table13456789101112131415161734[[#This Row],[USA]]-B17)/B17</f>
        <v>4.1077609502028239E-2</v>
      </c>
    </row>
    <row r="30" spans="1:4" x14ac:dyDescent="0.35">
      <c r="A30" s="21">
        <v>33970</v>
      </c>
      <c r="B30" s="76">
        <f>VLOOKUP(A30,Database!$A:$AU,MATCH($B$4,Database!$A$1:$AU$1,0),FALSE)</f>
        <v>64.228701713000007</v>
      </c>
      <c r="C30" s="22">
        <f>(Table13456789101112131415161734[[#This Row],[USA]]-B29)/B29</f>
        <v>3.994351796887145E-3</v>
      </c>
      <c r="D30" s="23">
        <f>(Table13456789101112131415161734[[#This Row],[USA]]-B18)/B18</f>
        <v>5.0719336338414522E-2</v>
      </c>
    </row>
    <row r="31" spans="1:4" x14ac:dyDescent="0.35">
      <c r="A31" s="21">
        <v>34001</v>
      </c>
      <c r="B31" s="76">
        <f>VLOOKUP(A31,Database!$A:$AU,MATCH($B$4,Database!$A$1:$AU$1,0),FALSE)</f>
        <v>64.532820705999995</v>
      </c>
      <c r="C31" s="22">
        <f>(Table13456789101112131415161734[[#This Row],[USA]]-B30)/B30</f>
        <v>4.7349391298444161E-3</v>
      </c>
      <c r="D31" s="23">
        <f>(Table13456789101112131415161734[[#This Row],[USA]]-B19)/B19</f>
        <v>4.8342928577822318E-2</v>
      </c>
    </row>
    <row r="32" spans="1:4" x14ac:dyDescent="0.35">
      <c r="A32" s="21">
        <v>34029</v>
      </c>
      <c r="B32" s="76">
        <f>VLOOKUP(A32,Database!$A:$AU,MATCH($B$4,Database!$A$1:$AU$1,0),FALSE)</f>
        <v>64.470450036000003</v>
      </c>
      <c r="C32" s="22">
        <f>(Table13456789101112131415161734[[#This Row],[USA]]-B31)/B31</f>
        <v>-9.6649533241608158E-4</v>
      </c>
      <c r="D32" s="23">
        <f>(Table13456789101112131415161734[[#This Row],[USA]]-B20)/B20</f>
        <v>3.869447484437042E-2</v>
      </c>
    </row>
    <row r="33" spans="1:4" x14ac:dyDescent="0.35">
      <c r="A33" s="21">
        <v>34060</v>
      </c>
      <c r="B33" s="76">
        <f>VLOOKUP(A33,Database!$A:$AU,MATCH($B$4,Database!$A$1:$AU$1,0),FALSE)</f>
        <v>64.655380561000001</v>
      </c>
      <c r="C33" s="22">
        <f>(Table13456789101112131415161734[[#This Row],[USA]]-B32)/B32</f>
        <v>2.8684540730944839E-3</v>
      </c>
      <c r="D33" s="23">
        <f>(Table13456789101112131415161734[[#This Row],[USA]]-B21)/B21</f>
        <v>3.3794389324066011E-2</v>
      </c>
    </row>
    <row r="34" spans="1:4" x14ac:dyDescent="0.35">
      <c r="A34" s="21">
        <v>34090</v>
      </c>
      <c r="B34" s="76">
        <f>VLOOKUP(A34,Database!$A:$AU,MATCH($B$4,Database!$A$1:$AU$1,0),FALSE)</f>
        <v>64.396775301000005</v>
      </c>
      <c r="C34" s="22">
        <f>(Table13456789101112131415161734[[#This Row],[USA]]-B33)/B33</f>
        <v>-3.9997484781024726E-3</v>
      </c>
      <c r="D34" s="23">
        <f>(Table13456789101112131415161734[[#This Row],[USA]]-B22)/B22</f>
        <v>2.6348020812729075E-2</v>
      </c>
    </row>
    <row r="35" spans="1:4" x14ac:dyDescent="0.35">
      <c r="A35" s="21">
        <v>34121</v>
      </c>
      <c r="B35" s="76">
        <f>VLOOKUP(A35,Database!$A:$AU,MATCH($B$4,Database!$A$1:$AU$1,0),FALSE)</f>
        <v>64.550570070000006</v>
      </c>
      <c r="C35" s="22">
        <f>(Table13456789101112131415161734[[#This Row],[USA]]-B34)/B34</f>
        <v>2.3882371171714983E-3</v>
      </c>
      <c r="D35" s="23">
        <f>(Table13456789101112131415161734[[#This Row],[USA]]-B23)/B23</f>
        <v>2.8245053715629749E-2</v>
      </c>
    </row>
    <row r="36" spans="1:4" x14ac:dyDescent="0.35">
      <c r="A36" s="21">
        <v>34151</v>
      </c>
      <c r="B36" s="76">
        <f>VLOOKUP(A36,Database!$A:$AU,MATCH($B$4,Database!$A$1:$AU$1,0),FALSE)</f>
        <v>64.706248849999994</v>
      </c>
      <c r="C36" s="22">
        <f>(Table13456789101112131415161734[[#This Row],[USA]]-B35)/B35</f>
        <v>2.4117336195662838E-3</v>
      </c>
      <c r="D36" s="23">
        <f>(Table13456789101112131415161734[[#This Row],[USA]]-B24)/B24</f>
        <v>2.1580571380271838E-2</v>
      </c>
    </row>
    <row r="37" spans="1:4" x14ac:dyDescent="0.35">
      <c r="A37" s="21">
        <v>34182</v>
      </c>
      <c r="B37" s="76">
        <f>VLOOKUP(A37,Database!$A:$AU,MATCH($B$4,Database!$A$1:$AU$1,0),FALSE)</f>
        <v>64.645960506999998</v>
      </c>
      <c r="C37" s="22">
        <f>(Table13456789101112131415161734[[#This Row],[USA]]-B36)/B36</f>
        <v>-9.3172365994750915E-4</v>
      </c>
      <c r="D37" s="23">
        <f>(Table13456789101112131415161734[[#This Row],[USA]]-B25)/B25</f>
        <v>2.6329419201271815E-2</v>
      </c>
    </row>
    <row r="38" spans="1:4" x14ac:dyDescent="0.35">
      <c r="A38" s="21">
        <v>34213</v>
      </c>
      <c r="B38" s="76">
        <f>VLOOKUP(A38,Database!$A:$AU,MATCH($B$4,Database!$A$1:$AU$1,0),FALSE)</f>
        <v>64.976753126000006</v>
      </c>
      <c r="C38" s="22">
        <f>(Table13456789101112131415161734[[#This Row],[USA]]-B37)/B37</f>
        <v>5.1169882295149524E-3</v>
      </c>
      <c r="D38" s="23">
        <f>(Table13456789101112131415161734[[#This Row],[USA]]-B26)/B26</f>
        <v>2.8349840020443759E-2</v>
      </c>
    </row>
    <row r="39" spans="1:4" x14ac:dyDescent="0.35">
      <c r="A39" s="21">
        <v>34243</v>
      </c>
      <c r="B39" s="76">
        <f>VLOOKUP(A39,Database!$A:$AU,MATCH($B$4,Database!$A$1:$AU$1,0),FALSE)</f>
        <v>65.459654818999994</v>
      </c>
      <c r="C39" s="22">
        <f>(Table13456789101112131415161734[[#This Row],[USA]]-B38)/B38</f>
        <v>7.4319147967207098E-3</v>
      </c>
      <c r="D39" s="23">
        <f>(Table13456789101112131415161734[[#This Row],[USA]]-B27)/B27</f>
        <v>2.8985778314482409E-2</v>
      </c>
    </row>
    <row r="40" spans="1:4" x14ac:dyDescent="0.35">
      <c r="A40" s="21">
        <v>34274</v>
      </c>
      <c r="B40" s="76">
        <f>VLOOKUP(A40,Database!$A:$AU,MATCH($B$4,Database!$A$1:$AU$1,0),FALSE)</f>
        <v>65.771012380000002</v>
      </c>
      <c r="C40" s="22">
        <f>(Table13456789101112131415161734[[#This Row],[USA]]-B39)/B39</f>
        <v>4.756480336795715E-3</v>
      </c>
      <c r="D40" s="23">
        <f>(Table13456789101112131415161734[[#This Row],[USA]]-B28)/B28</f>
        <v>2.9726272387016327E-2</v>
      </c>
    </row>
    <row r="41" spans="1:4" x14ac:dyDescent="0.35">
      <c r="A41" s="21">
        <v>34304</v>
      </c>
      <c r="B41" s="76">
        <f>VLOOKUP(A41,Database!$A:$AU,MATCH($B$4,Database!$A$1:$AU$1,0),FALSE)</f>
        <v>66.142459966000004</v>
      </c>
      <c r="C41" s="22">
        <f>(Table13456789101112131415161734[[#This Row],[USA]]-B40)/B40</f>
        <v>5.6475880871943813E-3</v>
      </c>
      <c r="D41" s="23">
        <f>(Table13456789101112131415161734[[#This Row],[USA]]-B29)/B29</f>
        <v>3.3909365263954938E-2</v>
      </c>
    </row>
    <row r="42" spans="1:4" x14ac:dyDescent="0.35">
      <c r="A42" s="21">
        <v>34335</v>
      </c>
      <c r="B42" s="76">
        <f>VLOOKUP(A42,Database!$A:$AU,MATCH($B$4,Database!$A$1:$AU$1,0),FALSE)</f>
        <v>66.353270848999998</v>
      </c>
      <c r="C42" s="22">
        <f>(Table13456789101112131415161734[[#This Row],[USA]]-B41)/B41</f>
        <v>3.1872247132682871E-3</v>
      </c>
      <c r="D42" s="23">
        <f>(Table13456789101112131415161734[[#This Row],[USA]]-B30)/B30</f>
        <v>3.3078189023552598E-2</v>
      </c>
    </row>
    <row r="43" spans="1:4" x14ac:dyDescent="0.35">
      <c r="A43" s="21">
        <v>34366</v>
      </c>
      <c r="B43" s="76">
        <f>VLOOKUP(A43,Database!$A:$AU,MATCH($B$4,Database!$A$1:$AU$1,0),FALSE)</f>
        <v>66.400668592000002</v>
      </c>
      <c r="C43" s="22">
        <f>(Table13456789101112131415161734[[#This Row],[USA]]-B42)/B42</f>
        <v>7.1432413795949432E-4</v>
      </c>
      <c r="D43" s="23">
        <f>(Table13456789101112131415161734[[#This Row],[USA]]-B31)/B31</f>
        <v>2.89441537742413E-2</v>
      </c>
    </row>
    <row r="44" spans="1:4" x14ac:dyDescent="0.35">
      <c r="A44" s="21">
        <v>34394</v>
      </c>
      <c r="B44" s="76">
        <f>VLOOKUP(A44,Database!$A:$AU,MATCH($B$4,Database!$A$1:$AU$1,0),FALSE)</f>
        <v>67.064336155999996</v>
      </c>
      <c r="C44" s="22">
        <f>(Table13456789101112131415161734[[#This Row],[USA]]-B43)/B43</f>
        <v>9.99489279359384E-3</v>
      </c>
      <c r="D44" s="23">
        <f>(Table13456789101112131415161734[[#This Row],[USA]]-B32)/B32</f>
        <v>4.0233721318085718E-2</v>
      </c>
    </row>
    <row r="45" spans="1:4" x14ac:dyDescent="0.35">
      <c r="A45" s="21">
        <v>34425</v>
      </c>
      <c r="B45" s="76">
        <f>VLOOKUP(A45,Database!$A:$AU,MATCH($B$4,Database!$A$1:$AU$1,0),FALSE)</f>
        <v>67.460870833000001</v>
      </c>
      <c r="C45" s="22">
        <f>(Table13456789101112131415161734[[#This Row],[USA]]-B44)/B44</f>
        <v>5.9127503488234983E-3</v>
      </c>
      <c r="D45" s="23">
        <f>(Table13456789101112131415161734[[#This Row],[USA]]-B33)/B33</f>
        <v>4.3391443181640885E-2</v>
      </c>
    </row>
    <row r="46" spans="1:4" x14ac:dyDescent="0.35">
      <c r="A46" s="21">
        <v>34455</v>
      </c>
      <c r="B46" s="76">
        <f>VLOOKUP(A46,Database!$A:$AU,MATCH($B$4,Database!$A$1:$AU$1,0),FALSE)</f>
        <v>67.777880425000006</v>
      </c>
      <c r="C46" s="22">
        <f>(Table13456789101112131415161734[[#This Row],[USA]]-B45)/B45</f>
        <v>4.6991624638935544E-3</v>
      </c>
      <c r="D46" s="23">
        <f>(Table13456789101112131415161734[[#This Row],[USA]]-B34)/B34</f>
        <v>5.2504261404336137E-2</v>
      </c>
    </row>
    <row r="47" spans="1:4" x14ac:dyDescent="0.35">
      <c r="A47" s="21">
        <v>34486</v>
      </c>
      <c r="B47" s="76">
        <f>VLOOKUP(A47,Database!$A:$AU,MATCH($B$4,Database!$A$1:$AU$1,0),FALSE)</f>
        <v>68.221217894000006</v>
      </c>
      <c r="C47" s="22">
        <f>(Table13456789101112131415161734[[#This Row],[USA]]-B46)/B46</f>
        <v>6.5410347184075334E-3</v>
      </c>
      <c r="D47" s="23">
        <f>(Table13456789101112131415161734[[#This Row],[USA]]-B35)/B35</f>
        <v>5.6864684851264231E-2</v>
      </c>
    </row>
    <row r="48" spans="1:4" x14ac:dyDescent="0.35">
      <c r="A48" s="21">
        <v>34516</v>
      </c>
      <c r="B48" s="76">
        <f>VLOOKUP(A48,Database!$A:$AU,MATCH($B$4,Database!$A$1:$AU$1,0),FALSE)</f>
        <v>68.306593327000002</v>
      </c>
      <c r="C48" s="22">
        <f>(Table13456789101112131415161734[[#This Row],[USA]]-B47)/B47</f>
        <v>1.2514498514618944E-3</v>
      </c>
      <c r="D48" s="23">
        <f>(Table13456789101112131415161734[[#This Row],[USA]]-B36)/B36</f>
        <v>5.5641372216556913E-2</v>
      </c>
    </row>
    <row r="49" spans="1:4" x14ac:dyDescent="0.35">
      <c r="A49" s="21">
        <v>34547</v>
      </c>
      <c r="B49" s="76">
        <f>VLOOKUP(A49,Database!$A:$AU,MATCH($B$4,Database!$A$1:$AU$1,0),FALSE)</f>
        <v>68.757665154999998</v>
      </c>
      <c r="C49" s="22">
        <f>(Table13456789101112131415161734[[#This Row],[USA]]-B48)/B48</f>
        <v>6.6036352572965773E-3</v>
      </c>
      <c r="D49" s="23">
        <f>(Table13456789101112131415161734[[#This Row],[USA]]-B37)/B37</f>
        <v>6.3603427279184388E-2</v>
      </c>
    </row>
    <row r="50" spans="1:4" x14ac:dyDescent="0.35">
      <c r="A50" s="21">
        <v>34578</v>
      </c>
      <c r="B50" s="76">
        <f>VLOOKUP(A50,Database!$A:$AU,MATCH($B$4,Database!$A$1:$AU$1,0),FALSE)</f>
        <v>68.972045742999995</v>
      </c>
      <c r="C50" s="22">
        <f>(Table13456789101112131415161734[[#This Row],[USA]]-B49)/B49</f>
        <v>3.1179154719218646E-3</v>
      </c>
      <c r="D50" s="23">
        <f>(Table13456789101112131415161734[[#This Row],[USA]]-B38)/B38</f>
        <v>6.1488031100176664E-2</v>
      </c>
    </row>
    <row r="51" spans="1:4" x14ac:dyDescent="0.35">
      <c r="A51" s="21">
        <v>34608</v>
      </c>
      <c r="B51" s="76">
        <f>VLOOKUP(A51,Database!$A:$AU,MATCH($B$4,Database!$A$1:$AU$1,0),FALSE)</f>
        <v>69.528919646999995</v>
      </c>
      <c r="C51" s="22">
        <f>(Table13456789101112131415161734[[#This Row],[USA]]-B50)/B50</f>
        <v>8.0739073055045209E-3</v>
      </c>
      <c r="D51" s="23">
        <f>(Table13456789101112131415161734[[#This Row],[USA]]-B39)/B39</f>
        <v>6.216447121897864E-2</v>
      </c>
    </row>
    <row r="52" spans="1:4" x14ac:dyDescent="0.35">
      <c r="A52" s="21">
        <v>34639</v>
      </c>
      <c r="B52" s="76">
        <f>VLOOKUP(A52,Database!$A:$AU,MATCH($B$4,Database!$A$1:$AU$1,0),FALSE)</f>
        <v>70.000120643000002</v>
      </c>
      <c r="C52" s="22">
        <f>(Table13456789101112131415161734[[#This Row],[USA]]-B51)/B51</f>
        <v>6.7770504473865876E-3</v>
      </c>
      <c r="D52" s="23">
        <f>(Table13456789101112131415161734[[#This Row],[USA]]-B40)/B40</f>
        <v>6.4300489075123465E-2</v>
      </c>
    </row>
    <row r="53" spans="1:4" x14ac:dyDescent="0.35">
      <c r="A53" s="21">
        <v>34669</v>
      </c>
      <c r="B53" s="76">
        <f>VLOOKUP(A53,Database!$A:$AU,MATCH($B$4,Database!$A$1:$AU$1,0),FALSE)</f>
        <v>70.681537571000007</v>
      </c>
      <c r="C53" s="22">
        <f>(Table13456789101112131415161734[[#This Row],[USA]]-B52)/B52</f>
        <v>9.7345107657060299E-3</v>
      </c>
      <c r="D53" s="23">
        <f>(Table13456789101112131415161734[[#This Row],[USA]]-B41)/B41</f>
        <v>6.8625775444899978E-2</v>
      </c>
    </row>
    <row r="54" spans="1:4" x14ac:dyDescent="0.35">
      <c r="A54" s="21">
        <v>34700</v>
      </c>
      <c r="B54" s="76">
        <f>VLOOKUP(A54,Database!$A:$AU,MATCH($B$4,Database!$A$1:$AU$1,0),FALSE)</f>
        <v>70.829184515999998</v>
      </c>
      <c r="C54" s="22">
        <f>(Table13456789101112131415161734[[#This Row],[USA]]-B53)/B53</f>
        <v>2.0889039779543404E-3</v>
      </c>
      <c r="D54" s="23">
        <f>(Table13456789101112131415161734[[#This Row],[USA]]-B42)/B42</f>
        <v>6.7455810538501235E-2</v>
      </c>
    </row>
    <row r="55" spans="1:4" x14ac:dyDescent="0.35">
      <c r="A55" s="21">
        <v>34731</v>
      </c>
      <c r="B55" s="76">
        <f>VLOOKUP(A55,Database!$A:$AU,MATCH($B$4,Database!$A$1:$AU$1,0),FALSE)</f>
        <v>70.733992396000005</v>
      </c>
      <c r="C55" s="22">
        <f>(Table13456789101112131415161734[[#This Row],[USA]]-B54)/B54</f>
        <v>-1.3439674711839937E-3</v>
      </c>
      <c r="D55" s="23">
        <f>(Table13456789101112131415161734[[#This Row],[USA]]-B43)/B43</f>
        <v>6.5260243547036884E-2</v>
      </c>
    </row>
    <row r="56" spans="1:4" x14ac:dyDescent="0.35">
      <c r="A56" s="21">
        <v>34759</v>
      </c>
      <c r="B56" s="76">
        <f>VLOOKUP(A56,Database!$A:$AU,MATCH($B$4,Database!$A$1:$AU$1,0),FALSE)</f>
        <v>70.843859968000004</v>
      </c>
      <c r="C56" s="22">
        <f>(Table13456789101112131415161734[[#This Row],[USA]]-B55)/B55</f>
        <v>1.5532499761205596E-3</v>
      </c>
      <c r="D56" s="23">
        <f>(Table13456789101112131415161734[[#This Row],[USA]]-B44)/B44</f>
        <v>5.6356687154978539E-2</v>
      </c>
    </row>
    <row r="57" spans="1:4" x14ac:dyDescent="0.35">
      <c r="A57" s="21">
        <v>34790</v>
      </c>
      <c r="B57" s="76">
        <f>VLOOKUP(A57,Database!$A:$AU,MATCH($B$4,Database!$A$1:$AU$1,0),FALSE)</f>
        <v>70.728637839000001</v>
      </c>
      <c r="C57" s="22">
        <f>(Table13456789101112131415161734[[#This Row],[USA]]-B56)/B56</f>
        <v>-1.6264236456348989E-3</v>
      </c>
      <c r="D57" s="23">
        <f>(Table13456789101112131415161734[[#This Row],[USA]]-B45)/B45</f>
        <v>4.8439442978573263E-2</v>
      </c>
    </row>
    <row r="58" spans="1:4" x14ac:dyDescent="0.35">
      <c r="A58" s="21">
        <v>34820</v>
      </c>
      <c r="B58" s="76">
        <f>VLOOKUP(A58,Database!$A:$AU,MATCH($B$4,Database!$A$1:$AU$1,0),FALSE)</f>
        <v>71.056951495000007</v>
      </c>
      <c r="C58" s="22">
        <f>(Table13456789101112131415161734[[#This Row],[USA]]-B57)/B57</f>
        <v>4.6418772654345216E-3</v>
      </c>
      <c r="D58" s="23">
        <f>(Table13456789101112131415161734[[#This Row],[USA]]-B46)/B46</f>
        <v>4.8379663828946005E-2</v>
      </c>
    </row>
    <row r="59" spans="1:4" x14ac:dyDescent="0.35">
      <c r="A59" s="21">
        <v>34851</v>
      </c>
      <c r="B59" s="76">
        <f>VLOOKUP(A59,Database!$A:$AU,MATCH($B$4,Database!$A$1:$AU$1,0),FALSE)</f>
        <v>71.291659566999996</v>
      </c>
      <c r="C59" s="22">
        <f>(Table13456789101112131415161734[[#This Row],[USA]]-B58)/B58</f>
        <v>3.3030979666571385E-3</v>
      </c>
      <c r="D59" s="23">
        <f>(Table13456789101112131415161734[[#This Row],[USA]]-B47)/B47</f>
        <v>4.5007136603318149E-2</v>
      </c>
    </row>
    <row r="60" spans="1:4" x14ac:dyDescent="0.35">
      <c r="A60" s="21">
        <v>34881</v>
      </c>
      <c r="B60" s="76">
        <f>VLOOKUP(A60,Database!$A:$AU,MATCH($B$4,Database!$A$1:$AU$1,0),FALSE)</f>
        <v>70.989920377000004</v>
      </c>
      <c r="C60" s="22">
        <f>(Table13456789101112131415161734[[#This Row],[USA]]-B59)/B59</f>
        <v>-4.2324612981749611E-3</v>
      </c>
      <c r="D60" s="23">
        <f>(Table13456789101112131415161734[[#This Row],[USA]]-B48)/B48</f>
        <v>3.9283573068185001E-2</v>
      </c>
    </row>
    <row r="61" spans="1:4" x14ac:dyDescent="0.35">
      <c r="A61" s="21">
        <v>34912</v>
      </c>
      <c r="B61" s="76">
        <f>VLOOKUP(A61,Database!$A:$AU,MATCH($B$4,Database!$A$1:$AU$1,0),FALSE)</f>
        <v>71.923497265999998</v>
      </c>
      <c r="C61" s="22">
        <f>(Table13456789101112131415161734[[#This Row],[USA]]-B60)/B60</f>
        <v>1.3150837246219299E-2</v>
      </c>
      <c r="D61" s="23">
        <f>(Table13456789101112131415161734[[#This Row],[USA]]-B49)/B49</f>
        <v>4.6043333552168816E-2</v>
      </c>
    </row>
    <row r="62" spans="1:4" x14ac:dyDescent="0.35">
      <c r="A62" s="21">
        <v>34943</v>
      </c>
      <c r="B62" s="76">
        <f>VLOOKUP(A62,Database!$A:$AU,MATCH($B$4,Database!$A$1:$AU$1,0),FALSE)</f>
        <v>72.211850064000004</v>
      </c>
      <c r="C62" s="22">
        <f>(Table13456789101112131415161734[[#This Row],[USA]]-B61)/B61</f>
        <v>4.0091598568068633E-3</v>
      </c>
      <c r="D62" s="23">
        <f>(Table13456789101112131415161734[[#This Row],[USA]]-B50)/B50</f>
        <v>4.6972716063432375E-2</v>
      </c>
    </row>
    <row r="63" spans="1:4" x14ac:dyDescent="0.35">
      <c r="A63" s="21">
        <v>34973</v>
      </c>
      <c r="B63" s="76">
        <f>VLOOKUP(A63,Database!$A:$AU,MATCH($B$4,Database!$A$1:$AU$1,0),FALSE)</f>
        <v>72.101090064999994</v>
      </c>
      <c r="C63" s="22">
        <f>(Table13456789101112131415161734[[#This Row],[USA]]-B62)/B62</f>
        <v>-1.5338202649820653E-3</v>
      </c>
      <c r="D63" s="23">
        <f>(Table13456789101112131415161734[[#This Row],[USA]]-B51)/B51</f>
        <v>3.6994252622634873E-2</v>
      </c>
    </row>
    <row r="64" spans="1:4" x14ac:dyDescent="0.35">
      <c r="A64" s="21">
        <v>35004</v>
      </c>
      <c r="B64" s="76">
        <f>VLOOKUP(A64,Database!$A:$AU,MATCH($B$4,Database!$A$1:$AU$1,0),FALSE)</f>
        <v>72.275014002000006</v>
      </c>
      <c r="C64" s="22">
        <f>(Table13456789101112131415161734[[#This Row],[USA]]-B63)/B63</f>
        <v>2.4122234052663775E-3</v>
      </c>
      <c r="D64" s="23">
        <f>(Table13456789101112131415161734[[#This Row],[USA]]-B52)/B52</f>
        <v>3.2498420547043619E-2</v>
      </c>
    </row>
    <row r="65" spans="1:4" x14ac:dyDescent="0.35">
      <c r="A65" s="21">
        <v>35034</v>
      </c>
      <c r="B65" s="76">
        <f>VLOOKUP(A65,Database!$A:$AU,MATCH($B$4,Database!$A$1:$AU$1,0),FALSE)</f>
        <v>72.527372279000005</v>
      </c>
      <c r="C65" s="22">
        <f>(Table13456789101112131415161734[[#This Row],[USA]]-B64)/B64</f>
        <v>3.491639268212604E-3</v>
      </c>
      <c r="D65" s="23">
        <f>(Table13456789101112131415161734[[#This Row],[USA]]-B53)/B53</f>
        <v>2.611480694157009E-2</v>
      </c>
    </row>
    <row r="66" spans="1:4" x14ac:dyDescent="0.35">
      <c r="A66" s="21">
        <v>35065</v>
      </c>
      <c r="B66" s="76">
        <f>VLOOKUP(A66,Database!$A:$AU,MATCH($B$4,Database!$A$1:$AU$1,0),FALSE)</f>
        <v>72.134903100000002</v>
      </c>
      <c r="C66" s="22">
        <f>(Table13456789101112131415161734[[#This Row],[USA]]-B65)/B65</f>
        <v>-5.4113249476382911E-3</v>
      </c>
      <c r="D66" s="23">
        <f>(Table13456789101112131415161734[[#This Row],[USA]]-B54)/B54</f>
        <v>1.8434753878961412E-2</v>
      </c>
    </row>
    <row r="67" spans="1:4" x14ac:dyDescent="0.35">
      <c r="A67" s="21">
        <v>35096</v>
      </c>
      <c r="B67" s="76">
        <f>VLOOKUP(A67,Database!$A:$AU,MATCH($B$4,Database!$A$1:$AU$1,0),FALSE)</f>
        <v>73.166151069999998</v>
      </c>
      <c r="C67" s="22">
        <f>(Table13456789101112131415161734[[#This Row],[USA]]-B66)/B66</f>
        <v>1.4296102520168151E-2</v>
      </c>
      <c r="D67" s="23">
        <f>(Table13456789101112131415161734[[#This Row],[USA]]-B55)/B55</f>
        <v>3.4384580759752661E-2</v>
      </c>
    </row>
    <row r="68" spans="1:4" x14ac:dyDescent="0.35">
      <c r="A68" s="21">
        <v>35125</v>
      </c>
      <c r="B68" s="76">
        <f>VLOOKUP(A68,Database!$A:$AU,MATCH($B$4,Database!$A$1:$AU$1,0),FALSE)</f>
        <v>73.054895279999997</v>
      </c>
      <c r="C68" s="22">
        <f>(Table13456789101112131415161734[[#This Row],[USA]]-B67)/B67</f>
        <v>-1.5205909887696556E-3</v>
      </c>
      <c r="D68" s="23">
        <f>(Table13456789101112131415161734[[#This Row],[USA]]-B56)/B56</f>
        <v>3.1209978013602195E-2</v>
      </c>
    </row>
    <row r="69" spans="1:4" x14ac:dyDescent="0.35">
      <c r="A69" s="21">
        <v>35156</v>
      </c>
      <c r="B69" s="76">
        <f>VLOOKUP(A69,Database!$A:$AU,MATCH($B$4,Database!$A$1:$AU$1,0),FALSE)</f>
        <v>73.789064507999996</v>
      </c>
      <c r="C69" s="22">
        <f>(Table13456789101112131415161734[[#This Row],[USA]]-B68)/B68</f>
        <v>1.0049555545677307E-2</v>
      </c>
      <c r="D69" s="23">
        <f>(Table13456789101112131415161734[[#This Row],[USA]]-B57)/B57</f>
        <v>4.3269978929418397E-2</v>
      </c>
    </row>
    <row r="70" spans="1:4" x14ac:dyDescent="0.35">
      <c r="A70" s="21">
        <v>35186</v>
      </c>
      <c r="B70" s="76">
        <f>VLOOKUP(A70,Database!$A:$AU,MATCH($B$4,Database!$A$1:$AU$1,0),FALSE)</f>
        <v>74.340881330000002</v>
      </c>
      <c r="C70" s="22">
        <f>(Table13456789101112131415161734[[#This Row],[USA]]-B69)/B69</f>
        <v>7.4783008251877213E-3</v>
      </c>
      <c r="D70" s="23">
        <f>(Table13456789101112131415161734[[#This Row],[USA]]-B58)/B58</f>
        <v>4.6215461906370582E-2</v>
      </c>
    </row>
    <row r="71" spans="1:4" x14ac:dyDescent="0.35">
      <c r="A71" s="21">
        <v>35217</v>
      </c>
      <c r="B71" s="76">
        <f>VLOOKUP(A71,Database!$A:$AU,MATCH($B$4,Database!$A$1:$AU$1,0),FALSE)</f>
        <v>74.896069539999999</v>
      </c>
      <c r="C71" s="22">
        <f>(Table13456789101112131415161734[[#This Row],[USA]]-B70)/B70</f>
        <v>7.4681413519367698E-3</v>
      </c>
      <c r="D71" s="23">
        <f>(Table13456789101112131415161734[[#This Row],[USA]]-B59)/B59</f>
        <v>5.0558648724014811E-2</v>
      </c>
    </row>
    <row r="72" spans="1:4" x14ac:dyDescent="0.35">
      <c r="A72" s="21">
        <v>35247</v>
      </c>
      <c r="B72" s="76">
        <f>VLOOKUP(A72,Database!$A:$AU,MATCH($B$4,Database!$A$1:$AU$1,0),FALSE)</f>
        <v>74.896664490999996</v>
      </c>
      <c r="C72" s="22">
        <f>(Table13456789101112131415161734[[#This Row],[USA]]-B71)/B71</f>
        <v>7.9436878817621461E-6</v>
      </c>
      <c r="D72" s="23">
        <f>(Table13456789101112131415161734[[#This Row],[USA]]-B60)/B60</f>
        <v>5.5032377741132614E-2</v>
      </c>
    </row>
    <row r="73" spans="1:4" x14ac:dyDescent="0.35">
      <c r="A73" s="21">
        <v>35278</v>
      </c>
      <c r="B73" s="76">
        <f>VLOOKUP(A73,Database!$A:$AU,MATCH($B$4,Database!$A$1:$AU$1,0),FALSE)</f>
        <v>75.274061584999998</v>
      </c>
      <c r="C73" s="22">
        <f>(Table13456789101112131415161734[[#This Row],[USA]]-B72)/B72</f>
        <v>5.0389038893094203E-3</v>
      </c>
      <c r="D73" s="23">
        <f>(Table13456789101112131415161734[[#This Row],[USA]]-B61)/B61</f>
        <v>4.6585113994225838E-2</v>
      </c>
    </row>
    <row r="74" spans="1:4" x14ac:dyDescent="0.35">
      <c r="A74" s="21">
        <v>35309</v>
      </c>
      <c r="B74" s="76">
        <f>VLOOKUP(A74,Database!$A:$AU,MATCH($B$4,Database!$A$1:$AU$1,0),FALSE)</f>
        <v>75.760235507999994</v>
      </c>
      <c r="C74" s="22">
        <f>(Table13456789101112131415161734[[#This Row],[USA]]-B73)/B73</f>
        <v>6.4587178207596053E-3</v>
      </c>
      <c r="D74" s="23">
        <f>(Table13456789101112131415161734[[#This Row],[USA]]-B62)/B62</f>
        <v>4.9138547770970042E-2</v>
      </c>
    </row>
    <row r="75" spans="1:4" x14ac:dyDescent="0.35">
      <c r="A75" s="21">
        <v>35339</v>
      </c>
      <c r="B75" s="76">
        <f>VLOOKUP(A75,Database!$A:$AU,MATCH($B$4,Database!$A$1:$AU$1,0),FALSE)</f>
        <v>75.750220503999998</v>
      </c>
      <c r="C75" s="22">
        <f>(Table13456789101112131415161734[[#This Row],[USA]]-B74)/B74</f>
        <v>-1.3219341166037494E-4</v>
      </c>
      <c r="D75" s="23">
        <f>(Table13456789101112131415161734[[#This Row],[USA]]-B63)/B63</f>
        <v>5.0611307481069553E-2</v>
      </c>
    </row>
    <row r="76" spans="1:4" x14ac:dyDescent="0.35">
      <c r="A76" s="21">
        <v>35370</v>
      </c>
      <c r="B76" s="76">
        <f>VLOOKUP(A76,Database!$A:$AU,MATCH($B$4,Database!$A$1:$AU$1,0),FALSE)</f>
        <v>76.418647673999999</v>
      </c>
      <c r="C76" s="22">
        <f>(Table13456789101112131415161734[[#This Row],[USA]]-B75)/B75</f>
        <v>8.8240953696590851E-3</v>
      </c>
      <c r="D76" s="23">
        <f>(Table13456789101112131415161734[[#This Row],[USA]]-B64)/B64</f>
        <v>5.7331482106462543E-2</v>
      </c>
    </row>
    <row r="77" spans="1:4" x14ac:dyDescent="0.35">
      <c r="A77" s="21">
        <v>35400</v>
      </c>
      <c r="B77" s="76">
        <f>VLOOKUP(A77,Database!$A:$AU,MATCH($B$4,Database!$A$1:$AU$1,0),FALSE)</f>
        <v>76.901648526000002</v>
      </c>
      <c r="C77" s="22">
        <f>(Table13456789101112131415161734[[#This Row],[USA]]-B76)/B76</f>
        <v>6.3204579863866848E-3</v>
      </c>
      <c r="D77" s="23">
        <f>(Table13456789101112131415161734[[#This Row],[USA]]-B65)/B65</f>
        <v>6.0312074042513611E-2</v>
      </c>
    </row>
    <row r="78" spans="1:4" x14ac:dyDescent="0.35">
      <c r="A78" s="21">
        <v>35431</v>
      </c>
      <c r="B78" s="76">
        <f>VLOOKUP(A78,Database!$A:$AU,MATCH($B$4,Database!$A$1:$AU$1,0),FALSE)</f>
        <v>77.040668685</v>
      </c>
      <c r="C78" s="22">
        <f>(Table13456789101112131415161734[[#This Row],[USA]]-B77)/B77</f>
        <v>1.8077656547635078E-3</v>
      </c>
      <c r="D78" s="23">
        <f>(Table13456789101112131415161734[[#This Row],[USA]]-B66)/B66</f>
        <v>6.8008209260351768E-2</v>
      </c>
    </row>
    <row r="79" spans="1:4" x14ac:dyDescent="0.35">
      <c r="A79" s="21">
        <v>35462</v>
      </c>
      <c r="B79" s="76">
        <f>VLOOKUP(A79,Database!$A:$AU,MATCH($B$4,Database!$A$1:$AU$1,0),FALSE)</f>
        <v>77.950447542999996</v>
      </c>
      <c r="C79" s="22">
        <f>(Table13456789101112131415161734[[#This Row],[USA]]-B78)/B78</f>
        <v>1.1809072708336081E-2</v>
      </c>
      <c r="D79" s="23">
        <f>(Table13456789101112131415161734[[#This Row],[USA]]-B67)/B67</f>
        <v>6.5389478645975704E-2</v>
      </c>
    </row>
    <row r="80" spans="1:4" x14ac:dyDescent="0.35">
      <c r="A80" s="21">
        <v>35490</v>
      </c>
      <c r="B80" s="76">
        <f>VLOOKUP(A80,Database!$A:$AU,MATCH($B$4,Database!$A$1:$AU$1,0),FALSE)</f>
        <v>78.436423149000007</v>
      </c>
      <c r="C80" s="22">
        <f>(Table13456789101112131415161734[[#This Row],[USA]]-B79)/B79</f>
        <v>6.2344171370142679E-3</v>
      </c>
      <c r="D80" s="23">
        <f>(Table13456789101112131415161734[[#This Row],[USA]]-B68)/B68</f>
        <v>7.3664165123692865E-2</v>
      </c>
    </row>
    <row r="81" spans="1:4" x14ac:dyDescent="0.35">
      <c r="A81" s="21">
        <v>35521</v>
      </c>
      <c r="B81" s="76">
        <f>VLOOKUP(A81,Database!$A:$AU,MATCH($B$4,Database!$A$1:$AU$1,0),FALSE)</f>
        <v>78.502066049000007</v>
      </c>
      <c r="C81" s="22">
        <f>(Table13456789101112131415161734[[#This Row],[USA]]-B80)/B80</f>
        <v>8.3689308314458964E-4</v>
      </c>
      <c r="D81" s="23">
        <f>(Table13456789101112131415161734[[#This Row],[USA]]-B69)/B69</f>
        <v>6.3871273777824367E-2</v>
      </c>
    </row>
    <row r="82" spans="1:4" x14ac:dyDescent="0.35">
      <c r="A82" s="21">
        <v>35551</v>
      </c>
      <c r="B82" s="76">
        <f>VLOOKUP(A82,Database!$A:$AU,MATCH($B$4,Database!$A$1:$AU$1,0),FALSE)</f>
        <v>78.938462426000001</v>
      </c>
      <c r="C82" s="22">
        <f>(Table13456789101112131415161734[[#This Row],[USA]]-B81)/B81</f>
        <v>5.559043206934209E-3</v>
      </c>
      <c r="D82" s="23">
        <f>(Table13456789101112131415161734[[#This Row],[USA]]-B70)/B70</f>
        <v>6.1844586904899405E-2</v>
      </c>
    </row>
    <row r="83" spans="1:4" x14ac:dyDescent="0.35">
      <c r="A83" s="21">
        <v>35582</v>
      </c>
      <c r="B83" s="76">
        <f>VLOOKUP(A83,Database!$A:$AU,MATCH($B$4,Database!$A$1:$AU$1,0),FALSE)</f>
        <v>79.307133574999995</v>
      </c>
      <c r="C83" s="22">
        <f>(Table13456789101112131415161734[[#This Row],[USA]]-B82)/B82</f>
        <v>4.6703614140647899E-3</v>
      </c>
      <c r="D83" s="23">
        <f>(Table13456789101112131415161734[[#This Row],[USA]]-B71)/B71</f>
        <v>5.8895801369712245E-2</v>
      </c>
    </row>
    <row r="84" spans="1:4" x14ac:dyDescent="0.35">
      <c r="A84" s="21">
        <v>35612</v>
      </c>
      <c r="B84" s="76">
        <f>VLOOKUP(A84,Database!$A:$AU,MATCH($B$4,Database!$A$1:$AU$1,0),FALSE)</f>
        <v>79.970503664000006</v>
      </c>
      <c r="C84" s="22">
        <f>(Table13456789101112131415161734[[#This Row],[USA]]-B83)/B83</f>
        <v>8.3645702359506999E-3</v>
      </c>
      <c r="D84" s="23">
        <f>(Table13456789101112131415161734[[#This Row],[USA]]-B72)/B72</f>
        <v>6.7744527843555849E-2</v>
      </c>
    </row>
    <row r="85" spans="1:4" x14ac:dyDescent="0.35">
      <c r="A85" s="21">
        <v>35643</v>
      </c>
      <c r="B85" s="76">
        <f>VLOOKUP(A85,Database!$A:$AU,MATCH($B$4,Database!$A$1:$AU$1,0),FALSE)</f>
        <v>80.769324206999997</v>
      </c>
      <c r="C85" s="22">
        <f>(Table13456789101112131415161734[[#This Row],[USA]]-B84)/B84</f>
        <v>9.9889397515398239E-3</v>
      </c>
      <c r="D85" s="23">
        <f>(Table13456789101112131415161734[[#This Row],[USA]]-B73)/B73</f>
        <v>7.3003402583700222E-2</v>
      </c>
    </row>
    <row r="86" spans="1:4" x14ac:dyDescent="0.35">
      <c r="A86" s="21">
        <v>35674</v>
      </c>
      <c r="B86" s="76">
        <f>VLOOKUP(A86,Database!$A:$AU,MATCH($B$4,Database!$A$1:$AU$1,0),FALSE)</f>
        <v>81.520152056000001</v>
      </c>
      <c r="C86" s="22">
        <f>(Table13456789101112131415161734[[#This Row],[USA]]-B85)/B85</f>
        <v>9.2959530907518982E-3</v>
      </c>
      <c r="D86" s="23">
        <f>(Table13456789101112131415161734[[#This Row],[USA]]-B74)/B74</f>
        <v>7.6028229180884491E-2</v>
      </c>
    </row>
    <row r="87" spans="1:4" x14ac:dyDescent="0.35">
      <c r="A87" s="21">
        <v>35704</v>
      </c>
      <c r="B87" s="76">
        <f>VLOOKUP(A87,Database!$A:$AU,MATCH($B$4,Database!$A$1:$AU$1,0),FALSE)</f>
        <v>82.233002216000003</v>
      </c>
      <c r="C87" s="22">
        <f>(Table13456789101112131415161734[[#This Row],[USA]]-B86)/B86</f>
        <v>8.744465534243755E-3</v>
      </c>
      <c r="D87" s="23">
        <f>(Table13456789101112131415161734[[#This Row],[USA]]-B75)/B75</f>
        <v>8.5581027604502896E-2</v>
      </c>
    </row>
    <row r="88" spans="1:4" x14ac:dyDescent="0.35">
      <c r="A88" s="21">
        <v>35735</v>
      </c>
      <c r="B88" s="76">
        <f>VLOOKUP(A88,Database!$A:$AU,MATCH($B$4,Database!$A$1:$AU$1,0),FALSE)</f>
        <v>82.888439628</v>
      </c>
      <c r="C88" s="22">
        <f>(Table13456789101112131415161734[[#This Row],[USA]]-B87)/B87</f>
        <v>7.9704910964866829E-3</v>
      </c>
      <c r="D88" s="23">
        <f>(Table13456789101112131415161734[[#This Row],[USA]]-B76)/B76</f>
        <v>8.4662476384036123E-2</v>
      </c>
    </row>
    <row r="89" spans="1:4" x14ac:dyDescent="0.35">
      <c r="A89" s="21">
        <v>35765</v>
      </c>
      <c r="B89" s="76">
        <f>VLOOKUP(A89,Database!$A:$AU,MATCH($B$4,Database!$A$1:$AU$1,0),FALSE)</f>
        <v>83.262961125999993</v>
      </c>
      <c r="C89" s="22">
        <f>(Table13456789101112131415161734[[#This Row],[USA]]-B88)/B88</f>
        <v>4.5183803637857149E-3</v>
      </c>
      <c r="D89" s="23">
        <f>(Table13456789101112131415161734[[#This Row],[USA]]-B77)/B77</f>
        <v>8.272010707090717E-2</v>
      </c>
    </row>
    <row r="90" spans="1:4" x14ac:dyDescent="0.35">
      <c r="A90" s="21">
        <v>35796</v>
      </c>
      <c r="B90" s="76">
        <f>VLOOKUP(A90,Database!$A:$AU,MATCH($B$4,Database!$A$1:$AU$1,0),FALSE)</f>
        <v>83.636887673999993</v>
      </c>
      <c r="C90" s="22">
        <f>(Table13456789101112131415161734[[#This Row],[USA]]-B89)/B89</f>
        <v>4.4909109998399564E-3</v>
      </c>
      <c r="D90" s="23">
        <f>(Table13456789101112131415161734[[#This Row],[USA]]-B78)/B78</f>
        <v>8.5619960231267986E-2</v>
      </c>
    </row>
    <row r="91" spans="1:4" x14ac:dyDescent="0.35">
      <c r="A91" s="21">
        <v>35827</v>
      </c>
      <c r="B91" s="76">
        <f>VLOOKUP(A91,Database!$A:$AU,MATCH($B$4,Database!$A$1:$AU$1,0),FALSE)</f>
        <v>83.775511198999993</v>
      </c>
      <c r="C91" s="22">
        <f>(Table13456789101112131415161734[[#This Row],[USA]]-B90)/B90</f>
        <v>1.6574448052195207E-3</v>
      </c>
      <c r="D91" s="23">
        <f>(Table13456789101112131415161734[[#This Row],[USA]]-B79)/B79</f>
        <v>7.4727776935298584E-2</v>
      </c>
    </row>
    <row r="92" spans="1:4" x14ac:dyDescent="0.35">
      <c r="A92" s="21">
        <v>35855</v>
      </c>
      <c r="B92" s="76">
        <f>VLOOKUP(A92,Database!$A:$AU,MATCH($B$4,Database!$A$1:$AU$1,0),FALSE)</f>
        <v>83.809919183999995</v>
      </c>
      <c r="C92" s="22">
        <f>(Table13456789101112131415161734[[#This Row],[USA]]-B91)/B91</f>
        <v>4.1071650303951997E-4</v>
      </c>
      <c r="D92" s="23">
        <f>(Table13456789101112131415161734[[#This Row],[USA]]-B80)/B80</f>
        <v>6.8507662885039344E-2</v>
      </c>
    </row>
    <row r="93" spans="1:4" x14ac:dyDescent="0.35">
      <c r="A93" s="21">
        <v>35886</v>
      </c>
      <c r="B93" s="76">
        <f>VLOOKUP(A93,Database!$A:$AU,MATCH($B$4,Database!$A$1:$AU$1,0),FALSE)</f>
        <v>84.113641543</v>
      </c>
      <c r="C93" s="22">
        <f>(Table13456789101112131415161734[[#This Row],[USA]]-B92)/B92</f>
        <v>3.6239428692587073E-3</v>
      </c>
      <c r="D93" s="23">
        <f>(Table13456789101112131415161734[[#This Row],[USA]]-B81)/B81</f>
        <v>7.1483156768094719E-2</v>
      </c>
    </row>
    <row r="94" spans="1:4" x14ac:dyDescent="0.35">
      <c r="A94" s="21">
        <v>35916</v>
      </c>
      <c r="B94" s="76">
        <f>VLOOKUP(A94,Database!$A:$AU,MATCH($B$4,Database!$A$1:$AU$1,0),FALSE)</f>
        <v>84.641263702000003</v>
      </c>
      <c r="C94" s="22">
        <f>(Table13456789101112131415161734[[#This Row],[USA]]-B93)/B93</f>
        <v>6.2727299558214466E-3</v>
      </c>
      <c r="D94" s="23">
        <f>(Table13456789101112131415161734[[#This Row],[USA]]-B82)/B82</f>
        <v>7.2243632580835118E-2</v>
      </c>
    </row>
    <row r="95" spans="1:4" x14ac:dyDescent="0.35">
      <c r="A95" s="21">
        <v>35947</v>
      </c>
      <c r="B95" s="76">
        <f>VLOOKUP(A95,Database!$A:$AU,MATCH($B$4,Database!$A$1:$AU$1,0),FALSE)</f>
        <v>84.132580809000004</v>
      </c>
      <c r="C95" s="22">
        <f>(Table13456789101112131415161734[[#This Row],[USA]]-B94)/B94</f>
        <v>-6.0098688364453121E-3</v>
      </c>
      <c r="D95" s="23">
        <f>(Table13456789101112131415161734[[#This Row],[USA]]-B83)/B83</f>
        <v>6.084505915771915E-2</v>
      </c>
    </row>
    <row r="96" spans="1:4" x14ac:dyDescent="0.35">
      <c r="A96" s="21">
        <v>35977</v>
      </c>
      <c r="B96" s="76">
        <f>VLOOKUP(A96,Database!$A:$AU,MATCH($B$4,Database!$A$1:$AU$1,0),FALSE)</f>
        <v>83.794946257000007</v>
      </c>
      <c r="C96" s="22">
        <f>(Table13456789101112131415161734[[#This Row],[USA]]-B95)/B95</f>
        <v>-4.0131248649854694E-3</v>
      </c>
      <c r="D96" s="23">
        <f>(Table13456789101112131415161734[[#This Row],[USA]]-B84)/B84</f>
        <v>4.782316501429807E-2</v>
      </c>
    </row>
    <row r="97" spans="1:4" x14ac:dyDescent="0.35">
      <c r="A97" s="21">
        <v>36008</v>
      </c>
      <c r="B97" s="76">
        <f>VLOOKUP(A97,Database!$A:$AU,MATCH($B$4,Database!$A$1:$AU$1,0),FALSE)</f>
        <v>85.520600912999996</v>
      </c>
      <c r="C97" s="22">
        <f>(Table13456789101112131415161734[[#This Row],[USA]]-B96)/B96</f>
        <v>2.0593779614195198E-2</v>
      </c>
      <c r="D97" s="23">
        <f>(Table13456789101112131415161734[[#This Row],[USA]]-B85)/B85</f>
        <v>5.8825262593793275E-2</v>
      </c>
    </row>
    <row r="98" spans="1:4" x14ac:dyDescent="0.35">
      <c r="A98" s="21">
        <v>36039</v>
      </c>
      <c r="B98" s="76">
        <f>VLOOKUP(A98,Database!$A:$AU,MATCH($B$4,Database!$A$1:$AU$1,0),FALSE)</f>
        <v>85.445537959999996</v>
      </c>
      <c r="C98" s="22">
        <f>(Table13456789101112131415161734[[#This Row],[USA]]-B97)/B97</f>
        <v>-8.7771779195472703E-4</v>
      </c>
      <c r="D98" s="23">
        <f>(Table13456789101112131415161734[[#This Row],[USA]]-B86)/B86</f>
        <v>4.8152337857557778E-2</v>
      </c>
    </row>
    <row r="99" spans="1:4" x14ac:dyDescent="0.35">
      <c r="A99" s="21">
        <v>36069</v>
      </c>
      <c r="B99" s="76">
        <f>VLOOKUP(A99,Database!$A:$AU,MATCH($B$4,Database!$A$1:$AU$1,0),FALSE)</f>
        <v>86.036919007999998</v>
      </c>
      <c r="C99" s="22">
        <f>(Table13456789101112131415161734[[#This Row],[USA]]-B98)/B98</f>
        <v>6.9211460553604129E-3</v>
      </c>
      <c r="D99" s="23">
        <f>(Table13456789101112131415161734[[#This Row],[USA]]-B87)/B87</f>
        <v>4.6257788108092092E-2</v>
      </c>
    </row>
    <row r="100" spans="1:4" x14ac:dyDescent="0.35">
      <c r="A100" s="21">
        <v>36100</v>
      </c>
      <c r="B100" s="76">
        <f>VLOOKUP(A100,Database!$A:$AU,MATCH($B$4,Database!$A$1:$AU$1,0),FALSE)</f>
        <v>85.963343432000002</v>
      </c>
      <c r="C100" s="22">
        <f>(Table13456789101112131415161734[[#This Row],[USA]]-B99)/B99</f>
        <v>-8.551628399565864E-4</v>
      </c>
      <c r="D100" s="23">
        <f>(Table13456789101112131415161734[[#This Row],[USA]]-B88)/B88</f>
        <v>3.7096895752894453E-2</v>
      </c>
    </row>
    <row r="101" spans="1:4" x14ac:dyDescent="0.35">
      <c r="A101" s="21">
        <v>36130</v>
      </c>
      <c r="B101" s="76">
        <f>VLOOKUP(A101,Database!$A:$AU,MATCH($B$4,Database!$A$1:$AU$1,0),FALSE)</f>
        <v>86.330626362000004</v>
      </c>
      <c r="C101" s="22">
        <f>(Table13456789101112131415161734[[#This Row],[USA]]-B100)/B100</f>
        <v>4.2725528735458665E-3</v>
      </c>
      <c r="D101" s="23">
        <f>(Table13456789101112131415161734[[#This Row],[USA]]-B89)/B89</f>
        <v>3.6843095591541364E-2</v>
      </c>
    </row>
    <row r="102" spans="1:4" x14ac:dyDescent="0.35">
      <c r="A102" s="21">
        <v>36161</v>
      </c>
      <c r="B102" s="76">
        <f>VLOOKUP(A102,Database!$A:$AU,MATCH($B$4,Database!$A$1:$AU$1,0),FALSE)</f>
        <v>86.689480824</v>
      </c>
      <c r="C102" s="22">
        <f>(Table13456789101112131415161734[[#This Row],[USA]]-B101)/B101</f>
        <v>4.1567457242260063E-3</v>
      </c>
      <c r="D102" s="23">
        <f>(Table13456789101112131415161734[[#This Row],[USA]]-B90)/B90</f>
        <v>3.6498167673316706E-2</v>
      </c>
    </row>
    <row r="103" spans="1:4" x14ac:dyDescent="0.35">
      <c r="A103" s="21">
        <v>36192</v>
      </c>
      <c r="B103" s="76">
        <f>VLOOKUP(A103,Database!$A:$AU,MATCH($B$4,Database!$A$1:$AU$1,0),FALSE)</f>
        <v>87.186066385999993</v>
      </c>
      <c r="C103" s="22">
        <f>(Table13456789101112131415161734[[#This Row],[USA]]-B102)/B102</f>
        <v>5.7283254817061154E-3</v>
      </c>
      <c r="D103" s="23">
        <f>(Table13456789101112131415161734[[#This Row],[USA]]-B91)/B91</f>
        <v>4.0710646084851476E-2</v>
      </c>
    </row>
    <row r="104" spans="1:4" x14ac:dyDescent="0.35">
      <c r="A104" s="21">
        <v>36220</v>
      </c>
      <c r="B104" s="76">
        <f>VLOOKUP(A104,Database!$A:$AU,MATCH($B$4,Database!$A$1:$AU$1,0),FALSE)</f>
        <v>87.368617107999995</v>
      </c>
      <c r="C104" s="22">
        <f>(Table13456789101112131415161734[[#This Row],[USA]]-B103)/B103</f>
        <v>2.0938061500766973E-3</v>
      </c>
      <c r="D104" s="23">
        <f>(Table13456789101112131415161734[[#This Row],[USA]]-B92)/B92</f>
        <v>4.2461536279340371E-2</v>
      </c>
    </row>
    <row r="105" spans="1:4" x14ac:dyDescent="0.35">
      <c r="A105" s="21">
        <v>36251</v>
      </c>
      <c r="B105" s="76">
        <f>VLOOKUP(A105,Database!$A:$AU,MATCH($B$4,Database!$A$1:$AU$1,0),FALSE)</f>
        <v>87.567429817999994</v>
      </c>
      <c r="C105" s="22">
        <f>(Table13456789101112131415161734[[#This Row],[USA]]-B104)/B104</f>
        <v>2.2755620562728818E-3</v>
      </c>
      <c r="D105" s="23">
        <f>(Table13456789101112131415161734[[#This Row],[USA]]-B93)/B93</f>
        <v>4.1060976693469774E-2</v>
      </c>
    </row>
    <row r="106" spans="1:4" x14ac:dyDescent="0.35">
      <c r="A106" s="21">
        <v>36281</v>
      </c>
      <c r="B106" s="76">
        <f>VLOOKUP(A106,Database!$A:$AU,MATCH($B$4,Database!$A$1:$AU$1,0),FALSE)</f>
        <v>88.101001483999994</v>
      </c>
      <c r="C106" s="22">
        <f>(Table13456789101112131415161734[[#This Row],[USA]]-B105)/B105</f>
        <v>6.0932662647399244E-3</v>
      </c>
      <c r="D106" s="23">
        <f>(Table13456789101112131415161734[[#This Row],[USA]]-B94)/B94</f>
        <v>4.0875308693178687E-2</v>
      </c>
    </row>
    <row r="107" spans="1:4" x14ac:dyDescent="0.35">
      <c r="A107" s="21">
        <v>36312</v>
      </c>
      <c r="B107" s="76">
        <f>VLOOKUP(A107,Database!$A:$AU,MATCH($B$4,Database!$A$1:$AU$1,0),FALSE)</f>
        <v>88.050529827999995</v>
      </c>
      <c r="C107" s="22">
        <f>(Table13456789101112131415161734[[#This Row],[USA]]-B106)/B106</f>
        <v>-5.7288402117841185E-4</v>
      </c>
      <c r="D107" s="23">
        <f>(Table13456789101112131415161734[[#This Row],[USA]]-B95)/B95</f>
        <v>4.6568748769214886E-2</v>
      </c>
    </row>
    <row r="108" spans="1:4" x14ac:dyDescent="0.35">
      <c r="A108" s="21">
        <v>36342</v>
      </c>
      <c r="B108" s="76">
        <f>VLOOKUP(A108,Database!$A:$AU,MATCH($B$4,Database!$A$1:$AU$1,0),FALSE)</f>
        <v>88.560303465000004</v>
      </c>
      <c r="C108" s="22">
        <f>(Table13456789101112131415161734[[#This Row],[USA]]-B107)/B107</f>
        <v>5.789557859513318E-3</v>
      </c>
      <c r="D108" s="23">
        <f>(Table13456789101112131415161734[[#This Row],[USA]]-B96)/B96</f>
        <v>5.6869267430336379E-2</v>
      </c>
    </row>
    <row r="109" spans="1:4" x14ac:dyDescent="0.35">
      <c r="A109" s="21">
        <v>36373</v>
      </c>
      <c r="B109" s="76">
        <f>VLOOKUP(A109,Database!$A:$AU,MATCH($B$4,Database!$A$1:$AU$1,0),FALSE)</f>
        <v>88.955945714999999</v>
      </c>
      <c r="C109" s="22">
        <f>(Table13456789101112131415161734[[#This Row],[USA]]-B108)/B108</f>
        <v>4.4674897727327309E-3</v>
      </c>
      <c r="D109" s="23">
        <f>(Table13456789101112131415161734[[#This Row],[USA]]-B97)/B97</f>
        <v>4.0169792603477791E-2</v>
      </c>
    </row>
    <row r="110" spans="1:4" x14ac:dyDescent="0.35">
      <c r="A110" s="21">
        <v>36404</v>
      </c>
      <c r="B110" s="76">
        <f>VLOOKUP(A110,Database!$A:$AU,MATCH($B$4,Database!$A$1:$AU$1,0),FALSE)</f>
        <v>88.581325058000004</v>
      </c>
      <c r="C110" s="22">
        <f>(Table13456789101112131415161734[[#This Row],[USA]]-B109)/B109</f>
        <v>-4.2113054275226998E-3</v>
      </c>
      <c r="D110" s="23">
        <f>(Table13456789101112131415161734[[#This Row],[USA]]-B98)/B98</f>
        <v>3.6699249286346339E-2</v>
      </c>
    </row>
    <row r="111" spans="1:4" x14ac:dyDescent="0.35">
      <c r="A111" s="21">
        <v>36434</v>
      </c>
      <c r="B111" s="76">
        <f>VLOOKUP(A111,Database!$A:$AU,MATCH($B$4,Database!$A$1:$AU$1,0),FALSE)</f>
        <v>89.730869068999993</v>
      </c>
      <c r="C111" s="22">
        <f>(Table13456789101112131415161734[[#This Row],[USA]]-B110)/B110</f>
        <v>1.2977272695427701E-2</v>
      </c>
      <c r="D111" s="23">
        <f>(Table13456789101112131415161734[[#This Row],[USA]]-B99)/B99</f>
        <v>4.2934476310762817E-2</v>
      </c>
    </row>
    <row r="112" spans="1:4" x14ac:dyDescent="0.35">
      <c r="A112" s="21">
        <v>36465</v>
      </c>
      <c r="B112" s="76">
        <f>VLOOKUP(A112,Database!$A:$AU,MATCH($B$4,Database!$A$1:$AU$1,0),FALSE)</f>
        <v>90.199491945000005</v>
      </c>
      <c r="C112" s="22">
        <f>(Table13456789101112131415161734[[#This Row],[USA]]-B111)/B111</f>
        <v>5.2225380280186175E-3</v>
      </c>
      <c r="D112" s="23">
        <f>(Table13456789101112131415161734[[#This Row],[USA]]-B100)/B100</f>
        <v>4.9278545294727215E-2</v>
      </c>
    </row>
    <row r="113" spans="1:4" x14ac:dyDescent="0.35">
      <c r="A113" s="21">
        <v>36495</v>
      </c>
      <c r="B113" s="76">
        <f>VLOOKUP(A113,Database!$A:$AU,MATCH($B$4,Database!$A$1:$AU$1,0),FALSE)</f>
        <v>90.908871559000005</v>
      </c>
      <c r="C113" s="22">
        <f>(Table13456789101112131415161734[[#This Row],[USA]]-B112)/B112</f>
        <v>7.864563299675241E-3</v>
      </c>
      <c r="D113" s="23">
        <f>(Table13456789101112131415161734[[#This Row],[USA]]-B101)/B101</f>
        <v>5.3031529943992149E-2</v>
      </c>
    </row>
    <row r="114" spans="1:4" x14ac:dyDescent="0.35">
      <c r="A114" s="21">
        <v>36526</v>
      </c>
      <c r="B114" s="76">
        <f>VLOOKUP(A114,Database!$A:$AU,MATCH($B$4,Database!$A$1:$AU$1,0),FALSE)</f>
        <v>90.855028515000001</v>
      </c>
      <c r="C114" s="22">
        <f>(Table13456789101112131415161734[[#This Row],[USA]]-B113)/B113</f>
        <v>-5.9227491307116214E-4</v>
      </c>
      <c r="D114" s="23">
        <f>(Table13456789101112131415161734[[#This Row],[USA]]-B102)/B102</f>
        <v>4.8051362765189932E-2</v>
      </c>
    </row>
    <row r="115" spans="1:4" x14ac:dyDescent="0.35">
      <c r="A115" s="21">
        <v>36557</v>
      </c>
      <c r="B115" s="76">
        <f>VLOOKUP(A115,Database!$A:$AU,MATCH($B$4,Database!$A$1:$AU$1,0),FALSE)</f>
        <v>91.188696729</v>
      </c>
      <c r="C115" s="22">
        <f>(Table13456789101112131415161734[[#This Row],[USA]]-B114)/B114</f>
        <v>3.6725343599987022E-3</v>
      </c>
      <c r="D115" s="23">
        <f>(Table13456789101112131415161734[[#This Row],[USA]]-B103)/B103</f>
        <v>4.5909059886692333E-2</v>
      </c>
    </row>
    <row r="116" spans="1:4" x14ac:dyDescent="0.35">
      <c r="A116" s="21">
        <v>36586</v>
      </c>
      <c r="B116" s="76">
        <f>VLOOKUP(A116,Database!$A:$AU,MATCH($B$4,Database!$A$1:$AU$1,0),FALSE)</f>
        <v>91.534958067000005</v>
      </c>
      <c r="C116" s="22">
        <f>(Table13456789101112131415161734[[#This Row],[USA]]-B115)/B115</f>
        <v>3.7971958194450909E-3</v>
      </c>
      <c r="D116" s="23">
        <f>(Table13456789101112131415161734[[#This Row],[USA]]-B104)/B104</f>
        <v>4.7686928063080385E-2</v>
      </c>
    </row>
    <row r="117" spans="1:4" x14ac:dyDescent="0.35">
      <c r="A117" s="21">
        <v>36617</v>
      </c>
      <c r="B117" s="76">
        <f>VLOOKUP(A117,Database!$A:$AU,MATCH($B$4,Database!$A$1:$AU$1,0),FALSE)</f>
        <v>92.105515838000002</v>
      </c>
      <c r="C117" s="22">
        <f>(Table13456789101112131415161734[[#This Row],[USA]]-B116)/B116</f>
        <v>6.2332226184270631E-3</v>
      </c>
      <c r="D117" s="23">
        <f>(Table13456789101112131415161734[[#This Row],[USA]]-B105)/B105</f>
        <v>5.1823903355756352E-2</v>
      </c>
    </row>
    <row r="118" spans="1:4" x14ac:dyDescent="0.35">
      <c r="A118" s="21">
        <v>36647</v>
      </c>
      <c r="B118" s="76">
        <f>VLOOKUP(A118,Database!$A:$AU,MATCH($B$4,Database!$A$1:$AU$1,0),FALSE)</f>
        <v>92.378003281999995</v>
      </c>
      <c r="C118" s="22">
        <f>(Table13456789101112131415161734[[#This Row],[USA]]-B117)/B117</f>
        <v>2.95842699018436E-3</v>
      </c>
      <c r="D118" s="23">
        <f>(Table13456789101112131415161734[[#This Row],[USA]]-B106)/B106</f>
        <v>4.854657411331182E-2</v>
      </c>
    </row>
    <row r="119" spans="1:4" x14ac:dyDescent="0.35">
      <c r="A119" s="21">
        <v>36678</v>
      </c>
      <c r="B119" s="76">
        <f>VLOOKUP(A119,Database!$A:$AU,MATCH($B$4,Database!$A$1:$AU$1,0),FALSE)</f>
        <v>92.432342117999994</v>
      </c>
      <c r="C119" s="22">
        <f>(Table13456789101112131415161734[[#This Row],[USA]]-B118)/B118</f>
        <v>5.8822267281660821E-4</v>
      </c>
      <c r="D119" s="23">
        <f>(Table13456789101112131415161734[[#This Row],[USA]]-B107)/B107</f>
        <v>4.9764746430936146E-2</v>
      </c>
    </row>
    <row r="120" spans="1:4" x14ac:dyDescent="0.35">
      <c r="A120" s="21">
        <v>36708</v>
      </c>
      <c r="B120" s="76">
        <f>VLOOKUP(A120,Database!$A:$AU,MATCH($B$4,Database!$A$1:$AU$1,0),FALSE)</f>
        <v>92.257029962999994</v>
      </c>
      <c r="C120" s="22">
        <f>(Table13456789101112131415161734[[#This Row],[USA]]-B119)/B119</f>
        <v>-1.8966538224920793E-3</v>
      </c>
      <c r="D120" s="23">
        <f>(Table13456789101112131415161734[[#This Row],[USA]]-B108)/B108</f>
        <v>4.1742477762183552E-2</v>
      </c>
    </row>
    <row r="121" spans="1:4" x14ac:dyDescent="0.35">
      <c r="A121" s="21">
        <v>36739</v>
      </c>
      <c r="B121" s="76">
        <f>VLOOKUP(A121,Database!$A:$AU,MATCH($B$4,Database!$A$1:$AU$1,0),FALSE)</f>
        <v>92.009133816000002</v>
      </c>
      <c r="C121" s="22">
        <f>(Table13456789101112131415161734[[#This Row],[USA]]-B120)/B120</f>
        <v>-2.6870163401034181E-3</v>
      </c>
      <c r="D121" s="23">
        <f>(Table13456789101112131415161734[[#This Row],[USA]]-B109)/B109</f>
        <v>3.4322473629608843E-2</v>
      </c>
    </row>
    <row r="122" spans="1:4" x14ac:dyDescent="0.35">
      <c r="A122" s="21">
        <v>36770</v>
      </c>
      <c r="B122" s="76">
        <f>VLOOKUP(A122,Database!$A:$AU,MATCH($B$4,Database!$A$1:$AU$1,0),FALSE)</f>
        <v>92.370764715000007</v>
      </c>
      <c r="C122" s="22">
        <f>(Table13456789101112131415161734[[#This Row],[USA]]-B121)/B121</f>
        <v>3.9303804307428327E-3</v>
      </c>
      <c r="D122" s="23">
        <f>(Table13456789101112131415161734[[#This Row],[USA]]-B110)/B110</f>
        <v>4.2779216211981566E-2</v>
      </c>
    </row>
    <row r="123" spans="1:4" x14ac:dyDescent="0.35">
      <c r="A123" s="21">
        <v>36800</v>
      </c>
      <c r="B123" s="76">
        <f>VLOOKUP(A123,Database!$A:$AU,MATCH($B$4,Database!$A$1:$AU$1,0),FALSE)</f>
        <v>92.054845865999994</v>
      </c>
      <c r="C123" s="22">
        <f>(Table13456789101112131415161734[[#This Row],[USA]]-B122)/B122</f>
        <v>-3.4201172846706068E-3</v>
      </c>
      <c r="D123" s="23">
        <f>(Table13456789101112131415161734[[#This Row],[USA]]-B111)/B111</f>
        <v>2.5899412555705228E-2</v>
      </c>
    </row>
    <row r="124" spans="1:4" x14ac:dyDescent="0.35">
      <c r="A124" s="21">
        <v>36831</v>
      </c>
      <c r="B124" s="76">
        <f>VLOOKUP(A124,Database!$A:$AU,MATCH($B$4,Database!$A$1:$AU$1,0),FALSE)</f>
        <v>92.058217252999995</v>
      </c>
      <c r="C124" s="22">
        <f>(Table13456789101112131415161734[[#This Row],[USA]]-B123)/B123</f>
        <v>3.6623677637883013E-5</v>
      </c>
      <c r="D124" s="23">
        <f>(Table13456789101112131415161734[[#This Row],[USA]]-B112)/B112</f>
        <v>2.0606826800458757E-2</v>
      </c>
    </row>
    <row r="125" spans="1:4" x14ac:dyDescent="0.35">
      <c r="A125" s="21">
        <v>36861</v>
      </c>
      <c r="B125" s="76">
        <f>VLOOKUP(A125,Database!$A:$AU,MATCH($B$4,Database!$A$1:$AU$1,0),FALSE)</f>
        <v>91.754693211000003</v>
      </c>
      <c r="C125" s="22">
        <f>(Table13456789101112131415161734[[#This Row],[USA]]-B124)/B124</f>
        <v>-3.2970879847241561E-3</v>
      </c>
      <c r="D125" s="23">
        <f>(Table13456789101112131415161734[[#This Row],[USA]]-B113)/B113</f>
        <v>9.304060621311951E-3</v>
      </c>
    </row>
    <row r="126" spans="1:4" x14ac:dyDescent="0.35">
      <c r="A126" s="21">
        <v>36892</v>
      </c>
      <c r="B126" s="76">
        <f>VLOOKUP(A126,Database!$A:$AU,MATCH($B$4,Database!$A$1:$AU$1,0),FALSE)</f>
        <v>91.255926164000002</v>
      </c>
      <c r="C126" s="22">
        <f>(Table13456789101112131415161734[[#This Row],[USA]]-B125)/B125</f>
        <v>-5.435875044048499E-3</v>
      </c>
      <c r="D126" s="23">
        <f>(Table13456789101112131415161734[[#This Row],[USA]]-B114)/B114</f>
        <v>4.4124981913776342E-3</v>
      </c>
    </row>
    <row r="127" spans="1:4" x14ac:dyDescent="0.35">
      <c r="A127" s="21">
        <v>36923</v>
      </c>
      <c r="B127" s="76">
        <f>VLOOKUP(A127,Database!$A:$AU,MATCH($B$4,Database!$A$1:$AU$1,0),FALSE)</f>
        <v>90.638664758999994</v>
      </c>
      <c r="C127" s="22">
        <f>(Table13456789101112131415161734[[#This Row],[USA]]-B126)/B126</f>
        <v>-6.7640692604521973E-3</v>
      </c>
      <c r="D127" s="23">
        <f>(Table13456789101112131415161734[[#This Row],[USA]]-B115)/B115</f>
        <v>-6.0317998801389166E-3</v>
      </c>
    </row>
    <row r="128" spans="1:4" x14ac:dyDescent="0.35">
      <c r="A128" s="21">
        <v>36951</v>
      </c>
      <c r="B128" s="76">
        <f>VLOOKUP(A128,Database!$A:$AU,MATCH($B$4,Database!$A$1:$AU$1,0),FALSE)</f>
        <v>90.407823867000005</v>
      </c>
      <c r="C128" s="22">
        <f>(Table13456789101112131415161734[[#This Row],[USA]]-B127)/B127</f>
        <v>-2.546825823325776E-3</v>
      </c>
      <c r="D128" s="23">
        <f>(Table13456789101112131415161734[[#This Row],[USA]]-B116)/B116</f>
        <v>-1.2313702041300792E-2</v>
      </c>
    </row>
    <row r="129" spans="1:4" x14ac:dyDescent="0.35">
      <c r="A129" s="21">
        <v>36982</v>
      </c>
      <c r="B129" s="76">
        <f>VLOOKUP(A129,Database!$A:$AU,MATCH($B$4,Database!$A$1:$AU$1,0),FALSE)</f>
        <v>90.111935025999998</v>
      </c>
      <c r="C129" s="22">
        <f>(Table13456789101112131415161734[[#This Row],[USA]]-B128)/B128</f>
        <v>-3.272823394524932E-3</v>
      </c>
      <c r="D129" s="23">
        <f>(Table13456789101112131415161734[[#This Row],[USA]]-B117)/B117</f>
        <v>-2.1644532293879325E-2</v>
      </c>
    </row>
    <row r="130" spans="1:4" x14ac:dyDescent="0.35">
      <c r="A130" s="21">
        <v>37012</v>
      </c>
      <c r="B130" s="76">
        <f>VLOOKUP(A130,Database!$A:$AU,MATCH($B$4,Database!$A$1:$AU$1,0),FALSE)</f>
        <v>89.614457039000001</v>
      </c>
      <c r="C130" s="22">
        <f>(Table13456789101112131415161734[[#This Row],[USA]]-B129)/B129</f>
        <v>-5.5206670110508563E-3</v>
      </c>
      <c r="D130" s="23">
        <f>(Table13456789101112131415161734[[#This Row],[USA]]-B118)/B118</f>
        <v>-2.9915630830034134E-2</v>
      </c>
    </row>
    <row r="131" spans="1:4" x14ac:dyDescent="0.35">
      <c r="A131" s="21">
        <v>37043</v>
      </c>
      <c r="B131" s="76">
        <f>VLOOKUP(A131,Database!$A:$AU,MATCH($B$4,Database!$A$1:$AU$1,0),FALSE)</f>
        <v>89.106369096999998</v>
      </c>
      <c r="C131" s="22">
        <f>(Table13456789101112131415161734[[#This Row],[USA]]-B130)/B130</f>
        <v>-5.6697095400453567E-3</v>
      </c>
      <c r="D131" s="23">
        <f>(Table13456789101112131415161734[[#This Row],[USA]]-B119)/B119</f>
        <v>-3.5982784215875731E-2</v>
      </c>
    </row>
    <row r="132" spans="1:4" x14ac:dyDescent="0.35">
      <c r="A132" s="21">
        <v>37073</v>
      </c>
      <c r="B132" s="76">
        <f>VLOOKUP(A132,Database!$A:$AU,MATCH($B$4,Database!$A$1:$AU$1,0),FALSE)</f>
        <v>88.577061244000006</v>
      </c>
      <c r="C132" s="22">
        <f>(Table13456789101112131415161734[[#This Row],[USA]]-B131)/B131</f>
        <v>-5.9401797914556964E-3</v>
      </c>
      <c r="D132" s="23">
        <f>(Table13456789101112131415161734[[#This Row],[USA]]-B120)/B120</f>
        <v>-3.9888220122367389E-2</v>
      </c>
    </row>
    <row r="133" spans="1:4" x14ac:dyDescent="0.35">
      <c r="A133" s="21">
        <v>37104</v>
      </c>
      <c r="B133" s="76">
        <f>VLOOKUP(A133,Database!$A:$AU,MATCH($B$4,Database!$A$1:$AU$1,0),FALSE)</f>
        <v>88.469275999000004</v>
      </c>
      <c r="C133" s="22">
        <f>(Table13456789101112131415161734[[#This Row],[USA]]-B132)/B132</f>
        <v>-1.2168528001069059E-3</v>
      </c>
      <c r="D133" s="23">
        <f>(Table13456789101112131415161734[[#This Row],[USA]]-B121)/B121</f>
        <v>-3.8472895789661607E-2</v>
      </c>
    </row>
    <row r="134" spans="1:4" x14ac:dyDescent="0.35">
      <c r="A134" s="21">
        <v>37135</v>
      </c>
      <c r="B134" s="76">
        <f>VLOOKUP(A134,Database!$A:$AU,MATCH($B$4,Database!$A$1:$AU$1,0),FALSE)</f>
        <v>88.000950599000006</v>
      </c>
      <c r="C134" s="22">
        <f>(Table13456789101112131415161734[[#This Row],[USA]]-B133)/B133</f>
        <v>-5.2936501933766398E-3</v>
      </c>
      <c r="D134" s="23">
        <f>(Table13456789101112131415161734[[#This Row],[USA]]-B122)/B122</f>
        <v>-4.7307328563129136E-2</v>
      </c>
    </row>
    <row r="135" spans="1:4" x14ac:dyDescent="0.35">
      <c r="A135" s="21">
        <v>37165</v>
      </c>
      <c r="B135" s="76">
        <f>VLOOKUP(A135,Database!$A:$AU,MATCH($B$4,Database!$A$1:$AU$1,0),FALSE)</f>
        <v>87.730942115999994</v>
      </c>
      <c r="C135" s="22">
        <f>(Table13456789101112131415161734[[#This Row],[USA]]-B134)/B134</f>
        <v>-3.0682450719240351E-3</v>
      </c>
      <c r="D135" s="23">
        <f>(Table13456789101112131415161734[[#This Row],[USA]]-B123)/B123</f>
        <v>-4.6970952037594056E-2</v>
      </c>
    </row>
    <row r="136" spans="1:4" x14ac:dyDescent="0.35">
      <c r="A136" s="21">
        <v>37196</v>
      </c>
      <c r="B136" s="76">
        <f>VLOOKUP(A136,Database!$A:$AU,MATCH($B$4,Database!$A$1:$AU$1,0),FALSE)</f>
        <v>87.222854174000005</v>
      </c>
      <c r="C136" s="22">
        <f>(Table13456789101112131415161734[[#This Row],[USA]]-B135)/B135</f>
        <v>-5.7914337831706242E-3</v>
      </c>
      <c r="D136" s="23">
        <f>(Table13456789101112131415161734[[#This Row],[USA]]-B124)/B124</f>
        <v>-5.2525056679200627E-2</v>
      </c>
    </row>
    <row r="137" spans="1:4" x14ac:dyDescent="0.35">
      <c r="A137" s="21">
        <v>37226</v>
      </c>
      <c r="B137" s="76">
        <f>VLOOKUP(A137,Database!$A:$AU,MATCH($B$4,Database!$A$1:$AU$1,0),FALSE)</f>
        <v>87.192908318999997</v>
      </c>
      <c r="C137" s="22">
        <f>(Table13456789101112131415161734[[#This Row],[USA]]-B136)/B136</f>
        <v>-3.4332578638471918E-4</v>
      </c>
      <c r="D137" s="23">
        <f>(Table13456789101112131415161734[[#This Row],[USA]]-B125)/B125</f>
        <v>-4.9717183201841021E-2</v>
      </c>
    </row>
    <row r="138" spans="1:4" x14ac:dyDescent="0.35">
      <c r="A138" s="21">
        <v>37257</v>
      </c>
      <c r="B138" s="76">
        <f>VLOOKUP(A138,Database!$A:$AU,MATCH($B$4,Database!$A$1:$AU$1,0),FALSE)</f>
        <v>87.800055561999997</v>
      </c>
      <c r="C138" s="22">
        <f>(Table13456789101112131415161734[[#This Row],[USA]]-B137)/B137</f>
        <v>6.9632640395331097E-3</v>
      </c>
      <c r="D138" s="23">
        <f>(Table13456789101112131415161734[[#This Row],[USA]]-B126)/B126</f>
        <v>-3.7870095097049465E-2</v>
      </c>
    </row>
    <row r="139" spans="1:4" x14ac:dyDescent="0.35">
      <c r="A139" s="21">
        <v>37288</v>
      </c>
      <c r="B139" s="76">
        <f>VLOOKUP(A139,Database!$A:$AU,MATCH($B$4,Database!$A$1:$AU$1,0),FALSE)</f>
        <v>87.791131300999993</v>
      </c>
      <c r="C139" s="22">
        <f>(Table13456789101112131415161734[[#This Row],[USA]]-B138)/B138</f>
        <v>-1.0164299945917849E-4</v>
      </c>
      <c r="D139" s="23">
        <f>(Table13456789101112131415161734[[#This Row],[USA]]-B127)/B127</f>
        <v>-3.1416321782446098E-2</v>
      </c>
    </row>
    <row r="140" spans="1:4" x14ac:dyDescent="0.35">
      <c r="A140" s="21">
        <v>37316</v>
      </c>
      <c r="B140" s="76">
        <f>VLOOKUP(A140,Database!$A:$AU,MATCH($B$4,Database!$A$1:$AU$1,0),FALSE)</f>
        <v>88.458963519999998</v>
      </c>
      <c r="C140" s="22">
        <f>(Table13456789101112131415161734[[#This Row],[USA]]-B139)/B139</f>
        <v>7.6070579009886565E-3</v>
      </c>
      <c r="D140" s="23">
        <f>(Table13456789101112131415161734[[#This Row],[USA]]-B128)/B128</f>
        <v>-2.1556324039687075E-2</v>
      </c>
    </row>
    <row r="141" spans="1:4" x14ac:dyDescent="0.35">
      <c r="A141" s="21">
        <v>37347</v>
      </c>
      <c r="B141" s="76">
        <f>VLOOKUP(A141,Database!$A:$AU,MATCH($B$4,Database!$A$1:$AU$1,0),FALSE)</f>
        <v>88.884551623999997</v>
      </c>
      <c r="C141" s="22">
        <f>(Table13456789101112131415161734[[#This Row],[USA]]-B140)/B140</f>
        <v>4.8111360009749204E-3</v>
      </c>
      <c r="D141" s="23">
        <f>(Table13456789101112131415161734[[#This Row],[USA]]-B129)/B129</f>
        <v>-1.3620653042750263E-2</v>
      </c>
    </row>
    <row r="142" spans="1:4" x14ac:dyDescent="0.35">
      <c r="A142" s="21">
        <v>37377</v>
      </c>
      <c r="B142" s="76">
        <f>VLOOKUP(A142,Database!$A:$AU,MATCH($B$4,Database!$A$1:$AU$1,0),FALSE)</f>
        <v>89.269484761000001</v>
      </c>
      <c r="C142" s="22">
        <f>(Table13456789101112131415161734[[#This Row],[USA]]-B141)/B141</f>
        <v>4.3307091048661759E-3</v>
      </c>
      <c r="D142" s="23">
        <f>(Table13456789101112131415161734[[#This Row],[USA]]-B130)/B130</f>
        <v>-3.849515908464067E-3</v>
      </c>
    </row>
    <row r="143" spans="1:4" x14ac:dyDescent="0.35">
      <c r="A143" s="21">
        <v>37408</v>
      </c>
      <c r="B143" s="76">
        <f>VLOOKUP(A143,Database!$A:$AU,MATCH($B$4,Database!$A$1:$AU$1,0),FALSE)</f>
        <v>90.000679235000007</v>
      </c>
      <c r="C143" s="22">
        <f>(Table13456789101112131415161734[[#This Row],[USA]]-B142)/B142</f>
        <v>8.1908669682324593E-3</v>
      </c>
      <c r="D143" s="23">
        <f>(Table13456789101112131415161734[[#This Row],[USA]]-B131)/B131</f>
        <v>1.0036433389250489E-2</v>
      </c>
    </row>
    <row r="144" spans="1:4" x14ac:dyDescent="0.35">
      <c r="A144" s="21">
        <v>37438</v>
      </c>
      <c r="B144" s="76">
        <f>VLOOKUP(A144,Database!$A:$AU,MATCH($B$4,Database!$A$1:$AU$1,0),FALSE)</f>
        <v>89.980054276000004</v>
      </c>
      <c r="C144" s="22">
        <f>(Table13456789101112131415161734[[#This Row],[USA]]-B143)/B143</f>
        <v>-2.2916448159406735E-4</v>
      </c>
      <c r="D144" s="23">
        <f>(Table13456789101112131415161734[[#This Row],[USA]]-B132)/B132</f>
        <v>1.5839236618329703E-2</v>
      </c>
    </row>
    <row r="145" spans="1:4" x14ac:dyDescent="0.35">
      <c r="A145" s="21">
        <v>37469</v>
      </c>
      <c r="B145" s="76">
        <f>VLOOKUP(A145,Database!$A:$AU,MATCH($B$4,Database!$A$1:$AU$1,0),FALSE)</f>
        <v>89.864138037999993</v>
      </c>
      <c r="C145" s="22">
        <f>(Table13456789101112131415161734[[#This Row],[USA]]-B144)/B144</f>
        <v>-1.2882436994809527E-3</v>
      </c>
      <c r="D145" s="23">
        <f>(Table13456789101112131415161734[[#This Row],[USA]]-B133)/B133</f>
        <v>1.5766626585886782E-2</v>
      </c>
    </row>
    <row r="146" spans="1:4" x14ac:dyDescent="0.35">
      <c r="A146" s="21">
        <v>37500</v>
      </c>
      <c r="B146" s="76">
        <f>VLOOKUP(A146,Database!$A:$AU,MATCH($B$4,Database!$A$1:$AU$1,0),FALSE)</f>
        <v>89.960619218000005</v>
      </c>
      <c r="C146" s="22">
        <f>(Table13456789101112131415161734[[#This Row],[USA]]-B145)/B145</f>
        <v>1.0736338444509864E-3</v>
      </c>
      <c r="D146" s="23">
        <f>(Table13456789101112131415161734[[#This Row],[USA]]-B134)/B134</f>
        <v>2.2268721027000667E-2</v>
      </c>
    </row>
    <row r="147" spans="1:4" x14ac:dyDescent="0.35">
      <c r="A147" s="21">
        <v>37530</v>
      </c>
      <c r="B147" s="76">
        <f>VLOOKUP(A147,Database!$A:$AU,MATCH($B$4,Database!$A$1:$AU$1,0),FALSE)</f>
        <v>89.726406939</v>
      </c>
      <c r="C147" s="22">
        <f>(Table13456789101112131415161734[[#This Row],[USA]]-B146)/B146</f>
        <v>-2.6034978531266242E-3</v>
      </c>
      <c r="D147" s="23">
        <f>(Table13456789101112131415161734[[#This Row],[USA]]-B135)/B135</f>
        <v>2.2745279770979249E-2</v>
      </c>
    </row>
    <row r="148" spans="1:4" x14ac:dyDescent="0.35">
      <c r="A148" s="21">
        <v>37561</v>
      </c>
      <c r="B148" s="76">
        <f>VLOOKUP(A148,Database!$A:$AU,MATCH($B$4,Database!$A$1:$AU$1,0),FALSE)</f>
        <v>90.216646358000006</v>
      </c>
      <c r="C148" s="22">
        <f>(Table13456789101112131415161734[[#This Row],[USA]]-B147)/B147</f>
        <v>5.4637139246341577E-3</v>
      </c>
      <c r="D148" s="23">
        <f>(Table13456789101112131415161734[[#This Row],[USA]]-B136)/B136</f>
        <v>3.4323483361685392E-2</v>
      </c>
    </row>
    <row r="149" spans="1:4" x14ac:dyDescent="0.35">
      <c r="A149" s="21">
        <v>37591</v>
      </c>
      <c r="B149" s="76">
        <f>VLOOKUP(A149,Database!$A:$AU,MATCH($B$4,Database!$A$1:$AU$1,0),FALSE)</f>
        <v>89.730373276999998</v>
      </c>
      <c r="C149" s="22">
        <f>(Table13456789101112131415161734[[#This Row],[USA]]-B148)/B148</f>
        <v>-5.3900593807307585E-3</v>
      </c>
      <c r="D149" s="23">
        <f>(Table13456789101112131415161734[[#This Row],[USA]]-B137)/B137</f>
        <v>2.9101735530102375E-2</v>
      </c>
    </row>
    <row r="150" spans="1:4" x14ac:dyDescent="0.35">
      <c r="A150" s="21">
        <v>37622</v>
      </c>
      <c r="B150" s="76">
        <f>VLOOKUP(A150,Database!$A:$AU,MATCH($B$4,Database!$A$1:$AU$1,0),FALSE)</f>
        <v>90.471681914000001</v>
      </c>
      <c r="C150" s="22">
        <f>(Table13456789101112131415161734[[#This Row],[USA]]-B149)/B149</f>
        <v>8.2615129072467347E-3</v>
      </c>
      <c r="D150" s="23">
        <f>(Table13456789101112131415161734[[#This Row],[USA]]-B138)/B138</f>
        <v>3.042852689442133E-2</v>
      </c>
    </row>
    <row r="151" spans="1:4" x14ac:dyDescent="0.35">
      <c r="A151" s="21">
        <v>37653</v>
      </c>
      <c r="B151" s="76">
        <f>VLOOKUP(A151,Database!$A:$AU,MATCH($B$4,Database!$A$1:$AU$1,0),FALSE)</f>
        <v>90.569749630000004</v>
      </c>
      <c r="C151" s="22">
        <f>(Table13456789101112131415161734[[#This Row],[USA]]-B150)/B150</f>
        <v>1.0839603500819553E-3</v>
      </c>
      <c r="D151" s="23">
        <f>(Table13456789101112131415161734[[#This Row],[USA]]-B139)/B139</f>
        <v>3.1650330595162986E-2</v>
      </c>
    </row>
    <row r="152" spans="1:4" x14ac:dyDescent="0.35">
      <c r="A152" s="21">
        <v>37681</v>
      </c>
      <c r="B152" s="76">
        <f>VLOOKUP(A152,Database!$A:$AU,MATCH($B$4,Database!$A$1:$AU$1,0),FALSE)</f>
        <v>90.302616741999998</v>
      </c>
      <c r="C152" s="22">
        <f>(Table13456789101112131415161734[[#This Row],[USA]]-B151)/B151</f>
        <v>-2.9494714194453504E-3</v>
      </c>
      <c r="D152" s="23">
        <f>(Table13456789101112131415161734[[#This Row],[USA]]-B140)/B140</f>
        <v>2.0841903959039294E-2</v>
      </c>
    </row>
    <row r="153" spans="1:4" x14ac:dyDescent="0.35">
      <c r="A153" s="21">
        <v>37712</v>
      </c>
      <c r="B153" s="76">
        <f>VLOOKUP(A153,Database!$A:$AU,MATCH($B$4,Database!$A$1:$AU$1,0),FALSE)</f>
        <v>89.729778326000002</v>
      </c>
      <c r="C153" s="22">
        <f>(Table13456789101112131415161734[[#This Row],[USA]]-B152)/B152</f>
        <v>-6.3435417119376506E-3</v>
      </c>
      <c r="D153" s="23">
        <f>(Table13456789101112131415161734[[#This Row],[USA]]-B141)/B141</f>
        <v>9.5092643947340648E-3</v>
      </c>
    </row>
    <row r="154" spans="1:4" x14ac:dyDescent="0.35">
      <c r="A154" s="21">
        <v>37742</v>
      </c>
      <c r="B154" s="76">
        <f>VLOOKUP(A154,Database!$A:$AU,MATCH($B$4,Database!$A$1:$AU$1,0),FALSE)</f>
        <v>89.708360099000004</v>
      </c>
      <c r="C154" s="22">
        <f>(Table13456789101112131415161734[[#This Row],[USA]]-B153)/B153</f>
        <v>-2.3869697885781969E-4</v>
      </c>
      <c r="D154" s="23">
        <f>(Table13456789101112131415161734[[#This Row],[USA]]-B142)/B142</f>
        <v>4.9162974243101955E-3</v>
      </c>
    </row>
    <row r="155" spans="1:4" x14ac:dyDescent="0.35">
      <c r="A155" s="21">
        <v>37773</v>
      </c>
      <c r="B155" s="76">
        <f>VLOOKUP(A155,Database!$A:$AU,MATCH($B$4,Database!$A$1:$AU$1,0),FALSE)</f>
        <v>89.827548566999994</v>
      </c>
      <c r="C155" s="22">
        <f>(Table13456789101112131415161734[[#This Row],[USA]]-B154)/B154</f>
        <v>1.3286216342429692E-3</v>
      </c>
      <c r="D155" s="23">
        <f>(Table13456789101112131415161734[[#This Row],[USA]]-B143)/B143</f>
        <v>-1.9236595709233824E-3</v>
      </c>
    </row>
    <row r="156" spans="1:4" x14ac:dyDescent="0.35">
      <c r="A156" s="21">
        <v>37803</v>
      </c>
      <c r="B156" s="76">
        <f>VLOOKUP(A156,Database!$A:$AU,MATCH($B$4,Database!$A$1:$AU$1,0),FALSE)</f>
        <v>90.295080698999996</v>
      </c>
      <c r="C156" s="22">
        <f>(Table13456789101112131415161734[[#This Row],[USA]]-B155)/B155</f>
        <v>5.2047744757420652E-3</v>
      </c>
      <c r="D156" s="23">
        <f>(Table13456789101112131415161734[[#This Row],[USA]]-B144)/B144</f>
        <v>3.501069492953369E-3</v>
      </c>
    </row>
    <row r="157" spans="1:4" x14ac:dyDescent="0.35">
      <c r="A157" s="21">
        <v>37834</v>
      </c>
      <c r="B157" s="76">
        <f>VLOOKUP(A157,Database!$A:$AU,MATCH($B$4,Database!$A$1:$AU$1,0),FALSE)</f>
        <v>90.080700112000002</v>
      </c>
      <c r="C157" s="22">
        <f>(Table13456789101112131415161734[[#This Row],[USA]]-B156)/B156</f>
        <v>-2.3742222205286535E-3</v>
      </c>
      <c r="D157" s="23">
        <f>(Table13456789101112131415161734[[#This Row],[USA]]-B145)/B145</f>
        <v>2.4098831717323525E-3</v>
      </c>
    </row>
    <row r="158" spans="1:4" x14ac:dyDescent="0.35">
      <c r="A158" s="21">
        <v>37865</v>
      </c>
      <c r="B158" s="76">
        <f>VLOOKUP(A158,Database!$A:$AU,MATCH($B$4,Database!$A$1:$AU$1,0),FALSE)</f>
        <v>90.675750022000003</v>
      </c>
      <c r="C158" s="22">
        <f>(Table13456789101112131415161734[[#This Row],[USA]]-B157)/B157</f>
        <v>6.6057425093294904E-3</v>
      </c>
      <c r="D158" s="23">
        <f>(Table13456789101112131415161734[[#This Row],[USA]]-B146)/B146</f>
        <v>7.9493761850063915E-3</v>
      </c>
    </row>
    <row r="159" spans="1:4" x14ac:dyDescent="0.35">
      <c r="A159" s="21">
        <v>37895</v>
      </c>
      <c r="B159" s="76">
        <f>VLOOKUP(A159,Database!$A:$AU,MATCH($B$4,Database!$A$1:$AU$1,0),FALSE)</f>
        <v>90.788988982000006</v>
      </c>
      <c r="C159" s="22">
        <f>(Table13456789101112131415161734[[#This Row],[USA]]-B158)/B158</f>
        <v>1.2488340043785636E-3</v>
      </c>
      <c r="D159" s="23">
        <f>(Table13456789101112131415161734[[#This Row],[USA]]-B147)/B147</f>
        <v>1.1842467332079804E-2</v>
      </c>
    </row>
    <row r="160" spans="1:4" x14ac:dyDescent="0.35">
      <c r="A160" s="21">
        <v>37926</v>
      </c>
      <c r="B160" s="76">
        <f>VLOOKUP(A160,Database!$A:$AU,MATCH($B$4,Database!$A$1:$AU$1,0),FALSE)</f>
        <v>91.400598355</v>
      </c>
      <c r="C160" s="22">
        <f>(Table13456789101112131415161734[[#This Row],[USA]]-B159)/B159</f>
        <v>6.7366029719887286E-3</v>
      </c>
      <c r="D160" s="23">
        <f>(Table13456789101112131415161734[[#This Row],[USA]]-B148)/B148</f>
        <v>1.3123431703521826E-2</v>
      </c>
    </row>
    <row r="161" spans="1:4" x14ac:dyDescent="0.35">
      <c r="A161" s="21">
        <v>37956</v>
      </c>
      <c r="B161" s="76">
        <f>VLOOKUP(A161,Database!$A:$AU,MATCH($B$4,Database!$A$1:$AU$1,0),FALSE)</f>
        <v>91.476851210000007</v>
      </c>
      <c r="C161" s="22">
        <f>(Table13456789101112131415161734[[#This Row],[USA]]-B160)/B160</f>
        <v>8.3427085131150731E-4</v>
      </c>
      <c r="D161" s="23">
        <f>(Table13456789101112131415161734[[#This Row],[USA]]-B149)/B149</f>
        <v>1.946362050237533E-2</v>
      </c>
    </row>
    <row r="162" spans="1:4" x14ac:dyDescent="0.35">
      <c r="A162" s="21">
        <v>37987</v>
      </c>
      <c r="B162" s="76">
        <f>VLOOKUP(A162,Database!$A:$AU,MATCH($B$4,Database!$A$1:$AU$1,0),FALSE)</f>
        <v>91.629059444000006</v>
      </c>
      <c r="C162" s="22">
        <f>(Table13456789101112131415161734[[#This Row],[USA]]-B161)/B161</f>
        <v>1.6638989207289278E-3</v>
      </c>
      <c r="D162" s="23">
        <f>(Table13456789101112131415161734[[#This Row],[USA]]-B150)/B150</f>
        <v>1.2792704916220941E-2</v>
      </c>
    </row>
    <row r="163" spans="1:4" x14ac:dyDescent="0.35">
      <c r="A163" s="21">
        <v>38018</v>
      </c>
      <c r="B163" s="76">
        <f>VLOOKUP(A163,Database!$A:$AU,MATCH($B$4,Database!$A$1:$AU$1,0),FALSE)</f>
        <v>92.186329982000004</v>
      </c>
      <c r="C163" s="22">
        <f>(Table13456789101112131415161734[[#This Row],[USA]]-B162)/B162</f>
        <v>6.0818100871217464E-3</v>
      </c>
      <c r="D163" s="23">
        <f>(Table13456789101112131415161734[[#This Row],[USA]]-B151)/B151</f>
        <v>1.7849009836111211E-2</v>
      </c>
    </row>
    <row r="164" spans="1:4" x14ac:dyDescent="0.35">
      <c r="A164" s="21">
        <v>38047</v>
      </c>
      <c r="B164" s="76">
        <f>VLOOKUP(A164,Database!$A:$AU,MATCH($B$4,Database!$A$1:$AU$1,0),FALSE)</f>
        <v>91.820732745000001</v>
      </c>
      <c r="C164" s="22">
        <f>(Table13456789101112131415161734[[#This Row],[USA]]-B163)/B163</f>
        <v>-3.9658508704206816E-3</v>
      </c>
      <c r="D164" s="23">
        <f>(Table13456789101112131415161734[[#This Row],[USA]]-B152)/B152</f>
        <v>1.6811428702419019E-2</v>
      </c>
    </row>
    <row r="165" spans="1:4" x14ac:dyDescent="0.35">
      <c r="A165" s="21">
        <v>38078</v>
      </c>
      <c r="B165" s="76">
        <f>VLOOKUP(A165,Database!$A:$AU,MATCH($B$4,Database!$A$1:$AU$1,0),FALSE)</f>
        <v>92.193667708000007</v>
      </c>
      <c r="C165" s="22">
        <f>(Table13456789101112131415161734[[#This Row],[USA]]-B164)/B164</f>
        <v>4.0615550742303741E-3</v>
      </c>
      <c r="D165" s="23">
        <f>(Table13456789101112131415161734[[#This Row],[USA]]-B153)/B153</f>
        <v>2.7458993301514387E-2</v>
      </c>
    </row>
    <row r="166" spans="1:4" x14ac:dyDescent="0.35">
      <c r="A166" s="21">
        <v>38108</v>
      </c>
      <c r="B166" s="76">
        <f>VLOOKUP(A166,Database!$A:$AU,MATCH($B$4,Database!$A$1:$AU$1,0),FALSE)</f>
        <v>92.856542004000005</v>
      </c>
      <c r="C166" s="22">
        <f>(Table13456789101112131415161734[[#This Row],[USA]]-B165)/B165</f>
        <v>7.1900197972325384E-3</v>
      </c>
      <c r="D166" s="23">
        <f>(Table13456789101112131415161734[[#This Row],[USA]]-B154)/B154</f>
        <v>3.5093517499659374E-2</v>
      </c>
    </row>
    <row r="167" spans="1:4" x14ac:dyDescent="0.35">
      <c r="A167" s="21">
        <v>38139</v>
      </c>
      <c r="B167" s="76">
        <f>VLOOKUP(A167,Database!$A:$AU,MATCH($B$4,Database!$A$1:$AU$1,0),FALSE)</f>
        <v>92.148253134000001</v>
      </c>
      <c r="C167" s="22">
        <f>(Table13456789101112131415161734[[#This Row],[USA]]-B166)/B166</f>
        <v>-7.6277756495551265E-3</v>
      </c>
      <c r="D167" s="23">
        <f>(Table13456789101112131415161734[[#This Row],[USA]]-B155)/B155</f>
        <v>2.5835109652013435E-2</v>
      </c>
    </row>
    <row r="168" spans="1:4" x14ac:dyDescent="0.35">
      <c r="A168" s="21">
        <v>38169</v>
      </c>
      <c r="B168" s="76">
        <f>VLOOKUP(A168,Database!$A:$AU,MATCH($B$4,Database!$A$1:$AU$1,0),FALSE)</f>
        <v>92.823125603999998</v>
      </c>
      <c r="C168" s="22">
        <f>(Table13456789101112131415161734[[#This Row],[USA]]-B167)/B167</f>
        <v>7.32376846057637E-3</v>
      </c>
      <c r="D168" s="23">
        <f>(Table13456789101112131415161734[[#This Row],[USA]]-B156)/B156</f>
        <v>2.7997592841489085E-2</v>
      </c>
    </row>
    <row r="169" spans="1:4" x14ac:dyDescent="0.35">
      <c r="A169" s="21">
        <v>38200</v>
      </c>
      <c r="B169" s="76">
        <f>VLOOKUP(A169,Database!$A:$AU,MATCH($B$4,Database!$A$1:$AU$1,0),FALSE)</f>
        <v>92.907311135</v>
      </c>
      <c r="C169" s="22">
        <f>(Table13456789101112131415161734[[#This Row],[USA]]-B168)/B168</f>
        <v>9.0694566092455557E-4</v>
      </c>
      <c r="D169" s="23">
        <f>(Table13456789101112131415161734[[#This Row],[USA]]-B157)/B157</f>
        <v>3.1378652913283185E-2</v>
      </c>
    </row>
    <row r="170" spans="1:4" x14ac:dyDescent="0.35">
      <c r="A170" s="21">
        <v>38231</v>
      </c>
      <c r="B170" s="76">
        <f>VLOOKUP(A170,Database!$A:$AU,MATCH($B$4,Database!$A$1:$AU$1,0),FALSE)</f>
        <v>93.006469593999995</v>
      </c>
      <c r="C170" s="22">
        <f>(Table13456789101112131415161734[[#This Row],[USA]]-B169)/B169</f>
        <v>1.0672837023117721E-3</v>
      </c>
      <c r="D170" s="23">
        <f>(Table13456789101112131415161734[[#This Row],[USA]]-B158)/B158</f>
        <v>2.5703890747355348E-2</v>
      </c>
    </row>
    <row r="171" spans="1:4" x14ac:dyDescent="0.35">
      <c r="A171" s="21">
        <v>38261</v>
      </c>
      <c r="B171" s="76">
        <f>VLOOKUP(A171,Database!$A:$AU,MATCH($B$4,Database!$A$1:$AU$1,0),FALSE)</f>
        <v>93.82631173</v>
      </c>
      <c r="C171" s="22">
        <f>(Table13456789101112131415161734[[#This Row],[USA]]-B170)/B170</f>
        <v>8.8148936259902378E-3</v>
      </c>
      <c r="D171" s="23">
        <f>(Table13456789101112131415161734[[#This Row],[USA]]-B159)/B159</f>
        <v>3.3454748004762773E-2</v>
      </c>
    </row>
    <row r="172" spans="1:4" x14ac:dyDescent="0.35">
      <c r="A172" s="21">
        <v>38292</v>
      </c>
      <c r="B172" s="76">
        <f>VLOOKUP(A172,Database!$A:$AU,MATCH($B$4,Database!$A$1:$AU$1,0),FALSE)</f>
        <v>94.050905639000007</v>
      </c>
      <c r="C172" s="22">
        <f>(Table13456789101112131415161734[[#This Row],[USA]]-B171)/B171</f>
        <v>2.3937198943331673E-3</v>
      </c>
      <c r="D172" s="23">
        <f>(Table13456789101112131415161734[[#This Row],[USA]]-B160)/B160</f>
        <v>2.8996607590097076E-2</v>
      </c>
    </row>
    <row r="173" spans="1:4" x14ac:dyDescent="0.35">
      <c r="A173" s="21">
        <v>38322</v>
      </c>
      <c r="B173" s="76">
        <f>VLOOKUP(A173,Database!$A:$AU,MATCH($B$4,Database!$A$1:$AU$1,0),FALSE)</f>
        <v>94.779720310000002</v>
      </c>
      <c r="C173" s="22">
        <f>(Table13456789101112131415161734[[#This Row],[USA]]-B172)/B172</f>
        <v>7.7491510161256548E-3</v>
      </c>
      <c r="D173" s="23">
        <f>(Table13456789101112131415161734[[#This Row],[USA]]-B161)/B161</f>
        <v>3.6106064608823506E-2</v>
      </c>
    </row>
    <row r="174" spans="1:4" x14ac:dyDescent="0.35">
      <c r="A174" s="21">
        <v>38353</v>
      </c>
      <c r="B174" s="76">
        <f>VLOOKUP(A174,Database!$A:$AU,MATCH($B$4,Database!$A$1:$AU$1,0),FALSE)</f>
        <v>95.121222041999999</v>
      </c>
      <c r="C174" s="22">
        <f>(Table13456789101112131415161734[[#This Row],[USA]]-B173)/B173</f>
        <v>3.6031097251926205E-3</v>
      </c>
      <c r="D174" s="23">
        <f>(Table13456789101112131415161734[[#This Row],[USA]]-B162)/B162</f>
        <v>3.8111955084885074E-2</v>
      </c>
    </row>
    <row r="175" spans="1:4" x14ac:dyDescent="0.35">
      <c r="A175" s="21">
        <v>38384</v>
      </c>
      <c r="B175" s="76">
        <f>VLOOKUP(A175,Database!$A:$AU,MATCH($B$4,Database!$A$1:$AU$1,0),FALSE)</f>
        <v>95.815529569999995</v>
      </c>
      <c r="C175" s="22">
        <f>(Table13456789101112131415161734[[#This Row],[USA]]-B174)/B174</f>
        <v>7.2991863760268989E-3</v>
      </c>
      <c r="D175" s="23">
        <f>(Table13456789101112131415161734[[#This Row],[USA]]-B163)/B163</f>
        <v>3.9368088399967943E-2</v>
      </c>
    </row>
    <row r="176" spans="1:4" x14ac:dyDescent="0.35">
      <c r="A176" s="21">
        <v>38412</v>
      </c>
      <c r="B176" s="76">
        <f>VLOOKUP(A176,Database!$A:$AU,MATCH($B$4,Database!$A$1:$AU$1,0),FALSE)</f>
        <v>95.678690896999996</v>
      </c>
      <c r="C176" s="22">
        <f>(Table13456789101112131415161734[[#This Row],[USA]]-B175)/B175</f>
        <v>-1.4281471241050696E-3</v>
      </c>
      <c r="D176" s="23">
        <f>(Table13456789101112131415161734[[#This Row],[USA]]-B164)/B164</f>
        <v>4.2016198702248708E-2</v>
      </c>
    </row>
    <row r="177" spans="1:4" x14ac:dyDescent="0.35">
      <c r="A177" s="21">
        <v>38443</v>
      </c>
      <c r="B177" s="76">
        <f>VLOOKUP(A177,Database!$A:$AU,MATCH($B$4,Database!$A$1:$AU$1,0),FALSE)</f>
        <v>95.867290284999996</v>
      </c>
      <c r="C177" s="22">
        <f>(Table13456789101112131415161734[[#This Row],[USA]]-B176)/B176</f>
        <v>1.9711744196315465E-3</v>
      </c>
      <c r="D177" s="23">
        <f>(Table13456789101112131415161734[[#This Row],[USA]]-B165)/B165</f>
        <v>3.9846799333716217E-2</v>
      </c>
    </row>
    <row r="178" spans="1:4" x14ac:dyDescent="0.35">
      <c r="A178" s="21">
        <v>38473</v>
      </c>
      <c r="B178" s="76">
        <f>VLOOKUP(A178,Database!$A:$AU,MATCH($B$4,Database!$A$1:$AU$1,0),FALSE)</f>
        <v>95.977951125000004</v>
      </c>
      <c r="C178" s="22">
        <f>(Table13456789101112131415161734[[#This Row],[USA]]-B177)/B177</f>
        <v>1.1543127971076399E-3</v>
      </c>
      <c r="D178" s="23">
        <f>(Table13456789101112131415161734[[#This Row],[USA]]-B166)/B166</f>
        <v>3.3615392665231253E-2</v>
      </c>
    </row>
    <row r="179" spans="1:4" x14ac:dyDescent="0.35">
      <c r="A179" s="21">
        <v>38504</v>
      </c>
      <c r="B179" s="76">
        <f>VLOOKUP(A179,Database!$A:$AU,MATCH($B$4,Database!$A$1:$AU$1,0),FALSE)</f>
        <v>96.372105997999995</v>
      </c>
      <c r="C179" s="22">
        <f>(Table13456789101112131415161734[[#This Row],[USA]]-B178)/B178</f>
        <v>4.106723141929238E-3</v>
      </c>
      <c r="D179" s="23">
        <f>(Table13456789101112131415161734[[#This Row],[USA]]-B167)/B167</f>
        <v>4.5837579339217192E-2</v>
      </c>
    </row>
    <row r="180" spans="1:4" x14ac:dyDescent="0.35">
      <c r="A180" s="21">
        <v>38534</v>
      </c>
      <c r="B180" s="76">
        <f>VLOOKUP(A180,Database!$A:$AU,MATCH($B$4,Database!$A$1:$AU$1,0),FALSE)</f>
        <v>96.082662458000001</v>
      </c>
      <c r="C180" s="22">
        <f>(Table13456789101112131415161734[[#This Row],[USA]]-B179)/B179</f>
        <v>-3.0033954016320894E-3</v>
      </c>
      <c r="D180" s="23">
        <f>(Table13456789101112131415161734[[#This Row],[USA]]-B168)/B168</f>
        <v>3.5115568806697688E-2</v>
      </c>
    </row>
    <row r="181" spans="1:4" x14ac:dyDescent="0.35">
      <c r="A181" s="21">
        <v>38565</v>
      </c>
      <c r="B181" s="76">
        <f>VLOOKUP(A181,Database!$A:$AU,MATCH($B$4,Database!$A$1:$AU$1,0),FALSE)</f>
        <v>96.404134181000003</v>
      </c>
      <c r="C181" s="22">
        <f>(Table13456789101112131415161734[[#This Row],[USA]]-B180)/B180</f>
        <v>3.345782837153631E-3</v>
      </c>
      <c r="D181" s="23">
        <f>(Table13456789101112131415161734[[#This Row],[USA]]-B169)/B169</f>
        <v>3.7637759647557827E-2</v>
      </c>
    </row>
    <row r="182" spans="1:4" x14ac:dyDescent="0.35">
      <c r="A182" s="21">
        <v>38596</v>
      </c>
      <c r="B182" s="76">
        <f>VLOOKUP(A182,Database!$A:$AU,MATCH($B$4,Database!$A$1:$AU$1,0),FALSE)</f>
        <v>94.543921495999996</v>
      </c>
      <c r="C182" s="22">
        <f>(Table13456789101112131415161734[[#This Row],[USA]]-B181)/B181</f>
        <v>-1.929598456335321E-2</v>
      </c>
      <c r="D182" s="23">
        <f>(Table13456789101112131415161734[[#This Row],[USA]]-B170)/B170</f>
        <v>1.6530590922453254E-2</v>
      </c>
    </row>
    <row r="183" spans="1:4" x14ac:dyDescent="0.35">
      <c r="A183" s="21">
        <v>38626</v>
      </c>
      <c r="B183" s="76">
        <f>VLOOKUP(A183,Database!$A:$AU,MATCH($B$4,Database!$A$1:$AU$1,0),FALSE)</f>
        <v>95.686028622999999</v>
      </c>
      <c r="C183" s="22">
        <f>(Table13456789101112131415161734[[#This Row],[USA]]-B182)/B182</f>
        <v>1.2080175107273538E-2</v>
      </c>
      <c r="D183" s="23">
        <f>(Table13456789101112131415161734[[#This Row],[USA]]-B171)/B171</f>
        <v>1.9820846185999792E-2</v>
      </c>
    </row>
    <row r="184" spans="1:4" x14ac:dyDescent="0.35">
      <c r="A184" s="21">
        <v>38657</v>
      </c>
      <c r="B184" s="76">
        <f>VLOOKUP(A184,Database!$A:$AU,MATCH($B$4,Database!$A$1:$AU$1,0),FALSE)</f>
        <v>96.743553585000001</v>
      </c>
      <c r="C184" s="22">
        <f>(Table13456789101112131415161734[[#This Row],[USA]]-B183)/B183</f>
        <v>1.1052031077249721E-2</v>
      </c>
      <c r="D184" s="23">
        <f>(Table13456789101112131415161734[[#This Row],[USA]]-B172)/B172</f>
        <v>2.8629686526733835E-2</v>
      </c>
    </row>
    <row r="185" spans="1:4" x14ac:dyDescent="0.35">
      <c r="A185" s="21">
        <v>38687</v>
      </c>
      <c r="B185" s="76">
        <f>VLOOKUP(A185,Database!$A:$AU,MATCH($B$4,Database!$A$1:$AU$1,0),FALSE)</f>
        <v>97.197302691999994</v>
      </c>
      <c r="C185" s="22">
        <f>(Table13456789101112131415161734[[#This Row],[USA]]-B184)/B184</f>
        <v>4.6902257585702996E-3</v>
      </c>
      <c r="D185" s="23">
        <f>(Table13456789101112131415161734[[#This Row],[USA]]-B173)/B173</f>
        <v>2.5507380419489571E-2</v>
      </c>
    </row>
    <row r="186" spans="1:4" x14ac:dyDescent="0.35">
      <c r="A186" s="21">
        <v>38718</v>
      </c>
      <c r="B186" s="76">
        <f>VLOOKUP(A186,Database!$A:$AU,MATCH($B$4,Database!$A$1:$AU$1,0),FALSE)</f>
        <v>97.377969402999994</v>
      </c>
      <c r="C186" s="22">
        <f>(Table13456789101112131415161734[[#This Row],[USA]]-B185)/B185</f>
        <v>1.8587625993336414E-3</v>
      </c>
      <c r="D186" s="23">
        <f>(Table13456789101112131415161734[[#This Row],[USA]]-B174)/B174</f>
        <v>2.3724961817706114E-2</v>
      </c>
    </row>
    <row r="187" spans="1:4" x14ac:dyDescent="0.35">
      <c r="A187" s="21">
        <v>38749</v>
      </c>
      <c r="B187" s="76">
        <f>VLOOKUP(A187,Database!$A:$AU,MATCH($B$4,Database!$A$1:$AU$1,0),FALSE)</f>
        <v>97.413666448000001</v>
      </c>
      <c r="C187" s="22">
        <f>(Table13456789101112131415161734[[#This Row],[USA]]-B186)/B186</f>
        <v>3.6658235141742967E-4</v>
      </c>
      <c r="D187" s="23">
        <f>(Table13456789101112131415161734[[#This Row],[USA]]-B175)/B175</f>
        <v>1.6679309556312097E-2</v>
      </c>
    </row>
    <row r="188" spans="1:4" x14ac:dyDescent="0.35">
      <c r="A188" s="21">
        <v>38777</v>
      </c>
      <c r="B188" s="76">
        <f>VLOOKUP(A188,Database!$A:$AU,MATCH($B$4,Database!$A$1:$AU$1,0),FALSE)</f>
        <v>97.645498924999998</v>
      </c>
      <c r="C188" s="22">
        <f>(Table13456789101112131415161734[[#This Row],[USA]]-B187)/B187</f>
        <v>2.3798763094883724E-3</v>
      </c>
      <c r="D188" s="23">
        <f>(Table13456789101112131415161734[[#This Row],[USA]]-B176)/B176</f>
        <v>2.0556385226019765E-2</v>
      </c>
    </row>
    <row r="189" spans="1:4" x14ac:dyDescent="0.35">
      <c r="A189" s="21">
        <v>38808</v>
      </c>
      <c r="B189" s="76">
        <f>VLOOKUP(A189,Database!$A:$AU,MATCH($B$4,Database!$A$1:$AU$1,0),FALSE)</f>
        <v>97.945254945000002</v>
      </c>
      <c r="C189" s="22">
        <f>(Table13456789101112131415161734[[#This Row],[USA]]-B188)/B188</f>
        <v>3.0698396065367206E-3</v>
      </c>
      <c r="D189" s="23">
        <f>(Table13456789101112131415161734[[#This Row],[USA]]-B177)/B177</f>
        <v>2.1675429166950574E-2</v>
      </c>
    </row>
    <row r="190" spans="1:4" x14ac:dyDescent="0.35">
      <c r="A190" s="21">
        <v>38838</v>
      </c>
      <c r="B190" s="76">
        <f>VLOOKUP(A190,Database!$A:$AU,MATCH($B$4,Database!$A$1:$AU$1,0),FALSE)</f>
        <v>97.957054802000002</v>
      </c>
      <c r="C190" s="22">
        <f>(Table13456789101112131415161734[[#This Row],[USA]]-B189)/B189</f>
        <v>1.2047400363219043E-4</v>
      </c>
      <c r="D190" s="23">
        <f>(Table13456789101112131415161734[[#This Row],[USA]]-B178)/B178</f>
        <v>2.0620399308404154E-2</v>
      </c>
    </row>
    <row r="191" spans="1:4" x14ac:dyDescent="0.35">
      <c r="A191" s="21">
        <v>38869</v>
      </c>
      <c r="B191" s="76">
        <f>VLOOKUP(A191,Database!$A:$AU,MATCH($B$4,Database!$A$1:$AU$1,0),FALSE)</f>
        <v>98.272874493000003</v>
      </c>
      <c r="C191" s="22">
        <f>(Table13456789101112131415161734[[#This Row],[USA]]-B190)/B190</f>
        <v>3.2240627450301146E-3</v>
      </c>
      <c r="D191" s="23">
        <f>(Table13456789101112131415161734[[#This Row],[USA]]-B179)/B179</f>
        <v>1.972322255818976E-2</v>
      </c>
    </row>
    <row r="192" spans="1:4" x14ac:dyDescent="0.35">
      <c r="A192" s="21">
        <v>38899</v>
      </c>
      <c r="B192" s="76">
        <f>VLOOKUP(A192,Database!$A:$AU,MATCH($B$4,Database!$A$1:$AU$1,0),FALSE)</f>
        <v>98.202273669999997</v>
      </c>
      <c r="C192" s="22">
        <f>(Table13456789101112131415161734[[#This Row],[USA]]-B191)/B191</f>
        <v>-7.184161790752899E-4</v>
      </c>
      <c r="D192" s="23">
        <f>(Table13456789101112131415161734[[#This Row],[USA]]-B180)/B180</f>
        <v>2.2060288066294242E-2</v>
      </c>
    </row>
    <row r="193" spans="1:4" x14ac:dyDescent="0.35">
      <c r="A193" s="21">
        <v>38930</v>
      </c>
      <c r="B193" s="76">
        <f>VLOOKUP(A193,Database!$A:$AU,MATCH($B$4,Database!$A$1:$AU$1,0),FALSE)</f>
        <v>98.621317317000006</v>
      </c>
      <c r="C193" s="22">
        <f>(Table13456789101112131415161734[[#This Row],[USA]]-B192)/B192</f>
        <v>4.2671481152072744E-3</v>
      </c>
      <c r="D193" s="23">
        <f>(Table13456789101112131415161734[[#This Row],[USA]]-B181)/B181</f>
        <v>2.2998838741056613E-2</v>
      </c>
    </row>
    <row r="194" spans="1:4" x14ac:dyDescent="0.35">
      <c r="A194" s="21">
        <v>38961</v>
      </c>
      <c r="B194" s="76">
        <f>VLOOKUP(A194,Database!$A:$AU,MATCH($B$4,Database!$A$1:$AU$1,0),FALSE)</f>
        <v>98.419133220000006</v>
      </c>
      <c r="C194" s="22">
        <f>(Table13456789101112131415161734[[#This Row],[USA]]-B193)/B193</f>
        <v>-2.0501054183865394E-3</v>
      </c>
      <c r="D194" s="23">
        <f>(Table13456789101112131415161734[[#This Row],[USA]]-B182)/B182</f>
        <v>4.0988480937549907E-2</v>
      </c>
    </row>
    <row r="195" spans="1:4" x14ac:dyDescent="0.35">
      <c r="A195" s="21">
        <v>38991</v>
      </c>
      <c r="B195" s="76">
        <f>VLOOKUP(A195,Database!$A:$AU,MATCH($B$4,Database!$A$1:$AU$1,0),FALSE)</f>
        <v>98.317000007000004</v>
      </c>
      <c r="C195" s="22">
        <f>(Table13456789101112131415161734[[#This Row],[USA]]-B194)/B194</f>
        <v>-1.037737375431865E-3</v>
      </c>
      <c r="D195" s="23">
        <f>(Table13456789101112131415161734[[#This Row],[USA]]-B183)/B183</f>
        <v>2.7495878153392193E-2</v>
      </c>
    </row>
    <row r="196" spans="1:4" x14ac:dyDescent="0.35">
      <c r="A196" s="21">
        <v>39022</v>
      </c>
      <c r="B196" s="76">
        <f>VLOOKUP(A196,Database!$A:$AU,MATCH($B$4,Database!$A$1:$AU$1,0),FALSE)</f>
        <v>98.263454439</v>
      </c>
      <c r="C196" s="22">
        <f>(Table13456789101112131415161734[[#This Row],[USA]]-B195)/B195</f>
        <v>-5.4462166254250785E-4</v>
      </c>
      <c r="D196" s="23">
        <f>(Table13456789101112131415161734[[#This Row],[USA]]-B184)/B184</f>
        <v>1.5710616342665115E-2</v>
      </c>
    </row>
    <row r="197" spans="1:4" x14ac:dyDescent="0.35">
      <c r="A197" s="21">
        <v>39052</v>
      </c>
      <c r="B197" s="76">
        <f>VLOOKUP(A197,Database!$A:$AU,MATCH($B$4,Database!$A$1:$AU$1,0),FALSE)</f>
        <v>99.269218686000002</v>
      </c>
      <c r="C197" s="22">
        <f>(Table13456789101112131415161734[[#This Row],[USA]]-B196)/B196</f>
        <v>1.0235384586691489E-2</v>
      </c>
      <c r="D197" s="23">
        <f>(Table13456789101112131415161734[[#This Row],[USA]]-B185)/B185</f>
        <v>2.1316599706120664E-2</v>
      </c>
    </row>
    <row r="198" spans="1:4" x14ac:dyDescent="0.35">
      <c r="A198" s="21">
        <v>39083</v>
      </c>
      <c r="B198" s="76">
        <f>VLOOKUP(A198,Database!$A:$AU,MATCH($B$4,Database!$A$1:$AU$1,0),FALSE)</f>
        <v>98.883393123000005</v>
      </c>
      <c r="C198" s="22">
        <f>(Table13456789101112131415161734[[#This Row],[USA]]-B197)/B197</f>
        <v>-3.8866586048229932E-3</v>
      </c>
      <c r="D198" s="23">
        <f>(Table13456789101112131415161734[[#This Row],[USA]]-B186)/B186</f>
        <v>1.5459592444054718E-2</v>
      </c>
    </row>
    <row r="199" spans="1:4" x14ac:dyDescent="0.35">
      <c r="A199" s="21">
        <v>39114</v>
      </c>
      <c r="B199" s="76">
        <f>VLOOKUP(A199,Database!$A:$AU,MATCH($B$4,Database!$A$1:$AU$1,0),FALSE)</f>
        <v>99.844536063000007</v>
      </c>
      <c r="C199" s="22">
        <f>(Table13456789101112131415161734[[#This Row],[USA]]-B198)/B198</f>
        <v>9.719963177279389E-3</v>
      </c>
      <c r="D199" s="23">
        <f>(Table13456789101112131415161734[[#This Row],[USA]]-B187)/B187</f>
        <v>2.4954092209409022E-2</v>
      </c>
    </row>
    <row r="200" spans="1:4" x14ac:dyDescent="0.35">
      <c r="A200" s="21">
        <v>39142</v>
      </c>
      <c r="B200" s="76">
        <f>VLOOKUP(A200,Database!$A:$AU,MATCH($B$4,Database!$A$1:$AU$1,0),FALSE)</f>
        <v>100.036705156</v>
      </c>
      <c r="C200" s="22">
        <f>(Table13456789101112131415161734[[#This Row],[USA]]-B199)/B199</f>
        <v>1.9246831181501478E-3</v>
      </c>
      <c r="D200" s="23">
        <f>(Table13456789101112131415161734[[#This Row],[USA]]-B188)/B188</f>
        <v>2.4488647785359228E-2</v>
      </c>
    </row>
    <row r="201" spans="1:4" x14ac:dyDescent="0.35">
      <c r="A201" s="21">
        <v>39173</v>
      </c>
      <c r="B201" s="76">
        <f>VLOOKUP(A201,Database!$A:$AU,MATCH($B$4,Database!$A$1:$AU$1,0),FALSE)</f>
        <v>100.72288168999999</v>
      </c>
      <c r="C201" s="22">
        <f>(Table13456789101112131415161734[[#This Row],[USA]]-B200)/B200</f>
        <v>6.8592476424523888E-3</v>
      </c>
      <c r="D201" s="23">
        <f>(Table13456789101112131415161734[[#This Row],[USA]]-B189)/B189</f>
        <v>2.8358972025339414E-2</v>
      </c>
    </row>
    <row r="202" spans="1:4" x14ac:dyDescent="0.35">
      <c r="A202" s="21">
        <v>39203</v>
      </c>
      <c r="B202" s="76">
        <f>VLOOKUP(A202,Database!$A:$AU,MATCH($B$4,Database!$A$1:$AU$1,0),FALSE)</f>
        <v>100.79268924500001</v>
      </c>
      <c r="C202" s="22">
        <f>(Table13456789101112131415161734[[#This Row],[USA]]-B201)/B201</f>
        <v>6.9306550635496651E-4</v>
      </c>
      <c r="D202" s="23">
        <f>(Table13456789101112131415161734[[#This Row],[USA]]-B190)/B190</f>
        <v>2.8947730704354618E-2</v>
      </c>
    </row>
    <row r="203" spans="1:4" x14ac:dyDescent="0.35">
      <c r="A203" s="21">
        <v>39234</v>
      </c>
      <c r="B203" s="76">
        <f>VLOOKUP(A203,Database!$A:$AU,MATCH($B$4,Database!$A$1:$AU$1,0),FALSE)</f>
        <v>100.818470444</v>
      </c>
      <c r="C203" s="22">
        <f>(Table13456789101112131415161734[[#This Row],[USA]]-B202)/B202</f>
        <v>2.557844144561563E-4</v>
      </c>
      <c r="D203" s="23">
        <f>(Table13456789101112131415161734[[#This Row],[USA]]-B191)/B191</f>
        <v>2.5903342749797342E-2</v>
      </c>
    </row>
    <row r="204" spans="1:4" x14ac:dyDescent="0.35">
      <c r="A204" s="21">
        <v>39264</v>
      </c>
      <c r="B204" s="76">
        <f>VLOOKUP(A204,Database!$A:$AU,MATCH($B$4,Database!$A$1:$AU$1,0),FALSE)</f>
        <v>100.708007921</v>
      </c>
      <c r="C204" s="22">
        <f>(Table13456789101112131415161734[[#This Row],[USA]]-B203)/B203</f>
        <v>-1.0956575964059304E-3</v>
      </c>
      <c r="D204" s="23">
        <f>(Table13456789101112131415161734[[#This Row],[USA]]-B192)/B192</f>
        <v>2.5516051282277883E-2</v>
      </c>
    </row>
    <row r="205" spans="1:4" x14ac:dyDescent="0.35">
      <c r="A205" s="21">
        <v>39295</v>
      </c>
      <c r="B205" s="76">
        <f>VLOOKUP(A205,Database!$A:$AU,MATCH($B$4,Database!$A$1:$AU$1,0),FALSE)</f>
        <v>100.918620488</v>
      </c>
      <c r="C205" s="22">
        <f>(Table13456789101112131415161734[[#This Row],[USA]]-B204)/B204</f>
        <v>2.0913189660668545E-3</v>
      </c>
      <c r="D205" s="23">
        <f>(Table13456789101112131415161734[[#This Row],[USA]]-B193)/B193</f>
        <v>2.3294184599215392E-2</v>
      </c>
    </row>
    <row r="206" spans="1:4" x14ac:dyDescent="0.35">
      <c r="A206" s="21">
        <v>39326</v>
      </c>
      <c r="B206" s="76">
        <f>VLOOKUP(A206,Database!$A:$AU,MATCH($B$4,Database!$A$1:$AU$1,0),FALSE)</f>
        <v>101.169293071</v>
      </c>
      <c r="C206" s="22">
        <f>(Table13456789101112131415161734[[#This Row],[USA]]-B205)/B205</f>
        <v>2.483908140914425E-3</v>
      </c>
      <c r="D206" s="23">
        <f>(Table13456789101112131415161734[[#This Row],[USA]]-B194)/B194</f>
        <v>2.7943345577454499E-2</v>
      </c>
    </row>
    <row r="207" spans="1:4" x14ac:dyDescent="0.35">
      <c r="A207" s="21">
        <v>39356</v>
      </c>
      <c r="B207" s="76">
        <f>VLOOKUP(A207,Database!$A:$AU,MATCH($B$4,Database!$A$1:$AU$1,0),FALSE)</f>
        <v>100.87280928</v>
      </c>
      <c r="C207" s="22">
        <f>(Table13456789101112131415161734[[#This Row],[USA]]-B206)/B206</f>
        <v>-2.9305709469762673E-3</v>
      </c>
      <c r="D207" s="23">
        <f>(Table13456789101112131415161734[[#This Row],[USA]]-B195)/B195</f>
        <v>2.5995598653518973E-2</v>
      </c>
    </row>
    <row r="208" spans="1:4" x14ac:dyDescent="0.35">
      <c r="A208" s="21">
        <v>39387</v>
      </c>
      <c r="B208" s="76">
        <f>VLOOKUP(A208,Database!$A:$AU,MATCH($B$4,Database!$A$1:$AU$1,0),FALSE)</f>
        <v>101.457447552</v>
      </c>
      <c r="C208" s="22">
        <f>(Table13456789101112131415161734[[#This Row],[USA]]-B207)/B207</f>
        <v>5.7957964705551476E-3</v>
      </c>
      <c r="D208" s="23">
        <f>(Table13456789101112131415161734[[#This Row],[USA]]-B196)/B196</f>
        <v>3.2504384577511189E-2</v>
      </c>
    </row>
    <row r="209" spans="1:4" x14ac:dyDescent="0.35">
      <c r="A209" s="21">
        <v>39417</v>
      </c>
      <c r="B209" s="76">
        <f>VLOOKUP(A209,Database!$A:$AU,MATCH($B$4,Database!$A$1:$AU$1,0),FALSE)</f>
        <v>101.446440963</v>
      </c>
      <c r="C209" s="22">
        <f>(Table13456789101112131415161734[[#This Row],[USA]]-B208)/B208</f>
        <v>-1.0848478121197743E-4</v>
      </c>
      <c r="D209" s="23">
        <f>(Table13456789101112131415161734[[#This Row],[USA]]-B197)/B197</f>
        <v>2.193250139186452E-2</v>
      </c>
    </row>
    <row r="210" spans="1:4" x14ac:dyDescent="0.35">
      <c r="A210" s="21">
        <v>39448</v>
      </c>
      <c r="B210" s="76">
        <f>VLOOKUP(A210,Database!$A:$AU,MATCH($B$4,Database!$A$1:$AU$1,0),FALSE)</f>
        <v>101.30880902299999</v>
      </c>
      <c r="C210" s="22">
        <f>(Table13456789101112131415161734[[#This Row],[USA]]-B209)/B209</f>
        <v>-1.3566955991112927E-3</v>
      </c>
      <c r="D210" s="23">
        <f>(Table13456789101112131415161734[[#This Row],[USA]]-B198)/B198</f>
        <v>2.4528040790257277E-2</v>
      </c>
    </row>
    <row r="211" spans="1:4" x14ac:dyDescent="0.35">
      <c r="A211" s="21">
        <v>39479</v>
      </c>
      <c r="B211" s="76">
        <f>VLOOKUP(A211,Database!$A:$AU,MATCH($B$4,Database!$A$1:$AU$1,0),FALSE)</f>
        <v>100.910886128</v>
      </c>
      <c r="C211" s="22">
        <f>(Table13456789101112131415161734[[#This Row],[USA]]-B210)/B210</f>
        <v>-3.9278212708003871E-3</v>
      </c>
      <c r="D211" s="23">
        <f>(Table13456789101112131415161734[[#This Row],[USA]]-B199)/B199</f>
        <v>1.0680104360714822E-2</v>
      </c>
    </row>
    <row r="212" spans="1:4" x14ac:dyDescent="0.35">
      <c r="A212" s="21">
        <v>39508</v>
      </c>
      <c r="B212" s="76">
        <f>VLOOKUP(A212,Database!$A:$AU,MATCH($B$4,Database!$A$1:$AU$1,0),FALSE)</f>
        <v>100.545288891</v>
      </c>
      <c r="C212" s="22">
        <f>(Table13456789101112131415161734[[#This Row],[USA]]-B211)/B211</f>
        <v>-3.6229712276657899E-3</v>
      </c>
      <c r="D212" s="23">
        <f>(Table13456789101112131415161734[[#This Row],[USA]]-B200)/B200</f>
        <v>5.0839712704142193E-3</v>
      </c>
    </row>
    <row r="213" spans="1:4" x14ac:dyDescent="0.35">
      <c r="A213" s="21">
        <v>39539</v>
      </c>
      <c r="B213" s="76">
        <f>VLOOKUP(A213,Database!$A:$AU,MATCH($B$4,Database!$A$1:$AU$1,0),FALSE)</f>
        <v>99.876167612000003</v>
      </c>
      <c r="C213" s="22">
        <f>(Table13456789101112131415161734[[#This Row],[USA]]-B212)/B212</f>
        <v>-6.6549242274830198E-3</v>
      </c>
      <c r="D213" s="23">
        <f>(Table13456789101112131415161734[[#This Row],[USA]]-B201)/B201</f>
        <v>-8.4063726513104193E-3</v>
      </c>
    </row>
    <row r="214" spans="1:4" x14ac:dyDescent="0.35">
      <c r="A214" s="21">
        <v>39569</v>
      </c>
      <c r="B214" s="76">
        <f>VLOOKUP(A214,Database!$A:$AU,MATCH($B$4,Database!$A$1:$AU$1,0),FALSE)</f>
        <v>99.297181370999994</v>
      </c>
      <c r="C214" s="22">
        <f>(Table13456789101112131415161734[[#This Row],[USA]]-B213)/B213</f>
        <v>-5.7970410243338693E-3</v>
      </c>
      <c r="D214" s="23">
        <f>(Table13456789101112131415161734[[#This Row],[USA]]-B202)/B202</f>
        <v>-1.4837463760539548E-2</v>
      </c>
    </row>
    <row r="215" spans="1:4" x14ac:dyDescent="0.35">
      <c r="A215" s="21">
        <v>39600</v>
      </c>
      <c r="B215" s="76">
        <f>VLOOKUP(A215,Database!$A:$AU,MATCH($B$4,Database!$A$1:$AU$1,0),FALSE)</f>
        <v>99.073281571999999</v>
      </c>
      <c r="C215" s="22">
        <f>(Table13456789101112131415161734[[#This Row],[USA]]-B214)/B214</f>
        <v>-2.254845463975929E-3</v>
      </c>
      <c r="D215" s="23">
        <f>(Table13456789101112131415161734[[#This Row],[USA]]-B203)/B203</f>
        <v>-1.7310209769244335E-2</v>
      </c>
    </row>
    <row r="216" spans="1:4" x14ac:dyDescent="0.35">
      <c r="A216" s="21">
        <v>39630</v>
      </c>
      <c r="B216" s="76">
        <f>VLOOKUP(A216,Database!$A:$AU,MATCH($B$4,Database!$A$1:$AU$1,0),FALSE)</f>
        <v>98.657014361999998</v>
      </c>
      <c r="C216" s="22">
        <f>(Table13456789101112131415161734[[#This Row],[USA]]-B215)/B215</f>
        <v>-4.2016091866048169E-3</v>
      </c>
      <c r="D216" s="23">
        <f>(Table13456789101112131415161734[[#This Row],[USA]]-B204)/B204</f>
        <v>-2.036574450572887E-2</v>
      </c>
    </row>
    <row r="217" spans="1:4" x14ac:dyDescent="0.35">
      <c r="A217" s="21">
        <v>39661</v>
      </c>
      <c r="B217" s="76">
        <f>VLOOKUP(A217,Database!$A:$AU,MATCH($B$4,Database!$A$1:$AU$1,0),FALSE)</f>
        <v>97.112522209000005</v>
      </c>
      <c r="C217" s="22">
        <f>(Table13456789101112131415161734[[#This Row],[USA]]-B216)/B216</f>
        <v>-1.5655168190401771E-2</v>
      </c>
      <c r="D217" s="23">
        <f>(Table13456789101112131415161734[[#This Row],[USA]]-B205)/B205</f>
        <v>-3.7714529396015391E-2</v>
      </c>
    </row>
    <row r="218" spans="1:4" x14ac:dyDescent="0.35">
      <c r="A218" s="21">
        <v>39692</v>
      </c>
      <c r="B218" s="76">
        <f>VLOOKUP(A218,Database!$A:$AU,MATCH($B$4,Database!$A$1:$AU$1,0),FALSE)</f>
        <v>92.870325030000004</v>
      </c>
      <c r="C218" s="22">
        <f>(Table13456789101112131415161734[[#This Row],[USA]]-B217)/B217</f>
        <v>-4.3683317892518413E-2</v>
      </c>
      <c r="D218" s="23">
        <f>(Table13456789101112131415161734[[#This Row],[USA]]-B206)/B206</f>
        <v>-8.2030503417433481E-2</v>
      </c>
    </row>
    <row r="219" spans="1:4" x14ac:dyDescent="0.35">
      <c r="A219" s="21">
        <v>39722</v>
      </c>
      <c r="B219" s="76">
        <f>VLOOKUP(A219,Database!$A:$AU,MATCH($B$4,Database!$A$1:$AU$1,0),FALSE)</f>
        <v>93.788532356999994</v>
      </c>
      <c r="C219" s="22">
        <f>(Table13456789101112131415161734[[#This Row],[USA]]-B218)/B218</f>
        <v>9.8869830239463555E-3</v>
      </c>
      <c r="D219" s="23">
        <f>(Table13456789101112131415161734[[#This Row],[USA]]-B207)/B207</f>
        <v>-7.0229797044074199E-2</v>
      </c>
    </row>
    <row r="220" spans="1:4" x14ac:dyDescent="0.35">
      <c r="A220" s="21">
        <v>39753</v>
      </c>
      <c r="B220" s="76">
        <f>VLOOKUP(A220,Database!$A:$AU,MATCH($B$4,Database!$A$1:$AU$1,0),FALSE)</f>
        <v>92.559959054000004</v>
      </c>
      <c r="C220" s="22">
        <f>(Table13456789101112131415161734[[#This Row],[USA]]-B219)/B219</f>
        <v>-1.3099397891455486E-2</v>
      </c>
      <c r="D220" s="23">
        <f>(Table13456789101112131415161734[[#This Row],[USA]]-B208)/B208</f>
        <v>-8.7696750831818132E-2</v>
      </c>
    </row>
    <row r="221" spans="1:4" x14ac:dyDescent="0.35">
      <c r="A221" s="21">
        <v>39783</v>
      </c>
      <c r="B221" s="76">
        <f>VLOOKUP(A221,Database!$A:$AU,MATCH($B$4,Database!$A$1:$AU$1,0),FALSE)</f>
        <v>89.954868028000007</v>
      </c>
      <c r="C221" s="22">
        <f>(Table13456789101112131415161734[[#This Row],[USA]]-B220)/B220</f>
        <v>-2.8144902532640185E-2</v>
      </c>
      <c r="D221" s="23">
        <f>(Table13456789101112131415161734[[#This Row],[USA]]-B209)/B209</f>
        <v>-0.11327724093535475</v>
      </c>
    </row>
    <row r="222" spans="1:4" x14ac:dyDescent="0.35">
      <c r="A222" s="21">
        <v>39814</v>
      </c>
      <c r="B222" s="76">
        <f>VLOOKUP(A222,Database!$A:$AU,MATCH($B$4,Database!$A$1:$AU$1,0),FALSE)</f>
        <v>87.723802707000004</v>
      </c>
      <c r="C222" s="22">
        <f>(Table13456789101112131415161734[[#This Row],[USA]]-B221)/B221</f>
        <v>-2.4802052072440871E-2</v>
      </c>
      <c r="D222" s="23">
        <f>(Table13456789101112131415161734[[#This Row],[USA]]-B210)/B210</f>
        <v>-0.13409501549777184</v>
      </c>
    </row>
    <row r="223" spans="1:4" x14ac:dyDescent="0.35">
      <c r="A223" s="21">
        <v>39845</v>
      </c>
      <c r="B223" s="76">
        <f>VLOOKUP(A223,Database!$A:$AU,MATCH($B$4,Database!$A$1:$AU$1,0),FALSE)</f>
        <v>87.195982231000002</v>
      </c>
      <c r="C223" s="22">
        <f>(Table13456789101112131415161734[[#This Row],[USA]]-B222)/B222</f>
        <v>-6.0168444562639133E-3</v>
      </c>
      <c r="D223" s="23">
        <f>(Table13456789101112131415161734[[#This Row],[USA]]-B211)/B211</f>
        <v>-0.13591104412266666</v>
      </c>
    </row>
    <row r="224" spans="1:4" x14ac:dyDescent="0.35">
      <c r="A224" s="21">
        <v>39873</v>
      </c>
      <c r="B224" s="76">
        <f>VLOOKUP(A224,Database!$A:$AU,MATCH($B$4,Database!$A$1:$AU$1,0),FALSE)</f>
        <v>85.821943469000004</v>
      </c>
      <c r="C224" s="22">
        <f>(Table13456789101112131415161734[[#This Row],[USA]]-B223)/B223</f>
        <v>-1.5758051309748285E-2</v>
      </c>
      <c r="D224" s="23">
        <f>(Table13456789101112131415161734[[#This Row],[USA]]-B212)/B212</f>
        <v>-0.14643496064705136</v>
      </c>
    </row>
    <row r="225" spans="1:4" x14ac:dyDescent="0.35">
      <c r="A225" s="21">
        <v>39904</v>
      </c>
      <c r="B225" s="76">
        <f>VLOOKUP(A225,Database!$A:$AU,MATCH($B$4,Database!$A$1:$AU$1,0),FALSE)</f>
        <v>85.137254311999996</v>
      </c>
      <c r="C225" s="22">
        <f>(Table13456789101112131415161734[[#This Row],[USA]]-B224)/B224</f>
        <v>-7.978019715287929E-3</v>
      </c>
      <c r="D225" s="23">
        <f>(Table13456789101112131415161734[[#This Row],[USA]]-B213)/B213</f>
        <v>-0.14757187477655223</v>
      </c>
    </row>
    <row r="226" spans="1:4" x14ac:dyDescent="0.35">
      <c r="A226" s="21">
        <v>39934</v>
      </c>
      <c r="B226" s="76">
        <f>VLOOKUP(A226,Database!$A:$AU,MATCH($B$4,Database!$A$1:$AU$1,0),FALSE)</f>
        <v>84.283797457999995</v>
      </c>
      <c r="C226" s="22">
        <f>(Table13456789101112131415161734[[#This Row],[USA]]-B225)/B225</f>
        <v>-1.0024481772366802E-2</v>
      </c>
      <c r="D226" s="23">
        <f>(Table13456789101112131415161734[[#This Row],[USA]]-B214)/B214</f>
        <v>-0.15119647613063766</v>
      </c>
    </row>
    <row r="227" spans="1:4" x14ac:dyDescent="0.35">
      <c r="A227" s="21">
        <v>39965</v>
      </c>
      <c r="B227" s="76">
        <f>VLOOKUP(A227,Database!$A:$AU,MATCH($B$4,Database!$A$1:$AU$1,0),FALSE)</f>
        <v>84.014681401000004</v>
      </c>
      <c r="C227" s="22">
        <f>(Table13456789101112131415161734[[#This Row],[USA]]-B226)/B226</f>
        <v>-3.1929749858992272E-3</v>
      </c>
      <c r="D227" s="23">
        <f>(Table13456789101112131415161734[[#This Row],[USA]]-B215)/B215</f>
        <v>-0.15199456333801142</v>
      </c>
    </row>
    <row r="228" spans="1:4" x14ac:dyDescent="0.35">
      <c r="A228" s="21">
        <v>39995</v>
      </c>
      <c r="B228" s="76">
        <f>VLOOKUP(A228,Database!$A:$AU,MATCH($B$4,Database!$A$1:$AU$1,0),FALSE)</f>
        <v>84.987822515000005</v>
      </c>
      <c r="C228" s="22">
        <f>(Table13456789101112131415161734[[#This Row],[USA]]-B227)/B227</f>
        <v>1.1582988803530921E-2</v>
      </c>
      <c r="D228" s="23">
        <f>(Table13456789101112131415161734[[#This Row],[USA]]-B216)/B216</f>
        <v>-0.13855266080568718</v>
      </c>
    </row>
    <row r="229" spans="1:4" x14ac:dyDescent="0.35">
      <c r="A229" s="21">
        <v>40026</v>
      </c>
      <c r="B229" s="76">
        <f>VLOOKUP(A229,Database!$A:$AU,MATCH($B$4,Database!$A$1:$AU$1,0),FALSE)</f>
        <v>85.904244989999995</v>
      </c>
      <c r="C229" s="22">
        <f>(Table13456789101112131415161734[[#This Row],[USA]]-B228)/B228</f>
        <v>1.0782985701725038E-2</v>
      </c>
      <c r="D229" s="23">
        <f>(Table13456789101112131415161734[[#This Row],[USA]]-B217)/B217</f>
        <v>-0.11541536522837084</v>
      </c>
    </row>
    <row r="230" spans="1:4" x14ac:dyDescent="0.35">
      <c r="A230" s="21">
        <v>40057</v>
      </c>
      <c r="B230" s="76">
        <f>VLOOKUP(A230,Database!$A:$AU,MATCH($B$4,Database!$A$1:$AU$1,0),FALSE)</f>
        <v>86.626316885999998</v>
      </c>
      <c r="C230" s="22">
        <f>(Table13456789101112131415161734[[#This Row],[USA]]-B229)/B229</f>
        <v>8.4055438248023511E-3</v>
      </c>
      <c r="D230" s="23">
        <f>(Table13456789101112131415161734[[#This Row],[USA]]-B218)/B218</f>
        <v>-6.7233620017836671E-2</v>
      </c>
    </row>
    <row r="231" spans="1:4" x14ac:dyDescent="0.35">
      <c r="A231" s="21">
        <v>40087</v>
      </c>
      <c r="B231" s="76">
        <f>VLOOKUP(A231,Database!$A:$AU,MATCH($B$4,Database!$A$1:$AU$1,0),FALSE)</f>
        <v>86.812040679000006</v>
      </c>
      <c r="C231" s="22">
        <f>(Table13456789101112131415161734[[#This Row],[USA]]-B230)/B230</f>
        <v>2.1439650175179466E-3</v>
      </c>
      <c r="D231" s="23">
        <f>(Table13456789101112131415161734[[#This Row],[USA]]-B219)/B219</f>
        <v>-7.4385337979748126E-2</v>
      </c>
    </row>
    <row r="232" spans="1:4" x14ac:dyDescent="0.35">
      <c r="A232" s="21">
        <v>40118</v>
      </c>
      <c r="B232" s="76">
        <f>VLOOKUP(A232,Database!$A:$AU,MATCH($B$4,Database!$A$1:$AU$1,0),FALSE)</f>
        <v>87.174564004000004</v>
      </c>
      <c r="C232" s="22">
        <f>(Table13456789101112131415161734[[#This Row],[USA]]-B231)/B231</f>
        <v>4.1759567240272581E-3</v>
      </c>
      <c r="D232" s="23">
        <f>(Table13456789101112131415161734[[#This Row],[USA]]-B220)/B220</f>
        <v>-5.8182772605356599E-2</v>
      </c>
    </row>
    <row r="233" spans="1:4" x14ac:dyDescent="0.35">
      <c r="A233" s="21">
        <v>40148</v>
      </c>
      <c r="B233" s="76">
        <f>VLOOKUP(A233,Database!$A:$AU,MATCH($B$4,Database!$A$1:$AU$1,0),FALSE)</f>
        <v>87.489292952</v>
      </c>
      <c r="C233" s="22">
        <f>(Table13456789101112131415161734[[#This Row],[USA]]-B232)/B232</f>
        <v>3.6103300497786735E-3</v>
      </c>
      <c r="D233" s="23">
        <f>(Table13456789101112131415161734[[#This Row],[USA]]-B221)/B221</f>
        <v>-2.7409023325258557E-2</v>
      </c>
    </row>
    <row r="234" spans="1:4" x14ac:dyDescent="0.35">
      <c r="A234" s="21">
        <v>40179</v>
      </c>
      <c r="B234" s="76">
        <f>VLOOKUP(A234,Database!$A:$AU,MATCH($B$4,Database!$A$1:$AU$1,0),FALSE)</f>
        <v>88.442999008000001</v>
      </c>
      <c r="C234" s="22">
        <f>(Table13456789101112131415161734[[#This Row],[USA]]-B233)/B233</f>
        <v>1.0900831676891496E-2</v>
      </c>
      <c r="D234" s="23">
        <f>(Table13456789101112131415161734[[#This Row],[USA]]-B222)/B222</f>
        <v>8.1984168356464514E-3</v>
      </c>
    </row>
    <row r="235" spans="1:4" x14ac:dyDescent="0.35">
      <c r="A235" s="21">
        <v>40210</v>
      </c>
      <c r="B235" s="76">
        <f>VLOOKUP(A235,Database!$A:$AU,MATCH($B$4,Database!$A$1:$AU$1,0),FALSE)</f>
        <v>88.755645627999996</v>
      </c>
      <c r="C235" s="22">
        <f>(Table13456789101112131415161734[[#This Row],[USA]]-B234)/B234</f>
        <v>3.5350069932806693E-3</v>
      </c>
      <c r="D235" s="23">
        <f>(Table13456789101112131415161734[[#This Row],[USA]]-B223)/B223</f>
        <v>1.7886872274322535E-2</v>
      </c>
    </row>
    <row r="236" spans="1:4" x14ac:dyDescent="0.35">
      <c r="A236" s="21">
        <v>40238</v>
      </c>
      <c r="B236" s="76">
        <f>VLOOKUP(A236,Database!$A:$AU,MATCH($B$4,Database!$A$1:$AU$1,0),FALSE)</f>
        <v>89.386293425000005</v>
      </c>
      <c r="C236" s="22">
        <f>(Table13456789101112131415161734[[#This Row],[USA]]-B235)/B235</f>
        <v>7.1054386742138301E-3</v>
      </c>
      <c r="D236" s="23">
        <f>(Table13456789101112131415161734[[#This Row],[USA]]-B224)/B224</f>
        <v>4.1531918433978257E-2</v>
      </c>
    </row>
    <row r="237" spans="1:4" x14ac:dyDescent="0.35">
      <c r="A237" s="21">
        <v>40269</v>
      </c>
      <c r="B237" s="76">
        <f>VLOOKUP(A237,Database!$A:$AU,MATCH($B$4,Database!$A$1:$AU$1,0),FALSE)</f>
        <v>89.712623913000002</v>
      </c>
      <c r="C237" s="22">
        <f>(Table13456789101112131415161734[[#This Row],[USA]]-B236)/B236</f>
        <v>3.6507889016989563E-3</v>
      </c>
      <c r="D237" s="23">
        <f>(Table13456789101112131415161734[[#This Row],[USA]]-B225)/B225</f>
        <v>5.3741098864109278E-2</v>
      </c>
    </row>
    <row r="238" spans="1:4" x14ac:dyDescent="0.35">
      <c r="A238" s="21">
        <v>40299</v>
      </c>
      <c r="B238" s="76">
        <f>VLOOKUP(A238,Database!$A:$AU,MATCH($B$4,Database!$A$1:$AU$1,0),FALSE)</f>
        <v>90.941296374999993</v>
      </c>
      <c r="C238" s="22">
        <f>(Table13456789101112131415161734[[#This Row],[USA]]-B237)/B237</f>
        <v>1.3695647372787946E-2</v>
      </c>
      <c r="D238" s="23">
        <f>(Table13456789101112131415161734[[#This Row],[USA]]-B226)/B226</f>
        <v>7.8989071657782614E-2</v>
      </c>
    </row>
    <row r="239" spans="1:4" x14ac:dyDescent="0.35">
      <c r="A239" s="21">
        <v>40330</v>
      </c>
      <c r="B239" s="76">
        <f>VLOOKUP(A239,Database!$A:$AU,MATCH($B$4,Database!$A$1:$AU$1,0),FALSE)</f>
        <v>91.155082011000005</v>
      </c>
      <c r="C239" s="22">
        <f>(Table13456789101112131415161734[[#This Row],[USA]]-B238)/B238</f>
        <v>2.3508091980397774E-3</v>
      </c>
      <c r="D239" s="23">
        <f>(Table13456789101112131415161734[[#This Row],[USA]]-B227)/B227</f>
        <v>8.498991474976908E-2</v>
      </c>
    </row>
    <row r="240" spans="1:4" x14ac:dyDescent="0.35">
      <c r="A240" s="21">
        <v>40360</v>
      </c>
      <c r="B240" s="76">
        <f>VLOOKUP(A240,Database!$A:$AU,MATCH($B$4,Database!$A$1:$AU$1,0),FALSE)</f>
        <v>91.497178693999999</v>
      </c>
      <c r="C240" s="22">
        <f>(Table13456789101112131415161734[[#This Row],[USA]]-B239)/B239</f>
        <v>3.7529085099030691E-3</v>
      </c>
      <c r="D240" s="23">
        <f>(Table13456789101112131415161734[[#This Row],[USA]]-B228)/B228</f>
        <v>7.6591633793784031E-2</v>
      </c>
    </row>
    <row r="241" spans="1:4" x14ac:dyDescent="0.35">
      <c r="A241" s="21">
        <v>40391</v>
      </c>
      <c r="B241" s="76">
        <f>VLOOKUP(A241,Database!$A:$AU,MATCH($B$4,Database!$A$1:$AU$1,0),FALSE)</f>
        <v>91.835606513000002</v>
      </c>
      <c r="C241" s="22">
        <f>(Table13456789101112131415161734[[#This Row],[USA]]-B240)/B240</f>
        <v>3.6987787364660663E-3</v>
      </c>
      <c r="D241" s="23">
        <f>(Table13456789101112131415161734[[#This Row],[USA]]-B229)/B229</f>
        <v>6.9046198167395212E-2</v>
      </c>
    </row>
    <row r="242" spans="1:4" x14ac:dyDescent="0.35">
      <c r="A242" s="21">
        <v>40422</v>
      </c>
      <c r="B242" s="76">
        <f>VLOOKUP(A242,Database!$A:$AU,MATCH($B$4,Database!$A$1:$AU$1,0),FALSE)</f>
        <v>92.085287511999994</v>
      </c>
      <c r="C242" s="22">
        <f>(Table13456789101112131415161734[[#This Row],[USA]]-B241)/B241</f>
        <v>2.7187820550262014E-3</v>
      </c>
      <c r="D242" s="23">
        <f>(Table13456789101112131415161734[[#This Row],[USA]]-B230)/B230</f>
        <v>6.301746192423241E-2</v>
      </c>
    </row>
    <row r="243" spans="1:4" x14ac:dyDescent="0.35">
      <c r="A243" s="21">
        <v>40452</v>
      </c>
      <c r="B243" s="76">
        <f>VLOOKUP(A243,Database!$A:$AU,MATCH($B$4,Database!$A$1:$AU$1,0),FALSE)</f>
        <v>91.834416611999998</v>
      </c>
      <c r="C243" s="22">
        <f>(Table13456789101112131415161734[[#This Row],[USA]]-B242)/B242</f>
        <v>-2.724332048887868E-3</v>
      </c>
      <c r="D243" s="23">
        <f>(Table13456789101112131415161734[[#This Row],[USA]]-B231)/B231</f>
        <v>5.7853448596732665E-2</v>
      </c>
    </row>
    <row r="244" spans="1:4" x14ac:dyDescent="0.35">
      <c r="A244" s="21">
        <v>40483</v>
      </c>
      <c r="B244" s="76">
        <f>VLOOKUP(A244,Database!$A:$AU,MATCH($B$4,Database!$A$1:$AU$1,0),FALSE)</f>
        <v>91.897283075000004</v>
      </c>
      <c r="C244" s="22">
        <f>(Table13456789101112131415161734[[#This Row],[USA]]-B243)/B243</f>
        <v>6.8456320973449974E-4</v>
      </c>
      <c r="D244" s="23">
        <f>(Table13456789101112131415161734[[#This Row],[USA]]-B232)/B232</f>
        <v>5.4175425193790455E-2</v>
      </c>
    </row>
    <row r="245" spans="1:4" x14ac:dyDescent="0.35">
      <c r="A245" s="21">
        <v>40513</v>
      </c>
      <c r="B245" s="76">
        <f>VLOOKUP(A245,Database!$A:$AU,MATCH($B$4,Database!$A$1:$AU$1,0),FALSE)</f>
        <v>92.786635290999996</v>
      </c>
      <c r="C245" s="22">
        <f>(Table13456789101112131415161734[[#This Row],[USA]]-B244)/B244</f>
        <v>9.6776769262499965E-3</v>
      </c>
      <c r="D245" s="23">
        <f>(Table13456789101112131415161734[[#This Row],[USA]]-B233)/B233</f>
        <v>6.0548464392166511E-2</v>
      </c>
    </row>
    <row r="246" spans="1:4" x14ac:dyDescent="0.35">
      <c r="A246" s="21">
        <v>40544</v>
      </c>
      <c r="B246" s="76">
        <f>VLOOKUP(A246,Database!$A:$AU,MATCH($B$4,Database!$A$1:$AU$1,0),FALSE)</f>
        <v>92.593474612999998</v>
      </c>
      <c r="C246" s="22">
        <f>(Table13456789101112131415161734[[#This Row],[USA]]-B245)/B245</f>
        <v>-2.0817726323861438E-3</v>
      </c>
      <c r="D246" s="23">
        <f>(Table13456789101112131415161734[[#This Row],[USA]]-B234)/B234</f>
        <v>4.6928254938806077E-2</v>
      </c>
    </row>
    <row r="247" spans="1:4" x14ac:dyDescent="0.35">
      <c r="A247" s="21">
        <v>40575</v>
      </c>
      <c r="B247" s="76">
        <f>VLOOKUP(A247,Database!$A:$AU,MATCH($B$4,Database!$A$1:$AU$1,0),FALSE)</f>
        <v>92.222423660999993</v>
      </c>
      <c r="C247" s="22">
        <f>(Table13456789101112131415161734[[#This Row],[USA]]-B246)/B246</f>
        <v>-4.0073121086646145E-3</v>
      </c>
      <c r="D247" s="23">
        <f>(Table13456789101112131415161734[[#This Row],[USA]]-B235)/B235</f>
        <v>3.9059802995859483E-2</v>
      </c>
    </row>
    <row r="248" spans="1:4" x14ac:dyDescent="0.35">
      <c r="A248" s="21">
        <v>40603</v>
      </c>
      <c r="B248" s="76">
        <f>VLOOKUP(A248,Database!$A:$AU,MATCH($B$4,Database!$A$1:$AU$1,0),FALSE)</f>
        <v>93.187136304999996</v>
      </c>
      <c r="C248" s="22">
        <f>(Table13456789101112131415161734[[#This Row],[USA]]-B247)/B247</f>
        <v>1.0460716664161693E-2</v>
      </c>
      <c r="D248" s="23">
        <f>(Table13456789101112131415161734[[#This Row],[USA]]-B236)/B236</f>
        <v>4.2521540320822296E-2</v>
      </c>
    </row>
    <row r="249" spans="1:4" x14ac:dyDescent="0.35">
      <c r="A249" s="21">
        <v>40634</v>
      </c>
      <c r="B249" s="76">
        <f>VLOOKUP(A249,Database!$A:$AU,MATCH($B$4,Database!$A$1:$AU$1,0),FALSE)</f>
        <v>92.864375522000003</v>
      </c>
      <c r="C249" s="22">
        <f>(Table13456789101112131415161734[[#This Row],[USA]]-B248)/B248</f>
        <v>-3.4635765814672284E-3</v>
      </c>
      <c r="D249" s="23">
        <f>(Table13456789101112131415161734[[#This Row],[USA]]-B237)/B237</f>
        <v>3.5131640024891636E-2</v>
      </c>
    </row>
    <row r="250" spans="1:4" x14ac:dyDescent="0.35">
      <c r="A250" s="21">
        <v>40664</v>
      </c>
      <c r="B250" s="76">
        <f>VLOOKUP(A250,Database!$A:$AU,MATCH($B$4,Database!$A$1:$AU$1,0),FALSE)</f>
        <v>92.998536916999996</v>
      </c>
      <c r="C250" s="22">
        <f>(Table13456789101112131415161734[[#This Row],[USA]]-B249)/B249</f>
        <v>1.4447024948572341E-3</v>
      </c>
      <c r="D250" s="23">
        <f>(Table13456789101112131415161734[[#This Row],[USA]]-B238)/B238</f>
        <v>2.2621632019812984E-2</v>
      </c>
    </row>
    <row r="251" spans="1:4" x14ac:dyDescent="0.35">
      <c r="A251" s="21">
        <v>40695</v>
      </c>
      <c r="B251" s="76">
        <f>VLOOKUP(A251,Database!$A:$AU,MATCH($B$4,Database!$A$1:$AU$1,0),FALSE)</f>
        <v>93.246433064000001</v>
      </c>
      <c r="C251" s="22">
        <f>(Table13456789101112131415161734[[#This Row],[USA]]-B250)/B250</f>
        <v>2.6655919030344529E-3</v>
      </c>
      <c r="D251" s="23">
        <f>(Table13456789101112131415161734[[#This Row],[USA]]-B239)/B239</f>
        <v>2.2942780664139233E-2</v>
      </c>
    </row>
    <row r="252" spans="1:4" x14ac:dyDescent="0.35">
      <c r="A252" s="21">
        <v>40725</v>
      </c>
      <c r="B252" s="76">
        <f>VLOOKUP(A252,Database!$A:$AU,MATCH($B$4,Database!$A$1:$AU$1,0),FALSE)</f>
        <v>93.719220594999996</v>
      </c>
      <c r="C252" s="22">
        <f>(Table13456789101112131415161734[[#This Row],[USA]]-B251)/B251</f>
        <v>5.0703015167936254E-3</v>
      </c>
      <c r="D252" s="23">
        <f>(Table13456789101112131415161734[[#This Row],[USA]]-B240)/B240</f>
        <v>2.4285359753346246E-2</v>
      </c>
    </row>
    <row r="253" spans="1:4" x14ac:dyDescent="0.35">
      <c r="A253" s="21">
        <v>40756</v>
      </c>
      <c r="B253" s="76">
        <f>VLOOKUP(A253,Database!$A:$AU,MATCH($B$4,Database!$A$1:$AU$1,0),FALSE)</f>
        <v>94.325772885999996</v>
      </c>
      <c r="C253" s="22">
        <f>(Table13456789101112131415161734[[#This Row],[USA]]-B252)/B252</f>
        <v>6.4720159552026828E-3</v>
      </c>
      <c r="D253" s="23">
        <f>(Table13456789101112131415161734[[#This Row],[USA]]-B241)/B241</f>
        <v>2.7115478054228266E-2</v>
      </c>
    </row>
    <row r="254" spans="1:4" x14ac:dyDescent="0.35">
      <c r="A254" s="21">
        <v>40787</v>
      </c>
      <c r="B254" s="76">
        <f>VLOOKUP(A254,Database!$A:$AU,MATCH($B$4,Database!$A$1:$AU$1,0),FALSE)</f>
        <v>94.273119745000002</v>
      </c>
      <c r="C254" s="22">
        <f>(Table13456789101112131415161734[[#This Row],[USA]]-B253)/B253</f>
        <v>-5.5820524326504807E-4</v>
      </c>
      <c r="D254" s="23">
        <f>(Table13456789101112131415161734[[#This Row],[USA]]-B242)/B242</f>
        <v>2.3758759863945735E-2</v>
      </c>
    </row>
    <row r="255" spans="1:4" x14ac:dyDescent="0.35">
      <c r="A255" s="21">
        <v>40817</v>
      </c>
      <c r="B255" s="76">
        <f>VLOOKUP(A255,Database!$A:$AU,MATCH($B$4,Database!$A$1:$AU$1,0),FALSE)</f>
        <v>94.923500075000007</v>
      </c>
      <c r="C255" s="22">
        <f>(Table13456789101112131415161734[[#This Row],[USA]]-B254)/B254</f>
        <v>6.8988947407195448E-3</v>
      </c>
      <c r="D255" s="23">
        <f>(Table13456789101112131415161734[[#This Row],[USA]]-B243)/B243</f>
        <v>3.3637535653450845E-2</v>
      </c>
    </row>
    <row r="256" spans="1:4" x14ac:dyDescent="0.35">
      <c r="A256" s="21">
        <v>40848</v>
      </c>
      <c r="B256" s="76">
        <f>VLOOKUP(A256,Database!$A:$AU,MATCH($B$4,Database!$A$1:$AU$1,0),FALSE)</f>
        <v>94.939762063000003</v>
      </c>
      <c r="C256" s="22">
        <f>(Table13456789101112131415161734[[#This Row],[USA]]-B255)/B255</f>
        <v>1.7131677600539175E-4</v>
      </c>
      <c r="D256" s="23">
        <f>(Table13456789101112131415161734[[#This Row],[USA]]-B244)/B244</f>
        <v>3.310738779422831E-2</v>
      </c>
    </row>
    <row r="257" spans="1:4" x14ac:dyDescent="0.35">
      <c r="A257" s="21">
        <v>40878</v>
      </c>
      <c r="B257" s="76">
        <f>VLOOKUP(A257,Database!$A:$AU,MATCH($B$4,Database!$A$1:$AU$1,0),FALSE)</f>
        <v>95.405013550999996</v>
      </c>
      <c r="C257" s="22">
        <f>(Table13456789101112131415161734[[#This Row],[USA]]-B256)/B256</f>
        <v>4.9004914051844969E-3</v>
      </c>
      <c r="D257" s="23">
        <f>(Table13456789101112131415161734[[#This Row],[USA]]-B245)/B245</f>
        <v>2.8219347018977142E-2</v>
      </c>
    </row>
    <row r="258" spans="1:4" x14ac:dyDescent="0.35">
      <c r="A258" s="21">
        <v>40909</v>
      </c>
      <c r="B258" s="76">
        <f>VLOOKUP(A258,Database!$A:$AU,MATCH($B$4,Database!$A$1:$AU$1,0),FALSE)</f>
        <v>95.990445090999998</v>
      </c>
      <c r="C258" s="22">
        <f>(Table13456789101112131415161734[[#This Row],[USA]]-B257)/B257</f>
        <v>6.1362764723790096E-3</v>
      </c>
      <c r="D258" s="23">
        <f>(Table13456789101112131415161734[[#This Row],[USA]]-B246)/B246</f>
        <v>3.6686931689277703E-2</v>
      </c>
    </row>
    <row r="259" spans="1:4" x14ac:dyDescent="0.35">
      <c r="A259" s="21">
        <v>40940</v>
      </c>
      <c r="B259" s="76">
        <f>VLOOKUP(A259,Database!$A:$AU,MATCH($B$4,Database!$A$1:$AU$1,0),FALSE)</f>
        <v>96.286135615000006</v>
      </c>
      <c r="C259" s="22">
        <f>(Table13456789101112131415161734[[#This Row],[USA]]-B258)/B258</f>
        <v>3.0804162197569812E-3</v>
      </c>
      <c r="D259" s="23">
        <f>(Table13456789101112131415161734[[#This Row],[USA]]-B247)/B247</f>
        <v>4.4064250240676756E-2</v>
      </c>
    </row>
    <row r="260" spans="1:4" x14ac:dyDescent="0.35">
      <c r="A260" s="21">
        <v>40969</v>
      </c>
      <c r="B260" s="76">
        <f>VLOOKUP(A260,Database!$A:$AU,MATCH($B$4,Database!$A$1:$AU$1,0),FALSE)</f>
        <v>95.784393813999998</v>
      </c>
      <c r="C260" s="22">
        <f>(Table13456789101112131415161734[[#This Row],[USA]]-B259)/B259</f>
        <v>-5.2109454574667171E-3</v>
      </c>
      <c r="D260" s="23">
        <f>(Table13456789101112131415161734[[#This Row],[USA]]-B248)/B248</f>
        <v>2.7871416721072104E-2</v>
      </c>
    </row>
    <row r="261" spans="1:4" x14ac:dyDescent="0.35">
      <c r="A261" s="21">
        <v>41000</v>
      </c>
      <c r="B261" s="76">
        <f>VLOOKUP(A261,Database!$A:$AU,MATCH($B$4,Database!$A$1:$AU$1,0),FALSE)</f>
        <v>96.481775253999999</v>
      </c>
      <c r="C261" s="22">
        <f>(Table13456789101112131415161734[[#This Row],[USA]]-B260)/B260</f>
        <v>7.2807418017826466E-3</v>
      </c>
      <c r="D261" s="23">
        <f>(Table13456789101112131415161734[[#This Row],[USA]]-B249)/B249</f>
        <v>3.8953578395011297E-2</v>
      </c>
    </row>
    <row r="262" spans="1:4" x14ac:dyDescent="0.35">
      <c r="A262" s="21">
        <v>41030</v>
      </c>
      <c r="B262" s="76">
        <f>VLOOKUP(A262,Database!$A:$AU,MATCH($B$4,Database!$A$1:$AU$1,0),FALSE)</f>
        <v>96.684058508999996</v>
      </c>
      <c r="C262" s="22">
        <f>(Table13456789101112131415161734[[#This Row],[USA]]-B261)/B261</f>
        <v>2.0965954914020013E-3</v>
      </c>
      <c r="D262" s="23">
        <f>(Table13456789101112131415161734[[#This Row],[USA]]-B250)/B250</f>
        <v>3.9629887890486722E-2</v>
      </c>
    </row>
    <row r="263" spans="1:4" x14ac:dyDescent="0.35">
      <c r="A263" s="21">
        <v>41061</v>
      </c>
      <c r="B263" s="76">
        <f>VLOOKUP(A263,Database!$A:$AU,MATCH($B$4,Database!$A$1:$AU$1,0),FALSE)</f>
        <v>96.669878850000003</v>
      </c>
      <c r="C263" s="22">
        <f>(Table13456789101112131415161734[[#This Row],[USA]]-B262)/B262</f>
        <v>-1.4665974120927911E-4</v>
      </c>
      <c r="D263" s="23">
        <f>(Table13456789101112131415161734[[#This Row],[USA]]-B251)/B251</f>
        <v>3.6713959703427029E-2</v>
      </c>
    </row>
    <row r="264" spans="1:4" x14ac:dyDescent="0.35">
      <c r="A264" s="21">
        <v>41091</v>
      </c>
      <c r="B264" s="76">
        <f>VLOOKUP(A264,Database!$A:$AU,MATCH($B$4,Database!$A$1:$AU$1,0),FALSE)</f>
        <v>96.901017217000003</v>
      </c>
      <c r="C264" s="22">
        <f>(Table13456789101112131415161734[[#This Row],[USA]]-B263)/B263</f>
        <v>2.3910071032430986E-3</v>
      </c>
      <c r="D264" s="23">
        <f>(Table13456789101112131415161734[[#This Row],[USA]]-B252)/B252</f>
        <v>3.3950310318412516E-2</v>
      </c>
    </row>
    <row r="265" spans="1:4" x14ac:dyDescent="0.35">
      <c r="A265" s="21">
        <v>41122</v>
      </c>
      <c r="B265" s="76">
        <f>VLOOKUP(A265,Database!$A:$AU,MATCH($B$4,Database!$A$1:$AU$1,0),FALSE)</f>
        <v>96.494070902999994</v>
      </c>
      <c r="C265" s="22">
        <f>(Table13456789101112131415161734[[#This Row],[USA]]-B264)/B264</f>
        <v>-4.1996082774724084E-3</v>
      </c>
      <c r="D265" s="23">
        <f>(Table13456789101112131415161734[[#This Row],[USA]]-B253)/B253</f>
        <v>2.2987333691085195E-2</v>
      </c>
    </row>
    <row r="266" spans="1:4" x14ac:dyDescent="0.35">
      <c r="A266" s="21">
        <v>41153</v>
      </c>
      <c r="B266" s="76">
        <f>VLOOKUP(A266,Database!$A:$AU,MATCH($B$4,Database!$A$1:$AU$1,0),FALSE)</f>
        <v>96.422181019999996</v>
      </c>
      <c r="C266" s="22">
        <f>(Table13456789101112131415161734[[#This Row],[USA]]-B265)/B265</f>
        <v>-7.4501865583289598E-4</v>
      </c>
      <c r="D266" s="23">
        <f>(Table13456789101112131415161734[[#This Row],[USA]]-B254)/B254</f>
        <v>2.2796119199332793E-2</v>
      </c>
    </row>
    <row r="267" spans="1:4" x14ac:dyDescent="0.35">
      <c r="A267" s="21">
        <v>41183</v>
      </c>
      <c r="B267" s="76">
        <f>VLOOKUP(A267,Database!$A:$AU,MATCH($B$4,Database!$A$1:$AU$1,0),FALSE)</f>
        <v>96.739983879999997</v>
      </c>
      <c r="C267" s="22">
        <f>(Table13456789101112131415161734[[#This Row],[USA]]-B266)/B266</f>
        <v>3.2959517886665666E-3</v>
      </c>
      <c r="D267" s="23">
        <f>(Table13456789101112131415161734[[#This Row],[USA]]-B255)/B255</f>
        <v>1.9136291893627689E-2</v>
      </c>
    </row>
    <row r="268" spans="1:4" x14ac:dyDescent="0.35">
      <c r="A268" s="21">
        <v>41214</v>
      </c>
      <c r="B268" s="76">
        <f>VLOOKUP(A268,Database!$A:$AU,MATCH($B$4,Database!$A$1:$AU$1,0),FALSE)</f>
        <v>97.134535387</v>
      </c>
      <c r="C268" s="22">
        <f>(Table13456789101112131415161734[[#This Row],[USA]]-B267)/B267</f>
        <v>4.0784739791710082E-3</v>
      </c>
      <c r="D268" s="23">
        <f>(Table13456789101112131415161734[[#This Row],[USA]]-B256)/B256</f>
        <v>2.3117535543680755E-2</v>
      </c>
    </row>
    <row r="269" spans="1:4" x14ac:dyDescent="0.35">
      <c r="A269" s="21">
        <v>41244</v>
      </c>
      <c r="B269" s="76">
        <f>VLOOKUP(A269,Database!$A:$AU,MATCH($B$4,Database!$A$1:$AU$1,0),FALSE)</f>
        <v>97.379655096999997</v>
      </c>
      <c r="C269" s="22">
        <f>(Table13456789101112131415161734[[#This Row],[USA]]-B268)/B268</f>
        <v>2.523507308944239E-3</v>
      </c>
      <c r="D269" s="23">
        <f>(Table13456789101112131415161734[[#This Row],[USA]]-B257)/B257</f>
        <v>2.0697460987670533E-2</v>
      </c>
    </row>
    <row r="270" spans="1:4" x14ac:dyDescent="0.35">
      <c r="A270" s="21">
        <v>41275</v>
      </c>
      <c r="B270" s="76">
        <f>VLOOKUP(A270,Database!$A:$AU,MATCH($B$4,Database!$A$1:$AU$1,0),FALSE)</f>
        <v>97.372614846999994</v>
      </c>
      <c r="C270" s="22">
        <f>(Table13456789101112131415161734[[#This Row],[USA]]-B269)/B269</f>
        <v>-7.2296928891256136E-5</v>
      </c>
      <c r="D270" s="23">
        <f>(Table13456789101112131415161734[[#This Row],[USA]]-B258)/B258</f>
        <v>1.4399034765279857E-2</v>
      </c>
    </row>
    <row r="271" spans="1:4" x14ac:dyDescent="0.35">
      <c r="A271" s="21">
        <v>41306</v>
      </c>
      <c r="B271" s="76">
        <f>VLOOKUP(A271,Database!$A:$AU,MATCH($B$4,Database!$A$1:$AU$1,0),FALSE)</f>
        <v>97.853037579000002</v>
      </c>
      <c r="C271" s="22">
        <f>(Table13456789101112131415161734[[#This Row],[USA]]-B270)/B270</f>
        <v>4.9338587934080694E-3</v>
      </c>
      <c r="D271" s="23">
        <f>(Table13456789101112131415161734[[#This Row],[USA]]-B259)/B259</f>
        <v>1.6273391324637343E-2</v>
      </c>
    </row>
    <row r="272" spans="1:4" x14ac:dyDescent="0.35">
      <c r="A272" s="21">
        <v>41334</v>
      </c>
      <c r="B272" s="76">
        <f>VLOOKUP(A272,Database!$A:$AU,MATCH($B$4,Database!$A$1:$AU$1,0),FALSE)</f>
        <v>98.265437609000003</v>
      </c>
      <c r="C272" s="22">
        <f>(Table13456789101112131415161734[[#This Row],[USA]]-B271)/B271</f>
        <v>4.2144836808674065E-3</v>
      </c>
      <c r="D272" s="23">
        <f>(Table13456789101112131415161734[[#This Row],[USA]]-B260)/B260</f>
        <v>2.590238029608297E-2</v>
      </c>
    </row>
    <row r="273" spans="1:4" x14ac:dyDescent="0.35">
      <c r="A273" s="21">
        <v>41365</v>
      </c>
      <c r="B273" s="76">
        <f>VLOOKUP(A273,Database!$A:$AU,MATCH($B$4,Database!$A$1:$AU$1,0),FALSE)</f>
        <v>98.156759937999993</v>
      </c>
      <c r="C273" s="22">
        <f>(Table13456789101112131415161734[[#This Row],[USA]]-B272)/B272</f>
        <v>-1.1059602810953729E-3</v>
      </c>
      <c r="D273" s="23">
        <f>(Table13456789101112131415161734[[#This Row],[USA]]-B261)/B261</f>
        <v>1.7360632923579547E-2</v>
      </c>
    </row>
    <row r="274" spans="1:4" x14ac:dyDescent="0.35">
      <c r="A274" s="21">
        <v>41395</v>
      </c>
      <c r="B274" s="76">
        <f>VLOOKUP(A274,Database!$A:$AU,MATCH($B$4,Database!$A$1:$AU$1,0),FALSE)</f>
        <v>98.244416014999999</v>
      </c>
      <c r="C274" s="22">
        <f>(Table13456789101112131415161734[[#This Row],[USA]]-B273)/B273</f>
        <v>8.9302129629556602E-4</v>
      </c>
      <c r="D274" s="23">
        <f>(Table13456789101112131415161734[[#This Row],[USA]]-B262)/B262</f>
        <v>1.6138725763717852E-2</v>
      </c>
    </row>
    <row r="275" spans="1:4" x14ac:dyDescent="0.35">
      <c r="A275" s="21">
        <v>41426</v>
      </c>
      <c r="B275" s="76">
        <f>VLOOKUP(A275,Database!$A:$AU,MATCH($B$4,Database!$A$1:$AU$1,0),FALSE)</f>
        <v>98.379172361000002</v>
      </c>
      <c r="C275" s="22">
        <f>(Table13456789101112131415161734[[#This Row],[USA]]-B274)/B274</f>
        <v>1.3716438192215275E-3</v>
      </c>
      <c r="D275" s="23">
        <f>(Table13456789101112131415161734[[#This Row],[USA]]-B263)/B263</f>
        <v>1.7681759109807745E-2</v>
      </c>
    </row>
    <row r="276" spans="1:4" x14ac:dyDescent="0.35">
      <c r="A276" s="21">
        <v>41456</v>
      </c>
      <c r="B276" s="76">
        <f>VLOOKUP(A276,Database!$A:$AU,MATCH($B$4,Database!$A$1:$AU$1,0),FALSE)</f>
        <v>98.080804559000001</v>
      </c>
      <c r="C276" s="22">
        <f>(Table13456789101112131415161734[[#This Row],[USA]]-B275)/B275</f>
        <v>-3.0328350487148631E-3</v>
      </c>
      <c r="D276" s="23">
        <f>(Table13456789101112131415161734[[#This Row],[USA]]-B264)/B264</f>
        <v>1.2175180156860307E-2</v>
      </c>
    </row>
    <row r="277" spans="1:4" x14ac:dyDescent="0.35">
      <c r="A277" s="21">
        <v>41487</v>
      </c>
      <c r="B277" s="76">
        <f>VLOOKUP(A277,Database!$A:$AU,MATCH($B$4,Database!$A$1:$AU$1,0),FALSE)</f>
        <v>98.651858121999993</v>
      </c>
      <c r="C277" s="22">
        <f>(Table13456789101112131415161734[[#This Row],[USA]]-B276)/B276</f>
        <v>5.8222764950554432E-3</v>
      </c>
      <c r="D277" s="23">
        <f>(Table13456789101112131415161734[[#This Row],[USA]]-B265)/B265</f>
        <v>2.23618632606878E-2</v>
      </c>
    </row>
    <row r="278" spans="1:4" x14ac:dyDescent="0.35">
      <c r="A278" s="21">
        <v>41518</v>
      </c>
      <c r="B278" s="76">
        <f>VLOOKUP(A278,Database!$A:$AU,MATCH($B$4,Database!$A$1:$AU$1,0),FALSE)</f>
        <v>99.175513941999995</v>
      </c>
      <c r="C278" s="22">
        <f>(Table13456789101112131415161734[[#This Row],[USA]]-B277)/B277</f>
        <v>5.3081191775669482E-3</v>
      </c>
      <c r="D278" s="23">
        <f>(Table13456789101112131415161734[[#This Row],[USA]]-B266)/B266</f>
        <v>2.8554974518040607E-2</v>
      </c>
    </row>
    <row r="279" spans="1:4" x14ac:dyDescent="0.35">
      <c r="A279" s="21">
        <v>41548</v>
      </c>
      <c r="B279" s="76">
        <f>VLOOKUP(A279,Database!$A:$AU,MATCH($B$4,Database!$A$1:$AU$1,0),FALSE)</f>
        <v>99.063068250000001</v>
      </c>
      <c r="C279" s="22">
        <f>(Table13456789101112131415161734[[#This Row],[USA]]-B278)/B278</f>
        <v>-1.1338049840180814E-3</v>
      </c>
      <c r="D279" s="23">
        <f>(Table13456789101112131415161734[[#This Row],[USA]]-B267)/B267</f>
        <v>2.4013693995252747E-2</v>
      </c>
    </row>
    <row r="280" spans="1:4" x14ac:dyDescent="0.35">
      <c r="A280" s="21">
        <v>41579</v>
      </c>
      <c r="B280" s="76">
        <f>VLOOKUP(A280,Database!$A:$AU,MATCH($B$4,Database!$A$1:$AU$1,0),FALSE)</f>
        <v>99.305114047999993</v>
      </c>
      <c r="C280" s="22">
        <f>(Table13456789101112131415161734[[#This Row],[USA]]-B279)/B279</f>
        <v>2.4433505066606127E-3</v>
      </c>
      <c r="D280" s="23">
        <f>(Table13456789101112131415161734[[#This Row],[USA]]-B268)/B268</f>
        <v>2.2346106380722881E-2</v>
      </c>
    </row>
    <row r="281" spans="1:4" x14ac:dyDescent="0.35">
      <c r="A281" s="21">
        <v>41609</v>
      </c>
      <c r="B281" s="76">
        <f>VLOOKUP(A281,Database!$A:$AU,MATCH($B$4,Database!$A$1:$AU$1,0),FALSE)</f>
        <v>99.513049335999995</v>
      </c>
      <c r="C281" s="22">
        <f>(Table13456789101112131415161734[[#This Row],[USA]]-B280)/B280</f>
        <v>2.0939031186197952E-3</v>
      </c>
      <c r="D281" s="23">
        <f>(Table13456789101112131415161734[[#This Row],[USA]]-B269)/B269</f>
        <v>2.1908007754545041E-2</v>
      </c>
    </row>
    <row r="282" spans="1:4" x14ac:dyDescent="0.35">
      <c r="A282" s="21">
        <v>41640</v>
      </c>
      <c r="B282" s="76">
        <f>VLOOKUP(A282,Database!$A:$AU,MATCH($B$4,Database!$A$1:$AU$1,0),FALSE)</f>
        <v>99.141403432999994</v>
      </c>
      <c r="C282" s="22">
        <f>(Table13456789101112131415161734[[#This Row],[USA]]-B281)/B281</f>
        <v>-3.7346449081784271E-3</v>
      </c>
      <c r="D282" s="23">
        <f>(Table13456789101112131415161734[[#This Row],[USA]]-B270)/B270</f>
        <v>1.816515443052719E-2</v>
      </c>
    </row>
    <row r="283" spans="1:4" x14ac:dyDescent="0.35">
      <c r="A283" s="21">
        <v>41671</v>
      </c>
      <c r="B283" s="76">
        <f>VLOOKUP(A283,Database!$A:$AU,MATCH($B$4,Database!$A$1:$AU$1,0),FALSE)</f>
        <v>99.900659751000006</v>
      </c>
      <c r="C283" s="22">
        <f>(Table13456789101112131415161734[[#This Row],[USA]]-B282)/B282</f>
        <v>7.6583172288167177E-3</v>
      </c>
      <c r="D283" s="23">
        <f>(Table13456789101112131415161734[[#This Row],[USA]]-B271)/B271</f>
        <v>2.0925483997846165E-2</v>
      </c>
    </row>
    <row r="284" spans="1:4" x14ac:dyDescent="0.35">
      <c r="A284" s="21">
        <v>41699</v>
      </c>
      <c r="B284" s="76">
        <f>VLOOKUP(A284,Database!$A:$AU,MATCH($B$4,Database!$A$1:$AU$1,0),FALSE)</f>
        <v>100.882923443</v>
      </c>
      <c r="C284" s="22">
        <f>(Table13456789101112131415161734[[#This Row],[USA]]-B283)/B283</f>
        <v>9.8324044550682447E-3</v>
      </c>
      <c r="D284" s="23">
        <f>(Table13456789101112131415161734[[#This Row],[USA]]-B272)/B272</f>
        <v>2.6636891848128917E-2</v>
      </c>
    </row>
    <row r="285" spans="1:4" x14ac:dyDescent="0.35">
      <c r="A285" s="21">
        <v>41730</v>
      </c>
      <c r="B285" s="76">
        <f>VLOOKUP(A285,Database!$A:$AU,MATCH($B$4,Database!$A$1:$AU$1,0),FALSE)</f>
        <v>100.945591588</v>
      </c>
      <c r="C285" s="22">
        <f>(Table13456789101112131415161734[[#This Row],[USA]]-B284)/B284</f>
        <v>6.2119675819477733E-4</v>
      </c>
      <c r="D285" s="23">
        <f>(Table13456789101112131415161734[[#This Row],[USA]]-B273)/B273</f>
        <v>2.8412018201920592E-2</v>
      </c>
    </row>
    <row r="286" spans="1:4" x14ac:dyDescent="0.35">
      <c r="A286" s="21">
        <v>41760</v>
      </c>
      <c r="B286" s="76">
        <f>VLOOKUP(A286,Database!$A:$AU,MATCH($B$4,Database!$A$1:$AU$1,0),FALSE)</f>
        <v>101.35144716000001</v>
      </c>
      <c r="C286" s="22">
        <f>(Table13456789101112131415161734[[#This Row],[USA]]-B285)/B285</f>
        <v>4.020537852276589E-3</v>
      </c>
      <c r="D286" s="23">
        <f>(Table13456789101112131415161734[[#This Row],[USA]]-B274)/B274</f>
        <v>3.1625524086026681E-2</v>
      </c>
    </row>
    <row r="287" spans="1:4" x14ac:dyDescent="0.35">
      <c r="A287" s="21">
        <v>41791</v>
      </c>
      <c r="B287" s="76">
        <f>VLOOKUP(A287,Database!$A:$AU,MATCH($B$4,Database!$A$1:$AU$1,0),FALSE)</f>
        <v>101.700584093</v>
      </c>
      <c r="C287" s="22">
        <f>(Table13456789101112131415161734[[#This Row],[USA]]-B286)/B286</f>
        <v>3.4448144825088346E-3</v>
      </c>
      <c r="D287" s="23">
        <f>(Table13456789101112131415161734[[#This Row],[USA]]-B275)/B275</f>
        <v>3.3761330292677812E-2</v>
      </c>
    </row>
    <row r="288" spans="1:4" x14ac:dyDescent="0.35">
      <c r="A288" s="21">
        <v>41821</v>
      </c>
      <c r="B288" s="76">
        <f>VLOOKUP(A288,Database!$A:$AU,MATCH($B$4,Database!$A$1:$AU$1,0),FALSE)</f>
        <v>101.977037876</v>
      </c>
      <c r="C288" s="22">
        <f>(Table13456789101112131415161734[[#This Row],[USA]]-B287)/B287</f>
        <v>2.7183106711284066E-3</v>
      </c>
      <c r="D288" s="23">
        <f>(Table13456789101112131415161734[[#This Row],[USA]]-B276)/B276</f>
        <v>3.9724728345353628E-2</v>
      </c>
    </row>
    <row r="289" spans="1:4" x14ac:dyDescent="0.35">
      <c r="A289" s="21">
        <v>41852</v>
      </c>
      <c r="B289" s="76">
        <f>VLOOKUP(A289,Database!$A:$AU,MATCH($B$4,Database!$A$1:$AU$1,0),FALSE)</f>
        <v>101.786058684</v>
      </c>
      <c r="C289" s="22">
        <f>(Table13456789101112131415161734[[#This Row],[USA]]-B288)/B288</f>
        <v>-1.8727666146983344E-3</v>
      </c>
      <c r="D289" s="23">
        <f>(Table13456789101112131415161734[[#This Row],[USA]]-B277)/B277</f>
        <v>3.1770314535018954E-2</v>
      </c>
    </row>
    <row r="290" spans="1:4" x14ac:dyDescent="0.35">
      <c r="A290" s="21">
        <v>41883</v>
      </c>
      <c r="B290" s="76">
        <f>VLOOKUP(A290,Database!$A:$AU,MATCH($B$4,Database!$A$1:$AU$1,0),FALSE)</f>
        <v>102.098209512</v>
      </c>
      <c r="C290" s="22">
        <f>(Table13456789101112131415161734[[#This Row],[USA]]-B289)/B289</f>
        <v>3.0667346003551252E-3</v>
      </c>
      <c r="D290" s="23">
        <f>(Table13456789101112131415161734[[#This Row],[USA]]-B278)/B278</f>
        <v>2.9469931173830448E-2</v>
      </c>
    </row>
    <row r="291" spans="1:4" x14ac:dyDescent="0.35">
      <c r="A291" s="21">
        <v>41913</v>
      </c>
      <c r="B291" s="76">
        <f>VLOOKUP(A291,Database!$A:$AU,MATCH($B$4,Database!$A$1:$AU$1,0),FALSE)</f>
        <v>102.103861544</v>
      </c>
      <c r="C291" s="22">
        <f>(Table13456789101112131415161734[[#This Row],[USA]]-B290)/B290</f>
        <v>5.5358776877826759E-5</v>
      </c>
      <c r="D291" s="23">
        <f>(Table13456789101112131415161734[[#This Row],[USA]]-B279)/B279</f>
        <v>3.0695529097949141E-2</v>
      </c>
    </row>
    <row r="292" spans="1:4" x14ac:dyDescent="0.35">
      <c r="A292" s="21">
        <v>41944</v>
      </c>
      <c r="B292" s="76">
        <f>VLOOKUP(A292,Database!$A:$AU,MATCH($B$4,Database!$A$1:$AU$1,0),FALSE)</f>
        <v>102.729848894</v>
      </c>
      <c r="C292" s="22">
        <f>(Table13456789101112131415161734[[#This Row],[USA]]-B291)/B291</f>
        <v>6.1308881028974945E-3</v>
      </c>
      <c r="D292" s="23">
        <f>(Table13456789101112131415161734[[#This Row],[USA]]-B280)/B280</f>
        <v>3.4486993734729826E-2</v>
      </c>
    </row>
    <row r="293" spans="1:4" x14ac:dyDescent="0.35">
      <c r="A293" s="21">
        <v>41974</v>
      </c>
      <c r="B293" s="76">
        <f>VLOOKUP(A293,Database!$A:$AU,MATCH($B$4,Database!$A$1:$AU$1,0),FALSE)</f>
        <v>102.720230524</v>
      </c>
      <c r="C293" s="22">
        <f>(Table13456789101112131415161734[[#This Row],[USA]]-B292)/B292</f>
        <v>-9.3627802469785286E-5</v>
      </c>
      <c r="D293" s="23">
        <f>(Table13456789101112131415161734[[#This Row],[USA]]-B281)/B281</f>
        <v>3.2228749992085429E-2</v>
      </c>
    </row>
    <row r="294" spans="1:4" x14ac:dyDescent="0.35">
      <c r="A294" s="21">
        <v>42005</v>
      </c>
      <c r="B294" s="76">
        <f>VLOOKUP(A294,Database!$A:$AU,MATCH($B$4,Database!$A$1:$AU$1,0),FALSE)</f>
        <v>101.932912362</v>
      </c>
      <c r="C294" s="22">
        <f>(Table13456789101112131415161734[[#This Row],[USA]]-B293)/B293</f>
        <v>-7.6646845317977835E-3</v>
      </c>
      <c r="D294" s="23">
        <f>(Table13456789101112131415161734[[#This Row],[USA]]-B282)/B282</f>
        <v>2.8156842977177656E-2</v>
      </c>
    </row>
    <row r="295" spans="1:4" x14ac:dyDescent="0.35">
      <c r="A295" s="21">
        <v>42036</v>
      </c>
      <c r="B295" s="76">
        <f>VLOOKUP(A295,Database!$A:$AU,MATCH($B$4,Database!$A$1:$AU$1,0),FALSE)</f>
        <v>101.295720106</v>
      </c>
      <c r="C295" s="22">
        <f>(Table13456789101112131415161734[[#This Row],[USA]]-B294)/B294</f>
        <v>-6.2510943838933542E-3</v>
      </c>
      <c r="D295" s="23">
        <f>(Table13456789101112131415161734[[#This Row],[USA]]-B283)/B283</f>
        <v>1.3964475895125745E-2</v>
      </c>
    </row>
    <row r="296" spans="1:4" x14ac:dyDescent="0.35">
      <c r="A296" s="21">
        <v>42064</v>
      </c>
      <c r="B296" s="76">
        <f>VLOOKUP(A296,Database!$A:$AU,MATCH($B$4,Database!$A$1:$AU$1,0),FALSE)</f>
        <v>100.950946145</v>
      </c>
      <c r="C296" s="22">
        <f>(Table13456789101112131415161734[[#This Row],[USA]]-B295)/B295</f>
        <v>-3.4036379882507939E-3</v>
      </c>
      <c r="D296" s="23">
        <f>(Table13456789101112131415161734[[#This Row],[USA]]-B284)/B284</f>
        <v>6.7427369943775552E-4</v>
      </c>
    </row>
    <row r="297" spans="1:4" x14ac:dyDescent="0.35">
      <c r="A297" s="21">
        <v>42095</v>
      </c>
      <c r="B297" s="76">
        <f>VLOOKUP(A297,Database!$A:$AU,MATCH($B$4,Database!$A$1:$AU$1,0),FALSE)</f>
        <v>100.37662035300001</v>
      </c>
      <c r="C297" s="22">
        <f>(Table13456789101112131415161734[[#This Row],[USA]]-B296)/B296</f>
        <v>-5.6891570998757E-3</v>
      </c>
      <c r="D297" s="23">
        <f>(Table13456789101112131415161734[[#This Row],[USA]]-B285)/B285</f>
        <v>-5.6364148849827461E-3</v>
      </c>
    </row>
    <row r="298" spans="1:4" x14ac:dyDescent="0.35">
      <c r="A298" s="21">
        <v>42125</v>
      </c>
      <c r="B298" s="76">
        <f>VLOOKUP(A298,Database!$A:$AU,MATCH($B$4,Database!$A$1:$AU$1,0),FALSE)</f>
        <v>99.905716831999996</v>
      </c>
      <c r="C298" s="22">
        <f>(Table13456789101112131415161734[[#This Row],[USA]]-B297)/B297</f>
        <v>-4.6913665686686657E-3</v>
      </c>
      <c r="D298" s="23">
        <f>(Table13456789101112131415161734[[#This Row],[USA]]-B286)/B286</f>
        <v>-1.4264525751839402E-2</v>
      </c>
    </row>
    <row r="299" spans="1:4" x14ac:dyDescent="0.35">
      <c r="A299" s="21">
        <v>42156</v>
      </c>
      <c r="B299" s="76">
        <f>VLOOKUP(A299,Database!$A:$AU,MATCH($B$4,Database!$A$1:$AU$1,0),FALSE)</f>
        <v>99.607547346999993</v>
      </c>
      <c r="C299" s="22">
        <f>(Table13456789101112131415161734[[#This Row],[USA]]-B298)/B298</f>
        <v>-2.984508739388758E-3</v>
      </c>
      <c r="D299" s="23">
        <f>(Table13456789101112131415161734[[#This Row],[USA]]-B287)/B287</f>
        <v>-2.0580380778207077E-2</v>
      </c>
    </row>
    <row r="300" spans="1:4" x14ac:dyDescent="0.35">
      <c r="A300" s="21">
        <v>42186</v>
      </c>
      <c r="B300" s="76">
        <f>VLOOKUP(A300,Database!$A:$AU,MATCH($B$4,Database!$A$1:$AU$1,0),FALSE)</f>
        <v>100.25911757900001</v>
      </c>
      <c r="C300" s="22">
        <f>(Table13456789101112131415161734[[#This Row],[USA]]-B299)/B299</f>
        <v>6.5413741162620425E-3</v>
      </c>
      <c r="D300" s="23">
        <f>(Table13456789101112131415161734[[#This Row],[USA]]-B288)/B288</f>
        <v>-1.6846148238674225E-2</v>
      </c>
    </row>
    <row r="301" spans="1:4" x14ac:dyDescent="0.35">
      <c r="A301" s="21">
        <v>42217</v>
      </c>
      <c r="B301" s="76">
        <f>VLOOKUP(A301,Database!$A:$AU,MATCH($B$4,Database!$A$1:$AU$1,0),FALSE)</f>
        <v>100.03125144099999</v>
      </c>
      <c r="C301" s="22">
        <f>(Table13456789101112131415161734[[#This Row],[USA]]-B300)/B300</f>
        <v>-2.2727722276276886E-3</v>
      </c>
      <c r="D301" s="23">
        <f>(Table13456789101112131415161734[[#This Row],[USA]]-B289)/B289</f>
        <v>-1.7240153177046479E-2</v>
      </c>
    </row>
    <row r="302" spans="1:4" x14ac:dyDescent="0.35">
      <c r="A302" s="21">
        <v>42248</v>
      </c>
      <c r="B302" s="76">
        <f>VLOOKUP(A302,Database!$A:$AU,MATCH($B$4,Database!$A$1:$AU$1,0),FALSE)</f>
        <v>99.761342115999994</v>
      </c>
      <c r="C302" s="22">
        <f>(Table13456789101112131415161734[[#This Row],[USA]]-B301)/B301</f>
        <v>-2.6982500079907245E-3</v>
      </c>
      <c r="D302" s="23">
        <f>(Table13456789101112131415161734[[#This Row],[USA]]-B290)/B290</f>
        <v>-2.2888426811494098E-2</v>
      </c>
    </row>
    <row r="303" spans="1:4" x14ac:dyDescent="0.35">
      <c r="A303" s="21">
        <v>42278</v>
      </c>
      <c r="B303" s="76">
        <f>VLOOKUP(A303,Database!$A:$AU,MATCH($B$4,Database!$A$1:$AU$1,0),FALSE)</f>
        <v>99.308187959999998</v>
      </c>
      <c r="C303" s="22">
        <f>(Table13456789101112131415161734[[#This Row],[USA]]-B302)/B302</f>
        <v>-4.542382313512585E-3</v>
      </c>
      <c r="D303" s="23">
        <f>(Table13456789101112131415161734[[#This Row],[USA]]-B291)/B291</f>
        <v>-2.7380684155566919E-2</v>
      </c>
    </row>
    <row r="304" spans="1:4" x14ac:dyDescent="0.35">
      <c r="A304" s="21">
        <v>42309</v>
      </c>
      <c r="B304" s="76">
        <f>VLOOKUP(A304,Database!$A:$AU,MATCH($B$4,Database!$A$1:$AU$1,0),FALSE)</f>
        <v>98.545361936999996</v>
      </c>
      <c r="C304" s="22">
        <f>(Table13456789101112131415161734[[#This Row],[USA]]-B303)/B303</f>
        <v>-7.6814010875644861E-3</v>
      </c>
      <c r="D304" s="23">
        <f>(Table13456789101112131415161734[[#This Row],[USA]]-B292)/B292</f>
        <v>-4.0732922340007471E-2</v>
      </c>
    </row>
    <row r="305" spans="1:4" x14ac:dyDescent="0.35">
      <c r="A305" s="21">
        <v>42339</v>
      </c>
      <c r="B305" s="76">
        <f>VLOOKUP(A305,Database!$A:$AU,MATCH($B$4,Database!$A$1:$AU$1,0),FALSE)</f>
        <v>98.025275821999998</v>
      </c>
      <c r="C305" s="22">
        <f>(Table13456789101112131415161734[[#This Row],[USA]]-B304)/B304</f>
        <v>-5.2776315879025214E-3</v>
      </c>
      <c r="D305" s="23">
        <f>(Table13456789101112131415161734[[#This Row],[USA]]-B293)/B293</f>
        <v>-4.5706232141905626E-2</v>
      </c>
    </row>
    <row r="306" spans="1:4" s="80" customFormat="1" x14ac:dyDescent="0.35">
      <c r="A306" s="21">
        <v>42370</v>
      </c>
      <c r="B306" s="76">
        <f>VLOOKUP(A306,Database!$A:$AU,MATCH($B$4,Database!$A$1:$AU$1,0),FALSE)</f>
        <v>98.572035563</v>
      </c>
      <c r="C306" s="22">
        <f>(Table13456789101112131415161734[[#This Row],[USA]]-B305)/B305</f>
        <v>5.5777424385200468E-3</v>
      </c>
      <c r="D306" s="23">
        <f>(Table13456789101112131415161734[[#This Row],[USA]]-B294)/B294</f>
        <v>-3.2971458590963516E-2</v>
      </c>
    </row>
    <row r="307" spans="1:4" s="80" customFormat="1" x14ac:dyDescent="0.35">
      <c r="A307" s="21">
        <v>42401</v>
      </c>
      <c r="B307" s="76">
        <f>VLOOKUP(A307,Database!$A:$AU,MATCH($B$4,Database!$A$1:$AU$1,0),FALSE)</f>
        <v>98.062361085000006</v>
      </c>
      <c r="C307" s="22">
        <f>(Table13456789101112131415161734[[#This Row],[USA]]-B306)/B306</f>
        <v>-5.1705788065444513E-3</v>
      </c>
      <c r="D307" s="23">
        <f>(Table13456789101112131415161734[[#This Row],[USA]]-B295)/B295</f>
        <v>-3.1919996398825916E-2</v>
      </c>
    </row>
    <row r="308" spans="1:4" s="80" customFormat="1" x14ac:dyDescent="0.35">
      <c r="A308" s="21">
        <v>42430</v>
      </c>
      <c r="B308" s="76">
        <f>VLOOKUP(A308,Database!$A:$AU,MATCH($B$4,Database!$A$1:$AU$1,0),FALSE)</f>
        <v>97.312623978999994</v>
      </c>
      <c r="C308" s="22">
        <f>(Table13456789101112131415161734[[#This Row],[USA]]-B307)/B307</f>
        <v>-7.6455135049230899E-3</v>
      </c>
      <c r="D308" s="23">
        <f>(Table13456789101112131415161734[[#This Row],[USA]]-B296)/B296</f>
        <v>-3.6040495953095247E-2</v>
      </c>
    </row>
    <row r="309" spans="1:4" s="80" customFormat="1" x14ac:dyDescent="0.35">
      <c r="A309" s="21">
        <v>42461</v>
      </c>
      <c r="B309" s="76">
        <f>VLOOKUP(A309,Database!$A:$AU,MATCH($B$4,Database!$A$1:$AU$1,0),FALSE)</f>
        <v>97.608017027000002</v>
      </c>
      <c r="C309" s="22">
        <f>(Table13456789101112131415161734[[#This Row],[USA]]-B308)/B308</f>
        <v>3.0355059387130886E-3</v>
      </c>
      <c r="D309" s="23">
        <f>(Table13456789101112131415161734[[#This Row],[USA]]-B297)/B297</f>
        <v>-2.7582153257038385E-2</v>
      </c>
    </row>
    <row r="310" spans="1:4" s="80" customFormat="1" x14ac:dyDescent="0.35">
      <c r="A310" s="21">
        <v>42491</v>
      </c>
      <c r="B310" s="76">
        <f>VLOOKUP(A310,Database!$A:$AU,MATCH($B$4,Database!$A$1:$AU$1,0),FALSE)</f>
        <v>97.383125643</v>
      </c>
      <c r="C310" s="22">
        <f>(Table13456789101112131415161734[[#This Row],[USA]]-B309)/B309</f>
        <v>-2.3040257434775481E-3</v>
      </c>
      <c r="D310" s="23">
        <f>(Table13456789101112131415161734[[#This Row],[USA]]-B298)/B298</f>
        <v>-2.524971812415849E-2</v>
      </c>
    </row>
    <row r="311" spans="1:4" s="80" customFormat="1" x14ac:dyDescent="0.35">
      <c r="A311" s="21">
        <v>42522</v>
      </c>
      <c r="B311" s="76">
        <f>VLOOKUP(A311,Database!$A:$AU,MATCH($B$4,Database!$A$1:$AU$1,0),FALSE)</f>
        <v>97.846195644999995</v>
      </c>
      <c r="C311" s="22">
        <f>(Table13456789101112131415161734[[#This Row],[USA]]-B310)/B310</f>
        <v>4.7551359534050951E-3</v>
      </c>
      <c r="D311" s="23">
        <f>(Table13456789101112131415161734[[#This Row],[USA]]-B299)/B299</f>
        <v>-1.7682914085456074E-2</v>
      </c>
    </row>
    <row r="312" spans="1:4" s="80" customFormat="1" x14ac:dyDescent="0.35">
      <c r="A312" s="21">
        <v>42552</v>
      </c>
      <c r="B312" s="76">
        <f>VLOOKUP(A312,Database!$A:$AU,MATCH($B$4,Database!$A$1:$AU$1,0),FALSE)</f>
        <v>98.005344971</v>
      </c>
      <c r="C312" s="22">
        <f>(Table13456789101112131415161734[[#This Row],[USA]]-B311)/B311</f>
        <v>1.6265254356686643E-3</v>
      </c>
      <c r="D312" s="23">
        <f>(Table13456789101112131415161734[[#This Row],[USA]]-B300)/B300</f>
        <v>-2.2479477801349356E-2</v>
      </c>
    </row>
    <row r="313" spans="1:4" s="80" customFormat="1" x14ac:dyDescent="0.35">
      <c r="A313" s="21">
        <v>42583</v>
      </c>
      <c r="B313" s="76">
        <f>VLOOKUP(A313,Database!$A:$AU,MATCH($B$4,Database!$A$1:$AU$1,0),FALSE)</f>
        <v>97.899344579000001</v>
      </c>
      <c r="C313" s="22">
        <f>(Table13456789101112131415161734[[#This Row],[USA]]-B312)/B312</f>
        <v>-1.0815776632525941E-3</v>
      </c>
      <c r="D313" s="23">
        <f>(Table13456789101112131415161734[[#This Row],[USA]]-B301)/B301</f>
        <v>-2.1312408185330221E-2</v>
      </c>
    </row>
    <row r="314" spans="1:4" s="80" customFormat="1" x14ac:dyDescent="0.35">
      <c r="A314" s="21">
        <v>42614</v>
      </c>
      <c r="B314" s="76">
        <f>VLOOKUP(A314,Database!$A:$AU,MATCH($B$4,Database!$A$1:$AU$1,0),FALSE)</f>
        <v>97.798698744000006</v>
      </c>
      <c r="C314" s="22">
        <f>(Table13456789101112131415161734[[#This Row],[USA]]-B313)/B313</f>
        <v>-1.0280542268470275E-3</v>
      </c>
      <c r="D314" s="23">
        <f>(Table13456789101112131415161734[[#This Row],[USA]]-B302)/B302</f>
        <v>-1.9673385806276297E-2</v>
      </c>
    </row>
    <row r="315" spans="1:4" s="80" customFormat="1" x14ac:dyDescent="0.35">
      <c r="A315" s="21">
        <v>42644</v>
      </c>
      <c r="B315" s="76">
        <f>VLOOKUP(A315,Database!$A:$AU,MATCH($B$4,Database!$A$1:$AU$1,0),FALSE)</f>
        <v>97.881892690000001</v>
      </c>
      <c r="C315" s="22">
        <f>(Table13456789101112131415161734[[#This Row],[USA]]-B314)/B314</f>
        <v>8.5066516291555866E-4</v>
      </c>
      <c r="D315" s="23">
        <f>(Table13456789101112131415161734[[#This Row],[USA]]-B303)/B303</f>
        <v>-1.4362312909933365E-2</v>
      </c>
    </row>
    <row r="316" spans="1:4" s="80" customFormat="1" x14ac:dyDescent="0.35">
      <c r="A316" s="21">
        <v>42675</v>
      </c>
      <c r="B316" s="76">
        <f>VLOOKUP(A316,Database!$A:$AU,MATCH($B$4,Database!$A$1:$AU$1,0),FALSE)</f>
        <v>97.473161524000005</v>
      </c>
      <c r="C316" s="22">
        <f>(Table13456789101112131415161734[[#This Row],[USA]]-B315)/B315</f>
        <v>-4.1757587104949093E-3</v>
      </c>
      <c r="D316" s="23">
        <f>(Table13456789101112131415161734[[#This Row],[USA]]-B304)/B304</f>
        <v>-1.0880272718318772E-2</v>
      </c>
    </row>
    <row r="317" spans="1:4" s="80" customFormat="1" x14ac:dyDescent="0.35">
      <c r="A317" s="21">
        <v>42705</v>
      </c>
      <c r="B317" s="76">
        <f>VLOOKUP(A317,Database!$A:$AU,MATCH($B$4,Database!$A$1:$AU$1,0),FALSE)</f>
        <v>98.073962624999993</v>
      </c>
      <c r="C317" s="22">
        <f>(Table13456789101112131415161734[[#This Row],[USA]]-B316)/B316</f>
        <v>6.1637592503045813E-3</v>
      </c>
      <c r="D317" s="23">
        <f>(Table13456789101112131415161734[[#This Row],[USA]]-B305)/B305</f>
        <v>4.9667601128104677E-4</v>
      </c>
    </row>
    <row r="318" spans="1:4" s="80" customFormat="1" x14ac:dyDescent="0.35">
      <c r="A318" s="21">
        <v>42736</v>
      </c>
      <c r="B318" s="76">
        <f>VLOOKUP(A318,Database!$A:$AU,MATCH($B$4,Database!$A$1:$AU$1,0),FALSE)</f>
        <v>97.904005026999997</v>
      </c>
      <c r="C318" s="22">
        <f>(Table13456789101112131415161734[[#This Row],[USA]]-B317)/B317</f>
        <v>-1.7329533084112633E-3</v>
      </c>
      <c r="D318" s="23">
        <f>(Table13456789101112131415161734[[#This Row],[USA]]-B306)/B306</f>
        <v>-6.777079647229638E-3</v>
      </c>
    </row>
    <row r="319" spans="1:4" s="80" customFormat="1" x14ac:dyDescent="0.35">
      <c r="A319" s="21">
        <v>42767</v>
      </c>
      <c r="B319" s="76">
        <f>VLOOKUP(A319,Database!$A:$AU,MATCH($B$4,Database!$A$1:$AU$1,0),FALSE)</f>
        <v>97.589573553999998</v>
      </c>
      <c r="C319" s="22">
        <f>(Table13456789101112131415161734[[#This Row],[USA]]-B318)/B318</f>
        <v>-3.2116303404879612E-3</v>
      </c>
      <c r="D319" s="23">
        <f>(Table13456789101112131415161734[[#This Row],[USA]]-B307)/B307</f>
        <v>-4.8212945901863263E-3</v>
      </c>
    </row>
    <row r="320" spans="1:4" s="80" customFormat="1" x14ac:dyDescent="0.35">
      <c r="A320" s="21">
        <v>42795</v>
      </c>
      <c r="B320" s="76">
        <f>VLOOKUP(A320,Database!$A:$AU,MATCH($B$4,Database!$A$1:$AU$1,0),FALSE)</f>
        <v>98.238863142</v>
      </c>
      <c r="C320" s="22">
        <f>(Table13456789101112131415161734[[#This Row],[USA]]-B319)/B319</f>
        <v>6.6532680116767346E-3</v>
      </c>
      <c r="D320" s="23">
        <f>(Table13456789101112131415161734[[#This Row],[USA]]-B308)/B308</f>
        <v>9.5181809422782305E-3</v>
      </c>
    </row>
    <row r="321" spans="1:4" s="80" customFormat="1" x14ac:dyDescent="0.35">
      <c r="A321" s="21">
        <v>42826</v>
      </c>
      <c r="B321" s="76">
        <f>VLOOKUP(A321,Database!$A:$AU,MATCH($B$4,Database!$A$1:$AU$1,0),FALSE)</f>
        <v>99.212500047999995</v>
      </c>
      <c r="C321" s="22">
        <f>(Table13456789101112131415161734[[#This Row],[USA]]-B320)/B320</f>
        <v>9.9109138161813434E-3</v>
      </c>
      <c r="D321" s="23">
        <f>(Table13456789101112131415161734[[#This Row],[USA]]-B309)/B309</f>
        <v>1.6438024968340112E-2</v>
      </c>
    </row>
    <row r="322" spans="1:4" s="80" customFormat="1" x14ac:dyDescent="0.35">
      <c r="A322" s="21">
        <v>42856</v>
      </c>
      <c r="B322" s="76">
        <f>VLOOKUP(A322,Database!$A:$AU,MATCH($B$4,Database!$A$1:$AU$1,0),FALSE)</f>
        <v>99.296288945000001</v>
      </c>
      <c r="C322" s="22">
        <f>(Table13456789101112131415161734[[#This Row],[USA]]-B321)/B321</f>
        <v>8.4453971988879663E-4</v>
      </c>
      <c r="D322" s="23">
        <f>(Table13456789101112131415161734[[#This Row],[USA]]-B310)/B310</f>
        <v>1.9645737281154121E-2</v>
      </c>
    </row>
    <row r="323" spans="1:4" s="80" customFormat="1" x14ac:dyDescent="0.35">
      <c r="A323" s="21">
        <v>42887</v>
      </c>
      <c r="B323" s="76">
        <f>VLOOKUP(A323,Database!$A:$AU,MATCH($B$4,Database!$A$1:$AU$1,0),FALSE)</f>
        <v>99.470609515000007</v>
      </c>
      <c r="C323" s="22">
        <f>(Table13456789101112131415161734[[#This Row],[USA]]-B322)/B322</f>
        <v>1.7555597681657761E-3</v>
      </c>
      <c r="D323" s="23">
        <f>(Table13456789101112131415161734[[#This Row],[USA]]-B311)/B311</f>
        <v>1.660170698811447E-2</v>
      </c>
    </row>
    <row r="324" spans="1:4" s="80" customFormat="1" x14ac:dyDescent="0.35">
      <c r="A324" s="21">
        <v>42917</v>
      </c>
      <c r="B324" s="76">
        <f>VLOOKUP(A324,Database!$A:$AU,MATCH($B$4,Database!$A$1:$AU$1,0),FALSE)</f>
        <v>99.299065381999995</v>
      </c>
      <c r="C324" s="22">
        <f>(Table13456789101112131415161734[[#This Row],[USA]]-B323)/B323</f>
        <v>-1.7245710450195164E-3</v>
      </c>
      <c r="D324" s="23">
        <f>(Table13456789101112131415161734[[#This Row],[USA]]-B312)/B312</f>
        <v>1.3200508721058123E-2</v>
      </c>
    </row>
    <row r="325" spans="1:4" s="80" customFormat="1" x14ac:dyDescent="0.35">
      <c r="A325" s="21">
        <v>42948</v>
      </c>
      <c r="B325" s="76">
        <f>VLOOKUP(A325,Database!$A:$AU,MATCH($B$4,Database!$A$1:$AU$1,0),FALSE)</f>
        <v>98.848885980000006</v>
      </c>
      <c r="C325" s="22">
        <f>(Table13456789101112131415161734[[#This Row],[USA]]-B324)/B324</f>
        <v>-4.5335713913133516E-3</v>
      </c>
      <c r="D325" s="23">
        <f>(Table13456789101112131415161734[[#This Row],[USA]]-B313)/B313</f>
        <v>9.6991599390511864E-3</v>
      </c>
    </row>
    <row r="326" spans="1:4" s="80" customFormat="1" x14ac:dyDescent="0.35">
      <c r="A326" s="21">
        <v>42979</v>
      </c>
      <c r="B326" s="76">
        <f>VLOOKUP(A326,Database!$A:$AU,MATCH($B$4,Database!$A$1:$AU$1,0),FALSE)</f>
        <v>98.943185674000006</v>
      </c>
      <c r="C326" s="22">
        <f>(Table13456789101112131415161734[[#This Row],[USA]]-B325)/B325</f>
        <v>9.5397831816819466E-4</v>
      </c>
      <c r="D326" s="23">
        <f>(Table13456789101112131415161734[[#This Row],[USA]]-B314)/B314</f>
        <v>1.1702476052322875E-2</v>
      </c>
    </row>
    <row r="327" spans="1:4" s="80" customFormat="1" x14ac:dyDescent="0.35">
      <c r="A327" s="21">
        <v>43009</v>
      </c>
      <c r="B327" s="76">
        <f>VLOOKUP(A327,Database!$A:$AU,MATCH($B$4,Database!$A$1:$AU$1,0),FALSE)</f>
        <v>100.189805816</v>
      </c>
      <c r="C327" s="22">
        <f>(Table13456789101112131415161734[[#This Row],[USA]]-B326)/B326</f>
        <v>1.2599353189489841E-2</v>
      </c>
      <c r="D327" s="23">
        <f>(Table13456789101112131415161734[[#This Row],[USA]]-B315)/B315</f>
        <v>2.3578550256576597E-2</v>
      </c>
    </row>
    <row r="328" spans="1:4" s="80" customFormat="1" x14ac:dyDescent="0.35">
      <c r="A328" s="21">
        <v>43040</v>
      </c>
      <c r="B328" s="76">
        <f>VLOOKUP(A328,Database!$A:$AU,MATCH($B$4,Database!$A$1:$AU$1,0),FALSE)</f>
        <v>100.37414139099999</v>
      </c>
      <c r="C328" s="22">
        <f>(Table13456789101112131415161734[[#This Row],[USA]]-B327)/B327</f>
        <v>1.8398635819149747E-3</v>
      </c>
      <c r="D328" s="23">
        <f>(Table13456789101112131415161734[[#This Row],[USA]]-B316)/B316</f>
        <v>2.9761832094526916E-2</v>
      </c>
    </row>
    <row r="329" spans="1:4" s="80" customFormat="1" x14ac:dyDescent="0.35">
      <c r="A329" s="21">
        <v>43070</v>
      </c>
      <c r="B329" s="76">
        <f>VLOOKUP(A329,Database!$A:$AU,MATCH($B$4,Database!$A$1:$AU$1,0),FALSE)</f>
        <v>100.534579777</v>
      </c>
      <c r="C329" s="22">
        <f>(Table13456789101112131415161734[[#This Row],[USA]]-B328)/B328</f>
        <v>1.5984035706470856E-3</v>
      </c>
      <c r="D329" s="23">
        <f>(Table13456789101112131415161734[[#This Row],[USA]]-B317)/B317</f>
        <v>2.5089402794996038E-2</v>
      </c>
    </row>
    <row r="330" spans="1:4" s="80" customFormat="1" x14ac:dyDescent="0.35">
      <c r="A330" s="21">
        <v>43101</v>
      </c>
      <c r="B330" s="76">
        <f>VLOOKUP(A330,Database!$A:$AU,MATCH($B$4,Database!$A$1:$AU$1,0),FALSE)</f>
        <v>100.49213995700001</v>
      </c>
      <c r="C330" s="22">
        <f>(Table13456789101112131415161734[[#This Row],[USA]]-B329)/B329</f>
        <v>-4.2214151682073986E-4</v>
      </c>
      <c r="D330" s="23">
        <f>(Table13456789101112131415161734[[#This Row],[USA]]-B318)/B318</f>
        <v>2.6435434682026061E-2</v>
      </c>
    </row>
    <row r="331" spans="1:4" s="80" customFormat="1" x14ac:dyDescent="0.35">
      <c r="A331" s="21">
        <v>43132</v>
      </c>
      <c r="B331" s="76">
        <f>VLOOKUP(A331,Database!$A:$AU,MATCH($B$4,Database!$A$1:$AU$1,0),FALSE)</f>
        <v>100.85089526</v>
      </c>
      <c r="C331" s="22">
        <f>(Table13456789101112131415161734[[#This Row],[USA]]-B330)/B330</f>
        <v>3.5699837136865084E-3</v>
      </c>
      <c r="D331" s="23">
        <f>(Table13456789101112131415161734[[#This Row],[USA]]-B319)/B319</f>
        <v>3.3418751483685817E-2</v>
      </c>
    </row>
    <row r="332" spans="1:4" s="80" customFormat="1" x14ac:dyDescent="0.35">
      <c r="A332" s="21">
        <v>43160</v>
      </c>
      <c r="B332" s="76">
        <f>VLOOKUP(A332,Database!$A:$AU,MATCH($B$4,Database!$A$1:$AU$1,0),FALSE)</f>
        <v>101.417784169</v>
      </c>
      <c r="C332" s="22">
        <f>(Table13456789101112131415161734[[#This Row],[USA]]-B331)/B331</f>
        <v>5.6210597589493256E-3</v>
      </c>
      <c r="D332" s="23">
        <f>(Table13456789101112131415161734[[#This Row],[USA]]-B320)/B320</f>
        <v>3.2359098276666838E-2</v>
      </c>
    </row>
    <row r="333" spans="1:4" s="80" customFormat="1" x14ac:dyDescent="0.35">
      <c r="A333" s="21">
        <v>43191</v>
      </c>
      <c r="B333" s="76">
        <f>VLOOKUP(A333,Database!$A:$AU,MATCH($B$4,Database!$A$1:$AU$1,0),FALSE)</f>
        <v>102.56356015900001</v>
      </c>
      <c r="C333" s="22">
        <f>(Table13456789101112131415161734[[#This Row],[USA]]-B332)/B332</f>
        <v>1.1297584534983651E-2</v>
      </c>
      <c r="D333" s="23">
        <f>(Table13456789101112131415161734[[#This Row],[USA]]-B321)/B321</f>
        <v>3.3776591753848895E-2</v>
      </c>
    </row>
    <row r="334" spans="1:4" s="80" customFormat="1" x14ac:dyDescent="0.35">
      <c r="A334" s="21">
        <v>43221</v>
      </c>
      <c r="B334" s="76">
        <f>VLOOKUP(A334,Database!$A:$AU,MATCH($B$4,Database!$A$1:$AU$1,0),FALSE)</f>
        <v>101.61114316299999</v>
      </c>
      <c r="C334" s="22">
        <f>(Table13456789101112131415161734[[#This Row],[USA]]-B333)/B333</f>
        <v>-9.2861148201517051E-3</v>
      </c>
      <c r="D334" s="23">
        <f>(Table13456789101112131415161734[[#This Row],[USA]]-B322)/B322</f>
        <v>2.3312595491682336E-2</v>
      </c>
    </row>
    <row r="335" spans="1:4" s="80" customFormat="1" x14ac:dyDescent="0.35">
      <c r="A335" s="21">
        <v>43252</v>
      </c>
      <c r="B335" s="76">
        <f>VLOOKUP(A335,Database!$A:$AU,MATCH($B$4,Database!$A$1:$AU$1,0),FALSE)</f>
        <v>102.381901863</v>
      </c>
      <c r="C335" s="22">
        <f>(Table13456789101112131415161734[[#This Row],[USA]]-B334)/B334</f>
        <v>7.5853757374187356E-3</v>
      </c>
      <c r="D335" s="23">
        <f>(Table13456789101112131415161734[[#This Row],[USA]]-B323)/B323</f>
        <v>2.9267864771261618E-2</v>
      </c>
    </row>
    <row r="336" spans="1:4" s="80" customFormat="1" x14ac:dyDescent="0.35">
      <c r="A336" s="21">
        <v>43282</v>
      </c>
      <c r="B336" s="76">
        <f>VLOOKUP(A336,Database!$A:$AU,MATCH($B$4,Database!$A$1:$AU$1,0),FALSE)</f>
        <v>102.588151457</v>
      </c>
      <c r="C336" s="22">
        <f>(Table13456789101112131415161734[[#This Row],[USA]]-B335)/B335</f>
        <v>2.0145122355315031E-3</v>
      </c>
      <c r="D336" s="23">
        <f>(Table13456789101112131415161734[[#This Row],[USA]]-B324)/B324</f>
        <v>3.3123031544627354E-2</v>
      </c>
    </row>
    <row r="337" spans="1:4" s="80" customFormat="1" x14ac:dyDescent="0.35">
      <c r="A337" s="21">
        <v>43313</v>
      </c>
      <c r="B337" s="76">
        <f>VLOOKUP(A337,Database!$A:$AU,MATCH($B$4,Database!$A$1:$AU$1,0),FALSE)</f>
        <v>103.30348057800001</v>
      </c>
      <c r="C337" s="22">
        <f>(Table13456789101112131415161734[[#This Row],[USA]]-B336)/B336</f>
        <v>6.9728239649570253E-3</v>
      </c>
      <c r="D337" s="23">
        <f>(Table13456789101112131415161734[[#This Row],[USA]]-B325)/B325</f>
        <v>4.5064691967305462E-2</v>
      </c>
    </row>
    <row r="338" spans="1:4" s="80" customFormat="1" x14ac:dyDescent="0.35">
      <c r="A338" s="21">
        <v>43344</v>
      </c>
      <c r="B338" s="76">
        <f>VLOOKUP(A338,Database!$A:$AU,MATCH($B$4,Database!$A$1:$AU$1,0),FALSE)</f>
        <v>103.28989586900001</v>
      </c>
      <c r="C338" s="22">
        <f>(Table13456789101112131415161734[[#This Row],[USA]]-B337)/B337</f>
        <v>-1.3150291668771638E-4</v>
      </c>
      <c r="D338" s="23">
        <f>(Table13456789101112131415161734[[#This Row],[USA]]-B326)/B326</f>
        <v>4.3931375014764816E-2</v>
      </c>
    </row>
    <row r="339" spans="1:4" s="80" customFormat="1" x14ac:dyDescent="0.35">
      <c r="A339" s="21">
        <v>43374</v>
      </c>
      <c r="B339" s="76">
        <f>VLOOKUP(A339,Database!$A:$AU,MATCH($B$4,Database!$A$1:$AU$1,0),FALSE)</f>
        <v>103.17199646100001</v>
      </c>
      <c r="C339" s="22">
        <f>(Table13456789101112131415161734[[#This Row],[USA]]-B338)/B338</f>
        <v>-1.1414418323117336E-3</v>
      </c>
      <c r="D339" s="23">
        <f>(Table13456789101112131415161734[[#This Row],[USA]]-B327)/B327</f>
        <v>2.9765409970719359E-2</v>
      </c>
    </row>
    <row r="340" spans="1:4" s="80" customFormat="1" x14ac:dyDescent="0.35">
      <c r="A340" s="21">
        <v>43405</v>
      </c>
      <c r="B340" s="76">
        <f>VLOOKUP(A340,Database!$A:$AU,MATCH($B$4,Database!$A$1:$AU$1,0),FALSE)</f>
        <v>103.08543112700001</v>
      </c>
      <c r="C340" s="22">
        <f>(Table13456789101112131415161734[[#This Row],[USA]]-B339)/B339</f>
        <v>-8.3903905099599343E-4</v>
      </c>
      <c r="D340" s="23">
        <f>(Table13456789101112131415161734[[#This Row],[USA]]-B328)/B328</f>
        <v>2.7011834905151362E-2</v>
      </c>
    </row>
    <row r="341" spans="1:4" s="80" customFormat="1" x14ac:dyDescent="0.35">
      <c r="A341" s="21">
        <v>43435</v>
      </c>
      <c r="B341" s="76">
        <f>VLOOKUP(A341,Database!$A:$AU,MATCH($B$4,Database!$A$1:$AU$1,0),FALSE)</f>
        <v>102.99489945400001</v>
      </c>
      <c r="C341" s="22">
        <f>(Table13456789101112131415161734[[#This Row],[USA]]-B340)/B340</f>
        <v>-8.7821986104386616E-4</v>
      </c>
      <c r="D341" s="23">
        <f>(Table13456789101112131415161734[[#This Row],[USA]]-B329)/B329</f>
        <v>2.4472372416111353E-2</v>
      </c>
    </row>
    <row r="342" spans="1:4" s="80" customFormat="1" x14ac:dyDescent="0.35">
      <c r="A342" s="21">
        <v>43466</v>
      </c>
      <c r="B342" s="76">
        <f>VLOOKUP(A342,Database!$A:$AU,MATCH($B$4,Database!$A$1:$AU$1,0),FALSE)</f>
        <v>102.39935375100001</v>
      </c>
      <c r="C342" s="22">
        <f>(Table13456789101112131415161734[[#This Row],[USA]]-B341)/B341</f>
        <v>-5.7822834543955655E-3</v>
      </c>
      <c r="D342" s="23">
        <f>(Table13456789101112131415161734[[#This Row],[USA]]-B330)/B330</f>
        <v>1.897873599682608E-2</v>
      </c>
    </row>
    <row r="343" spans="1:4" s="80" customFormat="1" x14ac:dyDescent="0.35">
      <c r="A343" s="21">
        <v>43497</v>
      </c>
      <c r="B343" s="76">
        <f>VLOOKUP(A343,Database!$A:$AU,MATCH($B$4,Database!$A$1:$AU$1,0),FALSE)</f>
        <v>101.95046340899999</v>
      </c>
      <c r="C343" s="22">
        <f>(Table13456789101112131415161734[[#This Row],[USA]]-B342)/B342</f>
        <v>-4.3837224118773209E-3</v>
      </c>
      <c r="D343" s="23">
        <f>(Table13456789101112131415161734[[#This Row],[USA]]-B331)/B331</f>
        <v>1.0902909152816503E-2</v>
      </c>
    </row>
    <row r="344" spans="1:4" s="80" customFormat="1" x14ac:dyDescent="0.35">
      <c r="A344" s="21">
        <v>43525</v>
      </c>
      <c r="B344" s="76">
        <f>VLOOKUP(A344,Database!$A:$AU,MATCH($B$4,Database!$A$1:$AU$1,0),FALSE)</f>
        <v>102.034053989</v>
      </c>
      <c r="C344" s="22">
        <f>(Table13456789101112131415161734[[#This Row],[USA]]-B343)/B343</f>
        <v>8.1991368361575376E-4</v>
      </c>
      <c r="D344" s="23">
        <f>(Table13456789101112131415161734[[#This Row],[USA]]-B332)/B332</f>
        <v>6.076545894288749E-3</v>
      </c>
    </row>
    <row r="345" spans="1:4" s="80" customFormat="1" x14ac:dyDescent="0.35">
      <c r="A345" s="21">
        <v>43556</v>
      </c>
      <c r="B345" s="76">
        <f>VLOOKUP(A345,Database!$A:$AU,MATCH($B$4,Database!$A$1:$AU$1,0),FALSE)</f>
        <v>101.52100812400001</v>
      </c>
      <c r="C345" s="22">
        <f>(Table13456789101112131415161734[[#This Row],[USA]]-B344)/B344</f>
        <v>-5.0281826992320151E-3</v>
      </c>
      <c r="D345" s="23">
        <f>(Table13456789101112131415161734[[#This Row],[USA]]-B333)/B333</f>
        <v>-1.0164936098003764E-2</v>
      </c>
    </row>
    <row r="346" spans="1:4" s="80" customFormat="1" x14ac:dyDescent="0.35">
      <c r="A346" s="21">
        <v>43586</v>
      </c>
      <c r="B346" s="76">
        <f>VLOOKUP(A346,Database!$A:$AU,MATCH($B$4,Database!$A$1:$AU$1,0),FALSE)</f>
        <v>101.712383949</v>
      </c>
      <c r="C346" s="22">
        <f>(Table13456789101112131415161734[[#This Row],[USA]]-B345)/B345</f>
        <v>1.8850859397125345E-3</v>
      </c>
      <c r="D346" s="23">
        <f>(Table13456789101112131415161734[[#This Row],[USA]]-B334)/B334</f>
        <v>9.963551520879891E-4</v>
      </c>
    </row>
    <row r="347" spans="1:4" s="80" customFormat="1" x14ac:dyDescent="0.35">
      <c r="A347" s="21">
        <v>43617</v>
      </c>
      <c r="B347" s="76">
        <f>VLOOKUP(A347,Database!$A:$AU,MATCH($B$4,Database!$A$1:$AU$1,0),FALSE)</f>
        <v>101.729439204</v>
      </c>
      <c r="C347" s="22">
        <f>(Table13456789101112131415161734[[#This Row],[USA]]-B346)/B346</f>
        <v>1.6768120397762216E-4</v>
      </c>
      <c r="D347" s="23">
        <f>(Table13456789101112131415161734[[#This Row],[USA]]-B335)/B335</f>
        <v>-6.3728319861949042E-3</v>
      </c>
    </row>
    <row r="348" spans="1:4" s="80" customFormat="1" x14ac:dyDescent="0.35">
      <c r="A348" s="21">
        <v>43647</v>
      </c>
      <c r="B348" s="76">
        <f>VLOOKUP(A348,Database!$A:$AU,MATCH($B$4,Database!$A$1:$AU$1,0),FALSE)</f>
        <v>101.34113468</v>
      </c>
      <c r="C348" s="22">
        <f>(Table13456789101112131415161734[[#This Row],[USA]]-B347)/B347</f>
        <v>-3.8170319922960676E-3</v>
      </c>
      <c r="D348" s="23">
        <f>(Table13456789101112131415161734[[#This Row],[USA]]-B336)/B336</f>
        <v>-1.2155563379292278E-2</v>
      </c>
    </row>
    <row r="349" spans="1:4" s="80" customFormat="1" x14ac:dyDescent="0.35">
      <c r="A349" s="21">
        <v>43678</v>
      </c>
      <c r="B349" s="76">
        <f>VLOOKUP(A349,Database!$A:$AU,MATCH($B$4,Database!$A$1:$AU$1,0),FALSE)</f>
        <v>102.042581617</v>
      </c>
      <c r="C349" s="22">
        <f>(Table13456789101112131415161734[[#This Row],[USA]]-B348)/B348</f>
        <v>6.921640844213213E-3</v>
      </c>
      <c r="D349" s="23">
        <f>(Table13456789101112131415161734[[#This Row],[USA]]-B337)/B337</f>
        <v>-1.2205774228952131E-2</v>
      </c>
    </row>
    <row r="350" spans="1:4" s="80" customFormat="1" x14ac:dyDescent="0.35">
      <c r="A350" s="21">
        <v>43709</v>
      </c>
      <c r="B350" s="76">
        <f>VLOOKUP(A350,Database!$A:$AU,MATCH($B$4,Database!$A$1:$AU$1,0),FALSE)</f>
        <v>101.715755337</v>
      </c>
      <c r="C350" s="22">
        <f>(Table13456789101112131415161734[[#This Row],[USA]]-B349)/B349</f>
        <v>-3.2028421353222938E-3</v>
      </c>
      <c r="D350" s="23">
        <f>(Table13456789101112131415161734[[#This Row],[USA]]-B338)/B338</f>
        <v>-1.5240024387249305E-2</v>
      </c>
    </row>
    <row r="351" spans="1:4" s="80" customFormat="1" x14ac:dyDescent="0.35">
      <c r="A351" s="21">
        <v>43739</v>
      </c>
      <c r="B351" s="76">
        <f>VLOOKUP(A351,Database!$A:$AU,MATCH($B$4,Database!$A$1:$AU$1,0),FALSE)</f>
        <v>100.921000291</v>
      </c>
      <c r="C351" s="22">
        <f>(Table13456789101112131415161734[[#This Row],[USA]]-B350)/B350</f>
        <v>-7.8134900868293191E-3</v>
      </c>
      <c r="D351" s="23">
        <f>(Table13456789101112131415161734[[#This Row],[USA]]-B339)/B339</f>
        <v>-2.1817898724591469E-2</v>
      </c>
    </row>
    <row r="352" spans="1:4" s="80" customFormat="1" x14ac:dyDescent="0.35">
      <c r="A352" s="21">
        <v>43770</v>
      </c>
      <c r="B352" s="76">
        <f>VLOOKUP(A352,Database!$A:$AU,MATCH($B$4,Database!$A$1:$AU$1,0),FALSE)</f>
        <v>101.238703992</v>
      </c>
      <c r="C352" s="22">
        <f>(Table13456789101112131415161734[[#This Row],[USA]]-B351)/B351</f>
        <v>3.1480435200198034E-3</v>
      </c>
      <c r="D352" s="23">
        <f>(Table13456789101112131415161734[[#This Row],[USA]]-B340)/B340</f>
        <v>-1.7914530839230457E-2</v>
      </c>
    </row>
    <row r="353" spans="1:4" s="80" customFormat="1" x14ac:dyDescent="0.35">
      <c r="A353" s="21">
        <v>43800</v>
      </c>
      <c r="B353" s="76">
        <f>VLOOKUP(A353,Database!$A:$AU,MATCH($B$4,Database!$A$1:$AU$1,0),FALSE)</f>
        <v>100.906820631</v>
      </c>
      <c r="C353" s="22">
        <f>(Table13456789101112131415161734[[#This Row],[USA]]-B352)/B352</f>
        <v>-3.2782260925250627E-3</v>
      </c>
      <c r="D353" s="23">
        <f>(Table13456789101112131415161734[[#This Row],[USA]]-B341)/B341</f>
        <v>-2.0273613878642502E-2</v>
      </c>
    </row>
    <row r="354" spans="1:4" s="80" customFormat="1" x14ac:dyDescent="0.35">
      <c r="A354" s="21">
        <v>43831</v>
      </c>
      <c r="B354" s="76">
        <f>VLOOKUP(A354,Database!$A:$AU,MATCH($B$4,Database!$A$1:$AU$1,0),FALSE)</f>
        <v>100.450493404</v>
      </c>
      <c r="C354" s="22">
        <f>(Table13456789101112131415161734[[#This Row],[USA]]-B353)/B353</f>
        <v>-4.5222634520288565E-3</v>
      </c>
      <c r="D354" s="23">
        <f>(Table13456789101112131415161734[[#This Row],[USA]]-B342)/B342</f>
        <v>-1.9031959437351188E-2</v>
      </c>
    </row>
    <row r="355" spans="1:4" s="80" customFormat="1" x14ac:dyDescent="0.35">
      <c r="A355" s="21">
        <v>43862</v>
      </c>
      <c r="B355" s="76">
        <f>VLOOKUP(A355,Database!$A:$AU,MATCH($B$4,Database!$A$1:$AU$1,0),FALSE)</f>
        <v>100.847920507</v>
      </c>
      <c r="C355" s="22">
        <f>(Table13456789101112131415161734[[#This Row],[USA]]-B354)/B354</f>
        <v>3.9564474950022745E-3</v>
      </c>
      <c r="D355" s="23">
        <f>(Table13456789101112131415161734[[#This Row],[USA]]-B343)/B343</f>
        <v>-1.0814496228201213E-2</v>
      </c>
    </row>
    <row r="356" spans="1:4" s="80" customFormat="1" x14ac:dyDescent="0.35">
      <c r="A356" s="21">
        <v>43891</v>
      </c>
      <c r="B356" s="76">
        <f>VLOOKUP(A356,Database!$A:$AU,MATCH($B$4,Database!$A$1:$AU$1,0),FALSE)</f>
        <v>97.050944806999993</v>
      </c>
      <c r="C356" s="22">
        <f>(Table13456789101112131415161734[[#This Row],[USA]]-B355)/B355</f>
        <v>-3.7650510599635527E-2</v>
      </c>
      <c r="D356" s="23">
        <f>(Table13456789101112131415161734[[#This Row],[USA]]-B344)/B344</f>
        <v>-4.8837706502744875E-2</v>
      </c>
    </row>
    <row r="357" spans="1:4" s="80" customFormat="1" x14ac:dyDescent="0.35">
      <c r="A357" s="21">
        <v>43922</v>
      </c>
      <c r="B357" s="76">
        <f>VLOOKUP(A357,Database!$A:$AU,MATCH($B$4,Database!$A$1:$AU$1,0),FALSE)</f>
        <v>84.244034916000004</v>
      </c>
      <c r="C357" s="22">
        <f>(Table13456789101112131415161734[[#This Row],[USA]]-B356)/B356</f>
        <v>-0.13196069256686171</v>
      </c>
      <c r="D357" s="23">
        <f>(Table13456789101112131415161734[[#This Row],[USA]]-B345)/B345</f>
        <v>-0.17018126127054928</v>
      </c>
    </row>
    <row r="358" spans="1:4" s="80" customFormat="1" x14ac:dyDescent="0.35">
      <c r="A358" s="21">
        <v>43952</v>
      </c>
      <c r="B358" s="76">
        <f>VLOOKUP(A358,Database!$A:$AU,MATCH($B$4,Database!$A$1:$AU$1,0),FALSE)</f>
        <v>85.607959515999994</v>
      </c>
      <c r="C358" s="22">
        <f>(Table13456789101112131415161734[[#This Row],[USA]]-B357)/B357</f>
        <v>1.6190162322590122E-2</v>
      </c>
      <c r="D358" s="23">
        <f>(Table13456789101112131415161734[[#This Row],[USA]]-B346)/B346</f>
        <v>-0.15833297586530848</v>
      </c>
    </row>
    <row r="359" spans="1:4" s="80" customFormat="1" x14ac:dyDescent="0.35">
      <c r="A359" s="21">
        <v>43983</v>
      </c>
      <c r="B359" s="76">
        <f>VLOOKUP(A359,Database!$A:$AU,MATCH($B$4,Database!$A$1:$AU$1,0),FALSE)</f>
        <v>90.980166490000002</v>
      </c>
      <c r="C359" s="22">
        <f>(Table13456789101112131415161734[[#This Row],[USA]]-B358)/B358</f>
        <v>6.275359212359162E-2</v>
      </c>
      <c r="D359" s="23">
        <f>(Table13456789101112131415161734[[#This Row],[USA]]-B347)/B347</f>
        <v>-0.10566530984648678</v>
      </c>
    </row>
    <row r="360" spans="1:4" s="80" customFormat="1" x14ac:dyDescent="0.35">
      <c r="A360" s="21">
        <v>44013</v>
      </c>
      <c r="B360" s="76">
        <f>VLOOKUP(A360,Database!$A:$AU,MATCH($B$4,Database!$A$1:$AU$1,0),FALSE)</f>
        <v>94.442383234000005</v>
      </c>
      <c r="C360" s="22">
        <f>(Table13456789101112131415161734[[#This Row],[USA]]-B359)/B359</f>
        <v>3.8054631878262711E-2</v>
      </c>
      <c r="D360" s="23">
        <f>(Table13456789101112131415161734[[#This Row],[USA]]-B348)/B348</f>
        <v>-6.8074543153516548E-2</v>
      </c>
    </row>
    <row r="361" spans="1:4" s="80" customFormat="1" x14ac:dyDescent="0.35">
      <c r="A361" s="21">
        <v>44044</v>
      </c>
      <c r="B361" s="76">
        <f>VLOOKUP(A361,Database!$A:$AU,MATCH($B$4,Database!$A$1:$AU$1,0),FALSE)</f>
        <v>95.308433211999997</v>
      </c>
      <c r="C361" s="22">
        <f>(Table13456789101112131415161734[[#This Row],[USA]]-B360)/B360</f>
        <v>9.1701410780176875E-3</v>
      </c>
      <c r="D361" s="23">
        <f>(Table13456789101112131415161734[[#This Row],[USA]]-B349)/B349</f>
        <v>-6.5993512691353839E-2</v>
      </c>
    </row>
    <row r="362" spans="1:4" s="80" customFormat="1" x14ac:dyDescent="0.35">
      <c r="A362" s="21">
        <v>44075</v>
      </c>
      <c r="B362" s="76">
        <f>VLOOKUP(A362,Database!$A:$AU,MATCH($B$4,Database!$A$1:$AU$1,0),FALSE)</f>
        <v>95.262622003999994</v>
      </c>
      <c r="C362" s="22">
        <f>(Table13456789101112131415161734[[#This Row],[USA]]-B361)/B361</f>
        <v>-4.806626911818286E-4</v>
      </c>
      <c r="D362" s="23">
        <f>(Table13456789101112131415161734[[#This Row],[USA]]-B350)/B350</f>
        <v>-6.3442809932638108E-2</v>
      </c>
    </row>
    <row r="363" spans="1:4" s="80" customFormat="1" x14ac:dyDescent="0.35">
      <c r="A363" s="21">
        <v>44105</v>
      </c>
      <c r="B363" s="76">
        <f>VLOOKUP(A363,Database!$A:$AU,MATCH($B$4,Database!$A$1:$AU$1,0),FALSE)</f>
        <v>96.010177623999994</v>
      </c>
      <c r="C363" s="22">
        <f>(Table13456789101112131415161734[[#This Row],[USA]]-B362)/B362</f>
        <v>7.8473130832847609E-3</v>
      </c>
      <c r="D363" s="23">
        <f>(Table13456789101112131415161734[[#This Row],[USA]]-B351)/B351</f>
        <v>-4.8660067308488077E-2</v>
      </c>
    </row>
    <row r="364" spans="1:4" s="80" customFormat="1" x14ac:dyDescent="0.35">
      <c r="A364" s="21">
        <v>44136</v>
      </c>
      <c r="B364" s="76">
        <f>VLOOKUP(A364,Database!$A:$AU,MATCH($B$4,Database!$A$1:$AU$1,0),FALSE)</f>
        <v>96.301009383999997</v>
      </c>
      <c r="C364" s="22">
        <f>(Table13456789101112131415161734[[#This Row],[USA]]-B363)/B363</f>
        <v>3.0291763560627242E-3</v>
      </c>
      <c r="D364" s="23">
        <f>(Table13456789101112131415161734[[#This Row],[USA]]-B352)/B352</f>
        <v>-4.8772795514946371E-2</v>
      </c>
    </row>
    <row r="365" spans="1:4" s="80" customFormat="1" x14ac:dyDescent="0.35">
      <c r="A365" s="21">
        <v>44166</v>
      </c>
      <c r="B365" s="76">
        <f>VLOOKUP(A365,Database!$A:$AU,MATCH($B$4,Database!$A$1:$AU$1,0),FALSE)</f>
        <v>97.312128186999999</v>
      </c>
      <c r="C365" s="22">
        <f>(Table13456789101112131415161734[[#This Row],[USA]]-B364)/B364</f>
        <v>1.0499565990717385E-2</v>
      </c>
      <c r="D365" s="23">
        <f>(Table13456789101112131415161734[[#This Row],[USA]]-B353)/B353</f>
        <v>-3.5623879748874605E-2</v>
      </c>
    </row>
    <row r="366" spans="1:4" s="80" customFormat="1" x14ac:dyDescent="0.35">
      <c r="A366" s="21">
        <v>44197</v>
      </c>
      <c r="B366" s="76">
        <f>VLOOKUP(A366,Database!$A:$AU,MATCH($B$4,Database!$A$1:$AU$1,0),FALSE)</f>
        <v>98.429148224000002</v>
      </c>
      <c r="C366" s="22">
        <f>(Table13456789101112131415161734[[#This Row],[USA]]-B365)/B365</f>
        <v>1.147873402638446E-2</v>
      </c>
      <c r="D366" s="23">
        <f>(Table13456789101112131415161734[[#This Row],[USA]]-B354)/B354</f>
        <v>-2.0122799913688687E-2</v>
      </c>
    </row>
    <row r="367" spans="1:4" s="80" customFormat="1" x14ac:dyDescent="0.35">
      <c r="A367" s="21">
        <v>44228</v>
      </c>
      <c r="B367" s="76">
        <f>VLOOKUP(A367,Database!$A:$AU,MATCH($B$4,Database!$A$1:$AU$1,0),FALSE)</f>
        <v>95.413342861000004</v>
      </c>
      <c r="C367" s="22">
        <f>(Table13456789101112131415161734[[#This Row],[USA]]-B366)/B366</f>
        <v>-3.063935244198988E-2</v>
      </c>
      <c r="D367" s="23">
        <f>(Table13456789101112131415161734[[#This Row],[USA]]-B355)/B355</f>
        <v>-5.3888841918389108E-2</v>
      </c>
    </row>
    <row r="368" spans="1:4" s="80" customFormat="1" x14ac:dyDescent="0.35">
      <c r="A368" s="21">
        <v>44256</v>
      </c>
      <c r="B368" s="76">
        <f>VLOOKUP(A368,Database!$A:$AU,MATCH($B$4,Database!$A$1:$AU$1,0),FALSE)</f>
        <v>98.030134586000003</v>
      </c>
      <c r="C368" s="22">
        <f>(Table13456789101112131415161734[[#This Row],[USA]]-B367)/B367</f>
        <v>2.7425846810672921E-2</v>
      </c>
      <c r="D368" s="23">
        <f>(Table13456789101112131415161734[[#This Row],[USA]]-B356)/B356</f>
        <v>1.0089440972957775E-2</v>
      </c>
    </row>
    <row r="369" spans="1:4" s="80" customFormat="1" x14ac:dyDescent="0.35">
      <c r="A369" s="21">
        <v>44287</v>
      </c>
      <c r="B369" s="76">
        <f>VLOOKUP(A369,Database!$A:$AU,MATCH($B$4,Database!$A$1:$AU$1,0),FALSE)</f>
        <v>98.191267081000007</v>
      </c>
      <c r="C369" s="22">
        <f>(Table13456789101112131415161734[[#This Row],[USA]]-B368)/B368</f>
        <v>1.6437037007089427E-3</v>
      </c>
      <c r="D369" s="23">
        <f>(Table13456789101112131415161734[[#This Row],[USA]]-B357)/B357</f>
        <v>0.16555750420675877</v>
      </c>
    </row>
    <row r="370" spans="1:4" s="80" customFormat="1" x14ac:dyDescent="0.35">
      <c r="A370" s="21">
        <v>44317</v>
      </c>
      <c r="B370" s="76">
        <f>VLOOKUP(A370,Database!$A:$AU,MATCH($B$4,Database!$A$1:$AU$1,0),FALSE)</f>
        <v>98.938822701999996</v>
      </c>
      <c r="C370" s="22">
        <f>(Table13456789101112131415161734[[#This Row],[USA]]-B369)/B369</f>
        <v>7.6132597452206758E-3</v>
      </c>
      <c r="D370" s="23">
        <f>(Table13456789101112131415161734[[#This Row],[USA]]-B358)/B358</f>
        <v>0.15571990339880118</v>
      </c>
    </row>
    <row r="371" spans="1:4" s="80" customFormat="1" x14ac:dyDescent="0.35">
      <c r="A371" s="21">
        <v>44348</v>
      </c>
      <c r="B371" s="76">
        <f>VLOOKUP(A371,Database!$A:$AU,MATCH($B$4,Database!$A$1:$AU$1,0),FALSE)</f>
        <v>99.349140403999996</v>
      </c>
      <c r="C371" s="22">
        <f>(Table13456789101112131415161734[[#This Row],[USA]]-B370)/B370</f>
        <v>4.147186016513071E-3</v>
      </c>
      <c r="D371" s="23">
        <f>(Table13456789101112131415161734[[#This Row],[USA]]-B359)/B359</f>
        <v>9.1986794890289214E-2</v>
      </c>
    </row>
    <row r="372" spans="1:4" s="80" customFormat="1" x14ac:dyDescent="0.35">
      <c r="A372" s="21">
        <v>44378</v>
      </c>
      <c r="B372" s="76">
        <f>VLOOKUP(A372,Database!$A:$AU,MATCH($B$4,Database!$A$1:$AU$1,0),FALSE)</f>
        <v>100.02351708099999</v>
      </c>
      <c r="C372" s="22">
        <f>(Table13456789101112131415161734[[#This Row],[USA]]-B371)/B371</f>
        <v>6.787946772943052E-3</v>
      </c>
      <c r="D372" s="23">
        <f>(Table13456789101112131415161734[[#This Row],[USA]]-B360)/B360</f>
        <v>5.9095648117769406E-2</v>
      </c>
    </row>
    <row r="373" spans="1:4" s="80" customFormat="1" x14ac:dyDescent="0.35">
      <c r="A373" s="21">
        <v>44409</v>
      </c>
      <c r="B373" s="76">
        <f>VLOOKUP(A373,Database!$A:$AU,MATCH($B$4,Database!$A$1:$AU$1,0),FALSE)</f>
        <v>99.988414986999999</v>
      </c>
      <c r="C373" s="22">
        <f>(Table13456789101112131415161734[[#This Row],[USA]]-B372)/B372</f>
        <v>-3.5093840952992605E-4</v>
      </c>
      <c r="D373" s="23">
        <f>(Table13456789101112131415161734[[#This Row],[USA]]-B361)/B361</f>
        <v>4.9103543278169841E-2</v>
      </c>
    </row>
    <row r="374" spans="1:4" s="80" customFormat="1" x14ac:dyDescent="0.35">
      <c r="A374" s="21">
        <v>44440</v>
      </c>
      <c r="B374" s="76">
        <f>VLOOKUP(A374,Database!$A:$AU,MATCH($B$4,Database!$A$1:$AU$1,0),FALSE)</f>
        <v>99.009522683</v>
      </c>
      <c r="C374" s="22">
        <f>(Table13456789101112131415161734[[#This Row],[USA]]-B373)/B373</f>
        <v>-9.7900572194015607E-3</v>
      </c>
      <c r="D374" s="23">
        <f>(Table13456789101112131415161734[[#This Row],[USA]]-B362)/B362</f>
        <v>3.9332327834128662E-2</v>
      </c>
    </row>
    <row r="375" spans="1:4" s="80" customFormat="1" x14ac:dyDescent="0.35">
      <c r="A375" s="21">
        <v>44470</v>
      </c>
      <c r="B375" s="76">
        <f>VLOOKUP(A375,Database!$A:$AU,MATCH($B$4,Database!$A$1:$AU$1,0),FALSE)</f>
        <v>100.507212043</v>
      </c>
      <c r="C375" s="22">
        <f>(Table13456789101112131415161734[[#This Row],[USA]]-B374)/B374</f>
        <v>1.5126720333711392E-2</v>
      </c>
      <c r="D375" s="23">
        <f>(Table13456789101112131415161734[[#This Row],[USA]]-B363)/B363</f>
        <v>4.6839142789752146E-2</v>
      </c>
    </row>
    <row r="376" spans="1:4" s="80" customFormat="1" x14ac:dyDescent="0.35">
      <c r="A376" s="21">
        <v>44501</v>
      </c>
      <c r="B376" s="76">
        <f>VLOOKUP(A376,Database!$A:$AU,MATCH($B$4,Database!$A$1:$AU$1,0),FALSE)</f>
        <v>101.102956062</v>
      </c>
      <c r="C376" s="22">
        <f>(Table13456789101112131415161734[[#This Row],[USA]]-B375)/B375</f>
        <v>5.9273758259768602E-3</v>
      </c>
      <c r="D376" s="23">
        <f>(Table13456789101112131415161734[[#This Row],[USA]]-B364)/B364</f>
        <v>4.9863928828121198E-2</v>
      </c>
    </row>
    <row r="377" spans="1:4" s="80" customFormat="1" x14ac:dyDescent="0.35">
      <c r="A377" s="21">
        <v>44531</v>
      </c>
      <c r="B377" s="76">
        <f>VLOOKUP(A377,Database!$A:$AU,MATCH($B$4,Database!$A$1:$AU$1,0),FALSE)</f>
        <v>100.90235850000001</v>
      </c>
      <c r="C377" s="22">
        <f>(Table13456789101112131415161734[[#This Row],[USA]]-B376)/B376</f>
        <v>-1.984091957479314E-3</v>
      </c>
      <c r="D377" s="23">
        <f>(Table13456789101112131415161734[[#This Row],[USA]]-B365)/B365</f>
        <v>3.6893965632945926E-2</v>
      </c>
    </row>
    <row r="378" spans="1:4" s="80" customFormat="1" x14ac:dyDescent="0.35">
      <c r="A378" s="21">
        <v>44562</v>
      </c>
      <c r="B378" s="76">
        <f>VLOOKUP(A378,Database!$A:$AU,MATCH($B$4,Database!$A$1:$AU$1,0),FALSE)</f>
        <v>101.286399211</v>
      </c>
      <c r="C378" s="22">
        <f>(Table13456789101112131415161734[[#This Row],[USA]]-B377)/B377</f>
        <v>3.8060627789983448E-3</v>
      </c>
      <c r="D378" s="23">
        <f>(Table13456789101112131415161734[[#This Row],[USA]]-B366)/B366</f>
        <v>2.902850465085419E-2</v>
      </c>
    </row>
    <row r="379" spans="1:4" s="80" customFormat="1" x14ac:dyDescent="0.35">
      <c r="A379" s="21">
        <v>44593</v>
      </c>
      <c r="B379" s="76">
        <f>VLOOKUP(A379,Database!$A:$AU,MATCH($B$4,Database!$A$1:$AU$1,0),FALSE)</f>
        <v>102.03276493</v>
      </c>
      <c r="C379" s="22">
        <f>(Table13456789101112131415161734[[#This Row],[USA]]-B378)/B378</f>
        <v>7.3688641793373064E-3</v>
      </c>
      <c r="D379" s="23">
        <f>(Table13456789101112131415161734[[#This Row],[USA]]-B367)/B367</f>
        <v>6.9376272442768269E-2</v>
      </c>
    </row>
    <row r="380" spans="1:4" s="80" customFormat="1" x14ac:dyDescent="0.35">
      <c r="A380" s="21">
        <v>44621</v>
      </c>
      <c r="B380" s="76">
        <f>VLOOKUP(A380,Database!$A:$AU,MATCH($B$4,Database!$A$1:$AU$1,0),FALSE)</f>
        <v>102.700101356</v>
      </c>
      <c r="C380" s="22">
        <f>(Table13456789101112131415161734[[#This Row],[USA]]-B379)/B379</f>
        <v>6.540413037496676E-3</v>
      </c>
      <c r="D380" s="23">
        <f>(Table13456789101112131415161734[[#This Row],[USA]]-B368)/B368</f>
        <v>4.7638073636460505E-2</v>
      </c>
    </row>
    <row r="381" spans="1:4" s="80" customFormat="1" x14ac:dyDescent="0.35">
      <c r="A381" s="21">
        <v>44652</v>
      </c>
      <c r="B381" s="76">
        <f>VLOOKUP(A381,Database!$A:$AU,MATCH($B$4,Database!$A$1:$AU$1,0),FALSE)</f>
        <v>103.3934173</v>
      </c>
      <c r="C381" s="22">
        <f>(Table13456789101112131415161734[[#This Row],[USA]]-B380)/B380</f>
        <v>6.7508788681393634E-3</v>
      </c>
      <c r="D381" s="23">
        <f>(Table13456789101112131415161734[[#This Row],[USA]]-B369)/B369</f>
        <v>5.2979764633331677E-2</v>
      </c>
    </row>
    <row r="382" spans="1:4" s="80" customFormat="1" x14ac:dyDescent="0.35">
      <c r="A382" s="21">
        <v>44682</v>
      </c>
      <c r="B382" s="76">
        <f>VLOOKUP(A382,Database!$A:$AU,MATCH($B$4,Database!$A$1:$AU$1,0),FALSE)</f>
        <v>103.288011858</v>
      </c>
      <c r="C382" s="22">
        <f>(Table13456789101112131415161734[[#This Row],[USA]]-B381)/B381</f>
        <v>-1.0194598916694426E-3</v>
      </c>
      <c r="D382" s="23">
        <f>(Table13456789101112131415161734[[#This Row],[USA]]-B370)/B370</f>
        <v>4.3958367779446922E-2</v>
      </c>
    </row>
    <row r="383" spans="1:4" s="80" customFormat="1" x14ac:dyDescent="0.35">
      <c r="A383" s="21">
        <v>44713</v>
      </c>
      <c r="B383" s="76">
        <f>VLOOKUP(A383,Database!$A:$AU,MATCH($B$4,Database!$A$1:$AU$1,0),FALSE)</f>
        <v>103.07164810099999</v>
      </c>
      <c r="C383" s="22">
        <f>(Table13456789101112131415161734[[#This Row],[USA]]-B382)/B382</f>
        <v>-2.0947615614623958E-3</v>
      </c>
      <c r="D383" s="23">
        <f>(Table13456789101112131415161734[[#This Row],[USA]]-B371)/B371</f>
        <v>3.7468947208426195E-2</v>
      </c>
    </row>
    <row r="384" spans="1:4" s="80" customFormat="1" x14ac:dyDescent="0.35">
      <c r="A384" s="21">
        <v>44743</v>
      </c>
      <c r="B384" s="76">
        <f>VLOOKUP(A384,Database!$A:$AU,MATCH($B$4,Database!$A$1:$AU$1,0),FALSE)</f>
        <v>103.60313744</v>
      </c>
      <c r="C384" s="22">
        <f>(Table13456789101112131415161734[[#This Row],[USA]]-B383)/B383</f>
        <v>5.1565037407687213E-3</v>
      </c>
      <c r="D384" s="23">
        <f>(Table13456789101112131415161734[[#This Row],[USA]]-B372)/B372</f>
        <v>3.578778734706152E-2</v>
      </c>
    </row>
    <row r="385" spans="1:4" s="80" customFormat="1" x14ac:dyDescent="0.35">
      <c r="A385" s="21">
        <v>44774</v>
      </c>
      <c r="B385" s="76">
        <f>VLOOKUP(A385,Database!$A:$AU,MATCH($B$4,Database!$A$1:$AU$1,0),FALSE)</f>
        <v>103.491385857</v>
      </c>
      <c r="C385" s="22">
        <f>(Table13456789101112131415161734[[#This Row],[USA]]-B384)/B384</f>
        <v>-1.0786505675537022E-3</v>
      </c>
      <c r="D385" s="23">
        <f>(Table13456789101112131415161734[[#This Row],[USA]]-B373)/B373</f>
        <v>3.5033767366503786E-2</v>
      </c>
    </row>
    <row r="386" spans="1:4" s="80" customFormat="1" x14ac:dyDescent="0.35">
      <c r="A386" s="21">
        <v>44805</v>
      </c>
      <c r="B386" s="76">
        <f>VLOOKUP(A386,Database!$A:$AU,MATCH($B$4,Database!$A$1:$AU$1,0),FALSE)</f>
        <v>103.69396658799999</v>
      </c>
      <c r="C386" s="22">
        <f>(Table13456789101112131415161734[[#This Row],[USA]]-B385)/B385</f>
        <v>1.9574646655125005E-3</v>
      </c>
      <c r="D386" s="23">
        <f>(Table13456789101112131415161734[[#This Row],[USA]]-B374)/B374</f>
        <v>4.7313064219067454E-2</v>
      </c>
    </row>
    <row r="387" spans="1:4" s="80" customFormat="1" x14ac:dyDescent="0.35">
      <c r="A387" s="21">
        <v>44835</v>
      </c>
      <c r="B387" s="76">
        <f>VLOOKUP(A387,Database!$A:$AU,MATCH($B$4,Database!$A$1:$AU$1,0),FALSE)</f>
        <v>103.71250922</v>
      </c>
      <c r="C387" s="22">
        <f>(Table13456789101112131415161734[[#This Row],[USA]]-B386)/B386</f>
        <v>1.7882074155462017E-4</v>
      </c>
      <c r="D387" s="23">
        <f>(Table13456789101112131415161734[[#This Row],[USA]]-B375)/B375</f>
        <v>3.1891215683394772E-2</v>
      </c>
    </row>
    <row r="388" spans="1:4" s="80" customFormat="1" x14ac:dyDescent="0.35">
      <c r="A388" s="21">
        <v>44866</v>
      </c>
      <c r="B388" s="76">
        <f>VLOOKUP(A388,Database!$A:$AU,MATCH($B$4,Database!$A$1:$AU$1,0),FALSE)</f>
        <v>103.109526632</v>
      </c>
      <c r="C388" s="22">
        <f>(Table13456789101112131415161734[[#This Row],[USA]]-B387)/B387</f>
        <v>-5.8139812886112644E-3</v>
      </c>
      <c r="D388" s="23">
        <f>(Table13456789101112131415161734[[#This Row],[USA]]-B376)/B376</f>
        <v>1.9846804170290451E-2</v>
      </c>
    </row>
    <row r="389" spans="1:4" s="80" customFormat="1" x14ac:dyDescent="0.35">
      <c r="A389" s="21">
        <v>44896</v>
      </c>
      <c r="B389" s="76">
        <f>VLOOKUP(A389,Database!$A:$AU,MATCH($B$4,Database!$A$1:$AU$1,0),FALSE)</f>
        <v>102.059438555</v>
      </c>
      <c r="C389" s="22">
        <f>(Table13456789101112131415161734[[#This Row],[USA]]-B388)/B388</f>
        <v>-1.0184200347925016E-2</v>
      </c>
      <c r="D389" s="23">
        <f>(Table13456789101112131415161734[[#This Row],[USA]]-B377)/B377</f>
        <v>1.1467324175579051E-2</v>
      </c>
    </row>
    <row r="390" spans="1:4" s="80" customFormat="1" x14ac:dyDescent="0.35">
      <c r="A390" s="21">
        <v>44927</v>
      </c>
      <c r="B390" s="76">
        <f>VLOOKUP(A390,Database!$A:$AU,MATCH($B$4,Database!$A$1:$AU$1,0),FALSE)</f>
        <v>102.08611218</v>
      </c>
      <c r="C390" s="22">
        <f>(Table13456789101112131415161734[[#This Row],[USA]]-B389)/B389</f>
        <v>2.6135382849109396E-4</v>
      </c>
      <c r="D390" s="23">
        <f>(Table13456789101112131415161734[[#This Row],[USA]]-B378)/B378</f>
        <v>7.895561252345782E-3</v>
      </c>
    </row>
    <row r="391" spans="1:4" s="80" customFormat="1" x14ac:dyDescent="0.35">
      <c r="A391" s="16"/>
      <c r="C391" s="19"/>
      <c r="D391" s="19"/>
    </row>
    <row r="392" spans="1:4" s="80" customFormat="1" x14ac:dyDescent="0.35">
      <c r="A392" s="16"/>
      <c r="C392" s="19"/>
      <c r="D392" s="19"/>
    </row>
    <row r="393" spans="1:4" s="80" customFormat="1" x14ac:dyDescent="0.35">
      <c r="A393" s="16"/>
      <c r="C393" s="19"/>
      <c r="D393" s="19"/>
    </row>
    <row r="394" spans="1:4" s="80" customFormat="1" x14ac:dyDescent="0.35">
      <c r="A394" s="16"/>
      <c r="C394" s="19"/>
      <c r="D394" s="19"/>
    </row>
    <row r="395" spans="1:4" s="80" customFormat="1" x14ac:dyDescent="0.35">
      <c r="A395" s="16"/>
      <c r="C395" s="19"/>
      <c r="D395" s="19"/>
    </row>
    <row r="396" spans="1:4" s="80" customFormat="1" x14ac:dyDescent="0.35">
      <c r="A396" s="16"/>
      <c r="C396" s="19"/>
      <c r="D396" s="19"/>
    </row>
    <row r="397" spans="1:4" s="80" customFormat="1" x14ac:dyDescent="0.35">
      <c r="A397" s="16"/>
      <c r="C397" s="19"/>
      <c r="D397" s="19"/>
    </row>
    <row r="398" spans="1:4" s="80" customFormat="1" x14ac:dyDescent="0.35">
      <c r="A398" s="16"/>
      <c r="C398" s="19"/>
      <c r="D398" s="19"/>
    </row>
    <row r="399" spans="1:4" s="80" customFormat="1" x14ac:dyDescent="0.35">
      <c r="A399" s="16"/>
      <c r="C399" s="19"/>
      <c r="D399" s="19"/>
    </row>
    <row r="400" spans="1:4" s="80" customFormat="1" x14ac:dyDescent="0.35">
      <c r="A400" s="16"/>
      <c r="C400" s="19"/>
      <c r="D400" s="19"/>
    </row>
    <row r="401" spans="1:4" s="80" customFormat="1" x14ac:dyDescent="0.35">
      <c r="A401" s="16"/>
      <c r="C401" s="19"/>
      <c r="D401" s="19"/>
    </row>
    <row r="402" spans="1:4" s="80" customFormat="1" x14ac:dyDescent="0.35">
      <c r="A402" s="16"/>
      <c r="C402" s="19"/>
      <c r="D402" s="19"/>
    </row>
    <row r="403" spans="1:4" s="80" customFormat="1" x14ac:dyDescent="0.35">
      <c r="A403" s="16"/>
      <c r="C403" s="19"/>
      <c r="D403" s="19"/>
    </row>
    <row r="404" spans="1:4" s="80" customFormat="1" x14ac:dyDescent="0.35">
      <c r="A404" s="16"/>
      <c r="C404" s="19"/>
      <c r="D404" s="19"/>
    </row>
    <row r="405" spans="1:4" s="80" customFormat="1" x14ac:dyDescent="0.35">
      <c r="A405" s="16"/>
      <c r="C405" s="19"/>
      <c r="D405" s="19"/>
    </row>
    <row r="406" spans="1:4" s="80" customFormat="1" x14ac:dyDescent="0.35">
      <c r="A406" s="16"/>
      <c r="C406" s="19"/>
      <c r="D406" s="19"/>
    </row>
    <row r="407" spans="1:4" s="80" customFormat="1" x14ac:dyDescent="0.35">
      <c r="A407" s="16"/>
      <c r="C407" s="19"/>
      <c r="D407" s="19"/>
    </row>
    <row r="408" spans="1:4" s="80" customFormat="1" x14ac:dyDescent="0.35">
      <c r="A408" s="16"/>
      <c r="C408" s="19"/>
      <c r="D408" s="19"/>
    </row>
    <row r="409" spans="1:4" s="80" customFormat="1" x14ac:dyDescent="0.35">
      <c r="A409" s="16"/>
      <c r="C409" s="19"/>
      <c r="D409" s="19"/>
    </row>
    <row r="410" spans="1:4" s="80" customFormat="1" x14ac:dyDescent="0.35">
      <c r="A410" s="16"/>
      <c r="C410" s="19"/>
      <c r="D410" s="19"/>
    </row>
    <row r="411" spans="1:4" s="80" customFormat="1" x14ac:dyDescent="0.35">
      <c r="A411" s="16"/>
      <c r="C411" s="19"/>
      <c r="D411" s="19"/>
    </row>
    <row r="412" spans="1:4" s="80" customFormat="1" x14ac:dyDescent="0.35">
      <c r="A412" s="16"/>
      <c r="C412" s="19"/>
      <c r="D412" s="19"/>
    </row>
    <row r="413" spans="1:4" s="80" customFormat="1" x14ac:dyDescent="0.35">
      <c r="A413" s="16"/>
      <c r="C413" s="19"/>
      <c r="D413" s="19"/>
    </row>
    <row r="414" spans="1:4" s="80" customFormat="1" x14ac:dyDescent="0.35">
      <c r="A414" s="16"/>
      <c r="C414" s="19"/>
      <c r="D414" s="19"/>
    </row>
    <row r="415" spans="1:4" s="80" customFormat="1" x14ac:dyDescent="0.35">
      <c r="A415" s="16"/>
      <c r="C415" s="19"/>
      <c r="D415" s="19"/>
    </row>
    <row r="416" spans="1:4" s="80" customFormat="1" x14ac:dyDescent="0.35">
      <c r="A416" s="16"/>
      <c r="C416" s="19"/>
      <c r="D416" s="19"/>
    </row>
    <row r="417" spans="1:4" s="80" customFormat="1" x14ac:dyDescent="0.35">
      <c r="A417" s="16"/>
      <c r="C417" s="19"/>
      <c r="D417" s="19"/>
    </row>
    <row r="418" spans="1:4" s="80" customFormat="1" x14ac:dyDescent="0.35">
      <c r="A418" s="16"/>
      <c r="C418" s="19"/>
      <c r="D418" s="19"/>
    </row>
    <row r="419" spans="1:4" s="80" customFormat="1" x14ac:dyDescent="0.35">
      <c r="A419" s="16"/>
      <c r="C419" s="19"/>
      <c r="D419" s="19"/>
    </row>
    <row r="420" spans="1:4" s="80" customFormat="1" x14ac:dyDescent="0.35">
      <c r="A420" s="16"/>
      <c r="C420" s="19"/>
      <c r="D420" s="19"/>
    </row>
    <row r="421" spans="1:4" s="80" customFormat="1" x14ac:dyDescent="0.35">
      <c r="A421" s="16"/>
      <c r="C421" s="19"/>
      <c r="D421" s="19"/>
    </row>
    <row r="422" spans="1:4" s="80" customFormat="1" x14ac:dyDescent="0.35">
      <c r="A422" s="16"/>
      <c r="C422" s="19"/>
      <c r="D422" s="19"/>
    </row>
    <row r="423" spans="1:4" s="80" customFormat="1" x14ac:dyDescent="0.35">
      <c r="A423" s="16"/>
      <c r="C423" s="19"/>
      <c r="D423" s="19"/>
    </row>
    <row r="424" spans="1:4" s="80" customFormat="1" x14ac:dyDescent="0.35">
      <c r="A424" s="16"/>
      <c r="C424" s="19"/>
      <c r="D424" s="19"/>
    </row>
    <row r="425" spans="1:4" s="80" customFormat="1" x14ac:dyDescent="0.35">
      <c r="A425" s="16"/>
      <c r="C425" s="19"/>
      <c r="D425" s="19"/>
    </row>
    <row r="426" spans="1:4" s="80" customFormat="1" x14ac:dyDescent="0.35">
      <c r="A426" s="16"/>
      <c r="C426" s="19"/>
      <c r="D426" s="19"/>
    </row>
    <row r="427" spans="1:4" s="80" customFormat="1" x14ac:dyDescent="0.35">
      <c r="A427" s="16"/>
      <c r="C427" s="19"/>
      <c r="D427" s="19"/>
    </row>
    <row r="428" spans="1:4" s="80" customFormat="1" x14ac:dyDescent="0.35">
      <c r="A428" s="16"/>
      <c r="C428" s="19"/>
      <c r="D428" s="19"/>
    </row>
    <row r="429" spans="1:4" s="80" customFormat="1" x14ac:dyDescent="0.35">
      <c r="A429" s="16"/>
      <c r="C429" s="19"/>
      <c r="D429" s="19"/>
    </row>
    <row r="430" spans="1:4" s="80" customFormat="1" x14ac:dyDescent="0.35">
      <c r="A430" s="16"/>
      <c r="C430" s="19"/>
      <c r="D430" s="19"/>
    </row>
    <row r="431" spans="1:4" s="80" customFormat="1" x14ac:dyDescent="0.35">
      <c r="A431" s="16"/>
      <c r="C431" s="19"/>
      <c r="D431" s="19"/>
    </row>
    <row r="432" spans="1:4" s="80" customFormat="1" x14ac:dyDescent="0.35">
      <c r="A432" s="16"/>
      <c r="C432" s="19"/>
      <c r="D432" s="19"/>
    </row>
    <row r="433" spans="1:4" s="80" customFormat="1" x14ac:dyDescent="0.35">
      <c r="A433" s="16"/>
      <c r="C433" s="19"/>
      <c r="D433" s="19"/>
    </row>
    <row r="434" spans="1:4" s="80" customFormat="1" x14ac:dyDescent="0.35">
      <c r="A434" s="16"/>
      <c r="C434" s="19"/>
      <c r="D434" s="19"/>
    </row>
    <row r="435" spans="1:4" s="80" customFormat="1" x14ac:dyDescent="0.35">
      <c r="A435" s="16"/>
      <c r="C435" s="19"/>
      <c r="D435" s="19"/>
    </row>
    <row r="436" spans="1:4" s="80" customFormat="1" x14ac:dyDescent="0.35">
      <c r="A436" s="16"/>
      <c r="C436" s="19"/>
      <c r="D436" s="19"/>
    </row>
    <row r="437" spans="1:4" s="80" customFormat="1" x14ac:dyDescent="0.35">
      <c r="A437" s="16"/>
      <c r="C437" s="19"/>
      <c r="D437" s="19"/>
    </row>
    <row r="438" spans="1:4" s="80" customFormat="1" x14ac:dyDescent="0.35">
      <c r="A438" s="16"/>
      <c r="C438" s="19"/>
      <c r="D438" s="19"/>
    </row>
    <row r="439" spans="1:4" s="80" customFormat="1" x14ac:dyDescent="0.35">
      <c r="A439" s="16"/>
      <c r="C439" s="19"/>
      <c r="D439" s="19"/>
    </row>
    <row r="440" spans="1:4" s="80" customFormat="1" x14ac:dyDescent="0.35">
      <c r="A440" s="16"/>
      <c r="C440" s="19"/>
      <c r="D440" s="19"/>
    </row>
    <row r="441" spans="1:4" s="80" customFormat="1" x14ac:dyDescent="0.35">
      <c r="A441" s="16"/>
      <c r="C441" s="19"/>
      <c r="D441" s="19"/>
    </row>
    <row r="442" spans="1:4" s="80" customFormat="1" x14ac:dyDescent="0.35">
      <c r="A442" s="16"/>
      <c r="C442" s="19"/>
      <c r="D442" s="19"/>
    </row>
    <row r="443" spans="1:4" s="80" customFormat="1" x14ac:dyDescent="0.35">
      <c r="A443" s="16"/>
      <c r="C443" s="19"/>
      <c r="D443" s="19"/>
    </row>
    <row r="444" spans="1:4" s="80" customFormat="1" x14ac:dyDescent="0.35">
      <c r="A444" s="16"/>
      <c r="C444" s="19"/>
      <c r="D444" s="19"/>
    </row>
    <row r="445" spans="1:4" s="80" customFormat="1" x14ac:dyDescent="0.35">
      <c r="A445" s="16"/>
      <c r="C445" s="19"/>
      <c r="D445" s="19"/>
    </row>
    <row r="446" spans="1:4" s="80" customFormat="1" x14ac:dyDescent="0.35">
      <c r="A446" s="16"/>
      <c r="C446" s="19"/>
      <c r="D446" s="19"/>
    </row>
    <row r="447" spans="1:4" s="80" customFormat="1" x14ac:dyDescent="0.35">
      <c r="A447" s="16"/>
      <c r="C447" s="19"/>
      <c r="D447" s="19"/>
    </row>
    <row r="448" spans="1:4" s="80" customFormat="1" x14ac:dyDescent="0.35">
      <c r="A448" s="16"/>
      <c r="C448" s="19"/>
      <c r="D448" s="19"/>
    </row>
    <row r="449" spans="1:4" s="80" customFormat="1" x14ac:dyDescent="0.35">
      <c r="A449" s="16"/>
      <c r="C449" s="19"/>
      <c r="D449" s="19"/>
    </row>
    <row r="450" spans="1:4" s="80" customFormat="1" x14ac:dyDescent="0.35">
      <c r="A450" s="16"/>
      <c r="C450" s="19"/>
      <c r="D450" s="19"/>
    </row>
    <row r="451" spans="1:4" s="80" customFormat="1" x14ac:dyDescent="0.35">
      <c r="A451" s="16"/>
      <c r="C451" s="19"/>
      <c r="D451" s="19"/>
    </row>
    <row r="452" spans="1:4" s="80" customFormat="1" x14ac:dyDescent="0.35">
      <c r="A452" s="16"/>
      <c r="C452" s="19"/>
      <c r="D452" s="19"/>
    </row>
    <row r="453" spans="1:4" s="80" customFormat="1" x14ac:dyDescent="0.35">
      <c r="A453" s="16"/>
      <c r="C453" s="19"/>
      <c r="D453" s="19"/>
    </row>
    <row r="454" spans="1:4" s="80" customFormat="1" x14ac:dyDescent="0.35">
      <c r="A454" s="16"/>
      <c r="C454" s="19"/>
      <c r="D454" s="19"/>
    </row>
    <row r="455" spans="1:4" s="80" customFormat="1" x14ac:dyDescent="0.35">
      <c r="A455" s="16"/>
      <c r="C455" s="19"/>
      <c r="D455" s="19"/>
    </row>
    <row r="456" spans="1:4" s="80" customFormat="1" x14ac:dyDescent="0.35">
      <c r="A456" s="16"/>
      <c r="C456" s="19"/>
      <c r="D456" s="19"/>
    </row>
    <row r="457" spans="1:4" s="80" customFormat="1" x14ac:dyDescent="0.35">
      <c r="A457" s="16"/>
      <c r="C457" s="19"/>
      <c r="D457" s="19"/>
    </row>
    <row r="458" spans="1:4" s="80" customFormat="1" x14ac:dyDescent="0.35">
      <c r="A458" s="16"/>
      <c r="C458" s="19"/>
      <c r="D458" s="19"/>
    </row>
    <row r="459" spans="1:4" s="80" customFormat="1" x14ac:dyDescent="0.35">
      <c r="A459" s="16"/>
      <c r="C459" s="19"/>
      <c r="D459" s="19"/>
    </row>
    <row r="460" spans="1:4" s="80" customFormat="1" x14ac:dyDescent="0.35">
      <c r="A460" s="16"/>
      <c r="C460" s="19"/>
      <c r="D460" s="19"/>
    </row>
    <row r="461" spans="1:4" s="80" customFormat="1" x14ac:dyDescent="0.35">
      <c r="A461" s="16"/>
      <c r="C461" s="19"/>
      <c r="D461" s="19"/>
    </row>
    <row r="462" spans="1:4" s="80" customFormat="1" x14ac:dyDescent="0.35">
      <c r="A462" s="16"/>
      <c r="C462" s="19"/>
      <c r="D462" s="19"/>
    </row>
    <row r="463" spans="1:4" s="80" customFormat="1" x14ac:dyDescent="0.35">
      <c r="A463" s="16"/>
      <c r="C463" s="19"/>
      <c r="D463" s="19"/>
    </row>
    <row r="464" spans="1:4" s="80" customFormat="1" x14ac:dyDescent="0.35">
      <c r="A464" s="16"/>
      <c r="C464" s="19"/>
      <c r="D464" s="19"/>
    </row>
    <row r="465" spans="1:4" s="80" customFormat="1" x14ac:dyDescent="0.35">
      <c r="A465" s="16"/>
      <c r="C465" s="19"/>
      <c r="D465" s="19"/>
    </row>
    <row r="466" spans="1:4" s="80" customFormat="1" x14ac:dyDescent="0.35">
      <c r="A466" s="16"/>
      <c r="C466" s="19"/>
      <c r="D466" s="19"/>
    </row>
    <row r="467" spans="1:4" s="80" customFormat="1" x14ac:dyDescent="0.35">
      <c r="A467" s="16"/>
      <c r="C467" s="19"/>
      <c r="D467" s="19"/>
    </row>
    <row r="468" spans="1:4" s="80" customFormat="1" x14ac:dyDescent="0.35">
      <c r="A468" s="16"/>
      <c r="C468" s="19"/>
      <c r="D468" s="19"/>
    </row>
    <row r="469" spans="1:4" s="80" customFormat="1" x14ac:dyDescent="0.35">
      <c r="A469" s="16"/>
      <c r="C469" s="19"/>
      <c r="D469" s="19"/>
    </row>
    <row r="470" spans="1:4" s="80" customFormat="1" x14ac:dyDescent="0.35">
      <c r="A470" s="16"/>
      <c r="C470" s="19"/>
      <c r="D470" s="19"/>
    </row>
    <row r="471" spans="1:4" s="80" customFormat="1" x14ac:dyDescent="0.35">
      <c r="A471" s="16"/>
      <c r="C471" s="19"/>
      <c r="D471" s="19"/>
    </row>
    <row r="472" spans="1:4" s="80" customFormat="1" x14ac:dyDescent="0.35">
      <c r="A472" s="16"/>
      <c r="C472" s="19"/>
      <c r="D472" s="19"/>
    </row>
    <row r="473" spans="1:4" s="80" customFormat="1" x14ac:dyDescent="0.35">
      <c r="A473" s="16"/>
      <c r="C473" s="19"/>
      <c r="D473" s="19"/>
    </row>
    <row r="474" spans="1:4" s="80" customFormat="1" x14ac:dyDescent="0.35">
      <c r="A474" s="16"/>
      <c r="C474" s="19"/>
      <c r="D474" s="19"/>
    </row>
    <row r="475" spans="1:4" s="80" customFormat="1" x14ac:dyDescent="0.35">
      <c r="A475" s="16"/>
      <c r="C475" s="19"/>
      <c r="D475" s="19"/>
    </row>
    <row r="476" spans="1:4" s="80" customFormat="1" x14ac:dyDescent="0.35">
      <c r="A476" s="16"/>
      <c r="C476" s="19"/>
      <c r="D476" s="19"/>
    </row>
    <row r="477" spans="1:4" s="80" customFormat="1" x14ac:dyDescent="0.35">
      <c r="A477" s="16"/>
      <c r="C477" s="19"/>
      <c r="D477" s="19"/>
    </row>
    <row r="478" spans="1:4" s="80" customFormat="1" x14ac:dyDescent="0.35">
      <c r="A478" s="16"/>
      <c r="C478" s="19"/>
      <c r="D478" s="19"/>
    </row>
    <row r="479" spans="1:4" s="80" customFormat="1" x14ac:dyDescent="0.35">
      <c r="A479" s="16"/>
      <c r="C479" s="19"/>
      <c r="D479" s="19"/>
    </row>
    <row r="480" spans="1:4" s="80" customFormat="1" x14ac:dyDescent="0.35">
      <c r="A480" s="16"/>
      <c r="C480" s="19"/>
      <c r="D480" s="19"/>
    </row>
    <row r="481" spans="1:4" s="80" customFormat="1" x14ac:dyDescent="0.35">
      <c r="A481" s="16"/>
      <c r="C481" s="19"/>
      <c r="D481" s="19"/>
    </row>
    <row r="482" spans="1:4" s="80" customFormat="1" x14ac:dyDescent="0.35">
      <c r="A482" s="16"/>
      <c r="C482" s="19"/>
      <c r="D482" s="19"/>
    </row>
    <row r="483" spans="1:4" s="80" customFormat="1" x14ac:dyDescent="0.35">
      <c r="A483" s="16"/>
      <c r="C483" s="19"/>
      <c r="D483" s="19"/>
    </row>
    <row r="484" spans="1:4" s="80" customFormat="1" x14ac:dyDescent="0.35">
      <c r="A484" s="16"/>
      <c r="C484" s="19"/>
      <c r="D484" s="19"/>
    </row>
    <row r="485" spans="1:4" s="80" customFormat="1" x14ac:dyDescent="0.35">
      <c r="A485" s="16"/>
      <c r="C485" s="19"/>
      <c r="D485" s="19"/>
    </row>
    <row r="486" spans="1:4" s="80" customFormat="1" x14ac:dyDescent="0.35">
      <c r="A486" s="16"/>
      <c r="C486" s="19"/>
      <c r="D486" s="19"/>
    </row>
    <row r="487" spans="1:4" s="80" customFormat="1" x14ac:dyDescent="0.35">
      <c r="A487" s="16"/>
      <c r="C487" s="19"/>
      <c r="D487" s="19"/>
    </row>
    <row r="488" spans="1:4" s="80" customFormat="1" x14ac:dyDescent="0.35">
      <c r="A488" s="16"/>
      <c r="C488" s="19"/>
      <c r="D488" s="19"/>
    </row>
    <row r="489" spans="1:4" s="80" customFormat="1" x14ac:dyDescent="0.35">
      <c r="A489" s="16"/>
      <c r="C489" s="19"/>
      <c r="D489" s="19"/>
    </row>
    <row r="490" spans="1:4" s="80" customFormat="1" x14ac:dyDescent="0.35">
      <c r="A490" s="16"/>
      <c r="C490" s="19"/>
      <c r="D490" s="19"/>
    </row>
    <row r="491" spans="1:4" s="80" customFormat="1" x14ac:dyDescent="0.35">
      <c r="A491" s="16"/>
      <c r="C491" s="19"/>
      <c r="D491" s="19"/>
    </row>
    <row r="492" spans="1:4" s="80" customFormat="1" x14ac:dyDescent="0.35">
      <c r="A492" s="16"/>
      <c r="C492" s="19"/>
      <c r="D492" s="19"/>
    </row>
    <row r="493" spans="1:4" s="80" customFormat="1" x14ac:dyDescent="0.35">
      <c r="A493" s="16"/>
      <c r="C493" s="19"/>
      <c r="D493" s="19"/>
    </row>
    <row r="494" spans="1:4" s="80" customFormat="1" x14ac:dyDescent="0.35">
      <c r="A494" s="16"/>
      <c r="C494" s="19"/>
      <c r="D494" s="19"/>
    </row>
    <row r="495" spans="1:4" s="80" customFormat="1" x14ac:dyDescent="0.35">
      <c r="A495" s="16"/>
      <c r="C495" s="19"/>
      <c r="D495" s="19"/>
    </row>
    <row r="496" spans="1:4" s="80" customFormat="1" x14ac:dyDescent="0.35">
      <c r="A496" s="16"/>
      <c r="C496" s="19"/>
      <c r="D496" s="19"/>
    </row>
    <row r="497" spans="1:4" s="80" customFormat="1" x14ac:dyDescent="0.35">
      <c r="A497" s="16"/>
      <c r="C497" s="19"/>
      <c r="D497" s="19"/>
    </row>
    <row r="498" spans="1:4" s="80" customFormat="1" x14ac:dyDescent="0.35">
      <c r="A498" s="16"/>
      <c r="C498" s="19"/>
      <c r="D498" s="19"/>
    </row>
    <row r="499" spans="1:4" s="80" customFormat="1" x14ac:dyDescent="0.35">
      <c r="A499" s="16"/>
      <c r="C499" s="19"/>
      <c r="D499" s="19"/>
    </row>
    <row r="500" spans="1:4" s="80" customFormat="1" x14ac:dyDescent="0.35">
      <c r="A500" s="16"/>
      <c r="C500" s="19"/>
      <c r="D500" s="19"/>
    </row>
    <row r="501" spans="1:4" s="80" customFormat="1" x14ac:dyDescent="0.35">
      <c r="A501" s="16"/>
      <c r="C501" s="19"/>
      <c r="D501" s="19"/>
    </row>
    <row r="502" spans="1:4" s="80" customFormat="1" x14ac:dyDescent="0.35">
      <c r="A502" s="16"/>
      <c r="C502" s="19"/>
      <c r="D502" s="19"/>
    </row>
    <row r="503" spans="1:4" s="80" customFormat="1" x14ac:dyDescent="0.35">
      <c r="A503" s="16"/>
      <c r="C503" s="19"/>
      <c r="D503" s="19"/>
    </row>
    <row r="504" spans="1:4" s="80" customFormat="1" x14ac:dyDescent="0.35">
      <c r="A504" s="16"/>
      <c r="C504" s="19"/>
      <c r="D504" s="19"/>
    </row>
    <row r="505" spans="1:4" s="80" customFormat="1" x14ac:dyDescent="0.35">
      <c r="A505" s="16"/>
      <c r="C505" s="19"/>
      <c r="D505" s="19"/>
    </row>
    <row r="506" spans="1:4" s="80" customFormat="1" x14ac:dyDescent="0.35">
      <c r="A506" s="16"/>
      <c r="C506" s="19"/>
      <c r="D506" s="19"/>
    </row>
    <row r="507" spans="1:4" s="80" customFormat="1" x14ac:dyDescent="0.35">
      <c r="A507" s="16"/>
      <c r="C507" s="19"/>
      <c r="D507" s="19"/>
    </row>
    <row r="508" spans="1:4" s="80" customFormat="1" x14ac:dyDescent="0.35">
      <c r="A508" s="16"/>
      <c r="C508" s="19"/>
      <c r="D508" s="19"/>
    </row>
    <row r="509" spans="1:4" s="80" customFormat="1" x14ac:dyDescent="0.35">
      <c r="A509" s="16"/>
      <c r="C509" s="19"/>
      <c r="D509" s="19"/>
    </row>
    <row r="510" spans="1:4" s="80" customFormat="1" x14ac:dyDescent="0.35">
      <c r="A510" s="16"/>
      <c r="C510" s="19"/>
      <c r="D510" s="19"/>
    </row>
    <row r="511" spans="1:4" s="80" customFormat="1" x14ac:dyDescent="0.35">
      <c r="A511" s="16"/>
      <c r="C511" s="19"/>
      <c r="D511" s="19"/>
    </row>
    <row r="512" spans="1:4" s="80" customFormat="1" x14ac:dyDescent="0.35">
      <c r="A512" s="16"/>
      <c r="C512" s="19"/>
      <c r="D512" s="19"/>
    </row>
    <row r="513" spans="1:4" s="80" customFormat="1" x14ac:dyDescent="0.35">
      <c r="A513" s="16"/>
      <c r="C513" s="19"/>
      <c r="D513" s="19"/>
    </row>
    <row r="514" spans="1:4" s="80" customFormat="1" x14ac:dyDescent="0.35">
      <c r="A514" s="16"/>
      <c r="C514" s="19"/>
      <c r="D514" s="19"/>
    </row>
    <row r="515" spans="1:4" s="80" customFormat="1" x14ac:dyDescent="0.35">
      <c r="A515" s="16"/>
      <c r="C515" s="19"/>
      <c r="D515" s="19"/>
    </row>
    <row r="516" spans="1:4" s="80" customFormat="1" x14ac:dyDescent="0.35">
      <c r="A516" s="16"/>
      <c r="C516" s="19"/>
      <c r="D516" s="19"/>
    </row>
    <row r="517" spans="1:4" s="80" customFormat="1" x14ac:dyDescent="0.35">
      <c r="A517" s="16"/>
      <c r="C517" s="19"/>
      <c r="D517" s="19"/>
    </row>
    <row r="518" spans="1:4" s="80" customFormat="1" x14ac:dyDescent="0.35">
      <c r="A518" s="16"/>
      <c r="C518" s="19"/>
      <c r="D518" s="19"/>
    </row>
    <row r="519" spans="1:4" s="80" customFormat="1" x14ac:dyDescent="0.35">
      <c r="A519" s="16"/>
      <c r="C519" s="19"/>
      <c r="D519" s="19"/>
    </row>
    <row r="520" spans="1:4" s="80" customFormat="1" x14ac:dyDescent="0.35">
      <c r="A520" s="16"/>
      <c r="C520" s="19"/>
      <c r="D520" s="19"/>
    </row>
    <row r="521" spans="1:4" s="80" customFormat="1" x14ac:dyDescent="0.35">
      <c r="A521" s="16"/>
      <c r="C521" s="19"/>
      <c r="D521" s="19"/>
    </row>
    <row r="522" spans="1:4" s="80" customFormat="1" x14ac:dyDescent="0.35">
      <c r="A522" s="16"/>
      <c r="C522" s="19"/>
      <c r="D522" s="19"/>
    </row>
    <row r="523" spans="1:4" s="80" customFormat="1" x14ac:dyDescent="0.35">
      <c r="A523" s="16"/>
      <c r="C523" s="19"/>
      <c r="D523" s="19"/>
    </row>
    <row r="524" spans="1:4" s="80" customFormat="1" x14ac:dyDescent="0.35">
      <c r="A524" s="16"/>
      <c r="C524" s="19"/>
      <c r="D524" s="19"/>
    </row>
    <row r="525" spans="1:4" s="80" customFormat="1" x14ac:dyDescent="0.35">
      <c r="A525" s="16"/>
      <c r="C525" s="19"/>
      <c r="D525" s="19"/>
    </row>
    <row r="526" spans="1:4" s="80" customFormat="1" x14ac:dyDescent="0.35">
      <c r="A526" s="16"/>
      <c r="C526" s="19"/>
      <c r="D526" s="19"/>
    </row>
    <row r="527" spans="1:4" s="80" customFormat="1" x14ac:dyDescent="0.35">
      <c r="A527" s="16"/>
      <c r="C527" s="19"/>
      <c r="D527" s="19"/>
    </row>
    <row r="528" spans="1:4" s="80" customFormat="1" x14ac:dyDescent="0.35">
      <c r="A528" s="16"/>
      <c r="C528" s="19"/>
      <c r="D528" s="19"/>
    </row>
    <row r="529" spans="1:4" s="80" customFormat="1" x14ac:dyDescent="0.35">
      <c r="A529" s="16"/>
      <c r="C529" s="19"/>
      <c r="D529" s="19"/>
    </row>
    <row r="530" spans="1:4" s="80" customFormat="1" x14ac:dyDescent="0.35">
      <c r="A530" s="16"/>
      <c r="C530" s="19"/>
      <c r="D530" s="19"/>
    </row>
    <row r="531" spans="1:4" s="80" customFormat="1" x14ac:dyDescent="0.35">
      <c r="A531" s="16"/>
      <c r="C531" s="19"/>
      <c r="D531" s="19"/>
    </row>
    <row r="532" spans="1:4" s="80" customFormat="1" x14ac:dyDescent="0.35">
      <c r="A532" s="16"/>
      <c r="C532" s="19"/>
      <c r="D532" s="19"/>
    </row>
    <row r="533" spans="1:4" s="80" customFormat="1" x14ac:dyDescent="0.35">
      <c r="A533" s="16"/>
      <c r="C533" s="19"/>
      <c r="D533" s="19"/>
    </row>
    <row r="534" spans="1:4" s="80" customFormat="1" x14ac:dyDescent="0.35">
      <c r="A534" s="16"/>
      <c r="C534" s="19"/>
      <c r="D534" s="19"/>
    </row>
    <row r="535" spans="1:4" s="80" customFormat="1" x14ac:dyDescent="0.35">
      <c r="A535" s="16"/>
      <c r="C535" s="19"/>
      <c r="D535" s="19"/>
    </row>
    <row r="536" spans="1:4" s="80" customFormat="1" x14ac:dyDescent="0.35">
      <c r="A536" s="16"/>
      <c r="C536" s="19"/>
      <c r="D536" s="19"/>
    </row>
    <row r="537" spans="1:4" s="80" customFormat="1" x14ac:dyDescent="0.35">
      <c r="A537" s="16"/>
      <c r="C537" s="19"/>
      <c r="D537" s="19"/>
    </row>
    <row r="538" spans="1:4" s="80" customFormat="1" x14ac:dyDescent="0.35">
      <c r="A538" s="16"/>
      <c r="C538" s="19"/>
      <c r="D538" s="19"/>
    </row>
    <row r="539" spans="1:4" s="80" customFormat="1" x14ac:dyDescent="0.35">
      <c r="A539" s="16"/>
      <c r="C539" s="19"/>
      <c r="D539" s="19"/>
    </row>
    <row r="540" spans="1:4" s="80" customFormat="1" x14ac:dyDescent="0.35">
      <c r="A540" s="16"/>
      <c r="C540" s="19"/>
      <c r="D540" s="19"/>
    </row>
    <row r="541" spans="1:4" s="80" customFormat="1" x14ac:dyDescent="0.35">
      <c r="A541" s="16"/>
      <c r="C541" s="19"/>
      <c r="D541" s="19"/>
    </row>
    <row r="542" spans="1:4" s="80" customFormat="1" x14ac:dyDescent="0.35">
      <c r="A542" s="16"/>
      <c r="C542" s="19"/>
      <c r="D542" s="19"/>
    </row>
    <row r="543" spans="1:4" s="80" customFormat="1" x14ac:dyDescent="0.35">
      <c r="A543" s="16"/>
      <c r="C543" s="19"/>
      <c r="D543" s="19"/>
    </row>
    <row r="544" spans="1:4" s="80" customFormat="1" x14ac:dyDescent="0.35">
      <c r="A544" s="16"/>
      <c r="C544" s="19"/>
      <c r="D544" s="19"/>
    </row>
    <row r="545" spans="1:4" s="80" customFormat="1" x14ac:dyDescent="0.35">
      <c r="A545" s="16"/>
      <c r="C545" s="19"/>
      <c r="D545" s="19"/>
    </row>
    <row r="546" spans="1:4" s="80" customFormat="1" x14ac:dyDescent="0.35">
      <c r="A546" s="16"/>
      <c r="C546" s="19"/>
      <c r="D546" s="19"/>
    </row>
    <row r="547" spans="1:4" s="80" customFormat="1" x14ac:dyDescent="0.35">
      <c r="A547" s="16"/>
      <c r="C547" s="19"/>
      <c r="D547" s="19"/>
    </row>
    <row r="548" spans="1:4" s="80" customFormat="1" x14ac:dyDescent="0.35">
      <c r="A548" s="16"/>
      <c r="C548" s="19"/>
      <c r="D548" s="19"/>
    </row>
    <row r="549" spans="1:4" s="80" customFormat="1" x14ac:dyDescent="0.35">
      <c r="A549" s="16"/>
      <c r="C549" s="19"/>
      <c r="D549" s="19"/>
    </row>
    <row r="550" spans="1:4" s="80" customFormat="1" x14ac:dyDescent="0.35">
      <c r="A550" s="16"/>
      <c r="C550" s="19"/>
      <c r="D550" s="19"/>
    </row>
    <row r="551" spans="1:4" s="80" customFormat="1" x14ac:dyDescent="0.35">
      <c r="A551" s="16"/>
      <c r="C551" s="19"/>
      <c r="D551" s="19"/>
    </row>
    <row r="552" spans="1:4" s="80" customFormat="1" x14ac:dyDescent="0.35">
      <c r="A552" s="16"/>
      <c r="C552" s="19"/>
      <c r="D552" s="19"/>
    </row>
    <row r="553" spans="1:4" s="80" customFormat="1" x14ac:dyDescent="0.35">
      <c r="A553" s="16"/>
      <c r="C553" s="19"/>
      <c r="D553" s="19"/>
    </row>
    <row r="554" spans="1:4" s="80" customFormat="1" x14ac:dyDescent="0.35">
      <c r="A554" s="16"/>
      <c r="C554" s="19"/>
      <c r="D554" s="19"/>
    </row>
    <row r="555" spans="1:4" s="80" customFormat="1" x14ac:dyDescent="0.35">
      <c r="A555" s="16"/>
      <c r="C555" s="19"/>
      <c r="D555" s="19"/>
    </row>
    <row r="556" spans="1:4" s="80" customFormat="1" x14ac:dyDescent="0.35">
      <c r="A556" s="16"/>
      <c r="C556" s="19"/>
      <c r="D556" s="19"/>
    </row>
    <row r="557" spans="1:4" s="80" customFormat="1" x14ac:dyDescent="0.35">
      <c r="A557" s="16"/>
      <c r="C557" s="19"/>
      <c r="D557" s="19"/>
    </row>
    <row r="558" spans="1:4" s="80" customFormat="1" x14ac:dyDescent="0.35">
      <c r="A558" s="16"/>
      <c r="C558" s="19"/>
      <c r="D558" s="19"/>
    </row>
    <row r="559" spans="1:4" s="80" customFormat="1" x14ac:dyDescent="0.35">
      <c r="A559" s="16"/>
      <c r="C559" s="19"/>
      <c r="D559" s="19"/>
    </row>
    <row r="560" spans="1:4" s="80" customFormat="1" x14ac:dyDescent="0.35">
      <c r="A560" s="16"/>
      <c r="C560" s="19"/>
      <c r="D560" s="19"/>
    </row>
    <row r="561" spans="1:4" s="80" customFormat="1" x14ac:dyDescent="0.35">
      <c r="A561" s="16"/>
      <c r="C561" s="19"/>
      <c r="D561" s="19"/>
    </row>
    <row r="562" spans="1:4" s="80" customFormat="1" x14ac:dyDescent="0.35">
      <c r="A562" s="16"/>
      <c r="C562" s="19"/>
      <c r="D562" s="19"/>
    </row>
    <row r="563" spans="1:4" s="80" customFormat="1" x14ac:dyDescent="0.35">
      <c r="A563" s="16"/>
      <c r="C563" s="19"/>
      <c r="D563" s="19"/>
    </row>
    <row r="564" spans="1:4" s="80" customFormat="1" x14ac:dyDescent="0.35">
      <c r="A564" s="16"/>
      <c r="C564" s="19"/>
      <c r="D564" s="19"/>
    </row>
    <row r="565" spans="1:4" s="80" customFormat="1" x14ac:dyDescent="0.35">
      <c r="A565" s="16"/>
      <c r="C565" s="19"/>
      <c r="D565" s="19"/>
    </row>
    <row r="566" spans="1:4" s="80" customFormat="1" x14ac:dyDescent="0.35">
      <c r="A566" s="16"/>
      <c r="C566" s="19"/>
      <c r="D566" s="19"/>
    </row>
    <row r="567" spans="1:4" s="80" customFormat="1" x14ac:dyDescent="0.35">
      <c r="A567" s="16"/>
      <c r="C567" s="19"/>
      <c r="D567" s="19"/>
    </row>
    <row r="568" spans="1:4" s="80" customFormat="1" x14ac:dyDescent="0.35">
      <c r="A568" s="16"/>
      <c r="C568" s="19"/>
      <c r="D568" s="19"/>
    </row>
    <row r="569" spans="1:4" s="80" customFormat="1" x14ac:dyDescent="0.35">
      <c r="A569" s="16"/>
      <c r="C569" s="19"/>
      <c r="D569" s="19"/>
    </row>
    <row r="570" spans="1:4" s="80" customFormat="1" x14ac:dyDescent="0.35">
      <c r="A570" s="16"/>
      <c r="C570" s="19"/>
      <c r="D570" s="19"/>
    </row>
    <row r="571" spans="1:4" s="80" customFormat="1" x14ac:dyDescent="0.35">
      <c r="A571" s="16"/>
      <c r="C571" s="19"/>
      <c r="D571" s="19"/>
    </row>
    <row r="572" spans="1:4" s="80" customFormat="1" x14ac:dyDescent="0.35">
      <c r="A572" s="16"/>
      <c r="C572" s="19"/>
      <c r="D572" s="19"/>
    </row>
    <row r="573" spans="1:4" s="80" customFormat="1" x14ac:dyDescent="0.35">
      <c r="A573" s="16"/>
      <c r="C573" s="19"/>
      <c r="D573" s="19"/>
    </row>
    <row r="574" spans="1:4" s="80" customFormat="1" x14ac:dyDescent="0.35">
      <c r="A574" s="16"/>
      <c r="C574" s="19"/>
      <c r="D574" s="19"/>
    </row>
    <row r="575" spans="1:4" s="80" customFormat="1" x14ac:dyDescent="0.35">
      <c r="A575" s="16"/>
      <c r="C575" s="19"/>
      <c r="D575" s="19"/>
    </row>
    <row r="576" spans="1:4" s="80" customFormat="1" x14ac:dyDescent="0.35">
      <c r="A576" s="16"/>
      <c r="C576" s="19"/>
      <c r="D576" s="19"/>
    </row>
    <row r="577" spans="1:4" s="80" customFormat="1" x14ac:dyDescent="0.35">
      <c r="A577" s="16"/>
      <c r="C577" s="19"/>
      <c r="D577" s="19"/>
    </row>
    <row r="578" spans="1:4" s="80" customFormat="1" x14ac:dyDescent="0.35">
      <c r="A578" s="16"/>
      <c r="C578" s="19"/>
      <c r="D578" s="19"/>
    </row>
    <row r="579" spans="1:4" s="80" customFormat="1" x14ac:dyDescent="0.35">
      <c r="A579" s="16"/>
      <c r="C579" s="19"/>
      <c r="D579" s="19"/>
    </row>
    <row r="580" spans="1:4" s="80" customFormat="1" x14ac:dyDescent="0.35">
      <c r="A580" s="16"/>
      <c r="C580" s="19"/>
      <c r="D580" s="19"/>
    </row>
    <row r="581" spans="1:4" s="80" customFormat="1" x14ac:dyDescent="0.35">
      <c r="A581" s="16"/>
      <c r="C581" s="19"/>
      <c r="D581" s="19"/>
    </row>
    <row r="582" spans="1:4" s="80" customFormat="1" x14ac:dyDescent="0.35">
      <c r="A582" s="16"/>
      <c r="C582" s="19"/>
      <c r="D582" s="19"/>
    </row>
    <row r="583" spans="1:4" s="80" customFormat="1" x14ac:dyDescent="0.35">
      <c r="A583" s="16"/>
      <c r="C583" s="19"/>
      <c r="D583" s="19"/>
    </row>
    <row r="584" spans="1:4" s="80" customFormat="1" x14ac:dyDescent="0.35">
      <c r="A584" s="16"/>
      <c r="C584" s="19"/>
      <c r="D584" s="19"/>
    </row>
    <row r="585" spans="1:4" s="80" customFormat="1" x14ac:dyDescent="0.35">
      <c r="A585" s="16"/>
      <c r="C585" s="19"/>
      <c r="D585" s="19"/>
    </row>
    <row r="586" spans="1:4" s="80" customFormat="1" x14ac:dyDescent="0.35">
      <c r="A586" s="16"/>
      <c r="C586" s="19"/>
      <c r="D586" s="19"/>
    </row>
    <row r="587" spans="1:4" s="80" customFormat="1" x14ac:dyDescent="0.35">
      <c r="A587" s="16"/>
      <c r="C587" s="19"/>
      <c r="D587" s="19"/>
    </row>
    <row r="588" spans="1:4" s="80" customFormat="1" x14ac:dyDescent="0.35">
      <c r="A588" s="16"/>
      <c r="C588" s="19"/>
      <c r="D588" s="19"/>
    </row>
    <row r="589" spans="1:4" s="80" customFormat="1" x14ac:dyDescent="0.35">
      <c r="A589" s="16"/>
      <c r="C589" s="19"/>
      <c r="D589" s="19"/>
    </row>
    <row r="590" spans="1:4" s="80" customFormat="1" x14ac:dyDescent="0.35">
      <c r="A590" s="16"/>
      <c r="C590" s="19"/>
      <c r="D590" s="19"/>
    </row>
    <row r="591" spans="1:4" s="80" customFormat="1" x14ac:dyDescent="0.35">
      <c r="A591" s="16"/>
      <c r="C591" s="19"/>
      <c r="D591" s="19"/>
    </row>
    <row r="592" spans="1:4" s="80" customFormat="1" x14ac:dyDescent="0.35">
      <c r="A592" s="16"/>
      <c r="C592" s="19"/>
      <c r="D592" s="19"/>
    </row>
    <row r="593" spans="1:4" s="80" customFormat="1" x14ac:dyDescent="0.35">
      <c r="A593" s="16"/>
      <c r="C593" s="19"/>
      <c r="D593" s="19"/>
    </row>
    <row r="594" spans="1:4" s="80" customFormat="1" x14ac:dyDescent="0.35">
      <c r="A594" s="16"/>
      <c r="C594" s="19"/>
      <c r="D594" s="19"/>
    </row>
    <row r="595" spans="1:4" s="80" customFormat="1" x14ac:dyDescent="0.35">
      <c r="A595" s="16"/>
      <c r="C595" s="19"/>
      <c r="D595" s="19"/>
    </row>
    <row r="596" spans="1:4" s="80" customFormat="1" x14ac:dyDescent="0.35">
      <c r="A596" s="16"/>
      <c r="C596" s="19"/>
      <c r="D596" s="19"/>
    </row>
    <row r="597" spans="1:4" s="80" customFormat="1" x14ac:dyDescent="0.35">
      <c r="A597" s="16"/>
      <c r="C597" s="19"/>
      <c r="D597" s="19"/>
    </row>
    <row r="598" spans="1:4" s="80" customFormat="1" x14ac:dyDescent="0.35">
      <c r="A598" s="16"/>
      <c r="C598" s="19"/>
      <c r="D598" s="19"/>
    </row>
    <row r="599" spans="1:4" s="80" customFormat="1" x14ac:dyDescent="0.35">
      <c r="A599" s="16"/>
      <c r="C599" s="19"/>
      <c r="D599" s="19"/>
    </row>
    <row r="600" spans="1:4" s="80" customFormat="1" x14ac:dyDescent="0.35">
      <c r="A600" s="16"/>
      <c r="C600" s="19"/>
      <c r="D600" s="19"/>
    </row>
    <row r="601" spans="1:4" s="80" customFormat="1" x14ac:dyDescent="0.35">
      <c r="A601" s="16"/>
      <c r="C601" s="19"/>
      <c r="D601" s="19"/>
    </row>
    <row r="602" spans="1:4" s="80" customFormat="1" x14ac:dyDescent="0.35">
      <c r="A602" s="16"/>
      <c r="C602" s="19"/>
      <c r="D602" s="19"/>
    </row>
    <row r="603" spans="1:4" s="80" customFormat="1" x14ac:dyDescent="0.35">
      <c r="A603" s="16"/>
      <c r="C603" s="19"/>
      <c r="D603" s="19"/>
    </row>
    <row r="604" spans="1:4" s="80" customFormat="1" x14ac:dyDescent="0.35">
      <c r="A604" s="16"/>
      <c r="C604" s="19"/>
      <c r="D604" s="19"/>
    </row>
    <row r="605" spans="1:4" s="80" customFormat="1" x14ac:dyDescent="0.35">
      <c r="A605" s="16"/>
      <c r="C605" s="19"/>
      <c r="D605" s="19"/>
    </row>
    <row r="606" spans="1:4" s="80" customFormat="1" x14ac:dyDescent="0.35">
      <c r="A606" s="16"/>
      <c r="C606" s="19"/>
      <c r="D606" s="19"/>
    </row>
    <row r="607" spans="1:4" s="80" customFormat="1" x14ac:dyDescent="0.35">
      <c r="A607" s="16"/>
      <c r="C607" s="19"/>
      <c r="D607" s="19"/>
    </row>
    <row r="608" spans="1:4" s="80" customFormat="1" x14ac:dyDescent="0.35">
      <c r="A608" s="16"/>
      <c r="C608" s="19"/>
      <c r="D608" s="19"/>
    </row>
    <row r="609" spans="1:4" s="80" customFormat="1" x14ac:dyDescent="0.35">
      <c r="A609" s="16"/>
      <c r="C609" s="19"/>
      <c r="D609" s="19"/>
    </row>
    <row r="610" spans="1:4" s="80" customFormat="1" x14ac:dyDescent="0.35">
      <c r="A610" s="16"/>
      <c r="C610" s="19"/>
      <c r="D610" s="19"/>
    </row>
    <row r="611" spans="1:4" s="80" customFormat="1" x14ac:dyDescent="0.35">
      <c r="A611" s="16"/>
      <c r="C611" s="19"/>
      <c r="D611" s="19"/>
    </row>
    <row r="612" spans="1:4" s="80" customFormat="1" x14ac:dyDescent="0.35">
      <c r="A612" s="16"/>
      <c r="C612" s="19"/>
      <c r="D612" s="19"/>
    </row>
    <row r="613" spans="1:4" s="80" customFormat="1" x14ac:dyDescent="0.35">
      <c r="A613" s="16"/>
      <c r="C613" s="19"/>
      <c r="D613" s="19"/>
    </row>
    <row r="614" spans="1:4" s="80" customFormat="1" x14ac:dyDescent="0.35">
      <c r="A614" s="16"/>
      <c r="C614" s="19"/>
      <c r="D614" s="19"/>
    </row>
    <row r="615" spans="1:4" s="80" customFormat="1" x14ac:dyDescent="0.35">
      <c r="A615" s="16"/>
      <c r="C615" s="19"/>
      <c r="D615" s="19"/>
    </row>
    <row r="616" spans="1:4" s="80" customFormat="1" x14ac:dyDescent="0.35">
      <c r="A616" s="16"/>
      <c r="C616" s="19"/>
      <c r="D616" s="19"/>
    </row>
    <row r="617" spans="1:4" s="80" customFormat="1" x14ac:dyDescent="0.35">
      <c r="A617" s="16"/>
      <c r="C617" s="19"/>
      <c r="D617" s="19"/>
    </row>
    <row r="618" spans="1:4" s="80" customFormat="1" x14ac:dyDescent="0.35">
      <c r="A618" s="16"/>
      <c r="C618" s="19"/>
      <c r="D618" s="19"/>
    </row>
    <row r="619" spans="1:4" s="80" customFormat="1" x14ac:dyDescent="0.35">
      <c r="A619" s="16"/>
      <c r="C619" s="19"/>
      <c r="D619" s="19"/>
    </row>
    <row r="620" spans="1:4" s="80" customFormat="1" x14ac:dyDescent="0.35">
      <c r="A620" s="16"/>
      <c r="C620" s="19"/>
      <c r="D620" s="19"/>
    </row>
    <row r="621" spans="1:4" s="80" customFormat="1" x14ac:dyDescent="0.35">
      <c r="A621" s="16"/>
      <c r="C621" s="19"/>
      <c r="D621" s="19"/>
    </row>
    <row r="622" spans="1:4" s="80" customFormat="1" x14ac:dyDescent="0.35">
      <c r="A622" s="16"/>
      <c r="C622" s="19"/>
      <c r="D622" s="19"/>
    </row>
    <row r="623" spans="1:4" s="80" customFormat="1" x14ac:dyDescent="0.35">
      <c r="A623" s="16"/>
      <c r="C623" s="19"/>
      <c r="D623" s="19"/>
    </row>
    <row r="624" spans="1:4" s="80" customFormat="1" x14ac:dyDescent="0.35">
      <c r="A624" s="16"/>
      <c r="C624" s="19"/>
      <c r="D624" s="19"/>
    </row>
    <row r="625" spans="1:4" s="80" customFormat="1" x14ac:dyDescent="0.35">
      <c r="A625" s="16"/>
      <c r="C625" s="19"/>
      <c r="D625" s="19"/>
    </row>
    <row r="626" spans="1:4" s="80" customFormat="1" x14ac:dyDescent="0.35">
      <c r="A626" s="16"/>
      <c r="C626" s="19"/>
      <c r="D626" s="19"/>
    </row>
    <row r="627" spans="1:4" s="80" customFormat="1" x14ac:dyDescent="0.35">
      <c r="A627" s="16"/>
      <c r="C627" s="19"/>
      <c r="D627" s="19"/>
    </row>
    <row r="628" spans="1:4" s="80" customFormat="1" x14ac:dyDescent="0.35">
      <c r="A628" s="16"/>
      <c r="C628" s="19"/>
      <c r="D628" s="19"/>
    </row>
    <row r="629" spans="1:4" s="80" customFormat="1" x14ac:dyDescent="0.35">
      <c r="A629" s="16"/>
      <c r="C629" s="19"/>
      <c r="D629" s="19"/>
    </row>
    <row r="630" spans="1:4" s="80" customFormat="1" x14ac:dyDescent="0.35">
      <c r="A630" s="16"/>
      <c r="C630" s="19"/>
      <c r="D630" s="19"/>
    </row>
    <row r="631" spans="1:4" s="80" customFormat="1" x14ac:dyDescent="0.35">
      <c r="A631" s="16"/>
      <c r="C631" s="19"/>
      <c r="D631" s="19"/>
    </row>
    <row r="632" spans="1:4" s="80" customFormat="1" x14ac:dyDescent="0.35">
      <c r="A632" s="16"/>
      <c r="C632" s="19"/>
      <c r="D632" s="19"/>
    </row>
    <row r="633" spans="1:4" s="80" customFormat="1" x14ac:dyDescent="0.35">
      <c r="A633" s="16"/>
      <c r="C633" s="19"/>
      <c r="D633" s="19"/>
    </row>
    <row r="634" spans="1:4" s="80" customFormat="1" x14ac:dyDescent="0.35">
      <c r="A634" s="16"/>
      <c r="C634" s="19"/>
      <c r="D634" s="19"/>
    </row>
    <row r="635" spans="1:4" s="80" customFormat="1" x14ac:dyDescent="0.35">
      <c r="A635" s="16"/>
      <c r="C635" s="19"/>
      <c r="D635" s="19"/>
    </row>
    <row r="636" spans="1:4" s="80" customFormat="1" x14ac:dyDescent="0.35">
      <c r="A636" s="16"/>
      <c r="C636" s="19"/>
      <c r="D636" s="19"/>
    </row>
    <row r="637" spans="1:4" s="80" customFormat="1" x14ac:dyDescent="0.35">
      <c r="A637" s="16"/>
      <c r="C637" s="19"/>
      <c r="D637" s="19"/>
    </row>
    <row r="638" spans="1:4" s="80" customFormat="1" x14ac:dyDescent="0.35">
      <c r="A638" s="16"/>
      <c r="C638" s="19"/>
      <c r="D638" s="19"/>
    </row>
    <row r="639" spans="1:4" s="80" customFormat="1" x14ac:dyDescent="0.35">
      <c r="A639" s="16"/>
      <c r="C639" s="19"/>
      <c r="D639" s="19"/>
    </row>
    <row r="640" spans="1:4" s="80" customFormat="1" x14ac:dyDescent="0.35">
      <c r="A640" s="16"/>
      <c r="C640" s="19"/>
      <c r="D640" s="19"/>
    </row>
    <row r="641" spans="1:4" s="80" customFormat="1" x14ac:dyDescent="0.35">
      <c r="A641" s="16"/>
      <c r="C641" s="19"/>
      <c r="D641" s="19"/>
    </row>
    <row r="642" spans="1:4" s="80" customFormat="1" x14ac:dyDescent="0.35">
      <c r="A642" s="16"/>
      <c r="C642" s="19"/>
      <c r="D642" s="19"/>
    </row>
    <row r="643" spans="1:4" s="80" customFormat="1" x14ac:dyDescent="0.35">
      <c r="A643" s="16"/>
      <c r="C643" s="19"/>
      <c r="D643" s="19"/>
    </row>
    <row r="644" spans="1:4" s="80" customFormat="1" x14ac:dyDescent="0.35">
      <c r="A644" s="16"/>
      <c r="C644" s="19"/>
      <c r="D644" s="19"/>
    </row>
    <row r="645" spans="1:4" s="80" customFormat="1" x14ac:dyDescent="0.35">
      <c r="A645" s="16"/>
      <c r="C645" s="19"/>
      <c r="D645" s="19"/>
    </row>
    <row r="646" spans="1:4" s="80" customFormat="1" x14ac:dyDescent="0.35">
      <c r="A646" s="16"/>
      <c r="C646" s="19"/>
      <c r="D646" s="19"/>
    </row>
    <row r="647" spans="1:4" s="80" customFormat="1" x14ac:dyDescent="0.35">
      <c r="A647" s="16"/>
      <c r="C647" s="19"/>
      <c r="D647" s="19"/>
    </row>
    <row r="648" spans="1:4" s="80" customFormat="1" x14ac:dyDescent="0.35">
      <c r="A648" s="16"/>
      <c r="C648" s="19"/>
      <c r="D648" s="19"/>
    </row>
    <row r="649" spans="1:4" s="80" customFormat="1" x14ac:dyDescent="0.35">
      <c r="A649" s="16"/>
      <c r="C649" s="19"/>
      <c r="D649" s="19"/>
    </row>
    <row r="650" spans="1:4" s="80" customFormat="1" x14ac:dyDescent="0.35">
      <c r="A650" s="16"/>
      <c r="C650" s="19"/>
      <c r="D650" s="19"/>
    </row>
    <row r="651" spans="1:4" s="80" customFormat="1" x14ac:dyDescent="0.35">
      <c r="A651" s="16"/>
      <c r="C651" s="19"/>
      <c r="D651" s="19"/>
    </row>
    <row r="652" spans="1:4" s="80" customFormat="1" x14ac:dyDescent="0.35">
      <c r="A652" s="16"/>
      <c r="C652" s="19"/>
      <c r="D652" s="19"/>
    </row>
    <row r="653" spans="1:4" s="80" customFormat="1" x14ac:dyDescent="0.35">
      <c r="A653" s="16"/>
      <c r="C653" s="19"/>
      <c r="D653" s="19"/>
    </row>
    <row r="654" spans="1:4" s="80" customFormat="1" x14ac:dyDescent="0.35">
      <c r="A654" s="16"/>
      <c r="C654" s="19"/>
      <c r="D654" s="19"/>
    </row>
    <row r="655" spans="1:4" s="80" customFormat="1" x14ac:dyDescent="0.35">
      <c r="A655" s="16"/>
      <c r="C655" s="19"/>
      <c r="D655" s="19"/>
    </row>
    <row r="656" spans="1:4" s="80" customFormat="1" x14ac:dyDescent="0.35">
      <c r="A656" s="16"/>
      <c r="C656" s="19"/>
      <c r="D656" s="19"/>
    </row>
    <row r="657" spans="1:4" s="80" customFormat="1" x14ac:dyDescent="0.35">
      <c r="A657" s="16"/>
      <c r="C657" s="19"/>
      <c r="D657" s="19"/>
    </row>
    <row r="658" spans="1:4" s="80" customFormat="1" x14ac:dyDescent="0.35">
      <c r="A658" s="16"/>
      <c r="C658" s="19"/>
      <c r="D658" s="19"/>
    </row>
    <row r="659" spans="1:4" s="80" customFormat="1" x14ac:dyDescent="0.35">
      <c r="A659" s="16"/>
      <c r="C659" s="19"/>
      <c r="D659" s="19"/>
    </row>
    <row r="660" spans="1:4" s="80" customFormat="1" x14ac:dyDescent="0.35">
      <c r="A660" s="16"/>
      <c r="C660" s="19"/>
      <c r="D660" s="19"/>
    </row>
    <row r="661" spans="1:4" s="80" customFormat="1" x14ac:dyDescent="0.35">
      <c r="A661" s="16"/>
      <c r="C661" s="19"/>
      <c r="D661" s="19"/>
    </row>
    <row r="662" spans="1:4" s="80" customFormat="1" x14ac:dyDescent="0.35">
      <c r="A662" s="16"/>
      <c r="C662" s="19"/>
      <c r="D662" s="19"/>
    </row>
    <row r="663" spans="1:4" s="80" customFormat="1" x14ac:dyDescent="0.35">
      <c r="A663" s="16"/>
      <c r="C663" s="19"/>
      <c r="D663" s="19"/>
    </row>
    <row r="664" spans="1:4" s="80" customFormat="1" x14ac:dyDescent="0.35">
      <c r="A664" s="16"/>
      <c r="C664" s="19"/>
      <c r="D664" s="19"/>
    </row>
    <row r="665" spans="1:4" s="80" customFormat="1" x14ac:dyDescent="0.35">
      <c r="A665" s="16"/>
      <c r="C665" s="19"/>
      <c r="D665" s="19"/>
    </row>
    <row r="666" spans="1:4" s="80" customFormat="1" x14ac:dyDescent="0.35">
      <c r="A666" s="16"/>
      <c r="C666" s="19"/>
      <c r="D666" s="19"/>
    </row>
    <row r="667" spans="1:4" s="80" customFormat="1" x14ac:dyDescent="0.35">
      <c r="A667" s="16"/>
      <c r="C667" s="19"/>
      <c r="D667" s="19"/>
    </row>
    <row r="668" spans="1:4" s="80" customFormat="1" x14ac:dyDescent="0.35">
      <c r="A668" s="16"/>
      <c r="C668" s="19"/>
      <c r="D668" s="19"/>
    </row>
    <row r="669" spans="1:4" s="80" customFormat="1" x14ac:dyDescent="0.35">
      <c r="A669" s="16"/>
      <c r="C669" s="19"/>
      <c r="D669" s="19"/>
    </row>
    <row r="670" spans="1:4" s="80" customFormat="1" x14ac:dyDescent="0.35">
      <c r="A670" s="16"/>
      <c r="C670" s="19"/>
      <c r="D670" s="19"/>
    </row>
    <row r="671" spans="1:4" s="80" customFormat="1" x14ac:dyDescent="0.35">
      <c r="A671" s="16"/>
      <c r="C671" s="19"/>
      <c r="D671" s="19"/>
    </row>
    <row r="672" spans="1:4" s="80" customFormat="1" x14ac:dyDescent="0.35">
      <c r="A672" s="16"/>
      <c r="C672" s="19"/>
      <c r="D672" s="19"/>
    </row>
    <row r="673" spans="1:4" s="80" customFormat="1" x14ac:dyDescent="0.35">
      <c r="A673" s="16"/>
      <c r="C673" s="19"/>
      <c r="D673" s="19"/>
    </row>
    <row r="674" spans="1:4" s="80" customFormat="1" x14ac:dyDescent="0.35">
      <c r="A674" s="16"/>
      <c r="C674" s="19"/>
      <c r="D674" s="19"/>
    </row>
    <row r="675" spans="1:4" s="80" customFormat="1" x14ac:dyDescent="0.35">
      <c r="A675" s="16"/>
      <c r="C675" s="19"/>
      <c r="D675" s="19"/>
    </row>
    <row r="676" spans="1:4" s="80" customFormat="1" x14ac:dyDescent="0.35">
      <c r="A676" s="16"/>
      <c r="C676" s="19"/>
      <c r="D676" s="19"/>
    </row>
    <row r="677" spans="1:4" s="80" customFormat="1" x14ac:dyDescent="0.35">
      <c r="A677" s="16"/>
      <c r="C677" s="19"/>
      <c r="D677" s="19"/>
    </row>
    <row r="678" spans="1:4" s="80" customFormat="1" x14ac:dyDescent="0.35">
      <c r="A678" s="16"/>
      <c r="C678" s="19"/>
      <c r="D678" s="19"/>
    </row>
    <row r="679" spans="1:4" s="80" customFormat="1" x14ac:dyDescent="0.35">
      <c r="A679" s="16"/>
      <c r="C679" s="19"/>
      <c r="D679" s="19"/>
    </row>
    <row r="680" spans="1:4" s="80" customFormat="1" x14ac:dyDescent="0.35">
      <c r="A680" s="16"/>
      <c r="C680" s="19"/>
      <c r="D680" s="19"/>
    </row>
    <row r="681" spans="1:4" s="80" customFormat="1" x14ac:dyDescent="0.35">
      <c r="A681" s="16"/>
      <c r="C681" s="19"/>
      <c r="D681" s="19"/>
    </row>
    <row r="682" spans="1:4" s="80" customFormat="1" x14ac:dyDescent="0.35">
      <c r="A682" s="16"/>
      <c r="C682" s="19"/>
      <c r="D682" s="19"/>
    </row>
    <row r="683" spans="1:4" s="80" customFormat="1" x14ac:dyDescent="0.35">
      <c r="A683" s="16"/>
      <c r="C683" s="19"/>
      <c r="D683" s="19"/>
    </row>
    <row r="684" spans="1:4" s="80" customFormat="1" x14ac:dyDescent="0.35">
      <c r="A684" s="16"/>
      <c r="C684" s="19"/>
      <c r="D684" s="19"/>
    </row>
    <row r="685" spans="1:4" s="80" customFormat="1" x14ac:dyDescent="0.35">
      <c r="A685" s="16"/>
      <c r="C685" s="19"/>
      <c r="D685" s="19"/>
    </row>
    <row r="686" spans="1:4" s="80" customFormat="1" x14ac:dyDescent="0.35">
      <c r="A686" s="16"/>
      <c r="C686" s="19"/>
      <c r="D686" s="19"/>
    </row>
    <row r="687" spans="1:4" s="80" customFormat="1" x14ac:dyDescent="0.35">
      <c r="A687" s="16"/>
      <c r="C687" s="19"/>
      <c r="D687" s="19"/>
    </row>
    <row r="688" spans="1:4" s="80" customFormat="1" x14ac:dyDescent="0.35">
      <c r="A688" s="16"/>
      <c r="C688" s="19"/>
      <c r="D688" s="19"/>
    </row>
    <row r="689" spans="1:4" s="80" customFormat="1" x14ac:dyDescent="0.35">
      <c r="A689" s="16"/>
      <c r="C689" s="19"/>
      <c r="D689" s="19"/>
    </row>
    <row r="690" spans="1:4" s="80" customFormat="1" x14ac:dyDescent="0.35">
      <c r="A690" s="16"/>
      <c r="C690" s="19"/>
      <c r="D690" s="19"/>
    </row>
    <row r="691" spans="1:4" s="80" customFormat="1" x14ac:dyDescent="0.35">
      <c r="A691" s="16"/>
      <c r="C691" s="19"/>
      <c r="D691" s="19"/>
    </row>
    <row r="692" spans="1:4" s="80" customFormat="1" x14ac:dyDescent="0.35">
      <c r="A692" s="16"/>
      <c r="C692" s="19"/>
      <c r="D692" s="19"/>
    </row>
    <row r="693" spans="1:4" s="80" customFormat="1" x14ac:dyDescent="0.35">
      <c r="A693" s="16"/>
      <c r="C693" s="19"/>
      <c r="D693" s="19"/>
    </row>
    <row r="694" spans="1:4" s="80" customFormat="1" x14ac:dyDescent="0.35">
      <c r="A694" s="16"/>
      <c r="C694" s="19"/>
      <c r="D694" s="19"/>
    </row>
    <row r="695" spans="1:4" s="80" customFormat="1" x14ac:dyDescent="0.35">
      <c r="A695" s="16"/>
      <c r="C695" s="19"/>
      <c r="D695" s="19"/>
    </row>
    <row r="696" spans="1:4" s="80" customFormat="1" x14ac:dyDescent="0.35">
      <c r="A696" s="16"/>
      <c r="C696" s="19"/>
      <c r="D696" s="19"/>
    </row>
    <row r="697" spans="1:4" s="80" customFormat="1" x14ac:dyDescent="0.35">
      <c r="A697" s="16"/>
      <c r="C697" s="19"/>
      <c r="D697" s="19"/>
    </row>
    <row r="698" spans="1:4" s="80" customFormat="1" x14ac:dyDescent="0.35">
      <c r="A698" s="16"/>
      <c r="C698" s="19"/>
      <c r="D698" s="19"/>
    </row>
    <row r="699" spans="1:4" s="80" customFormat="1" x14ac:dyDescent="0.35">
      <c r="A699" s="16"/>
      <c r="C699" s="19"/>
      <c r="D699" s="19"/>
    </row>
    <row r="700" spans="1:4" s="80" customFormat="1" x14ac:dyDescent="0.35">
      <c r="A700" s="16"/>
      <c r="C700" s="19"/>
      <c r="D700" s="19"/>
    </row>
    <row r="701" spans="1:4" s="80" customFormat="1" x14ac:dyDescent="0.35">
      <c r="A701" s="16"/>
      <c r="C701" s="19"/>
      <c r="D701" s="19"/>
    </row>
    <row r="702" spans="1:4" s="80" customFormat="1" x14ac:dyDescent="0.35">
      <c r="A702" s="16"/>
      <c r="C702" s="19"/>
      <c r="D702" s="19"/>
    </row>
    <row r="703" spans="1:4" s="80" customFormat="1" x14ac:dyDescent="0.35">
      <c r="A703" s="16"/>
      <c r="C703" s="19"/>
      <c r="D703" s="19"/>
    </row>
    <row r="704" spans="1:4" s="80" customFormat="1" x14ac:dyDescent="0.35">
      <c r="A704" s="16"/>
      <c r="C704" s="19"/>
      <c r="D704" s="19"/>
    </row>
    <row r="705" spans="1:4" s="80" customFormat="1" x14ac:dyDescent="0.35">
      <c r="A705" s="16"/>
      <c r="C705" s="19"/>
      <c r="D705" s="19"/>
    </row>
    <row r="706" spans="1:4" s="80" customFormat="1" x14ac:dyDescent="0.35">
      <c r="A706" s="16"/>
      <c r="C706" s="19"/>
      <c r="D706" s="19"/>
    </row>
    <row r="707" spans="1:4" s="80" customFormat="1" x14ac:dyDescent="0.35">
      <c r="A707" s="16"/>
      <c r="C707" s="19"/>
      <c r="D707" s="19"/>
    </row>
    <row r="708" spans="1:4" s="80" customFormat="1" x14ac:dyDescent="0.35">
      <c r="A708" s="16"/>
      <c r="C708" s="19"/>
      <c r="D708" s="19"/>
    </row>
    <row r="709" spans="1:4" s="80" customFormat="1" x14ac:dyDescent="0.35">
      <c r="A709" s="16"/>
      <c r="C709" s="19"/>
      <c r="D709" s="19"/>
    </row>
    <row r="710" spans="1:4" s="80" customFormat="1" x14ac:dyDescent="0.35">
      <c r="A710" s="16"/>
      <c r="C710" s="19"/>
      <c r="D710" s="19"/>
    </row>
    <row r="711" spans="1:4" s="80" customFormat="1" x14ac:dyDescent="0.35">
      <c r="A711" s="16"/>
      <c r="C711" s="19"/>
      <c r="D711" s="19"/>
    </row>
    <row r="712" spans="1:4" s="80" customFormat="1" x14ac:dyDescent="0.35">
      <c r="A712" s="16"/>
      <c r="C712" s="19"/>
      <c r="D712" s="19"/>
    </row>
    <row r="713" spans="1:4" s="80" customFormat="1" x14ac:dyDescent="0.35">
      <c r="A713" s="16"/>
      <c r="C713" s="19"/>
      <c r="D713" s="19"/>
    </row>
    <row r="714" spans="1:4" s="80" customFormat="1" x14ac:dyDescent="0.35">
      <c r="A714" s="16"/>
      <c r="C714" s="19"/>
      <c r="D714" s="19"/>
    </row>
    <row r="715" spans="1:4" s="80" customFormat="1" x14ac:dyDescent="0.35">
      <c r="A715" s="16"/>
      <c r="C715" s="19"/>
      <c r="D715" s="19"/>
    </row>
    <row r="716" spans="1:4" s="80" customFormat="1" x14ac:dyDescent="0.35">
      <c r="A716" s="16"/>
      <c r="C716" s="19"/>
      <c r="D716" s="19"/>
    </row>
    <row r="717" spans="1:4" s="80" customFormat="1" x14ac:dyDescent="0.35">
      <c r="A717" s="16"/>
      <c r="C717" s="19"/>
      <c r="D717" s="19"/>
    </row>
    <row r="718" spans="1:4" s="80" customFormat="1" x14ac:dyDescent="0.35">
      <c r="A718" s="16"/>
      <c r="C718" s="19"/>
      <c r="D718" s="19"/>
    </row>
    <row r="719" spans="1:4" s="80" customFormat="1" x14ac:dyDescent="0.35">
      <c r="A719" s="16"/>
      <c r="C719" s="19"/>
      <c r="D719" s="19"/>
    </row>
    <row r="720" spans="1:4" s="80" customFormat="1" x14ac:dyDescent="0.35">
      <c r="A720" s="16"/>
      <c r="C720" s="19"/>
      <c r="D720" s="19"/>
    </row>
    <row r="721" spans="1:4" s="80" customFormat="1" x14ac:dyDescent="0.35">
      <c r="A721" s="16"/>
      <c r="C721" s="19"/>
      <c r="D721" s="19"/>
    </row>
    <row r="722" spans="1:4" s="80" customFormat="1" x14ac:dyDescent="0.35">
      <c r="A722" s="16"/>
      <c r="C722" s="19"/>
      <c r="D722" s="19"/>
    </row>
    <row r="723" spans="1:4" s="80" customFormat="1" x14ac:dyDescent="0.35">
      <c r="A723" s="16"/>
      <c r="C723" s="19"/>
      <c r="D723" s="19"/>
    </row>
    <row r="724" spans="1:4" s="80" customFormat="1" x14ac:dyDescent="0.35">
      <c r="A724" s="16"/>
      <c r="C724" s="19"/>
      <c r="D724" s="19"/>
    </row>
    <row r="725" spans="1:4" s="80" customFormat="1" x14ac:dyDescent="0.35">
      <c r="A725" s="16"/>
      <c r="C725" s="19"/>
      <c r="D725" s="19"/>
    </row>
    <row r="726" spans="1:4" s="80" customFormat="1" x14ac:dyDescent="0.35">
      <c r="A726" s="16"/>
      <c r="C726" s="19"/>
      <c r="D726" s="19"/>
    </row>
    <row r="727" spans="1:4" s="80" customFormat="1" x14ac:dyDescent="0.35">
      <c r="A727" s="16"/>
      <c r="C727" s="19"/>
      <c r="D727" s="19"/>
    </row>
    <row r="728" spans="1:4" s="80" customFormat="1" x14ac:dyDescent="0.35">
      <c r="A728" s="16"/>
      <c r="C728" s="19"/>
      <c r="D728" s="19"/>
    </row>
    <row r="729" spans="1:4" s="80" customFormat="1" x14ac:dyDescent="0.35">
      <c r="A729" s="16"/>
      <c r="C729" s="19"/>
      <c r="D729" s="19"/>
    </row>
    <row r="730" spans="1:4" s="80" customFormat="1" x14ac:dyDescent="0.35">
      <c r="A730" s="16"/>
      <c r="C730" s="19"/>
      <c r="D730" s="19"/>
    </row>
    <row r="731" spans="1:4" s="80" customFormat="1" x14ac:dyDescent="0.35">
      <c r="A731" s="16"/>
      <c r="C731" s="19"/>
      <c r="D731" s="19"/>
    </row>
    <row r="732" spans="1:4" s="80" customFormat="1" x14ac:dyDescent="0.35">
      <c r="A732" s="16"/>
      <c r="C732" s="19"/>
      <c r="D732" s="19"/>
    </row>
    <row r="733" spans="1:4" s="80" customFormat="1" x14ac:dyDescent="0.35">
      <c r="A733" s="16"/>
      <c r="C733" s="19"/>
      <c r="D733" s="19"/>
    </row>
    <row r="734" spans="1:4" s="80" customFormat="1" x14ac:dyDescent="0.35">
      <c r="A734" s="16"/>
      <c r="C734" s="19"/>
      <c r="D734" s="19"/>
    </row>
    <row r="735" spans="1:4" s="80" customFormat="1" x14ac:dyDescent="0.35">
      <c r="A735" s="16"/>
      <c r="C735" s="19"/>
      <c r="D735" s="19"/>
    </row>
    <row r="736" spans="1:4" s="80" customFormat="1" x14ac:dyDescent="0.35">
      <c r="A736" s="16"/>
      <c r="C736" s="19"/>
      <c r="D736" s="19"/>
    </row>
    <row r="737" spans="1:4" s="80" customFormat="1" x14ac:dyDescent="0.35">
      <c r="A737" s="16"/>
      <c r="C737" s="19"/>
      <c r="D737" s="19"/>
    </row>
    <row r="738" spans="1:4" s="80" customFormat="1" x14ac:dyDescent="0.35">
      <c r="A738" s="16"/>
      <c r="C738" s="19"/>
      <c r="D738" s="19"/>
    </row>
    <row r="739" spans="1:4" s="80" customFormat="1" x14ac:dyDescent="0.35">
      <c r="A739" s="16"/>
      <c r="C739" s="19"/>
      <c r="D739" s="19"/>
    </row>
    <row r="740" spans="1:4" s="80" customFormat="1" x14ac:dyDescent="0.35">
      <c r="A740" s="16"/>
      <c r="C740" s="19"/>
      <c r="D740" s="19"/>
    </row>
    <row r="741" spans="1:4" s="80" customFormat="1" x14ac:dyDescent="0.35">
      <c r="A741" s="16"/>
      <c r="C741" s="19"/>
      <c r="D741" s="19"/>
    </row>
    <row r="742" spans="1:4" s="80" customFormat="1" x14ac:dyDescent="0.35">
      <c r="A742" s="16"/>
      <c r="C742" s="19"/>
      <c r="D742" s="19"/>
    </row>
    <row r="743" spans="1:4" s="80" customFormat="1" x14ac:dyDescent="0.35">
      <c r="A743" s="16"/>
      <c r="C743" s="19"/>
      <c r="D743" s="19"/>
    </row>
    <row r="744" spans="1:4" s="80" customFormat="1" x14ac:dyDescent="0.35">
      <c r="A744" s="16"/>
      <c r="C744" s="19"/>
      <c r="D744" s="19"/>
    </row>
    <row r="745" spans="1:4" s="80" customFormat="1" x14ac:dyDescent="0.35">
      <c r="A745" s="16"/>
      <c r="C745" s="19"/>
      <c r="D745" s="19"/>
    </row>
    <row r="746" spans="1:4" s="80" customFormat="1" x14ac:dyDescent="0.35">
      <c r="A746" s="16"/>
      <c r="C746" s="19"/>
      <c r="D746" s="19"/>
    </row>
    <row r="747" spans="1:4" s="80" customFormat="1" x14ac:dyDescent="0.35">
      <c r="A747" s="16"/>
      <c r="C747" s="19"/>
      <c r="D747" s="19"/>
    </row>
    <row r="748" spans="1:4" s="80" customFormat="1" x14ac:dyDescent="0.35">
      <c r="A748" s="16"/>
      <c r="C748" s="19"/>
      <c r="D748" s="19"/>
    </row>
    <row r="749" spans="1:4" s="80" customFormat="1" x14ac:dyDescent="0.35">
      <c r="A749" s="16"/>
      <c r="C749" s="19"/>
      <c r="D749" s="19"/>
    </row>
    <row r="750" spans="1:4" s="80" customFormat="1" x14ac:dyDescent="0.35">
      <c r="A750" s="16"/>
      <c r="C750" s="19"/>
      <c r="D750" s="19"/>
    </row>
    <row r="751" spans="1:4" s="80" customFormat="1" x14ac:dyDescent="0.35">
      <c r="A751" s="16"/>
      <c r="C751" s="19"/>
      <c r="D751" s="19"/>
    </row>
    <row r="752" spans="1:4" s="80" customFormat="1" x14ac:dyDescent="0.35">
      <c r="A752" s="16"/>
      <c r="C752" s="19"/>
      <c r="D752" s="19"/>
    </row>
    <row r="753" spans="1:4" s="80" customFormat="1" x14ac:dyDescent="0.35">
      <c r="A753" s="16"/>
      <c r="C753" s="19"/>
      <c r="D753" s="19"/>
    </row>
    <row r="754" spans="1:4" s="80" customFormat="1" x14ac:dyDescent="0.35">
      <c r="A754" s="16"/>
      <c r="C754" s="19"/>
      <c r="D754" s="19"/>
    </row>
    <row r="755" spans="1:4" s="80" customFormat="1" x14ac:dyDescent="0.35">
      <c r="A755" s="16"/>
      <c r="C755" s="19"/>
      <c r="D755" s="19"/>
    </row>
    <row r="756" spans="1:4" s="80" customFormat="1" x14ac:dyDescent="0.35">
      <c r="A756" s="16"/>
      <c r="C756" s="19"/>
      <c r="D756" s="19"/>
    </row>
    <row r="757" spans="1:4" s="80" customFormat="1" x14ac:dyDescent="0.35">
      <c r="A757" s="16"/>
      <c r="C757" s="19"/>
      <c r="D757" s="19"/>
    </row>
    <row r="758" spans="1:4" s="80" customFormat="1" x14ac:dyDescent="0.35">
      <c r="A758" s="16"/>
      <c r="C758" s="19"/>
      <c r="D758" s="19"/>
    </row>
    <row r="759" spans="1:4" s="80" customFormat="1" x14ac:dyDescent="0.35">
      <c r="A759" s="16"/>
      <c r="C759" s="19"/>
      <c r="D759" s="19"/>
    </row>
    <row r="760" spans="1:4" s="80" customFormat="1" x14ac:dyDescent="0.35">
      <c r="A760" s="16"/>
      <c r="C760" s="19"/>
      <c r="D760" s="19"/>
    </row>
    <row r="761" spans="1:4" s="80" customFormat="1" x14ac:dyDescent="0.35">
      <c r="A761" s="16"/>
      <c r="C761" s="19"/>
      <c r="D761" s="19"/>
    </row>
    <row r="762" spans="1:4" s="80" customFormat="1" x14ac:dyDescent="0.35">
      <c r="A762" s="16"/>
      <c r="C762" s="19"/>
      <c r="D762" s="19"/>
    </row>
    <row r="763" spans="1:4" s="80" customFormat="1" x14ac:dyDescent="0.35">
      <c r="A763" s="16"/>
      <c r="C763" s="19"/>
      <c r="D763" s="19"/>
    </row>
    <row r="764" spans="1:4" s="80" customFormat="1" x14ac:dyDescent="0.35">
      <c r="A764" s="16"/>
      <c r="C764" s="19"/>
      <c r="D764" s="19"/>
    </row>
    <row r="765" spans="1:4" s="80" customFormat="1" x14ac:dyDescent="0.35">
      <c r="A765" s="16"/>
      <c r="C765" s="19"/>
      <c r="D765" s="19"/>
    </row>
    <row r="766" spans="1:4" s="80" customFormat="1" x14ac:dyDescent="0.35">
      <c r="A766" s="16"/>
      <c r="C766" s="19"/>
      <c r="D766" s="19"/>
    </row>
    <row r="767" spans="1:4" s="80" customFormat="1" x14ac:dyDescent="0.35">
      <c r="A767" s="16"/>
      <c r="C767" s="19"/>
      <c r="D767" s="19"/>
    </row>
    <row r="768" spans="1:4" s="80" customFormat="1" x14ac:dyDescent="0.35">
      <c r="A768" s="16"/>
      <c r="C768" s="19"/>
      <c r="D768" s="19"/>
    </row>
    <row r="769" spans="1:4" s="80" customFormat="1" x14ac:dyDescent="0.35">
      <c r="A769" s="16"/>
      <c r="C769" s="19"/>
      <c r="D769" s="19"/>
    </row>
    <row r="770" spans="1:4" s="80" customFormat="1" x14ac:dyDescent="0.35">
      <c r="A770" s="16"/>
      <c r="C770" s="19"/>
      <c r="D770" s="19"/>
    </row>
    <row r="771" spans="1:4" s="80" customFormat="1" x14ac:dyDescent="0.35">
      <c r="A771" s="16"/>
      <c r="C771" s="19"/>
      <c r="D771" s="19"/>
    </row>
    <row r="772" spans="1:4" s="80" customFormat="1" x14ac:dyDescent="0.35">
      <c r="A772" s="16"/>
      <c r="C772" s="19"/>
      <c r="D772" s="19"/>
    </row>
    <row r="773" spans="1:4" s="80" customFormat="1" x14ac:dyDescent="0.35">
      <c r="A773" s="16"/>
      <c r="C773" s="19"/>
      <c r="D773" s="19"/>
    </row>
    <row r="774" spans="1:4" s="80" customFormat="1" x14ac:dyDescent="0.35">
      <c r="A774" s="16"/>
      <c r="C774" s="19"/>
      <c r="D774" s="19"/>
    </row>
    <row r="775" spans="1:4" s="80" customFormat="1" x14ac:dyDescent="0.35">
      <c r="A775" s="16"/>
      <c r="C775" s="19"/>
      <c r="D775" s="19"/>
    </row>
    <row r="776" spans="1:4" s="80" customFormat="1" x14ac:dyDescent="0.35">
      <c r="A776" s="16"/>
      <c r="C776" s="19"/>
      <c r="D776" s="19"/>
    </row>
    <row r="777" spans="1:4" s="80" customFormat="1" x14ac:dyDescent="0.35">
      <c r="A777" s="16"/>
      <c r="C777" s="19"/>
      <c r="D777" s="19"/>
    </row>
    <row r="778" spans="1:4" s="80" customFormat="1" x14ac:dyDescent="0.35">
      <c r="A778" s="16"/>
      <c r="C778" s="19"/>
      <c r="D778" s="19"/>
    </row>
    <row r="779" spans="1:4" s="80" customFormat="1" x14ac:dyDescent="0.35">
      <c r="A779" s="16"/>
      <c r="C779" s="19"/>
      <c r="D779" s="19"/>
    </row>
    <row r="780" spans="1:4" s="80" customFormat="1" x14ac:dyDescent="0.35">
      <c r="A780" s="16"/>
      <c r="C780" s="19"/>
      <c r="D780" s="19"/>
    </row>
    <row r="781" spans="1:4" s="80" customFormat="1" x14ac:dyDescent="0.35">
      <c r="A781" s="16"/>
      <c r="C781" s="19"/>
      <c r="D781" s="19"/>
    </row>
    <row r="782" spans="1:4" s="80" customFormat="1" x14ac:dyDescent="0.35">
      <c r="A782" s="16"/>
      <c r="C782" s="19"/>
      <c r="D782" s="19"/>
    </row>
    <row r="783" spans="1:4" s="80" customFormat="1" x14ac:dyDescent="0.35">
      <c r="A783" s="16"/>
      <c r="C783" s="19"/>
      <c r="D783" s="19"/>
    </row>
    <row r="784" spans="1:4" s="80" customFormat="1" x14ac:dyDescent="0.35">
      <c r="A784" s="16"/>
      <c r="C784" s="19"/>
      <c r="D784" s="19"/>
    </row>
    <row r="785" spans="1:4" s="80" customFormat="1" x14ac:dyDescent="0.35">
      <c r="A785" s="16"/>
      <c r="C785" s="19"/>
      <c r="D785" s="19"/>
    </row>
    <row r="786" spans="1:4" s="80" customFormat="1" x14ac:dyDescent="0.35">
      <c r="A786" s="16"/>
      <c r="C786" s="19"/>
      <c r="D786" s="19"/>
    </row>
    <row r="787" spans="1:4" s="80" customFormat="1" x14ac:dyDescent="0.35">
      <c r="A787" s="16"/>
      <c r="C787" s="19"/>
      <c r="D787" s="19"/>
    </row>
    <row r="788" spans="1:4" s="80" customFormat="1" x14ac:dyDescent="0.35">
      <c r="A788" s="16"/>
      <c r="C788" s="19"/>
      <c r="D788" s="19"/>
    </row>
    <row r="789" spans="1:4" s="80" customFormat="1" x14ac:dyDescent="0.35">
      <c r="A789" s="16"/>
      <c r="C789" s="19"/>
      <c r="D789" s="19"/>
    </row>
    <row r="790" spans="1:4" s="80" customFormat="1" x14ac:dyDescent="0.35">
      <c r="A790" s="16"/>
      <c r="C790" s="19"/>
      <c r="D790" s="19"/>
    </row>
    <row r="791" spans="1:4" s="80" customFormat="1" x14ac:dyDescent="0.35">
      <c r="A791" s="16"/>
      <c r="C791" s="19"/>
      <c r="D791" s="19"/>
    </row>
    <row r="792" spans="1:4" s="80" customFormat="1" x14ac:dyDescent="0.35">
      <c r="A792" s="16"/>
      <c r="C792" s="19"/>
      <c r="D792" s="19"/>
    </row>
    <row r="793" spans="1:4" s="80" customFormat="1" x14ac:dyDescent="0.35">
      <c r="A793" s="16"/>
      <c r="C793" s="19"/>
      <c r="D793" s="19"/>
    </row>
    <row r="794" spans="1:4" s="80" customFormat="1" x14ac:dyDescent="0.35">
      <c r="A794" s="16"/>
      <c r="C794" s="19"/>
      <c r="D794" s="19"/>
    </row>
    <row r="795" spans="1:4" s="80" customFormat="1" x14ac:dyDescent="0.35">
      <c r="A795" s="16"/>
      <c r="C795" s="19"/>
      <c r="D795" s="19"/>
    </row>
    <row r="796" spans="1:4" s="80" customFormat="1" x14ac:dyDescent="0.35">
      <c r="A796" s="16"/>
      <c r="C796" s="19"/>
      <c r="D796" s="19"/>
    </row>
    <row r="797" spans="1:4" s="80" customFormat="1" x14ac:dyDescent="0.35">
      <c r="A797" s="16"/>
      <c r="C797" s="19"/>
      <c r="D797" s="19"/>
    </row>
    <row r="798" spans="1:4" s="80" customFormat="1" x14ac:dyDescent="0.35">
      <c r="A798" s="16"/>
      <c r="C798" s="19"/>
      <c r="D798" s="19"/>
    </row>
    <row r="799" spans="1:4" s="80" customFormat="1" x14ac:dyDescent="0.35">
      <c r="A799" s="16"/>
      <c r="C799" s="19"/>
      <c r="D799" s="19"/>
    </row>
    <row r="800" spans="1:4" s="80" customFormat="1" x14ac:dyDescent="0.35">
      <c r="A800" s="16"/>
      <c r="C800" s="19"/>
      <c r="D800" s="19"/>
    </row>
    <row r="801" spans="1:4" s="80" customFormat="1" x14ac:dyDescent="0.35">
      <c r="A801" s="16"/>
      <c r="C801" s="19"/>
      <c r="D801" s="19"/>
    </row>
    <row r="802" spans="1:4" s="80" customFormat="1" x14ac:dyDescent="0.35">
      <c r="A802" s="16"/>
      <c r="C802" s="19"/>
      <c r="D802" s="19"/>
    </row>
    <row r="803" spans="1:4" s="80" customFormat="1" x14ac:dyDescent="0.35">
      <c r="A803" s="16"/>
      <c r="C803" s="19"/>
      <c r="D803" s="19"/>
    </row>
    <row r="804" spans="1:4" s="80" customFormat="1" x14ac:dyDescent="0.35">
      <c r="A804" s="16"/>
      <c r="C804" s="19"/>
      <c r="D804" s="19"/>
    </row>
    <row r="805" spans="1:4" s="80" customFormat="1" x14ac:dyDescent="0.35">
      <c r="A805" s="16"/>
      <c r="C805" s="19"/>
      <c r="D805" s="19"/>
    </row>
    <row r="806" spans="1:4" s="80" customFormat="1" x14ac:dyDescent="0.35">
      <c r="A806" s="16"/>
      <c r="C806" s="19"/>
      <c r="D806" s="19"/>
    </row>
    <row r="807" spans="1:4" s="80" customFormat="1" x14ac:dyDescent="0.35">
      <c r="A807" s="16"/>
      <c r="C807" s="19"/>
      <c r="D807" s="19"/>
    </row>
    <row r="808" spans="1:4" s="80" customFormat="1" x14ac:dyDescent="0.35">
      <c r="A808" s="16"/>
      <c r="C808" s="19"/>
      <c r="D808" s="19"/>
    </row>
    <row r="809" spans="1:4" s="80" customFormat="1" x14ac:dyDescent="0.35">
      <c r="A809" s="16"/>
      <c r="C809" s="19"/>
      <c r="D809" s="19"/>
    </row>
    <row r="810" spans="1:4" s="80" customFormat="1" x14ac:dyDescent="0.35">
      <c r="A810" s="16"/>
      <c r="C810" s="19"/>
      <c r="D810" s="19"/>
    </row>
    <row r="811" spans="1:4" s="80" customFormat="1" x14ac:dyDescent="0.35">
      <c r="A811" s="16"/>
      <c r="C811" s="19"/>
      <c r="D811" s="19"/>
    </row>
    <row r="812" spans="1:4" s="80" customFormat="1" x14ac:dyDescent="0.35">
      <c r="A812" s="16"/>
      <c r="C812" s="19"/>
      <c r="D812" s="19"/>
    </row>
    <row r="813" spans="1:4" s="80" customFormat="1" x14ac:dyDescent="0.35">
      <c r="A813" s="16"/>
      <c r="C813" s="19"/>
      <c r="D813" s="19"/>
    </row>
    <row r="814" spans="1:4" s="80" customFormat="1" x14ac:dyDescent="0.35">
      <c r="A814" s="16"/>
      <c r="C814" s="19"/>
      <c r="D814" s="19"/>
    </row>
    <row r="815" spans="1:4" s="80" customFormat="1" x14ac:dyDescent="0.35">
      <c r="A815" s="16"/>
      <c r="C815" s="19"/>
      <c r="D815" s="19"/>
    </row>
    <row r="816" spans="1:4" s="80" customFormat="1" x14ac:dyDescent="0.35">
      <c r="A816" s="16"/>
      <c r="C816" s="19"/>
      <c r="D816" s="19"/>
    </row>
    <row r="817" spans="1:4" s="80" customFormat="1" x14ac:dyDescent="0.35">
      <c r="A817" s="16"/>
      <c r="C817" s="19"/>
      <c r="D817" s="19"/>
    </row>
    <row r="818" spans="1:4" s="80" customFormat="1" x14ac:dyDescent="0.35">
      <c r="A818" s="16"/>
      <c r="C818" s="19"/>
      <c r="D818" s="19"/>
    </row>
    <row r="819" spans="1:4" s="80" customFormat="1" x14ac:dyDescent="0.35">
      <c r="A819" s="16"/>
      <c r="C819" s="19"/>
      <c r="D819" s="19"/>
    </row>
    <row r="820" spans="1:4" s="80" customFormat="1" x14ac:dyDescent="0.35">
      <c r="A820" s="16"/>
      <c r="C820" s="19"/>
      <c r="D820" s="19"/>
    </row>
    <row r="821" spans="1:4" s="80" customFormat="1" x14ac:dyDescent="0.35">
      <c r="A821" s="16"/>
      <c r="C821" s="19"/>
      <c r="D821" s="19"/>
    </row>
    <row r="822" spans="1:4" s="80" customFormat="1" x14ac:dyDescent="0.35">
      <c r="A822" s="16"/>
      <c r="C822" s="19"/>
      <c r="D822" s="19"/>
    </row>
    <row r="823" spans="1:4" s="80" customFormat="1" x14ac:dyDescent="0.35">
      <c r="A823" s="16"/>
      <c r="C823" s="19"/>
      <c r="D823" s="19"/>
    </row>
    <row r="824" spans="1:4" s="80" customFormat="1" x14ac:dyDescent="0.35">
      <c r="A824" s="16"/>
      <c r="C824" s="19"/>
      <c r="D824" s="19"/>
    </row>
    <row r="825" spans="1:4" s="80" customFormat="1" x14ac:dyDescent="0.35">
      <c r="A825" s="16"/>
      <c r="C825" s="19"/>
      <c r="D825" s="19"/>
    </row>
    <row r="826" spans="1:4" s="80" customFormat="1" x14ac:dyDescent="0.35">
      <c r="A826" s="16"/>
      <c r="C826" s="19"/>
      <c r="D826" s="19"/>
    </row>
    <row r="827" spans="1:4" s="80" customFormat="1" x14ac:dyDescent="0.35">
      <c r="A827" s="16"/>
      <c r="C827" s="19"/>
      <c r="D827" s="19"/>
    </row>
    <row r="828" spans="1:4" s="80" customFormat="1" x14ac:dyDescent="0.35">
      <c r="A828" s="16"/>
      <c r="C828" s="19"/>
      <c r="D828" s="19"/>
    </row>
    <row r="829" spans="1:4" s="80" customFormat="1" x14ac:dyDescent="0.35">
      <c r="A829" s="16"/>
      <c r="C829" s="19"/>
      <c r="D829" s="19"/>
    </row>
    <row r="830" spans="1:4" s="80" customFormat="1" x14ac:dyDescent="0.35">
      <c r="A830" s="16"/>
      <c r="C830" s="19"/>
      <c r="D830" s="19"/>
    </row>
    <row r="831" spans="1:4" s="80" customFormat="1" x14ac:dyDescent="0.35">
      <c r="A831" s="16"/>
      <c r="C831" s="19"/>
      <c r="D831" s="19"/>
    </row>
    <row r="832" spans="1:4" s="80" customFormat="1" x14ac:dyDescent="0.35">
      <c r="A832" s="16"/>
      <c r="C832" s="19"/>
      <c r="D832" s="19"/>
    </row>
    <row r="833" spans="1:4" s="80" customFormat="1" x14ac:dyDescent="0.35">
      <c r="A833" s="16"/>
      <c r="C833" s="19"/>
      <c r="D833" s="19"/>
    </row>
    <row r="834" spans="1:4" s="80" customFormat="1" x14ac:dyDescent="0.35">
      <c r="A834" s="16"/>
      <c r="C834" s="19"/>
      <c r="D834" s="19"/>
    </row>
    <row r="835" spans="1:4" s="80" customFormat="1" x14ac:dyDescent="0.35">
      <c r="A835" s="16"/>
      <c r="C835" s="19"/>
      <c r="D835" s="19"/>
    </row>
    <row r="836" spans="1:4" s="80" customFormat="1" x14ac:dyDescent="0.35">
      <c r="A836" s="16"/>
      <c r="C836" s="19"/>
      <c r="D836" s="19"/>
    </row>
    <row r="837" spans="1:4" s="80" customFormat="1" x14ac:dyDescent="0.35">
      <c r="A837" s="16"/>
      <c r="C837" s="19"/>
      <c r="D837" s="19"/>
    </row>
    <row r="838" spans="1:4" s="80" customFormat="1" x14ac:dyDescent="0.35">
      <c r="A838" s="16"/>
      <c r="C838" s="19"/>
      <c r="D838" s="19"/>
    </row>
    <row r="839" spans="1:4" s="80" customFormat="1" x14ac:dyDescent="0.35">
      <c r="A839" s="16"/>
      <c r="C839" s="19"/>
      <c r="D839" s="19"/>
    </row>
    <row r="840" spans="1:4" s="80" customFormat="1" x14ac:dyDescent="0.35">
      <c r="A840" s="16"/>
      <c r="C840" s="19"/>
      <c r="D840" s="19"/>
    </row>
    <row r="841" spans="1:4" s="80" customFormat="1" x14ac:dyDescent="0.35">
      <c r="A841" s="16"/>
      <c r="C841" s="19"/>
      <c r="D841" s="19"/>
    </row>
    <row r="842" spans="1:4" s="80" customFormat="1" x14ac:dyDescent="0.35">
      <c r="A842" s="16"/>
      <c r="C842" s="19"/>
      <c r="D842" s="19"/>
    </row>
    <row r="843" spans="1:4" s="80" customFormat="1" x14ac:dyDescent="0.35">
      <c r="A843" s="16"/>
      <c r="C843" s="19"/>
      <c r="D843" s="19"/>
    </row>
    <row r="844" spans="1:4" s="80" customFormat="1" x14ac:dyDescent="0.35">
      <c r="A844" s="16"/>
      <c r="C844" s="19"/>
      <c r="D844" s="19"/>
    </row>
    <row r="845" spans="1:4" s="80" customFormat="1" x14ac:dyDescent="0.35">
      <c r="A845" s="16"/>
      <c r="C845" s="19"/>
      <c r="D845" s="19"/>
    </row>
    <row r="846" spans="1:4" s="80" customFormat="1" x14ac:dyDescent="0.35">
      <c r="A846" s="16"/>
      <c r="C846" s="19"/>
      <c r="D846" s="19"/>
    </row>
    <row r="847" spans="1:4" s="80" customFormat="1" x14ac:dyDescent="0.35">
      <c r="A847" s="16"/>
      <c r="C847" s="19"/>
      <c r="D847" s="19"/>
    </row>
    <row r="848" spans="1:4" s="80" customFormat="1" x14ac:dyDescent="0.35">
      <c r="A848" s="16"/>
      <c r="C848" s="19"/>
      <c r="D848" s="19"/>
    </row>
    <row r="849" spans="1:4" s="80" customFormat="1" x14ac:dyDescent="0.35">
      <c r="A849" s="16"/>
      <c r="C849" s="19"/>
      <c r="D849" s="19"/>
    </row>
    <row r="850" spans="1:4" s="80" customFormat="1" x14ac:dyDescent="0.35">
      <c r="A850" s="16"/>
      <c r="C850" s="19"/>
      <c r="D850" s="19"/>
    </row>
    <row r="851" spans="1:4" s="80" customFormat="1" x14ac:dyDescent="0.35">
      <c r="A851" s="16"/>
      <c r="C851" s="19"/>
      <c r="D851" s="19"/>
    </row>
    <row r="852" spans="1:4" s="80" customFormat="1" x14ac:dyDescent="0.35">
      <c r="A852" s="16"/>
      <c r="C852" s="19"/>
      <c r="D852" s="19"/>
    </row>
    <row r="853" spans="1:4" s="80" customFormat="1" x14ac:dyDescent="0.35">
      <c r="A853" s="16"/>
      <c r="C853" s="19"/>
      <c r="D853" s="19"/>
    </row>
    <row r="854" spans="1:4" s="80" customFormat="1" x14ac:dyDescent="0.35">
      <c r="A854" s="16"/>
      <c r="C854" s="19"/>
      <c r="D854" s="19"/>
    </row>
    <row r="855" spans="1:4" s="80" customFormat="1" x14ac:dyDescent="0.35">
      <c r="A855" s="16"/>
      <c r="C855" s="19"/>
      <c r="D855" s="19"/>
    </row>
    <row r="856" spans="1:4" s="80" customFormat="1" x14ac:dyDescent="0.35">
      <c r="A856" s="16"/>
      <c r="C856" s="19"/>
      <c r="D856" s="19"/>
    </row>
    <row r="857" spans="1:4" s="80" customFormat="1" x14ac:dyDescent="0.35">
      <c r="A857" s="16"/>
      <c r="C857" s="19"/>
      <c r="D857" s="19"/>
    </row>
    <row r="858" spans="1:4" s="80" customFormat="1" x14ac:dyDescent="0.35">
      <c r="A858" s="16"/>
      <c r="C858" s="19"/>
      <c r="D858" s="19"/>
    </row>
    <row r="859" spans="1:4" s="80" customFormat="1" x14ac:dyDescent="0.35">
      <c r="A859" s="16"/>
      <c r="C859" s="19"/>
      <c r="D859" s="19"/>
    </row>
    <row r="860" spans="1:4" s="80" customFormat="1" x14ac:dyDescent="0.35">
      <c r="A860" s="16"/>
      <c r="C860" s="19"/>
      <c r="D860" s="19"/>
    </row>
    <row r="861" spans="1:4" s="80" customFormat="1" x14ac:dyDescent="0.35">
      <c r="A861" s="16"/>
      <c r="C861" s="19"/>
      <c r="D861" s="19"/>
    </row>
    <row r="862" spans="1:4" s="80" customFormat="1" x14ac:dyDescent="0.35">
      <c r="A862" s="16"/>
      <c r="C862" s="19"/>
      <c r="D862" s="19"/>
    </row>
    <row r="863" spans="1:4" s="80" customFormat="1" x14ac:dyDescent="0.35">
      <c r="A863" s="16"/>
      <c r="C863" s="19"/>
      <c r="D863" s="19"/>
    </row>
    <row r="864" spans="1:4" s="80" customFormat="1" x14ac:dyDescent="0.35">
      <c r="A864" s="16"/>
      <c r="C864" s="19"/>
      <c r="D864" s="19"/>
    </row>
    <row r="865" spans="1:4" s="80" customFormat="1" x14ac:dyDescent="0.35">
      <c r="A865" s="16"/>
      <c r="C865" s="19"/>
      <c r="D865" s="19"/>
    </row>
    <row r="866" spans="1:4" s="80" customFormat="1" x14ac:dyDescent="0.35">
      <c r="A866" s="16"/>
      <c r="C866" s="19"/>
      <c r="D866" s="19"/>
    </row>
    <row r="867" spans="1:4" s="80" customFormat="1" x14ac:dyDescent="0.35">
      <c r="A867" s="16"/>
      <c r="C867" s="19"/>
      <c r="D867" s="19"/>
    </row>
    <row r="868" spans="1:4" s="80" customFormat="1" x14ac:dyDescent="0.35">
      <c r="A868" s="16"/>
      <c r="C868" s="19"/>
      <c r="D868" s="19"/>
    </row>
    <row r="869" spans="1:4" s="80" customFormat="1" x14ac:dyDescent="0.35">
      <c r="A869" s="16"/>
      <c r="C869" s="19"/>
      <c r="D869" s="19"/>
    </row>
    <row r="870" spans="1:4" s="80" customFormat="1" x14ac:dyDescent="0.35">
      <c r="A870" s="16"/>
      <c r="C870" s="19"/>
      <c r="D870" s="19"/>
    </row>
    <row r="871" spans="1:4" s="80" customFormat="1" x14ac:dyDescent="0.35">
      <c r="A871" s="16"/>
      <c r="C871" s="19"/>
      <c r="D871" s="19"/>
    </row>
    <row r="872" spans="1:4" s="80" customFormat="1" x14ac:dyDescent="0.35">
      <c r="A872" s="16"/>
      <c r="C872" s="19"/>
      <c r="D872" s="19"/>
    </row>
    <row r="873" spans="1:4" s="80" customFormat="1" x14ac:dyDescent="0.35">
      <c r="A873" s="16"/>
      <c r="C873" s="19"/>
      <c r="D873" s="19"/>
    </row>
    <row r="874" spans="1:4" s="80" customFormat="1" x14ac:dyDescent="0.35">
      <c r="A874" s="16"/>
      <c r="C874" s="19"/>
      <c r="D874" s="19"/>
    </row>
    <row r="875" spans="1:4" s="80" customFormat="1" x14ac:dyDescent="0.35">
      <c r="A875" s="16"/>
      <c r="C875" s="19"/>
      <c r="D875" s="19"/>
    </row>
    <row r="876" spans="1:4" s="80" customFormat="1" x14ac:dyDescent="0.35">
      <c r="A876" s="16"/>
      <c r="C876" s="19"/>
      <c r="D876" s="19"/>
    </row>
    <row r="877" spans="1:4" s="80" customFormat="1" x14ac:dyDescent="0.35">
      <c r="A877" s="16"/>
      <c r="C877" s="19"/>
      <c r="D877" s="19"/>
    </row>
    <row r="878" spans="1:4" s="80" customFormat="1" x14ac:dyDescent="0.35">
      <c r="A878" s="16"/>
      <c r="C878" s="19"/>
      <c r="D878" s="19"/>
    </row>
    <row r="879" spans="1:4" s="80" customFormat="1" x14ac:dyDescent="0.35">
      <c r="A879" s="16"/>
      <c r="C879" s="19"/>
      <c r="D879" s="19"/>
    </row>
    <row r="880" spans="1:4" s="80" customFormat="1" x14ac:dyDescent="0.35">
      <c r="A880" s="16"/>
      <c r="C880" s="19"/>
      <c r="D880" s="19"/>
    </row>
    <row r="881" spans="1:4" s="80" customFormat="1" x14ac:dyDescent="0.35">
      <c r="A881" s="16"/>
      <c r="C881" s="19"/>
      <c r="D881" s="19"/>
    </row>
    <row r="882" spans="1:4" s="80" customFormat="1" x14ac:dyDescent="0.35">
      <c r="A882" s="16"/>
      <c r="C882" s="19"/>
      <c r="D882" s="19"/>
    </row>
    <row r="883" spans="1:4" s="80" customFormat="1" x14ac:dyDescent="0.35">
      <c r="A883" s="16"/>
      <c r="C883" s="19"/>
      <c r="D883" s="19"/>
    </row>
    <row r="884" spans="1:4" s="80" customFormat="1" x14ac:dyDescent="0.35">
      <c r="A884" s="16"/>
      <c r="C884" s="19"/>
      <c r="D884" s="19"/>
    </row>
    <row r="885" spans="1:4" s="80" customFormat="1" x14ac:dyDescent="0.35">
      <c r="A885" s="16"/>
      <c r="C885" s="19"/>
      <c r="D885" s="19"/>
    </row>
    <row r="886" spans="1:4" s="80" customFormat="1" x14ac:dyDescent="0.35">
      <c r="A886" s="16"/>
      <c r="C886" s="19"/>
      <c r="D886" s="19"/>
    </row>
    <row r="887" spans="1:4" s="80" customFormat="1" x14ac:dyDescent="0.35">
      <c r="A887" s="16"/>
      <c r="C887" s="19"/>
      <c r="D887" s="19"/>
    </row>
    <row r="888" spans="1:4" s="80" customFormat="1" x14ac:dyDescent="0.35">
      <c r="A888" s="16"/>
      <c r="C888" s="19"/>
      <c r="D888" s="19"/>
    </row>
    <row r="889" spans="1:4" s="80" customFormat="1" x14ac:dyDescent="0.35">
      <c r="A889" s="16"/>
      <c r="C889" s="19"/>
      <c r="D889" s="19"/>
    </row>
    <row r="890" spans="1:4" s="80" customFormat="1" x14ac:dyDescent="0.35">
      <c r="A890" s="16"/>
      <c r="C890" s="19"/>
      <c r="D890" s="19"/>
    </row>
    <row r="891" spans="1:4" s="80" customFormat="1" x14ac:dyDescent="0.35">
      <c r="A891" s="16"/>
      <c r="C891" s="19"/>
      <c r="D891" s="19"/>
    </row>
    <row r="892" spans="1:4" s="80" customFormat="1" x14ac:dyDescent="0.35">
      <c r="A892" s="16"/>
      <c r="C892" s="19"/>
      <c r="D892" s="19"/>
    </row>
    <row r="893" spans="1:4" s="80" customFormat="1" x14ac:dyDescent="0.35">
      <c r="A893" s="16"/>
      <c r="C893" s="19"/>
      <c r="D893" s="19"/>
    </row>
    <row r="894" spans="1:4" s="80" customFormat="1" x14ac:dyDescent="0.35">
      <c r="A894" s="16"/>
      <c r="C894" s="19"/>
      <c r="D894" s="19"/>
    </row>
    <row r="895" spans="1:4" s="80" customFormat="1" x14ac:dyDescent="0.35">
      <c r="A895" s="16"/>
      <c r="C895" s="19"/>
      <c r="D895" s="19"/>
    </row>
    <row r="896" spans="1:4" s="80" customFormat="1" x14ac:dyDescent="0.35">
      <c r="A896" s="16"/>
      <c r="C896" s="19"/>
      <c r="D896" s="19"/>
    </row>
    <row r="897" spans="1:4" s="80" customFormat="1" x14ac:dyDescent="0.35">
      <c r="A897" s="16"/>
      <c r="C897" s="19"/>
      <c r="D897" s="19"/>
    </row>
    <row r="898" spans="1:4" s="80" customFormat="1" x14ac:dyDescent="0.35">
      <c r="A898" s="16"/>
      <c r="C898" s="19"/>
      <c r="D898" s="19"/>
    </row>
    <row r="899" spans="1:4" s="80" customFormat="1" x14ac:dyDescent="0.35">
      <c r="A899" s="16"/>
      <c r="C899" s="19"/>
      <c r="D899" s="19"/>
    </row>
    <row r="900" spans="1:4" s="80" customFormat="1" x14ac:dyDescent="0.35">
      <c r="A900" s="16"/>
      <c r="C900" s="19"/>
      <c r="D900" s="19"/>
    </row>
    <row r="901" spans="1:4" s="80" customFormat="1" x14ac:dyDescent="0.35">
      <c r="A901" s="16"/>
      <c r="C901" s="19"/>
      <c r="D901" s="19"/>
    </row>
    <row r="902" spans="1:4" s="80" customFormat="1" x14ac:dyDescent="0.35">
      <c r="A902" s="16"/>
      <c r="C902" s="19"/>
      <c r="D902" s="19"/>
    </row>
    <row r="903" spans="1:4" s="80" customFormat="1" x14ac:dyDescent="0.35">
      <c r="A903" s="16"/>
      <c r="C903" s="19"/>
      <c r="D903" s="19"/>
    </row>
    <row r="904" spans="1:4" s="80" customFormat="1" x14ac:dyDescent="0.35">
      <c r="A904" s="16"/>
      <c r="C904" s="19"/>
      <c r="D904" s="19"/>
    </row>
    <row r="905" spans="1:4" s="80" customFormat="1" x14ac:dyDescent="0.35">
      <c r="A905" s="16"/>
      <c r="C905" s="19"/>
      <c r="D905" s="19"/>
    </row>
    <row r="906" spans="1:4" s="80" customFormat="1" x14ac:dyDescent="0.35">
      <c r="A906" s="16"/>
      <c r="C906" s="19"/>
      <c r="D906" s="19"/>
    </row>
    <row r="907" spans="1:4" s="80" customFormat="1" x14ac:dyDescent="0.35">
      <c r="A907" s="16"/>
      <c r="C907" s="19"/>
      <c r="D907" s="19"/>
    </row>
    <row r="908" spans="1:4" s="80" customFormat="1" x14ac:dyDescent="0.35">
      <c r="A908" s="16"/>
      <c r="C908" s="19"/>
      <c r="D908" s="19"/>
    </row>
    <row r="909" spans="1:4" s="80" customFormat="1" x14ac:dyDescent="0.35">
      <c r="A909" s="16"/>
      <c r="C909" s="19"/>
      <c r="D909" s="19"/>
    </row>
    <row r="910" spans="1:4" s="80" customFormat="1" x14ac:dyDescent="0.35">
      <c r="A910" s="16"/>
      <c r="C910" s="19"/>
      <c r="D910" s="19"/>
    </row>
    <row r="911" spans="1:4" s="80" customFormat="1" x14ac:dyDescent="0.35">
      <c r="A911" s="16"/>
      <c r="C911" s="19"/>
      <c r="D911" s="19"/>
    </row>
    <row r="912" spans="1:4" s="80" customFormat="1" x14ac:dyDescent="0.35">
      <c r="A912" s="16"/>
      <c r="C912" s="19"/>
      <c r="D912" s="19"/>
    </row>
    <row r="913" spans="1:4" s="80" customFormat="1" x14ac:dyDescent="0.35">
      <c r="A913" s="16"/>
      <c r="C913" s="19"/>
      <c r="D913" s="19"/>
    </row>
    <row r="914" spans="1:4" s="80" customFormat="1" x14ac:dyDescent="0.35">
      <c r="A914" s="16"/>
      <c r="C914" s="19"/>
      <c r="D914" s="19"/>
    </row>
    <row r="915" spans="1:4" s="80" customFormat="1" x14ac:dyDescent="0.35">
      <c r="A915" s="16"/>
      <c r="C915" s="19"/>
      <c r="D915" s="19"/>
    </row>
    <row r="916" spans="1:4" s="80" customFormat="1" x14ac:dyDescent="0.35">
      <c r="A916" s="16"/>
      <c r="C916" s="19"/>
      <c r="D916" s="19"/>
    </row>
    <row r="917" spans="1:4" s="80" customFormat="1" x14ac:dyDescent="0.35">
      <c r="A917" s="16"/>
      <c r="C917" s="19"/>
      <c r="D917" s="19"/>
    </row>
    <row r="918" spans="1:4" s="80" customFormat="1" x14ac:dyDescent="0.35">
      <c r="A918" s="16"/>
      <c r="C918" s="19"/>
      <c r="D918" s="19"/>
    </row>
    <row r="919" spans="1:4" s="80" customFormat="1" x14ac:dyDescent="0.35">
      <c r="A919" s="16"/>
      <c r="C919" s="19"/>
      <c r="D919" s="19"/>
    </row>
    <row r="920" spans="1:4" s="80" customFormat="1" x14ac:dyDescent="0.35">
      <c r="A920" s="16"/>
      <c r="C920" s="19"/>
      <c r="D920" s="19"/>
    </row>
    <row r="921" spans="1:4" s="80" customFormat="1" x14ac:dyDescent="0.35">
      <c r="A921" s="16"/>
      <c r="C921" s="19"/>
      <c r="D921" s="19"/>
    </row>
    <row r="922" spans="1:4" s="80" customFormat="1" x14ac:dyDescent="0.35">
      <c r="A922" s="16"/>
      <c r="C922" s="19"/>
      <c r="D922" s="19"/>
    </row>
    <row r="923" spans="1:4" s="80" customFormat="1" x14ac:dyDescent="0.35">
      <c r="A923" s="16"/>
      <c r="C923" s="19"/>
      <c r="D923" s="19"/>
    </row>
    <row r="924" spans="1:4" s="80" customFormat="1" x14ac:dyDescent="0.35">
      <c r="A924" s="16"/>
      <c r="C924" s="19"/>
      <c r="D924" s="19"/>
    </row>
    <row r="925" spans="1:4" s="80" customFormat="1" x14ac:dyDescent="0.35">
      <c r="A925" s="16"/>
      <c r="C925" s="19"/>
      <c r="D925" s="19"/>
    </row>
    <row r="926" spans="1:4" s="80" customFormat="1" x14ac:dyDescent="0.35">
      <c r="A926" s="16"/>
      <c r="C926" s="19"/>
      <c r="D926" s="19"/>
    </row>
    <row r="927" spans="1:4" s="80" customFormat="1" x14ac:dyDescent="0.35">
      <c r="A927" s="16"/>
      <c r="C927" s="19"/>
      <c r="D927" s="19"/>
    </row>
    <row r="928" spans="1:4" s="80" customFormat="1" x14ac:dyDescent="0.35">
      <c r="A928" s="16"/>
      <c r="C928" s="19"/>
      <c r="D928" s="19"/>
    </row>
    <row r="929" spans="1:4" s="80" customFormat="1" x14ac:dyDescent="0.35">
      <c r="A929" s="16"/>
      <c r="C929" s="19"/>
      <c r="D929" s="19"/>
    </row>
    <row r="930" spans="1:4" s="80" customFormat="1" x14ac:dyDescent="0.35">
      <c r="A930" s="16"/>
      <c r="C930" s="19"/>
      <c r="D930" s="19"/>
    </row>
    <row r="931" spans="1:4" s="80" customFormat="1" x14ac:dyDescent="0.35">
      <c r="A931" s="16"/>
      <c r="C931" s="19"/>
      <c r="D931" s="19"/>
    </row>
    <row r="932" spans="1:4" s="80" customFormat="1" x14ac:dyDescent="0.35">
      <c r="A932" s="16"/>
      <c r="C932" s="19"/>
      <c r="D932" s="19"/>
    </row>
    <row r="933" spans="1:4" s="80" customFormat="1" x14ac:dyDescent="0.35">
      <c r="A933" s="16"/>
      <c r="C933" s="19"/>
      <c r="D933" s="19"/>
    </row>
    <row r="934" spans="1:4" s="80" customFormat="1" x14ac:dyDescent="0.35">
      <c r="A934" s="16"/>
      <c r="C934" s="19"/>
      <c r="D934" s="19"/>
    </row>
    <row r="935" spans="1:4" s="80" customFormat="1" x14ac:dyDescent="0.35">
      <c r="A935" s="16"/>
      <c r="C935" s="19"/>
      <c r="D935" s="19"/>
    </row>
    <row r="936" spans="1:4" s="80" customFormat="1" x14ac:dyDescent="0.35">
      <c r="A936" s="16"/>
      <c r="C936" s="19"/>
      <c r="D936" s="19"/>
    </row>
    <row r="937" spans="1:4" s="80" customFormat="1" x14ac:dyDescent="0.35">
      <c r="A937" s="16"/>
      <c r="C937" s="19"/>
      <c r="D937" s="19"/>
    </row>
    <row r="938" spans="1:4" s="80" customFormat="1" x14ac:dyDescent="0.35">
      <c r="A938" s="16"/>
      <c r="C938" s="19"/>
      <c r="D938" s="19"/>
    </row>
    <row r="939" spans="1:4" s="80" customFormat="1" x14ac:dyDescent="0.35">
      <c r="A939" s="16"/>
      <c r="C939" s="19"/>
      <c r="D939" s="19"/>
    </row>
    <row r="940" spans="1:4" s="80" customFormat="1" x14ac:dyDescent="0.35">
      <c r="A940" s="16"/>
      <c r="C940" s="19"/>
      <c r="D940" s="19"/>
    </row>
    <row r="941" spans="1:4" s="80" customFormat="1" x14ac:dyDescent="0.35">
      <c r="A941" s="16"/>
      <c r="C941" s="19"/>
      <c r="D941" s="19"/>
    </row>
    <row r="942" spans="1:4" s="80" customFormat="1" x14ac:dyDescent="0.35">
      <c r="A942" s="16"/>
      <c r="C942" s="19"/>
      <c r="D942" s="19"/>
    </row>
    <row r="943" spans="1:4" s="80" customFormat="1" x14ac:dyDescent="0.35">
      <c r="A943" s="16"/>
      <c r="C943" s="19"/>
      <c r="D943" s="19"/>
    </row>
    <row r="944" spans="1:4" s="80" customFormat="1" x14ac:dyDescent="0.35">
      <c r="A944" s="16"/>
      <c r="C944" s="19"/>
      <c r="D944" s="19"/>
    </row>
    <row r="945" spans="1:4" s="80" customFormat="1" x14ac:dyDescent="0.35">
      <c r="A945" s="16"/>
      <c r="C945" s="19"/>
      <c r="D945" s="19"/>
    </row>
    <row r="946" spans="1:4" s="80" customFormat="1" x14ac:dyDescent="0.35">
      <c r="A946" s="16"/>
      <c r="C946" s="19"/>
      <c r="D946" s="19"/>
    </row>
    <row r="947" spans="1:4" s="80" customFormat="1" x14ac:dyDescent="0.35">
      <c r="A947" s="16"/>
      <c r="C947" s="19"/>
      <c r="D947" s="19"/>
    </row>
    <row r="948" spans="1:4" s="80" customFormat="1" x14ac:dyDescent="0.35">
      <c r="A948" s="16"/>
      <c r="C948" s="19"/>
      <c r="D948" s="19"/>
    </row>
    <row r="949" spans="1:4" s="80" customFormat="1" x14ac:dyDescent="0.35">
      <c r="A949" s="16"/>
      <c r="C949" s="19"/>
      <c r="D949" s="19"/>
    </row>
    <row r="950" spans="1:4" s="80" customFormat="1" x14ac:dyDescent="0.35">
      <c r="A950" s="16"/>
      <c r="C950" s="19"/>
      <c r="D950" s="19"/>
    </row>
    <row r="951" spans="1:4" s="80" customFormat="1" x14ac:dyDescent="0.35">
      <c r="A951" s="16"/>
      <c r="C951" s="19"/>
      <c r="D951" s="19"/>
    </row>
    <row r="952" spans="1:4" s="80" customFormat="1" x14ac:dyDescent="0.35">
      <c r="A952" s="16"/>
      <c r="C952" s="19"/>
      <c r="D952" s="19"/>
    </row>
    <row r="953" spans="1:4" s="80" customFormat="1" x14ac:dyDescent="0.35">
      <c r="A953" s="16"/>
      <c r="C953" s="19"/>
      <c r="D953" s="19"/>
    </row>
    <row r="954" spans="1:4" s="80" customFormat="1" x14ac:dyDescent="0.35">
      <c r="A954" s="16"/>
      <c r="C954" s="19"/>
      <c r="D954" s="19"/>
    </row>
    <row r="955" spans="1:4" s="80" customFormat="1" x14ac:dyDescent="0.35">
      <c r="A955" s="16"/>
      <c r="C955" s="19"/>
      <c r="D955" s="19"/>
    </row>
    <row r="956" spans="1:4" s="80" customFormat="1" x14ac:dyDescent="0.35">
      <c r="A956" s="16"/>
      <c r="C956" s="19"/>
      <c r="D956" s="19"/>
    </row>
    <row r="957" spans="1:4" s="80" customFormat="1" x14ac:dyDescent="0.35">
      <c r="A957" s="16"/>
      <c r="C957" s="19"/>
      <c r="D957" s="19"/>
    </row>
    <row r="958" spans="1:4" s="80" customFormat="1" x14ac:dyDescent="0.35">
      <c r="A958" s="16"/>
      <c r="C958" s="19"/>
      <c r="D958" s="19"/>
    </row>
    <row r="959" spans="1:4" s="80" customFormat="1" x14ac:dyDescent="0.35">
      <c r="A959" s="16"/>
      <c r="C959" s="19"/>
      <c r="D959" s="19"/>
    </row>
    <row r="960" spans="1:4" s="80" customFormat="1" x14ac:dyDescent="0.35">
      <c r="A960" s="16"/>
      <c r="C960" s="19"/>
      <c r="D960" s="19"/>
    </row>
    <row r="961" spans="1:4" s="80" customFormat="1" x14ac:dyDescent="0.35">
      <c r="A961" s="16"/>
      <c r="C961" s="19"/>
      <c r="D961" s="19"/>
    </row>
    <row r="962" spans="1:4" s="80" customFormat="1" x14ac:dyDescent="0.35">
      <c r="A962" s="16"/>
      <c r="C962" s="19"/>
      <c r="D962" s="19"/>
    </row>
    <row r="963" spans="1:4" s="80" customFormat="1" x14ac:dyDescent="0.35">
      <c r="A963" s="16"/>
      <c r="C963" s="19"/>
      <c r="D963" s="19"/>
    </row>
    <row r="964" spans="1:4" s="80" customFormat="1" x14ac:dyDescent="0.35">
      <c r="A964" s="16"/>
      <c r="C964" s="19"/>
      <c r="D964" s="19"/>
    </row>
    <row r="965" spans="1:4" s="80" customFormat="1" x14ac:dyDescent="0.35">
      <c r="A965" s="16"/>
      <c r="C965" s="19"/>
      <c r="D965" s="19"/>
    </row>
    <row r="966" spans="1:4" s="80" customFormat="1" x14ac:dyDescent="0.35">
      <c r="A966" s="16"/>
      <c r="C966" s="19"/>
      <c r="D966" s="19"/>
    </row>
    <row r="967" spans="1:4" s="80" customFormat="1" x14ac:dyDescent="0.35">
      <c r="A967" s="16"/>
      <c r="C967" s="19"/>
      <c r="D967" s="19"/>
    </row>
    <row r="968" spans="1:4" s="80" customFormat="1" x14ac:dyDescent="0.35">
      <c r="A968" s="16"/>
      <c r="C968" s="19"/>
      <c r="D968" s="19"/>
    </row>
    <row r="969" spans="1:4" s="80" customFormat="1" x14ac:dyDescent="0.35">
      <c r="A969" s="16"/>
      <c r="C969" s="19"/>
      <c r="D969" s="19"/>
    </row>
    <row r="970" spans="1:4" s="80" customFormat="1" x14ac:dyDescent="0.35">
      <c r="A970" s="16"/>
      <c r="C970" s="19"/>
      <c r="D970" s="19"/>
    </row>
    <row r="971" spans="1:4" s="80" customFormat="1" x14ac:dyDescent="0.35">
      <c r="A971" s="16"/>
      <c r="C971" s="19"/>
      <c r="D971" s="19"/>
    </row>
    <row r="972" spans="1:4" s="80" customFormat="1" x14ac:dyDescent="0.35">
      <c r="A972" s="16"/>
      <c r="C972" s="19"/>
      <c r="D972" s="19"/>
    </row>
    <row r="973" spans="1:4" s="80" customFormat="1" x14ac:dyDescent="0.35">
      <c r="A973" s="16"/>
      <c r="C973" s="19"/>
      <c r="D973" s="19"/>
    </row>
    <row r="974" spans="1:4" s="80" customFormat="1" x14ac:dyDescent="0.35">
      <c r="A974" s="16"/>
      <c r="C974" s="19"/>
      <c r="D974" s="19"/>
    </row>
    <row r="975" spans="1:4" s="80" customFormat="1" x14ac:dyDescent="0.35">
      <c r="A975" s="16"/>
      <c r="C975" s="19"/>
      <c r="D975" s="19"/>
    </row>
    <row r="976" spans="1:4" s="80" customFormat="1" x14ac:dyDescent="0.35">
      <c r="A976" s="16"/>
      <c r="C976" s="19"/>
      <c r="D976" s="19"/>
    </row>
    <row r="977" spans="1:4" s="80" customFormat="1" x14ac:dyDescent="0.35">
      <c r="A977" s="16"/>
      <c r="C977" s="19"/>
      <c r="D977" s="19"/>
    </row>
    <row r="978" spans="1:4" s="80" customFormat="1" x14ac:dyDescent="0.35">
      <c r="A978" s="16"/>
      <c r="C978" s="19"/>
      <c r="D978" s="19"/>
    </row>
    <row r="979" spans="1:4" s="80" customFormat="1" x14ac:dyDescent="0.35">
      <c r="A979" s="16"/>
      <c r="C979" s="19"/>
      <c r="D979" s="19"/>
    </row>
    <row r="980" spans="1:4" s="80" customFormat="1" x14ac:dyDescent="0.35">
      <c r="A980" s="16"/>
      <c r="C980" s="19"/>
      <c r="D980" s="19"/>
    </row>
    <row r="981" spans="1:4" s="80" customFormat="1" x14ac:dyDescent="0.35">
      <c r="A981" s="16"/>
      <c r="C981" s="19"/>
      <c r="D981" s="19"/>
    </row>
    <row r="982" spans="1:4" s="80" customFormat="1" x14ac:dyDescent="0.35">
      <c r="A982" s="16"/>
      <c r="C982" s="19"/>
      <c r="D982" s="19"/>
    </row>
    <row r="983" spans="1:4" s="80" customFormat="1" x14ac:dyDescent="0.35">
      <c r="A983" s="16"/>
      <c r="C983" s="19"/>
      <c r="D983" s="19"/>
    </row>
    <row r="984" spans="1:4" s="80" customFormat="1" x14ac:dyDescent="0.35">
      <c r="A984" s="16"/>
      <c r="C984" s="19"/>
      <c r="D984" s="19"/>
    </row>
    <row r="985" spans="1:4" s="80" customFormat="1" x14ac:dyDescent="0.35">
      <c r="A985" s="16"/>
      <c r="C985" s="19"/>
      <c r="D985" s="19"/>
    </row>
    <row r="986" spans="1:4" s="80" customFormat="1" x14ac:dyDescent="0.35">
      <c r="A986" s="16"/>
      <c r="C986" s="19"/>
      <c r="D986" s="19"/>
    </row>
    <row r="987" spans="1:4" s="80" customFormat="1" x14ac:dyDescent="0.35">
      <c r="A987" s="16"/>
      <c r="C987" s="19"/>
      <c r="D987" s="19"/>
    </row>
    <row r="988" spans="1:4" s="80" customFormat="1" x14ac:dyDescent="0.35">
      <c r="A988" s="16"/>
      <c r="C988" s="19"/>
      <c r="D988" s="19"/>
    </row>
    <row r="989" spans="1:4" s="80" customFormat="1" x14ac:dyDescent="0.35">
      <c r="A989" s="16"/>
      <c r="C989" s="19"/>
      <c r="D989" s="19"/>
    </row>
    <row r="990" spans="1:4" s="80" customFormat="1" x14ac:dyDescent="0.35">
      <c r="A990" s="16"/>
      <c r="C990" s="19"/>
      <c r="D990" s="19"/>
    </row>
    <row r="991" spans="1:4" s="80" customFormat="1" x14ac:dyDescent="0.35">
      <c r="A991" s="16"/>
      <c r="C991" s="19"/>
      <c r="D991" s="19"/>
    </row>
    <row r="992" spans="1:4" s="80" customFormat="1" x14ac:dyDescent="0.35">
      <c r="A992" s="16"/>
      <c r="C992" s="19"/>
      <c r="D992" s="19"/>
    </row>
    <row r="993" spans="1:4" s="80" customFormat="1" x14ac:dyDescent="0.35">
      <c r="A993" s="16"/>
      <c r="C993" s="19"/>
      <c r="D993" s="19"/>
    </row>
    <row r="994" spans="1:4" s="80" customFormat="1" x14ac:dyDescent="0.35">
      <c r="A994" s="16"/>
      <c r="C994" s="19"/>
      <c r="D994" s="19"/>
    </row>
    <row r="995" spans="1:4" s="80" customFormat="1" x14ac:dyDescent="0.35">
      <c r="A995" s="16"/>
      <c r="C995" s="19"/>
      <c r="D995" s="19"/>
    </row>
    <row r="996" spans="1:4" s="80" customFormat="1" x14ac:dyDescent="0.35">
      <c r="A996" s="16"/>
      <c r="C996" s="19"/>
      <c r="D996" s="19"/>
    </row>
    <row r="997" spans="1:4" s="80" customFormat="1" x14ac:dyDescent="0.35">
      <c r="A997" s="16"/>
      <c r="C997" s="19"/>
      <c r="D997" s="19"/>
    </row>
    <row r="998" spans="1:4" s="80" customFormat="1" x14ac:dyDescent="0.35">
      <c r="A998" s="16"/>
      <c r="C998" s="19"/>
      <c r="D998" s="19"/>
    </row>
    <row r="999" spans="1:4" s="80" customFormat="1" x14ac:dyDescent="0.35">
      <c r="A999" s="16"/>
      <c r="C999" s="19"/>
      <c r="D999" s="19"/>
    </row>
    <row r="1000" spans="1:4" s="80" customFormat="1" x14ac:dyDescent="0.35">
      <c r="A1000" s="16"/>
      <c r="C1000" s="19"/>
      <c r="D1000" s="19"/>
    </row>
    <row r="1001" spans="1:4" s="80" customFormat="1" x14ac:dyDescent="0.35">
      <c r="A1001" s="16"/>
      <c r="C1001" s="19"/>
      <c r="D1001" s="19"/>
    </row>
  </sheetData>
  <conditionalFormatting sqref="C234:C390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4:D390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tabColor theme="4" tint="0.59999389629810485"/>
  </sheetPr>
  <dimension ref="A1:C388"/>
  <sheetViews>
    <sheetView zoomScale="90" zoomScaleNormal="90" workbookViewId="0">
      <pane ySplit="7" topLeftCell="A377" activePane="bottomLeft" state="frozen"/>
      <selection activeCell="X1249" sqref="X1249"/>
      <selection pane="bottomLeft" activeCell="A379" sqref="A379:C388"/>
    </sheetView>
  </sheetViews>
  <sheetFormatPr defaultColWidth="9.1796875" defaultRowHeight="14.5" x14ac:dyDescent="0.35"/>
  <cols>
    <col min="1" max="1" width="11.36328125" style="43" customWidth="1"/>
    <col min="2" max="2" width="23.1796875" style="78" customWidth="1"/>
    <col min="3" max="3" width="19.6328125" style="79" customWidth="1"/>
    <col min="4" max="4" width="10.6328125" style="80" bestFit="1" customWidth="1"/>
    <col min="5" max="62" width="9.1796875" style="80" customWidth="1"/>
    <col min="63" max="16384" width="9.1796875" style="80"/>
  </cols>
  <sheetData>
    <row r="1" spans="1:3" x14ac:dyDescent="0.35">
      <c r="A1" s="72" t="s">
        <v>33</v>
      </c>
    </row>
    <row r="6" spans="1:3" ht="16" customHeight="1" thickBot="1" x14ac:dyDescent="0.4"/>
    <row r="7" spans="1:3" ht="44.25" customHeight="1" thickBot="1" x14ac:dyDescent="0.4">
      <c r="A7" s="45" t="s">
        <v>549</v>
      </c>
      <c r="B7" s="44" t="s">
        <v>582</v>
      </c>
      <c r="C7" s="46" t="s">
        <v>550</v>
      </c>
    </row>
    <row r="8" spans="1:3" x14ac:dyDescent="0.35">
      <c r="A8" s="74">
        <v>32963</v>
      </c>
      <c r="B8" s="67">
        <f>VLOOKUP(A8,'China Production data'!$A$1:$C$488,3,FALSE)</f>
        <v>0.05</v>
      </c>
    </row>
    <row r="9" spans="1:3" x14ac:dyDescent="0.35">
      <c r="A9" s="73">
        <v>32993</v>
      </c>
      <c r="B9" s="67">
        <f>VLOOKUP(A9,'China Production data'!$A$1:$C$488,3,FALSE)</f>
        <v>8.0000000000000002E-3</v>
      </c>
    </row>
    <row r="10" spans="1:3" x14ac:dyDescent="0.35">
      <c r="A10" s="74">
        <v>33024</v>
      </c>
      <c r="B10" s="67">
        <f>VLOOKUP(A10,'China Production data'!$A$1:$C$488,3,FALSE)</f>
        <v>1.7000000000000001E-2</v>
      </c>
    </row>
    <row r="11" spans="1:3" x14ac:dyDescent="0.35">
      <c r="A11" s="73">
        <v>33054</v>
      </c>
      <c r="B11" s="67">
        <f>VLOOKUP(A11,'China Production data'!$A$1:$C$488,3,FALSE)</f>
        <v>3.3000000000000002E-2</v>
      </c>
    </row>
    <row r="12" spans="1:3" x14ac:dyDescent="0.35">
      <c r="A12" s="74">
        <v>33085</v>
      </c>
      <c r="B12" s="67">
        <f>VLOOKUP(A12,'China Production data'!$A$1:$C$488,3,FALSE)</f>
        <v>0.05</v>
      </c>
    </row>
    <row r="13" spans="1:3" x14ac:dyDescent="0.35">
      <c r="A13" s="73">
        <v>33116</v>
      </c>
      <c r="B13" s="67">
        <f>VLOOKUP(A13,'China Production data'!$A$1:$C$488,3,FALSE)</f>
        <v>2.5000000000000001E-2</v>
      </c>
    </row>
    <row r="14" spans="1:3" x14ac:dyDescent="0.35">
      <c r="A14" s="74">
        <v>33146</v>
      </c>
      <c r="B14" s="67">
        <f>VLOOKUP(A14,'China Production data'!$A$1:$C$488,3,FALSE)</f>
        <v>4.2000000000000003E-2</v>
      </c>
    </row>
    <row r="15" spans="1:3" x14ac:dyDescent="0.35">
      <c r="A15" s="73">
        <v>33177</v>
      </c>
      <c r="B15" s="67">
        <f>VLOOKUP(A15,'China Production data'!$A$1:$C$488,3,FALSE)</f>
        <v>6.7000000000000004E-2</v>
      </c>
    </row>
    <row r="16" spans="1:3" x14ac:dyDescent="0.35">
      <c r="A16" s="74">
        <v>33207</v>
      </c>
      <c r="B16" s="67">
        <f>VLOOKUP(A16,'China Production data'!$A$1:$C$488,3,FALSE)</f>
        <v>0.109</v>
      </c>
    </row>
    <row r="17" spans="1:2" x14ac:dyDescent="0.35">
      <c r="A17" s="73">
        <v>33238</v>
      </c>
      <c r="B17" s="67">
        <f>VLOOKUP(A17,'China Production data'!$A$1:$C$488,3,FALSE)</f>
        <v>0.126</v>
      </c>
    </row>
    <row r="18" spans="1:2" x14ac:dyDescent="0.35">
      <c r="A18" s="74">
        <v>33269</v>
      </c>
      <c r="B18" s="67">
        <f>VLOOKUP(A18,'China Production data'!$A$1:$C$488,3,FALSE)</f>
        <v>0.126</v>
      </c>
    </row>
    <row r="19" spans="1:2" x14ac:dyDescent="0.35">
      <c r="A19" s="73">
        <v>33297</v>
      </c>
      <c r="B19" s="67">
        <f>VLOOKUP(A19,'China Production data'!$A$1:$C$488,3,FALSE)</f>
        <v>0.23499999999999999</v>
      </c>
    </row>
    <row r="20" spans="1:2" x14ac:dyDescent="0.35">
      <c r="A20" s="74">
        <v>33328</v>
      </c>
      <c r="B20" s="67">
        <f>VLOOKUP(A20,'China Production data'!$A$1:$C$488,3,FALSE)</f>
        <v>9.1999999999999998E-2</v>
      </c>
    </row>
    <row r="21" spans="1:2" x14ac:dyDescent="0.35">
      <c r="A21" s="73">
        <v>33358</v>
      </c>
      <c r="B21" s="67">
        <f>VLOOKUP(A21,'China Production data'!$A$1:$C$488,3,FALSE)</f>
        <v>0.109</v>
      </c>
    </row>
    <row r="22" spans="1:2" x14ac:dyDescent="0.35">
      <c r="A22" s="74">
        <v>33389</v>
      </c>
      <c r="B22" s="67">
        <f>VLOOKUP(A22,'China Production data'!$A$1:$C$488,3,FALSE)</f>
        <v>0.109</v>
      </c>
    </row>
    <row r="23" spans="1:2" x14ac:dyDescent="0.35">
      <c r="A23" s="73">
        <v>33419</v>
      </c>
      <c r="B23" s="67">
        <f>VLOOKUP(A23,'China Production data'!$A$1:$C$488,3,FALSE)</f>
        <v>0.109</v>
      </c>
    </row>
    <row r="24" spans="1:2" x14ac:dyDescent="0.35">
      <c r="A24" s="74">
        <v>33450</v>
      </c>
      <c r="B24" s="67">
        <f>VLOOKUP(A24,'China Production data'!$A$1:$C$488,3,FALSE)</f>
        <v>9.1999999999999998E-2</v>
      </c>
    </row>
    <row r="25" spans="1:2" x14ac:dyDescent="0.35">
      <c r="A25" s="73">
        <v>33481</v>
      </c>
      <c r="B25" s="67">
        <f>VLOOKUP(A25,'China Production data'!$A$1:$C$488,3,FALSE)</f>
        <v>0.109</v>
      </c>
    </row>
    <row r="26" spans="1:2" x14ac:dyDescent="0.35">
      <c r="A26" s="74">
        <v>33511</v>
      </c>
      <c r="B26" s="67">
        <f>VLOOKUP(A26,'China Production data'!$A$1:$C$488,3,FALSE)</f>
        <v>0.11799999999999999</v>
      </c>
    </row>
    <row r="27" spans="1:2" x14ac:dyDescent="0.35">
      <c r="A27" s="73">
        <v>33542</v>
      </c>
      <c r="B27" s="67">
        <f>VLOOKUP(A27,'China Production data'!$A$1:$C$488,3,FALSE)</f>
        <v>0.126</v>
      </c>
    </row>
    <row r="28" spans="1:2" x14ac:dyDescent="0.35">
      <c r="A28" s="74">
        <v>33572</v>
      </c>
      <c r="B28" s="67">
        <f>VLOOKUP(A28,'China Production data'!$A$1:$C$488,3,FALSE)</f>
        <v>0.11799999999999999</v>
      </c>
    </row>
    <row r="29" spans="1:2" x14ac:dyDescent="0.35">
      <c r="A29" s="73">
        <v>33603</v>
      </c>
      <c r="B29" s="67">
        <f>VLOOKUP(A29,'China Production data'!$A$1:$C$488,3,FALSE)</f>
        <v>7.5999999999999998E-2</v>
      </c>
    </row>
    <row r="30" spans="1:2" x14ac:dyDescent="0.35">
      <c r="A30" s="74">
        <v>33634</v>
      </c>
      <c r="B30" s="67">
        <f>VLOOKUP(A30,'China Production data'!$A$1:$C$488,3,FALSE)</f>
        <v>0.05</v>
      </c>
    </row>
    <row r="31" spans="1:2" x14ac:dyDescent="0.35">
      <c r="A31" s="73">
        <v>33663</v>
      </c>
      <c r="B31" s="67">
        <f>VLOOKUP(A31,'China Production data'!$A$1:$C$488,3,FALSE)</f>
        <v>0.109</v>
      </c>
    </row>
    <row r="32" spans="1:2" x14ac:dyDescent="0.35">
      <c r="A32" s="74">
        <v>33694</v>
      </c>
      <c r="B32" s="67">
        <f>VLOOKUP(A32,'China Production data'!$A$1:$C$488,3,FALSE)</f>
        <v>0.185</v>
      </c>
    </row>
    <row r="33" spans="1:2" x14ac:dyDescent="0.35">
      <c r="A33" s="73">
        <v>33724</v>
      </c>
      <c r="B33" s="67">
        <f>VLOOKUP(A33,'China Production data'!$A$1:$C$488,3,FALSE)</f>
        <v>0.16800000000000001</v>
      </c>
    </row>
    <row r="34" spans="1:2" x14ac:dyDescent="0.35">
      <c r="A34" s="74">
        <v>33755</v>
      </c>
      <c r="B34" s="67">
        <f>VLOOKUP(A34,'China Production data'!$A$1:$C$488,3,FALSE)</f>
        <v>0.151</v>
      </c>
    </row>
    <row r="35" spans="1:2" x14ac:dyDescent="0.35">
      <c r="A35" s="73">
        <v>33785</v>
      </c>
      <c r="B35" s="67">
        <f>VLOOKUP(A35,'China Production data'!$A$1:$C$488,3,FALSE)</f>
        <v>0.14299999999999999</v>
      </c>
    </row>
    <row r="36" spans="1:2" x14ac:dyDescent="0.35">
      <c r="A36" s="74">
        <v>33816</v>
      </c>
      <c r="B36" s="67">
        <f>VLOOKUP(A36,'China Production data'!$A$1:$C$488,3,FALSE)</f>
        <v>0.16800000000000001</v>
      </c>
    </row>
    <row r="37" spans="1:2" x14ac:dyDescent="0.35">
      <c r="A37" s="73">
        <v>33847</v>
      </c>
      <c r="B37" s="67">
        <f>VLOOKUP(A37,'China Production data'!$A$1:$C$488,3,FALSE)</f>
        <v>0.193</v>
      </c>
    </row>
    <row r="38" spans="1:2" x14ac:dyDescent="0.35">
      <c r="A38" s="74">
        <v>33877</v>
      </c>
      <c r="B38" s="67">
        <f>VLOOKUP(A38,'China Production data'!$A$1:$C$488,3,FALSE)</f>
        <v>0.17599999999999999</v>
      </c>
    </row>
    <row r="39" spans="1:2" x14ac:dyDescent="0.35">
      <c r="A39" s="73">
        <v>33908</v>
      </c>
      <c r="B39" s="67">
        <f>VLOOKUP(A39,'China Production data'!$A$1:$C$488,3,FALSE)</f>
        <v>0.17599999999999999</v>
      </c>
    </row>
    <row r="40" spans="1:2" x14ac:dyDescent="0.35">
      <c r="A40" s="74">
        <v>33938</v>
      </c>
      <c r="B40" s="67">
        <f>VLOOKUP(A40,'China Production data'!$A$1:$C$488,3,FALSE)</f>
        <v>0.185</v>
      </c>
    </row>
    <row r="41" spans="1:2" x14ac:dyDescent="0.35">
      <c r="A41" s="73">
        <v>33969</v>
      </c>
      <c r="B41" s="67">
        <f>VLOOKUP(A41,'China Production data'!$A$1:$C$488,3,FALSE)</f>
        <v>0.218</v>
      </c>
    </row>
    <row r="42" spans="1:2" x14ac:dyDescent="0.35">
      <c r="A42" s="74">
        <v>34000</v>
      </c>
      <c r="B42" s="67">
        <f>VLOOKUP(A42,'China Production data'!$A$1:$C$488,3,FALSE)</f>
        <v>0.26900000000000002</v>
      </c>
    </row>
    <row r="43" spans="1:2" x14ac:dyDescent="0.35">
      <c r="A43" s="73">
        <v>34028</v>
      </c>
      <c r="B43" s="67">
        <f>VLOOKUP(A43,'China Production data'!$A$1:$C$488,3,FALSE)</f>
        <v>8.4000000000000005E-2</v>
      </c>
    </row>
    <row r="44" spans="1:2" x14ac:dyDescent="0.35">
      <c r="A44" s="74">
        <v>34059</v>
      </c>
      <c r="B44" s="67">
        <f>VLOOKUP(A44,'China Production data'!$A$1:$C$488,3,FALSE)</f>
        <v>0.27700000000000002</v>
      </c>
    </row>
    <row r="45" spans="1:2" x14ac:dyDescent="0.35">
      <c r="A45" s="73">
        <v>34089</v>
      </c>
      <c r="B45" s="67">
        <f>VLOOKUP(A45,'China Production data'!$A$1:$C$488,3,FALSE)</f>
        <v>0.218</v>
      </c>
    </row>
    <row r="46" spans="1:2" x14ac:dyDescent="0.35">
      <c r="A46" s="74">
        <v>34120</v>
      </c>
      <c r="B46" s="67">
        <f>VLOOKUP(A46,'China Production data'!$A$1:$C$488,3,FALSE)</f>
        <v>0.21</v>
      </c>
    </row>
    <row r="47" spans="1:2" x14ac:dyDescent="0.35">
      <c r="A47" s="73">
        <v>34150</v>
      </c>
      <c r="B47" s="67">
        <f>VLOOKUP(A47,'China Production data'!$A$1:$C$488,3,FALSE)</f>
        <v>0.22700000000000001</v>
      </c>
    </row>
    <row r="48" spans="1:2" x14ac:dyDescent="0.35">
      <c r="A48" s="74">
        <v>34181</v>
      </c>
      <c r="B48" s="67">
        <f>VLOOKUP(A48,'China Production data'!$A$1:$C$488,3,FALSE)</f>
        <v>0.252</v>
      </c>
    </row>
    <row r="49" spans="1:2" x14ac:dyDescent="0.35">
      <c r="A49" s="73">
        <v>34212</v>
      </c>
      <c r="B49" s="67">
        <f>VLOOKUP(A49,'China Production data'!$A$1:$C$488,3,FALSE)</f>
        <v>0.21</v>
      </c>
    </row>
    <row r="50" spans="1:2" x14ac:dyDescent="0.35">
      <c r="A50" s="74">
        <v>34242</v>
      </c>
      <c r="B50" s="67">
        <f>VLOOKUP(A50,'China Production data'!$A$1:$C$488,3,FALSE)</f>
        <v>0.193</v>
      </c>
    </row>
    <row r="51" spans="1:2" x14ac:dyDescent="0.35">
      <c r="A51" s="73">
        <v>34273</v>
      </c>
      <c r="B51" s="67">
        <f>VLOOKUP(A51,'China Production data'!$A$1:$C$488,3,FALSE)</f>
        <v>0.16</v>
      </c>
    </row>
    <row r="52" spans="1:2" x14ac:dyDescent="0.35">
      <c r="A52" s="74">
        <v>34303</v>
      </c>
      <c r="B52" s="67">
        <f>VLOOKUP(A52,'China Production data'!$A$1:$C$488,3,FALSE)</f>
        <v>0.13400000000000001</v>
      </c>
    </row>
    <row r="53" spans="1:2" x14ac:dyDescent="0.35">
      <c r="A53" s="73">
        <v>34334</v>
      </c>
      <c r="B53" s="67">
        <f>VLOOKUP(A53,'China Production data'!$A$1:$C$488,3,FALSE)</f>
        <v>0.16</v>
      </c>
    </row>
    <row r="54" spans="1:2" x14ac:dyDescent="0.35">
      <c r="A54" s="74">
        <v>34365</v>
      </c>
      <c r="B54" s="67">
        <f>VLOOKUP(A54,'China Production data'!$A$1:$C$488,3,FALSE)</f>
        <v>0.252</v>
      </c>
    </row>
    <row r="55" spans="1:2" x14ac:dyDescent="0.35">
      <c r="A55" s="73">
        <v>34393</v>
      </c>
      <c r="B55" s="67">
        <f>VLOOKUP(A55,'China Production data'!$A$1:$C$488,3,FALSE)</f>
        <v>0.27700000000000002</v>
      </c>
    </row>
    <row r="56" spans="1:2" x14ac:dyDescent="0.35">
      <c r="A56" s="74">
        <v>34424</v>
      </c>
      <c r="B56" s="67">
        <f>VLOOKUP(A56,'China Production data'!$A$1:$C$488,3,FALSE)</f>
        <v>3.4000000000000002E-2</v>
      </c>
    </row>
    <row r="57" spans="1:2" x14ac:dyDescent="0.35">
      <c r="A57" s="73">
        <v>34454</v>
      </c>
      <c r="B57" s="67">
        <f>VLOOKUP(A57,'China Production data'!$A$1:$C$488,3,FALSE)</f>
        <v>0.16</v>
      </c>
    </row>
    <row r="58" spans="1:2" x14ac:dyDescent="0.35">
      <c r="A58" s="74">
        <v>34485</v>
      </c>
      <c r="B58" s="67">
        <f>VLOOKUP(A58,'China Production data'!$A$1:$C$488,3,FALSE)</f>
        <v>0.16800000000000001</v>
      </c>
    </row>
    <row r="59" spans="1:2" x14ac:dyDescent="0.35">
      <c r="A59" s="73">
        <v>34515</v>
      </c>
      <c r="B59" s="67">
        <f>VLOOKUP(A59,'China Production data'!$A$1:$C$488,3,FALSE)</f>
        <v>0.17599999999999999</v>
      </c>
    </row>
    <row r="60" spans="1:2" x14ac:dyDescent="0.35">
      <c r="A60" s="74">
        <v>34546</v>
      </c>
      <c r="B60" s="67">
        <f>VLOOKUP(A60,'China Production data'!$A$1:$C$488,3,FALSE)</f>
        <v>0.151</v>
      </c>
    </row>
    <row r="61" spans="1:2" x14ac:dyDescent="0.35">
      <c r="A61" s="73">
        <v>34577</v>
      </c>
      <c r="B61" s="67">
        <f>VLOOKUP(A61,'China Production data'!$A$1:$C$488,3,FALSE)</f>
        <v>0.151</v>
      </c>
    </row>
    <row r="62" spans="1:2" x14ac:dyDescent="0.35">
      <c r="A62" s="74">
        <v>34607</v>
      </c>
      <c r="B62" s="67">
        <f>VLOOKUP(A62,'China Production data'!$A$1:$C$488,3,FALSE)</f>
        <v>0.29399999999999998</v>
      </c>
    </row>
    <row r="63" spans="1:2" x14ac:dyDescent="0.35">
      <c r="A63" s="73">
        <v>34638</v>
      </c>
      <c r="B63" s="67">
        <f>VLOOKUP(A63,'China Production data'!$A$1:$C$488,3,FALSE)</f>
        <v>0.218</v>
      </c>
    </row>
    <row r="64" spans="1:2" x14ac:dyDescent="0.35">
      <c r="A64" s="74">
        <v>34668</v>
      </c>
      <c r="B64" s="67">
        <f>VLOOKUP(A64,'China Production data'!$A$1:$C$488,3,FALSE)</f>
        <v>0.24399999999999999</v>
      </c>
    </row>
    <row r="65" spans="1:2" x14ac:dyDescent="0.35">
      <c r="A65" s="73">
        <v>34699</v>
      </c>
      <c r="B65" s="67">
        <f>VLOOKUP(A65,'China Production data'!$A$1:$C$488,3,FALSE)</f>
        <v>0.23499999999999999</v>
      </c>
    </row>
    <row r="66" spans="1:2" x14ac:dyDescent="0.35">
      <c r="A66" s="74">
        <v>34730</v>
      </c>
      <c r="B66" s="67">
        <f>VLOOKUP(A66,'China Production data'!$A$1:$C$488,3,FALSE)</f>
        <v>0.185</v>
      </c>
    </row>
    <row r="67" spans="1:2" x14ac:dyDescent="0.35">
      <c r="A67" s="73">
        <v>34758</v>
      </c>
      <c r="B67" s="67">
        <f>VLOOKUP(A67,'China Production data'!$A$1:$C$488,3,FALSE)</f>
        <v>0.114</v>
      </c>
    </row>
    <row r="68" spans="1:2" x14ac:dyDescent="0.35">
      <c r="A68" s="74">
        <v>34789</v>
      </c>
      <c r="B68" s="67">
        <f>VLOOKUP(A68,'China Production data'!$A$1:$C$488,3,FALSE)</f>
        <v>0.155</v>
      </c>
    </row>
    <row r="69" spans="1:2" x14ac:dyDescent="0.35">
      <c r="A69" s="73">
        <v>34819</v>
      </c>
      <c r="B69" s="67">
        <f>VLOOKUP(A69,'China Production data'!$A$1:$C$488,3,FALSE)</f>
        <v>0.16400000000000001</v>
      </c>
    </row>
    <row r="70" spans="1:2" x14ac:dyDescent="0.35">
      <c r="A70" s="74">
        <v>34850</v>
      </c>
      <c r="B70" s="67">
        <f>VLOOKUP(A70,'China Production data'!$A$1:$C$488,3,FALSE)</f>
        <v>0.154</v>
      </c>
    </row>
    <row r="71" spans="1:2" x14ac:dyDescent="0.35">
      <c r="A71" s="73">
        <v>34880</v>
      </c>
      <c r="B71" s="67">
        <f>VLOOKUP(A71,'China Production data'!$A$1:$C$488,3,FALSE)</f>
        <v>0.13100000000000001</v>
      </c>
    </row>
    <row r="72" spans="1:2" x14ac:dyDescent="0.35">
      <c r="A72" s="74">
        <v>34911</v>
      </c>
      <c r="B72" s="67">
        <f>VLOOKUP(A72,'China Production data'!$A$1:$C$488,3,FALSE)</f>
        <v>0.13900000000000001</v>
      </c>
    </row>
    <row r="73" spans="1:2" x14ac:dyDescent="0.35">
      <c r="A73" s="73">
        <v>34942</v>
      </c>
      <c r="B73" s="67">
        <f>VLOOKUP(A73,'China Production data'!$A$1:$C$488,3,FALSE)</f>
        <v>0.13600000000000001</v>
      </c>
    </row>
    <row r="74" spans="1:2" x14ac:dyDescent="0.35">
      <c r="A74" s="74">
        <v>34972</v>
      </c>
      <c r="B74" s="67">
        <f>VLOOKUP(A74,'China Production data'!$A$1:$C$488,3,FALSE)</f>
        <v>0.11799999999999999</v>
      </c>
    </row>
    <row r="75" spans="1:2" x14ac:dyDescent="0.35">
      <c r="A75" s="73">
        <v>35003</v>
      </c>
      <c r="B75" s="67">
        <f>VLOOKUP(A75,'China Production data'!$A$1:$C$488,3,FALSE)</f>
        <v>0.114</v>
      </c>
    </row>
    <row r="76" spans="1:2" x14ac:dyDescent="0.35">
      <c r="A76" s="74">
        <v>35033</v>
      </c>
      <c r="B76" s="67">
        <f>VLOOKUP(A76,'China Production data'!$A$1:$C$488,3,FALSE)</f>
        <v>0.129</v>
      </c>
    </row>
    <row r="77" spans="1:2" x14ac:dyDescent="0.35">
      <c r="A77" s="73">
        <v>35064</v>
      </c>
      <c r="B77" s="67">
        <f>VLOOKUP(A77,'China Production data'!$A$1:$C$488,3,FALSE)</f>
        <v>0.121</v>
      </c>
    </row>
    <row r="78" spans="1:2" x14ac:dyDescent="0.35">
      <c r="A78" s="74">
        <v>35095</v>
      </c>
      <c r="B78" s="67">
        <f>VLOOKUP(A78,'China Production data'!$A$1:$C$488,3,FALSE)</f>
        <v>0.14899999999999999</v>
      </c>
    </row>
    <row r="79" spans="1:2" x14ac:dyDescent="0.35">
      <c r="A79" s="73">
        <v>35124</v>
      </c>
      <c r="B79" s="67">
        <f>VLOOKUP(A79,'China Production data'!$A$1:$C$488,3,FALSE)</f>
        <v>0.16900000000000001</v>
      </c>
    </row>
    <row r="80" spans="1:2" x14ac:dyDescent="0.35">
      <c r="A80" s="74">
        <v>35155</v>
      </c>
      <c r="B80" s="67">
        <f>VLOOKUP(A80,'China Production data'!$A$1:$C$488,3,FALSE)</f>
        <v>0.122</v>
      </c>
    </row>
    <row r="81" spans="1:2" x14ac:dyDescent="0.35">
      <c r="A81" s="73">
        <v>35185</v>
      </c>
      <c r="B81" s="67">
        <f>VLOOKUP(A81,'China Production data'!$A$1:$C$488,3,FALSE)</f>
        <v>0.122</v>
      </c>
    </row>
    <row r="82" spans="1:2" x14ac:dyDescent="0.35">
      <c r="A82" s="74">
        <v>35216</v>
      </c>
      <c r="B82" s="67">
        <f>VLOOKUP(A82,'China Production data'!$A$1:$C$488,3,FALSE)</f>
        <v>0.13700000000000001</v>
      </c>
    </row>
    <row r="83" spans="1:2" x14ac:dyDescent="0.35">
      <c r="A83" s="73">
        <v>35246</v>
      </c>
      <c r="B83" s="67">
        <f>VLOOKUP(A83,'China Production data'!$A$1:$C$488,3,FALSE)</f>
        <v>0.13100000000000001</v>
      </c>
    </row>
    <row r="84" spans="1:2" x14ac:dyDescent="0.35">
      <c r="A84" s="74">
        <v>35277</v>
      </c>
      <c r="B84" s="67">
        <f>VLOOKUP(A84,'China Production data'!$A$1:$C$488,3,FALSE)</f>
        <v>0.13800000000000001</v>
      </c>
    </row>
    <row r="85" spans="1:2" x14ac:dyDescent="0.35">
      <c r="A85" s="73">
        <v>35308</v>
      </c>
      <c r="B85" s="67">
        <f>VLOOKUP(A85,'China Production data'!$A$1:$C$488,3,FALSE)</f>
        <v>0.122</v>
      </c>
    </row>
    <row r="86" spans="1:2" x14ac:dyDescent="0.35">
      <c r="A86" s="74">
        <v>35338</v>
      </c>
      <c r="B86" s="67">
        <f>VLOOKUP(A86,'China Production data'!$A$1:$C$488,3,FALSE)</f>
        <v>0.106</v>
      </c>
    </row>
    <row r="87" spans="1:2" x14ac:dyDescent="0.35">
      <c r="A87" s="73">
        <v>35369</v>
      </c>
      <c r="B87" s="67">
        <f>VLOOKUP(A87,'China Production data'!$A$1:$C$488,3,FALSE)</f>
        <v>0.13700000000000001</v>
      </c>
    </row>
    <row r="88" spans="1:2" x14ac:dyDescent="0.35">
      <c r="A88" s="74">
        <v>35399</v>
      </c>
      <c r="B88" s="67">
        <f>VLOOKUP(A88,'China Production data'!$A$1:$C$488,3,FALSE)</f>
        <v>0.13300000000000001</v>
      </c>
    </row>
    <row r="89" spans="1:2" x14ac:dyDescent="0.35">
      <c r="A89" s="73">
        <v>35430</v>
      </c>
      <c r="B89" s="67">
        <f>VLOOKUP(A89,'China Production data'!$A$1:$C$488,3,FALSE)</f>
        <v>0.13400000000000001</v>
      </c>
    </row>
    <row r="90" spans="1:2" x14ac:dyDescent="0.35">
      <c r="A90" s="74">
        <v>35461</v>
      </c>
      <c r="B90" s="67">
        <f>VLOOKUP(A90,'China Production data'!$A$1:$C$488,3,FALSE)</f>
        <v>0.14000000000000001</v>
      </c>
    </row>
    <row r="91" spans="1:2" x14ac:dyDescent="0.35">
      <c r="A91" s="73">
        <v>35489</v>
      </c>
      <c r="B91" s="67">
        <f>VLOOKUP(A91,'China Production data'!$A$1:$C$488,3,FALSE)</f>
        <v>0.10299999999999999</v>
      </c>
    </row>
    <row r="92" spans="1:2" x14ac:dyDescent="0.35">
      <c r="A92" s="74">
        <v>35520</v>
      </c>
      <c r="B92" s="67">
        <f>VLOOKUP(A92,'China Production data'!$A$1:$C$488,3,FALSE)</f>
        <v>0.104</v>
      </c>
    </row>
    <row r="93" spans="1:2" x14ac:dyDescent="0.35">
      <c r="A93" s="73">
        <v>35550</v>
      </c>
      <c r="B93" s="67">
        <f>VLOOKUP(A93,'China Production data'!$A$1:$C$488,3,FALSE)</f>
        <v>0.13500000000000001</v>
      </c>
    </row>
    <row r="94" spans="1:2" x14ac:dyDescent="0.35">
      <c r="A94" s="74">
        <v>35581</v>
      </c>
      <c r="B94" s="67">
        <f>VLOOKUP(A94,'China Production data'!$A$1:$C$488,3,FALSE)</f>
        <v>0.11899999999999999</v>
      </c>
    </row>
    <row r="95" spans="1:2" x14ac:dyDescent="0.35">
      <c r="A95" s="73">
        <v>35611</v>
      </c>
      <c r="B95" s="67">
        <f>VLOOKUP(A95,'China Production data'!$A$1:$C$488,3,FALSE)</f>
        <v>0.11899999999999999</v>
      </c>
    </row>
    <row r="96" spans="1:2" x14ac:dyDescent="0.35">
      <c r="A96" s="74">
        <v>35642</v>
      </c>
      <c r="B96" s="67">
        <f>VLOOKUP(A96,'China Production data'!$A$1:$C$488,3,FALSE)</f>
        <v>0.121</v>
      </c>
    </row>
    <row r="97" spans="1:2" x14ac:dyDescent="0.35">
      <c r="A97" s="73">
        <v>35673</v>
      </c>
      <c r="B97" s="67">
        <f>VLOOKUP(A97,'China Production data'!$A$1:$C$488,3,FALSE)</f>
        <v>8.4000000000000005E-2</v>
      </c>
    </row>
    <row r="98" spans="1:2" x14ac:dyDescent="0.35">
      <c r="A98" s="74">
        <v>35703</v>
      </c>
      <c r="B98" s="67">
        <f>VLOOKUP(A98,'China Production data'!$A$1:$C$488,3,FALSE)</f>
        <v>0.109</v>
      </c>
    </row>
    <row r="99" spans="1:2" x14ac:dyDescent="0.35">
      <c r="A99" s="73">
        <v>35734</v>
      </c>
      <c r="B99" s="67">
        <f>VLOOKUP(A99,'China Production data'!$A$1:$C$488,3,FALSE)</f>
        <v>0.111</v>
      </c>
    </row>
    <row r="100" spans="1:2" x14ac:dyDescent="0.35">
      <c r="A100" s="74">
        <v>35764</v>
      </c>
      <c r="B100" s="67">
        <f>VLOOKUP(A100,'China Production data'!$A$1:$C$488,3,FALSE)</f>
        <v>0.11799999999999999</v>
      </c>
    </row>
    <row r="101" spans="1:2" x14ac:dyDescent="0.35">
      <c r="A101" s="73">
        <v>35795</v>
      </c>
      <c r="B101" s="67">
        <f>VLOOKUP(A101,'China Production data'!$A$1:$C$488,3,FALSE)</f>
        <v>0.11600000000000001</v>
      </c>
    </row>
    <row r="102" spans="1:2" x14ac:dyDescent="0.35">
      <c r="A102" s="74">
        <v>35826</v>
      </c>
      <c r="B102" s="67">
        <f>VLOOKUP(A102,'China Production data'!$A$1:$C$488,3,FALSE)</f>
        <v>9.1999999999999998E-2</v>
      </c>
    </row>
    <row r="103" spans="1:2" x14ac:dyDescent="0.35">
      <c r="A103" s="73">
        <v>35854</v>
      </c>
      <c r="B103" s="67">
        <f>VLOOKUP(A103,'China Production data'!$A$1:$C$488,3,FALSE)</f>
        <v>1.7999999999999999E-2</v>
      </c>
    </row>
    <row r="104" spans="1:2" x14ac:dyDescent="0.35">
      <c r="A104" s="74">
        <v>35885</v>
      </c>
      <c r="B104" s="67">
        <f>VLOOKUP(A104,'China Production data'!$A$1:$C$488,3,FALSE)</f>
        <v>9.5000000000000001E-2</v>
      </c>
    </row>
    <row r="105" spans="1:2" x14ac:dyDescent="0.35">
      <c r="A105" s="73">
        <v>35915</v>
      </c>
      <c r="B105" s="67">
        <f>VLOOKUP(A105,'China Production data'!$A$1:$C$488,3,FALSE)</f>
        <v>0.09</v>
      </c>
    </row>
    <row r="106" spans="1:2" x14ac:dyDescent="0.35">
      <c r="A106" s="74">
        <v>35946</v>
      </c>
      <c r="B106" s="67">
        <f>VLOOKUP(A106,'China Production data'!$A$1:$C$488,3,FALSE)</f>
        <v>7.1999999999999995E-2</v>
      </c>
    </row>
    <row r="107" spans="1:2" x14ac:dyDescent="0.35">
      <c r="A107" s="73">
        <v>35976</v>
      </c>
      <c r="B107" s="67">
        <f>VLOOKUP(A107,'China Production data'!$A$1:$C$488,3,FALSE)</f>
        <v>0.08</v>
      </c>
    </row>
    <row r="108" spans="1:2" x14ac:dyDescent="0.35">
      <c r="A108" s="74">
        <v>36007</v>
      </c>
      <c r="B108" s="67">
        <f>VLOOKUP(A108,'China Production data'!$A$1:$C$488,3,FALSE)</f>
        <v>7.9000000000000001E-2</v>
      </c>
    </row>
    <row r="109" spans="1:2" x14ac:dyDescent="0.35">
      <c r="A109" s="73">
        <v>36038</v>
      </c>
      <c r="B109" s="67">
        <f>VLOOKUP(A109,'China Production data'!$A$1:$C$488,3,FALSE)</f>
        <v>7.5999999999999998E-2</v>
      </c>
    </row>
    <row r="110" spans="1:2" x14ac:dyDescent="0.35">
      <c r="A110" s="74">
        <v>36068</v>
      </c>
      <c r="B110" s="67">
        <f>VLOOKUP(A110,'China Production data'!$A$1:$C$488,3,FALSE)</f>
        <v>7.9000000000000001E-2</v>
      </c>
    </row>
    <row r="111" spans="1:2" x14ac:dyDescent="0.35">
      <c r="A111" s="73">
        <v>36099</v>
      </c>
      <c r="B111" s="67">
        <f>VLOOKUP(A111,'China Production data'!$A$1:$C$488,3,FALSE)</f>
        <v>0.10199999999999999</v>
      </c>
    </row>
    <row r="112" spans="1:2" x14ac:dyDescent="0.35">
      <c r="A112" s="74">
        <v>36129</v>
      </c>
      <c r="B112" s="67">
        <f>VLOOKUP(A112,'China Production data'!$A$1:$C$488,3,FALSE)</f>
        <v>0.106</v>
      </c>
    </row>
    <row r="113" spans="1:2" x14ac:dyDescent="0.35">
      <c r="A113" s="73">
        <v>36160</v>
      </c>
      <c r="B113" s="67">
        <f>VLOOKUP(A113,'China Production data'!$A$1:$C$488,3,FALSE)</f>
        <v>0.11</v>
      </c>
    </row>
    <row r="114" spans="1:2" x14ac:dyDescent="0.35">
      <c r="A114" s="74">
        <v>36191</v>
      </c>
      <c r="B114" s="67">
        <f>VLOOKUP(A114,'China Production data'!$A$1:$C$488,3,FALSE)</f>
        <v>0.115</v>
      </c>
    </row>
    <row r="115" spans="1:2" x14ac:dyDescent="0.35">
      <c r="A115" s="73">
        <v>36219</v>
      </c>
      <c r="B115" s="67">
        <f>VLOOKUP(A115,'China Production data'!$A$1:$C$488,3,FALSE)</f>
        <v>0.17899999999999999</v>
      </c>
    </row>
    <row r="116" spans="1:2" x14ac:dyDescent="0.35">
      <c r="A116" s="74">
        <v>36250</v>
      </c>
      <c r="B116" s="67">
        <f>VLOOKUP(A116,'China Production data'!$A$1:$C$488,3,FALSE)</f>
        <v>2.1000000000000001E-2</v>
      </c>
    </row>
    <row r="117" spans="1:2" x14ac:dyDescent="0.35">
      <c r="A117" s="73">
        <v>36280</v>
      </c>
      <c r="B117" s="67">
        <f>VLOOKUP(A117,'China Production data'!$A$1:$C$488,3,FALSE)</f>
        <v>0.09</v>
      </c>
    </row>
    <row r="118" spans="1:2" x14ac:dyDescent="0.35">
      <c r="A118" s="74">
        <v>36311</v>
      </c>
      <c r="B118" s="67">
        <f>VLOOKUP(A118,'China Production data'!$A$1:$C$488,3,FALSE)</f>
        <v>9.0999999999999998E-2</v>
      </c>
    </row>
    <row r="119" spans="1:2" x14ac:dyDescent="0.35">
      <c r="A119" s="73">
        <v>36341</v>
      </c>
      <c r="B119" s="67">
        <f>VLOOKUP(A119,'China Production data'!$A$1:$C$488,3,FALSE)</f>
        <v>8.8999999999999996E-2</v>
      </c>
    </row>
    <row r="120" spans="1:2" x14ac:dyDescent="0.35">
      <c r="A120" s="74">
        <v>36372</v>
      </c>
      <c r="B120" s="67">
        <f>VLOOKUP(A120,'China Production data'!$A$1:$C$488,3,FALSE)</f>
        <v>9.0999999999999998E-2</v>
      </c>
    </row>
    <row r="121" spans="1:2" x14ac:dyDescent="0.35">
      <c r="A121" s="73">
        <v>36403</v>
      </c>
      <c r="B121" s="67">
        <f>VLOOKUP(A121,'China Production data'!$A$1:$C$488,3,FALSE)</f>
        <v>9.2999999999999999E-2</v>
      </c>
    </row>
    <row r="122" spans="1:2" x14ac:dyDescent="0.35">
      <c r="A122" s="74">
        <v>36433</v>
      </c>
      <c r="B122" s="67">
        <f>VLOOKUP(A122,'China Production data'!$A$1:$C$488,3,FALSE)</f>
        <v>9.5000000000000001E-2</v>
      </c>
    </row>
    <row r="123" spans="1:2" x14ac:dyDescent="0.35">
      <c r="A123" s="73">
        <v>36464</v>
      </c>
      <c r="B123" s="67">
        <f>VLOOKUP(A123,'China Production data'!$A$1:$C$488,3,FALSE)</f>
        <v>8.2000000000000003E-2</v>
      </c>
    </row>
    <row r="124" spans="1:2" x14ac:dyDescent="0.35">
      <c r="A124" s="74">
        <v>36494</v>
      </c>
      <c r="B124" s="67">
        <f>VLOOKUP(A124,'China Production data'!$A$1:$C$488,3,FALSE)</f>
        <v>7.0000000000000007E-2</v>
      </c>
    </row>
    <row r="125" spans="1:2" x14ac:dyDescent="0.35">
      <c r="A125" s="73">
        <v>36525</v>
      </c>
      <c r="B125" s="67">
        <f>VLOOKUP(A125,'China Production data'!$A$1:$C$488,3,FALSE)</f>
        <v>7.5999999999999998E-2</v>
      </c>
    </row>
    <row r="126" spans="1:2" x14ac:dyDescent="0.35">
      <c r="A126" s="74">
        <v>36556</v>
      </c>
      <c r="B126" s="67">
        <f>VLOOKUP(A126,'China Production data'!$A$1:$C$488,3,FALSE)</f>
        <v>7.3999999999999996E-2</v>
      </c>
    </row>
    <row r="127" spans="1:2" x14ac:dyDescent="0.35">
      <c r="A127" s="73">
        <v>36585</v>
      </c>
      <c r="B127" s="67">
        <f>VLOOKUP(A127,'China Production data'!$A$1:$C$488,3,FALSE)</f>
        <v>8.8999999999999996E-2</v>
      </c>
    </row>
    <row r="128" spans="1:2" x14ac:dyDescent="0.35">
      <c r="A128" s="74">
        <v>36616</v>
      </c>
      <c r="B128" s="67">
        <f>VLOOKUP(A128,'China Production data'!$A$1:$C$488,3,FALSE)</f>
        <v>0.12</v>
      </c>
    </row>
    <row r="129" spans="1:2" x14ac:dyDescent="0.35">
      <c r="A129" s="73">
        <v>36646</v>
      </c>
      <c r="B129" s="67">
        <f>VLOOKUP(A129,'China Production data'!$A$1:$C$488,3,FALSE)</f>
        <v>0.11899999999999999</v>
      </c>
    </row>
    <row r="130" spans="1:2" x14ac:dyDescent="0.35">
      <c r="A130" s="74">
        <v>36677</v>
      </c>
      <c r="B130" s="67">
        <f>VLOOKUP(A130,'China Production data'!$A$1:$C$488,3,FALSE)</f>
        <v>0.114</v>
      </c>
    </row>
    <row r="131" spans="1:2" x14ac:dyDescent="0.35">
      <c r="A131" s="73">
        <v>36707</v>
      </c>
      <c r="B131" s="67">
        <f>VLOOKUP(A131,'China Production data'!$A$1:$C$488,3,FALSE)</f>
        <v>0.115</v>
      </c>
    </row>
    <row r="132" spans="1:2" x14ac:dyDescent="0.35">
      <c r="A132" s="74">
        <v>36738</v>
      </c>
      <c r="B132" s="67">
        <f>VLOOKUP(A132,'China Production data'!$A$1:$C$488,3,FALSE)</f>
        <v>0.122</v>
      </c>
    </row>
    <row r="133" spans="1:2" x14ac:dyDescent="0.35">
      <c r="A133" s="73">
        <v>36769</v>
      </c>
      <c r="B133" s="67">
        <f>VLOOKUP(A133,'China Production data'!$A$1:$C$488,3,FALSE)</f>
        <v>0.128</v>
      </c>
    </row>
    <row r="134" spans="1:2" x14ac:dyDescent="0.35">
      <c r="A134" s="74">
        <v>36799</v>
      </c>
      <c r="B134" s="67">
        <f>VLOOKUP(A134,'China Production data'!$A$1:$C$488,3,FALSE)</f>
        <v>0.128</v>
      </c>
    </row>
    <row r="135" spans="1:2" x14ac:dyDescent="0.35">
      <c r="A135" s="73">
        <v>36830</v>
      </c>
      <c r="B135" s="67">
        <f>VLOOKUP(A135,'China Production data'!$A$1:$C$488,3,FALSE)</f>
        <v>0.12</v>
      </c>
    </row>
    <row r="136" spans="1:2" x14ac:dyDescent="0.35">
      <c r="A136" s="74">
        <v>36860</v>
      </c>
      <c r="B136" s="67">
        <f>VLOOKUP(A136,'China Production data'!$A$1:$C$488,3,FALSE)</f>
        <v>0.114</v>
      </c>
    </row>
    <row r="137" spans="1:2" x14ac:dyDescent="0.35">
      <c r="A137" s="73">
        <v>36891</v>
      </c>
      <c r="B137" s="67">
        <f>VLOOKUP(A137,'China Production data'!$A$1:$C$488,3,FALSE)</f>
        <v>0.106</v>
      </c>
    </row>
    <row r="138" spans="1:2" x14ac:dyDescent="0.35">
      <c r="A138" s="74">
        <v>36922</v>
      </c>
      <c r="B138" s="67">
        <f>VLOOKUP(A138,'China Production data'!$A$1:$C$488,3,FALSE)</f>
        <v>0.104</v>
      </c>
    </row>
    <row r="139" spans="1:2" x14ac:dyDescent="0.35">
      <c r="A139" s="73">
        <v>36950</v>
      </c>
      <c r="B139" s="67">
        <f>VLOOKUP(A139,'China Production data'!$A$1:$C$488,3,FALSE)</f>
        <v>2.3E-2</v>
      </c>
    </row>
    <row r="140" spans="1:2" x14ac:dyDescent="0.35">
      <c r="A140" s="74">
        <v>36981</v>
      </c>
      <c r="B140" s="67">
        <f>VLOOKUP(A140,'China Production data'!$A$1:$C$488,3,FALSE)</f>
        <v>0.19</v>
      </c>
    </row>
    <row r="141" spans="1:2" x14ac:dyDescent="0.35">
      <c r="A141" s="73">
        <v>37011</v>
      </c>
      <c r="B141" s="67">
        <f>VLOOKUP(A141,'China Production data'!$A$1:$C$488,3,FALSE)</f>
        <v>0.121</v>
      </c>
    </row>
    <row r="142" spans="1:2" x14ac:dyDescent="0.35">
      <c r="A142" s="74">
        <v>37042</v>
      </c>
      <c r="B142" s="67">
        <f>VLOOKUP(A142,'China Production data'!$A$1:$C$488,3,FALSE)</f>
        <v>0.115</v>
      </c>
    </row>
    <row r="143" spans="1:2" x14ac:dyDescent="0.35">
      <c r="A143" s="73">
        <v>37072</v>
      </c>
      <c r="B143" s="67">
        <f>VLOOKUP(A143,'China Production data'!$A$1:$C$488,3,FALSE)</f>
        <v>0.10199999999999999</v>
      </c>
    </row>
    <row r="144" spans="1:2" x14ac:dyDescent="0.35">
      <c r="A144" s="74">
        <v>37103</v>
      </c>
      <c r="B144" s="67">
        <f>VLOOKUP(A144,'China Production data'!$A$1:$C$488,3,FALSE)</f>
        <v>0.10100000000000001</v>
      </c>
    </row>
    <row r="145" spans="1:3" x14ac:dyDescent="0.35">
      <c r="A145" s="73">
        <v>37134</v>
      </c>
      <c r="B145" s="67">
        <f>VLOOKUP(A145,'China Production data'!$A$1:$C$488,3,FALSE)</f>
        <v>8.1000000000000003E-2</v>
      </c>
    </row>
    <row r="146" spans="1:3" x14ac:dyDescent="0.35">
      <c r="A146" s="74">
        <v>37164</v>
      </c>
      <c r="B146" s="67">
        <f>VLOOKUP(A146,'China Production data'!$A$1:$C$488,3,FALSE)</f>
        <v>8.1000000000000003E-2</v>
      </c>
    </row>
    <row r="147" spans="1:3" x14ac:dyDescent="0.35">
      <c r="A147" s="73">
        <v>37195</v>
      </c>
      <c r="B147" s="67">
        <f>VLOOKUP(A147,'China Production data'!$A$1:$C$488,3,FALSE)</f>
        <v>9.5000000000000001E-2</v>
      </c>
    </row>
    <row r="148" spans="1:3" x14ac:dyDescent="0.35">
      <c r="A148" s="74">
        <v>37225</v>
      </c>
      <c r="B148" s="67">
        <f>VLOOKUP(A148,'China Production data'!$A$1:$C$488,3,FALSE)</f>
        <v>8.7999999999999995E-2</v>
      </c>
    </row>
    <row r="149" spans="1:3" x14ac:dyDescent="0.35">
      <c r="A149" s="73">
        <v>37256</v>
      </c>
      <c r="B149" s="67">
        <f>VLOOKUP(A149,'China Production data'!$A$1:$C$488,3,FALSE)</f>
        <v>7.9000000000000001E-2</v>
      </c>
    </row>
    <row r="150" spans="1:3" x14ac:dyDescent="0.35">
      <c r="A150" s="74">
        <v>37287</v>
      </c>
      <c r="B150" s="67">
        <f>VLOOKUP(A150,'China Production data'!$A$1:$C$488,3,FALSE)</f>
        <v>8.6999999999999994E-2</v>
      </c>
    </row>
    <row r="151" spans="1:3" x14ac:dyDescent="0.35">
      <c r="A151" s="73">
        <v>37315</v>
      </c>
      <c r="B151" s="67">
        <f>VLOOKUP(A151,'China Production data'!$A$1:$C$488,3,FALSE)</f>
        <v>0.186</v>
      </c>
    </row>
    <row r="152" spans="1:3" x14ac:dyDescent="0.35">
      <c r="A152" s="74">
        <v>37346</v>
      </c>
      <c r="B152" s="67">
        <f>VLOOKUP(A152,'China Production data'!$A$1:$C$488,3,FALSE)</f>
        <v>2.7E-2</v>
      </c>
    </row>
    <row r="153" spans="1:3" x14ac:dyDescent="0.35">
      <c r="A153" s="73">
        <v>37376</v>
      </c>
      <c r="B153" s="67">
        <f>VLOOKUP(A153,'China Production data'!$A$1:$C$488,3,FALSE)</f>
        <v>0.109</v>
      </c>
    </row>
    <row r="154" spans="1:3" x14ac:dyDescent="0.35">
      <c r="A154" s="74">
        <v>37407</v>
      </c>
      <c r="B154" s="67">
        <f>VLOOKUP(A154,'China Production data'!$A$1:$C$488,3,FALSE)</f>
        <v>0.121</v>
      </c>
    </row>
    <row r="155" spans="1:3" x14ac:dyDescent="0.35">
      <c r="A155" s="73">
        <v>37437</v>
      </c>
      <c r="B155" s="67">
        <f>VLOOKUP(A155,'China Production data'!$A$1:$C$488,3,FALSE)</f>
        <v>0.129</v>
      </c>
    </row>
    <row r="156" spans="1:3" x14ac:dyDescent="0.35">
      <c r="A156" s="74">
        <v>37468</v>
      </c>
      <c r="B156" s="67">
        <f>VLOOKUP(A156,'China Production data'!$A$1:$C$488,3,FALSE)</f>
        <v>0.124</v>
      </c>
    </row>
    <row r="157" spans="1:3" x14ac:dyDescent="0.35">
      <c r="A157" s="73">
        <v>37499</v>
      </c>
      <c r="B157" s="67">
        <f>VLOOKUP(A157,'China Production data'!$A$1:$C$488,3,FALSE)</f>
        <v>0.128</v>
      </c>
    </row>
    <row r="158" spans="1:3" x14ac:dyDescent="0.35">
      <c r="A158" s="74">
        <v>37529</v>
      </c>
      <c r="B158" s="67">
        <f>VLOOKUP(A158,'China Production data'!$A$1:$C$488,3,FALSE)</f>
        <v>0.127</v>
      </c>
    </row>
    <row r="159" spans="1:3" x14ac:dyDescent="0.35">
      <c r="A159" s="68">
        <v>37560</v>
      </c>
      <c r="B159" s="67">
        <f>VLOOKUP(A159,'China Production data'!$A$1:$C$488,3,FALSE)</f>
        <v>0.13800000000000001</v>
      </c>
    </row>
    <row r="160" spans="1:3" x14ac:dyDescent="0.35">
      <c r="A160" s="75">
        <v>37590</v>
      </c>
      <c r="B160" s="67">
        <f>VLOOKUP(A160,'China Production data'!$A$1:$C$488,3,FALSE)</f>
        <v>0.14199999999999999</v>
      </c>
      <c r="C160" s="76"/>
    </row>
    <row r="161" spans="1:3" x14ac:dyDescent="0.35">
      <c r="A161" s="77">
        <v>37621</v>
      </c>
      <c r="B161" s="67">
        <f>VLOOKUP(A161,'China Production data'!$A$1:$C$488,3,FALSE)</f>
        <v>0.14499999999999999</v>
      </c>
      <c r="C161" s="76"/>
    </row>
    <row r="162" spans="1:3" x14ac:dyDescent="0.35">
      <c r="A162" s="75">
        <v>37652</v>
      </c>
      <c r="B162" s="67">
        <f>VLOOKUP(A162,'China Production data'!$A$1:$C$488,3,FALSE)</f>
        <v>0.14899999999999999</v>
      </c>
      <c r="C162" s="76"/>
    </row>
    <row r="163" spans="1:3" x14ac:dyDescent="0.35">
      <c r="A163" s="77">
        <v>37680</v>
      </c>
      <c r="B163" s="67">
        <f>VLOOKUP(A163,'China Production data'!$A$1:$C$488,3,FALSE)</f>
        <v>0.14799999999999999</v>
      </c>
      <c r="C163" s="76"/>
    </row>
    <row r="164" spans="1:3" x14ac:dyDescent="0.35">
      <c r="A164" s="75">
        <v>37711</v>
      </c>
      <c r="B164" s="67">
        <f>VLOOKUP(A164,'China Production data'!$A$1:$C$488,3,FALSE)</f>
        <v>0.19800000000000001</v>
      </c>
      <c r="C164" s="76"/>
    </row>
    <row r="165" spans="1:3" x14ac:dyDescent="0.35">
      <c r="A165" s="77">
        <v>37741</v>
      </c>
      <c r="B165" s="67">
        <f>VLOOKUP(A165,'China Production data'!$A$1:$C$488,3,FALSE)</f>
        <v>0.16900000000000001</v>
      </c>
      <c r="C165" s="76"/>
    </row>
    <row r="166" spans="1:3" x14ac:dyDescent="0.35">
      <c r="A166" s="75">
        <v>37772</v>
      </c>
      <c r="B166" s="67">
        <f>VLOOKUP(A166,'China Production data'!$A$1:$C$488,3,FALSE)</f>
        <v>0.14899999999999999</v>
      </c>
      <c r="C166" s="76"/>
    </row>
    <row r="167" spans="1:3" x14ac:dyDescent="0.35">
      <c r="A167" s="77">
        <v>37802</v>
      </c>
      <c r="B167" s="67">
        <f>VLOOKUP(A167,'China Production data'!$A$1:$C$488,3,FALSE)</f>
        <v>0.13700000000000001</v>
      </c>
      <c r="C167" s="76"/>
    </row>
    <row r="168" spans="1:3" x14ac:dyDescent="0.35">
      <c r="A168" s="75">
        <v>37833</v>
      </c>
      <c r="B168" s="67">
        <f>VLOOKUP(A168,'China Production data'!$A$1:$C$488,3,FALSE)</f>
        <v>0.16900000000000001</v>
      </c>
      <c r="C168" s="76"/>
    </row>
    <row r="169" spans="1:3" x14ac:dyDescent="0.35">
      <c r="A169" s="77">
        <v>37864</v>
      </c>
      <c r="B169" s="67">
        <f>VLOOKUP(A169,'China Production data'!$A$1:$C$488,3,FALSE)</f>
        <v>0.16500000000000001</v>
      </c>
      <c r="C169" s="76"/>
    </row>
    <row r="170" spans="1:3" x14ac:dyDescent="0.35">
      <c r="A170" s="75">
        <v>37894</v>
      </c>
      <c r="B170" s="67">
        <f>VLOOKUP(A170,'China Production data'!$A$1:$C$488,3,FALSE)</f>
        <v>0.17100000000000001</v>
      </c>
      <c r="C170" s="76"/>
    </row>
    <row r="171" spans="1:3" x14ac:dyDescent="0.35">
      <c r="A171" s="77">
        <v>37925</v>
      </c>
      <c r="B171" s="67">
        <f>VLOOKUP(A171,'China Production data'!$A$1:$C$488,3,FALSE)</f>
        <v>0.16300000000000001</v>
      </c>
      <c r="C171" s="76"/>
    </row>
    <row r="172" spans="1:3" x14ac:dyDescent="0.35">
      <c r="A172" s="75">
        <v>37955</v>
      </c>
      <c r="B172" s="67">
        <f>VLOOKUP(A172,'China Production data'!$A$1:$C$488,3,FALSE)</f>
        <v>0.17199999999999999</v>
      </c>
      <c r="C172" s="76"/>
    </row>
    <row r="173" spans="1:3" x14ac:dyDescent="0.35">
      <c r="A173" s="77">
        <v>37986</v>
      </c>
      <c r="B173" s="67">
        <f>VLOOKUP(A173,'China Production data'!$A$1:$C$488,3,FALSE)</f>
        <v>0.17899999999999999</v>
      </c>
      <c r="C173" s="76"/>
    </row>
    <row r="174" spans="1:3" x14ac:dyDescent="0.35">
      <c r="A174" s="75">
        <v>38017</v>
      </c>
      <c r="B174" s="67">
        <f>VLOOKUP(A174,'China Production data'!$A$1:$C$488,3,FALSE)</f>
        <v>0.18099999999999999</v>
      </c>
      <c r="C174" s="76"/>
    </row>
    <row r="175" spans="1:3" x14ac:dyDescent="0.35">
      <c r="A175" s="77">
        <v>38046</v>
      </c>
      <c r="B175" s="67">
        <f>VLOOKUP(A175,'China Production data'!$A$1:$C$488,3,FALSE)</f>
        <v>7.1999999999999995E-2</v>
      </c>
      <c r="C175" s="76"/>
    </row>
    <row r="176" spans="1:3" x14ac:dyDescent="0.35">
      <c r="A176" s="75">
        <v>38077</v>
      </c>
      <c r="B176" s="67">
        <f>VLOOKUP(A176,'China Production data'!$A$1:$C$488,3,FALSE)</f>
        <v>0.23200000000000001</v>
      </c>
      <c r="C176" s="76"/>
    </row>
    <row r="177" spans="1:3" x14ac:dyDescent="0.35">
      <c r="A177" s="77">
        <v>38107</v>
      </c>
      <c r="B177" s="67">
        <f>VLOOKUP(A177,'China Production data'!$A$1:$C$488,3,FALSE)</f>
        <v>0.19400000000000001</v>
      </c>
      <c r="C177" s="76"/>
    </row>
    <row r="178" spans="1:3" x14ac:dyDescent="0.35">
      <c r="A178" s="75">
        <v>38138</v>
      </c>
      <c r="B178" s="67">
        <f>VLOOKUP(A178,'China Production data'!$A$1:$C$488,3,FALSE)</f>
        <v>0.191</v>
      </c>
      <c r="C178" s="76"/>
    </row>
    <row r="179" spans="1:3" x14ac:dyDescent="0.35">
      <c r="A179" s="77">
        <v>38168</v>
      </c>
      <c r="B179" s="67">
        <f>VLOOKUP(A179,'China Production data'!$A$1:$C$488,3,FALSE)</f>
        <v>0.17499999999999999</v>
      </c>
      <c r="C179" s="76"/>
    </row>
    <row r="180" spans="1:3" x14ac:dyDescent="0.35">
      <c r="A180" s="75">
        <v>38199</v>
      </c>
      <c r="B180" s="67">
        <f>VLOOKUP(A180,'China Production data'!$A$1:$C$488,3,FALSE)</f>
        <v>0.16200000000000001</v>
      </c>
      <c r="C180" s="76"/>
    </row>
    <row r="181" spans="1:3" x14ac:dyDescent="0.35">
      <c r="A181" s="77">
        <v>38230</v>
      </c>
      <c r="B181" s="67">
        <f>VLOOKUP(A181,'China Production data'!$A$1:$C$488,3,FALSE)</f>
        <v>0.155</v>
      </c>
      <c r="C181" s="76"/>
    </row>
    <row r="182" spans="1:3" x14ac:dyDescent="0.35">
      <c r="A182" s="75">
        <v>38260</v>
      </c>
      <c r="B182" s="67">
        <f>VLOOKUP(A182,'China Production data'!$A$1:$C$488,3,FALSE)</f>
        <v>0.159</v>
      </c>
      <c r="C182" s="76"/>
    </row>
    <row r="183" spans="1:3" x14ac:dyDescent="0.35">
      <c r="A183" s="77">
        <v>38291</v>
      </c>
      <c r="B183" s="67">
        <f>VLOOKUP(A183,'China Production data'!$A$1:$C$488,3,FALSE)</f>
        <v>0.161</v>
      </c>
      <c r="C183" s="76"/>
    </row>
    <row r="184" spans="1:3" x14ac:dyDescent="0.35">
      <c r="A184" s="75">
        <v>38321</v>
      </c>
      <c r="B184" s="67">
        <f>VLOOKUP(A184,'China Production data'!$A$1:$C$488,3,FALSE)</f>
        <v>0.157</v>
      </c>
      <c r="C184" s="76"/>
    </row>
    <row r="185" spans="1:3" x14ac:dyDescent="0.35">
      <c r="A185" s="77">
        <v>38352</v>
      </c>
      <c r="B185" s="67">
        <f>VLOOKUP(A185,'China Production data'!$A$1:$C$488,3,FALSE)</f>
        <v>0.14799999999999999</v>
      </c>
      <c r="C185" s="76"/>
    </row>
    <row r="186" spans="1:3" x14ac:dyDescent="0.35">
      <c r="A186" s="75">
        <v>38383</v>
      </c>
      <c r="B186" s="67">
        <f>VLOOKUP(A186,'China Production data'!$A$1:$C$488,3,FALSE)</f>
        <v>0.14399999999999999</v>
      </c>
      <c r="C186" s="76">
        <f>VLOOKUP(A186,'China Production data'!$A$1:$C$488,2,FALSE)</f>
        <v>52.1</v>
      </c>
    </row>
    <row r="187" spans="1:3" x14ac:dyDescent="0.35">
      <c r="A187" s="75">
        <v>38411</v>
      </c>
      <c r="B187" s="67">
        <f>VLOOKUP(A187,'China Production data'!$A$1:$C$488,3,FALSE)</f>
        <v>0.20899999999999999</v>
      </c>
      <c r="C187" s="76">
        <f>VLOOKUP(A187,'China Production data'!$A$1:$C$488,2,FALSE)</f>
        <v>52.9</v>
      </c>
    </row>
    <row r="188" spans="1:3" x14ac:dyDescent="0.35">
      <c r="A188" s="77">
        <v>38442</v>
      </c>
      <c r="B188" s="67">
        <f>VLOOKUP(A188,'China Production data'!$A$1:$C$488,3,FALSE)</f>
        <v>7.5999999999999998E-2</v>
      </c>
      <c r="C188" s="76">
        <f>VLOOKUP(A188,'China Production data'!$A$1:$C$488,2,FALSE)</f>
        <v>55.2</v>
      </c>
    </row>
    <row r="189" spans="1:3" x14ac:dyDescent="0.35">
      <c r="A189" s="75">
        <v>38472</v>
      </c>
      <c r="B189" s="67">
        <f>VLOOKUP(A189,'China Production data'!$A$1:$C$488,3,FALSE)</f>
        <v>0.151</v>
      </c>
      <c r="C189" s="76">
        <f>VLOOKUP(A189,'China Production data'!$A$1:$C$488,2,FALSE)</f>
        <v>54.4</v>
      </c>
    </row>
    <row r="190" spans="1:3" x14ac:dyDescent="0.35">
      <c r="A190" s="77">
        <v>38503</v>
      </c>
      <c r="B190" s="67">
        <f>VLOOKUP(A190,'China Production data'!$A$1:$C$488,3,FALSE)</f>
        <v>0.16</v>
      </c>
      <c r="C190" s="76">
        <f>VLOOKUP(A190,'China Production data'!$A$1:$C$488,2,FALSE)</f>
        <v>53.3</v>
      </c>
    </row>
    <row r="191" spans="1:3" x14ac:dyDescent="0.35">
      <c r="A191" s="75">
        <v>38533</v>
      </c>
      <c r="B191" s="67">
        <f>VLOOKUP(A191,'China Production data'!$A$1:$C$488,3,FALSE)</f>
        <v>0.16600000000000001</v>
      </c>
      <c r="C191" s="76">
        <f>VLOOKUP(A191,'China Production data'!$A$1:$C$488,2,FALSE)</f>
        <v>51</v>
      </c>
    </row>
    <row r="192" spans="1:3" x14ac:dyDescent="0.35">
      <c r="A192" s="77">
        <v>38564</v>
      </c>
      <c r="B192" s="67">
        <f>VLOOKUP(A192,'China Production data'!$A$1:$C$488,3,FALSE)</f>
        <v>0.16800000000000001</v>
      </c>
      <c r="C192" s="76">
        <f>VLOOKUP(A192,'China Production data'!$A$1:$C$488,2,FALSE)</f>
        <v>51.5</v>
      </c>
    </row>
    <row r="193" spans="1:3" x14ac:dyDescent="0.35">
      <c r="A193" s="75">
        <v>38595</v>
      </c>
      <c r="B193" s="67">
        <f>VLOOKUP(A193,'China Production data'!$A$1:$C$488,3,FALSE)</f>
        <v>0.161</v>
      </c>
      <c r="C193" s="76">
        <f>VLOOKUP(A193,'China Production data'!$A$1:$C$488,2,FALSE)</f>
        <v>50.6</v>
      </c>
    </row>
    <row r="194" spans="1:3" x14ac:dyDescent="0.35">
      <c r="A194" s="77">
        <v>38625</v>
      </c>
      <c r="B194" s="67">
        <f>VLOOKUP(A194,'China Production data'!$A$1:$C$488,3,FALSE)</f>
        <v>0.16</v>
      </c>
      <c r="C194" s="76">
        <f>VLOOKUP(A194,'China Production data'!$A$1:$C$488,2,FALSE)</f>
        <v>50.9</v>
      </c>
    </row>
    <row r="195" spans="1:3" x14ac:dyDescent="0.35">
      <c r="A195" s="75">
        <v>38656</v>
      </c>
      <c r="B195" s="67">
        <f>VLOOKUP(A195,'China Production data'!$A$1:$C$488,3,FALSE)</f>
        <v>0.16500000000000001</v>
      </c>
      <c r="C195" s="76">
        <f>VLOOKUP(A195,'China Production data'!$A$1:$C$488,2,FALSE)</f>
        <v>50.1</v>
      </c>
    </row>
    <row r="196" spans="1:3" x14ac:dyDescent="0.35">
      <c r="A196" s="77">
        <v>38686</v>
      </c>
      <c r="B196" s="67">
        <f>VLOOKUP(A196,'China Production data'!$A$1:$C$488,3,FALSE)</f>
        <v>0.161</v>
      </c>
      <c r="C196" s="76">
        <f>VLOOKUP(A196,'China Production data'!$A$1:$C$488,2,FALSE)</f>
        <v>49.8</v>
      </c>
    </row>
    <row r="197" spans="1:3" x14ac:dyDescent="0.35">
      <c r="A197" s="75">
        <v>38717</v>
      </c>
      <c r="B197" s="67">
        <f>VLOOKUP(A197,'China Production data'!$A$1:$C$488,3,FALSE)</f>
        <v>0.16600000000000001</v>
      </c>
      <c r="C197" s="76">
        <f>VLOOKUP(A197,'China Production data'!$A$1:$C$488,2,FALSE)</f>
        <v>50.1</v>
      </c>
    </row>
    <row r="198" spans="1:3" x14ac:dyDescent="0.35">
      <c r="A198" s="75">
        <v>38776</v>
      </c>
      <c r="B198" s="67">
        <f>VLOOKUP(A198,'China Production data'!$A$1:$C$488,3,FALSE)</f>
        <v>0.16500000000000001</v>
      </c>
      <c r="C198" s="76">
        <f>VLOOKUP(A198,'China Production data'!$A$1:$C$488,2,FALSE)</f>
        <v>50.7</v>
      </c>
    </row>
    <row r="199" spans="1:3" x14ac:dyDescent="0.35">
      <c r="A199" s="77">
        <v>38807</v>
      </c>
      <c r="B199" s="67">
        <f>VLOOKUP(A199,'China Production data'!$A$1:$C$488,3,FALSE)</f>
        <v>0.20100000000000001</v>
      </c>
      <c r="C199" s="76">
        <f>VLOOKUP(A199,'China Production data'!$A$1:$C$488,2,FALSE)</f>
        <v>51</v>
      </c>
    </row>
    <row r="200" spans="1:3" x14ac:dyDescent="0.35">
      <c r="A200" s="75">
        <v>38837</v>
      </c>
      <c r="B200" s="67">
        <f>VLOOKUP(A200,'China Production data'!$A$1:$C$488,3,FALSE)</f>
        <v>0.17799999999999999</v>
      </c>
      <c r="C200" s="76">
        <f>VLOOKUP(A200,'China Production data'!$A$1:$C$488,2,FALSE)</f>
        <v>52.7</v>
      </c>
    </row>
    <row r="201" spans="1:3" x14ac:dyDescent="0.35">
      <c r="A201" s="77">
        <v>38868</v>
      </c>
      <c r="B201" s="67">
        <f>VLOOKUP(A201,'China Production data'!$A$1:$C$488,3,FALSE)</f>
        <v>0.16600000000000001</v>
      </c>
      <c r="C201" s="76">
        <f>VLOOKUP(A201,'China Production data'!$A$1:$C$488,2,FALSE)</f>
        <v>52.8</v>
      </c>
    </row>
    <row r="202" spans="1:3" x14ac:dyDescent="0.35">
      <c r="A202" s="75">
        <v>38898</v>
      </c>
      <c r="B202" s="67">
        <f>VLOOKUP(A202,'China Production data'!$A$1:$C$488,3,FALSE)</f>
        <v>0.17899999999999999</v>
      </c>
      <c r="C202" s="76">
        <f>VLOOKUP(A202,'China Production data'!$A$1:$C$488,2,FALSE)</f>
        <v>52.9</v>
      </c>
    </row>
    <row r="203" spans="1:3" x14ac:dyDescent="0.35">
      <c r="A203" s="77">
        <v>38929</v>
      </c>
      <c r="B203" s="67">
        <f>VLOOKUP(A203,'China Production data'!$A$1:$C$488,3,FALSE)</f>
        <v>0.19500000000000001</v>
      </c>
      <c r="C203" s="76">
        <f>VLOOKUP(A203,'China Production data'!$A$1:$C$488,2,FALSE)</f>
        <v>53</v>
      </c>
    </row>
    <row r="204" spans="1:3" x14ac:dyDescent="0.35">
      <c r="A204" s="75">
        <v>38960</v>
      </c>
      <c r="B204" s="67">
        <f>VLOOKUP(A204,'China Production data'!$A$1:$C$488,3,FALSE)</f>
        <v>0.16700000000000001</v>
      </c>
      <c r="C204" s="76">
        <f>VLOOKUP(A204,'China Production data'!$A$1:$C$488,2,FALSE)</f>
        <v>52.6</v>
      </c>
    </row>
    <row r="205" spans="1:3" x14ac:dyDescent="0.35">
      <c r="A205" s="77">
        <v>38990</v>
      </c>
      <c r="B205" s="67">
        <f>VLOOKUP(A205,'China Production data'!$A$1:$C$488,3,FALSE)</f>
        <v>0.157</v>
      </c>
      <c r="C205" s="76">
        <f>VLOOKUP(A205,'China Production data'!$A$1:$C$488,2,FALSE)</f>
        <v>52.4</v>
      </c>
    </row>
    <row r="206" spans="1:3" x14ac:dyDescent="0.35">
      <c r="A206" s="75">
        <v>39021</v>
      </c>
      <c r="B206" s="67">
        <f>VLOOKUP(A206,'China Production data'!$A$1:$C$488,3,FALSE)</f>
        <v>0.161</v>
      </c>
      <c r="C206" s="76">
        <f>VLOOKUP(A206,'China Production data'!$A$1:$C$488,2,FALSE)</f>
        <v>52.1</v>
      </c>
    </row>
    <row r="207" spans="1:3" x14ac:dyDescent="0.35">
      <c r="A207" s="77">
        <v>39051</v>
      </c>
      <c r="B207" s="67">
        <f>VLOOKUP(A207,'China Production data'!$A$1:$C$488,3,FALSE)</f>
        <v>0.14699999999999999</v>
      </c>
      <c r="C207" s="76">
        <f>VLOOKUP(A207,'China Production data'!$A$1:$C$488,2,FALSE)</f>
        <v>53</v>
      </c>
    </row>
    <row r="208" spans="1:3" x14ac:dyDescent="0.35">
      <c r="A208" s="75">
        <v>39082</v>
      </c>
      <c r="B208" s="67">
        <f>VLOOKUP(A208,'China Production data'!$A$1:$C$488,3,FALSE)</f>
        <v>0.14899999999999999</v>
      </c>
      <c r="C208" s="76">
        <f>VLOOKUP(A208,'China Production data'!$A$1:$C$488,2,FALSE)</f>
        <v>52.4</v>
      </c>
    </row>
    <row r="209" spans="1:3" x14ac:dyDescent="0.35">
      <c r="A209" s="77">
        <v>39141</v>
      </c>
      <c r="B209" s="67">
        <f>VLOOKUP(A209,'China Production data'!$A$1:$C$488,3,FALSE)</f>
        <v>0.14699999999999999</v>
      </c>
      <c r="C209" s="76">
        <f>VLOOKUP(A209,'China Production data'!$A$1:$C$488,2,FALSE)</f>
        <v>53</v>
      </c>
    </row>
    <row r="210" spans="1:3" x14ac:dyDescent="0.35">
      <c r="A210" s="77">
        <v>39172</v>
      </c>
      <c r="B210" s="67">
        <f>VLOOKUP(A210,'China Production data'!$A$1:$C$488,3,FALSE)</f>
        <v>0.126</v>
      </c>
      <c r="C210" s="76">
        <f>VLOOKUP(A210,'China Production data'!$A$1:$C$488,2,FALSE)</f>
        <v>52.3</v>
      </c>
    </row>
    <row r="211" spans="1:3" x14ac:dyDescent="0.35">
      <c r="A211" s="75">
        <v>39202</v>
      </c>
      <c r="B211" s="67">
        <f>VLOOKUP(A211,'China Production data'!$A$1:$C$488,3,FALSE)</f>
        <v>0.17599999999999999</v>
      </c>
      <c r="C211" s="76">
        <f>VLOOKUP(A211,'China Production data'!$A$1:$C$488,2,FALSE)</f>
        <v>53.3</v>
      </c>
    </row>
    <row r="212" spans="1:3" x14ac:dyDescent="0.35">
      <c r="A212" s="77">
        <v>39233</v>
      </c>
      <c r="B212" s="67">
        <f>VLOOKUP(A212,'China Production data'!$A$1:$C$488,3,FALSE)</f>
        <v>0.17399999999999999</v>
      </c>
      <c r="C212" s="76">
        <f>VLOOKUP(A212,'China Production data'!$A$1:$C$488,2,FALSE)</f>
        <v>54.1</v>
      </c>
    </row>
    <row r="213" spans="1:3" x14ac:dyDescent="0.35">
      <c r="A213" s="75">
        <v>39263</v>
      </c>
      <c r="B213" s="67">
        <f>VLOOKUP(A213,'China Production data'!$A$1:$C$488,3,FALSE)</f>
        <v>0.18099999999999999</v>
      </c>
      <c r="C213" s="76">
        <f>VLOOKUP(A213,'China Production data'!$A$1:$C$488,2,FALSE)</f>
        <v>55</v>
      </c>
    </row>
    <row r="214" spans="1:3" x14ac:dyDescent="0.35">
      <c r="A214" s="77">
        <v>39294</v>
      </c>
      <c r="B214" s="67">
        <f>VLOOKUP(A214,'China Production data'!$A$1:$C$488,3,FALSE)</f>
        <v>0.19400000000000001</v>
      </c>
      <c r="C214" s="76">
        <f>VLOOKUP(A214,'China Production data'!$A$1:$C$488,2,FALSE)</f>
        <v>53.2</v>
      </c>
    </row>
    <row r="215" spans="1:3" x14ac:dyDescent="0.35">
      <c r="A215" s="75">
        <v>39325</v>
      </c>
      <c r="B215" s="67">
        <f>VLOOKUP(A215,'China Production data'!$A$1:$C$488,3,FALSE)</f>
        <v>0.18</v>
      </c>
      <c r="C215" s="76">
        <f>VLOOKUP(A215,'China Production data'!$A$1:$C$488,2,FALSE)</f>
        <v>53.4</v>
      </c>
    </row>
    <row r="216" spans="1:3" x14ac:dyDescent="0.35">
      <c r="A216" s="77">
        <v>39355</v>
      </c>
      <c r="B216" s="67">
        <f>VLOOKUP(A216,'China Production data'!$A$1:$C$488,3,FALSE)</f>
        <v>0.17499999999999999</v>
      </c>
      <c r="C216" s="76">
        <f>VLOOKUP(A216,'China Production data'!$A$1:$C$488,2,FALSE)</f>
        <v>55</v>
      </c>
    </row>
    <row r="217" spans="1:3" x14ac:dyDescent="0.35">
      <c r="A217" s="75">
        <v>39386</v>
      </c>
      <c r="B217" s="67">
        <f>VLOOKUP(A217,'China Production data'!$A$1:$C$488,3,FALSE)</f>
        <v>0.189</v>
      </c>
      <c r="C217" s="76">
        <f>VLOOKUP(A217,'China Production data'!$A$1:$C$488,2,FALSE)</f>
        <v>55.2</v>
      </c>
    </row>
    <row r="218" spans="1:3" x14ac:dyDescent="0.35">
      <c r="A218" s="77">
        <v>39416</v>
      </c>
      <c r="B218" s="67">
        <f>VLOOKUP(A218,'China Production data'!$A$1:$C$488,3,FALSE)</f>
        <v>0.17899999999999999</v>
      </c>
      <c r="C218" s="76">
        <f>VLOOKUP(A218,'China Production data'!$A$1:$C$488,2,FALSE)</f>
        <v>52.8</v>
      </c>
    </row>
    <row r="219" spans="1:3" x14ac:dyDescent="0.35">
      <c r="A219" s="75">
        <v>39447</v>
      </c>
      <c r="B219" s="67">
        <f>VLOOKUP(A219,'China Production data'!$A$1:$C$488,3,FALSE)</f>
        <v>0.17299999999999999</v>
      </c>
      <c r="C219" s="76">
        <f>VLOOKUP(A219,'China Production data'!$A$1:$C$488,2,FALSE)</f>
        <v>53.3</v>
      </c>
    </row>
    <row r="220" spans="1:3" x14ac:dyDescent="0.35">
      <c r="A220" s="77">
        <v>39507</v>
      </c>
      <c r="B220" s="67">
        <f>VLOOKUP(A220,'China Production data'!$A$1:$C$488,3,FALSE)</f>
        <v>0.17399999999999999</v>
      </c>
      <c r="C220" s="76">
        <f>VLOOKUP(A220,'China Production data'!$A$1:$C$488,2,FALSE)</f>
        <v>52.8</v>
      </c>
    </row>
    <row r="221" spans="1:3" x14ac:dyDescent="0.35">
      <c r="A221" s="75">
        <v>39538</v>
      </c>
      <c r="B221" s="67">
        <f>VLOOKUP(A221,'China Production data'!$A$1:$C$488,3,FALSE)</f>
        <v>0.154</v>
      </c>
      <c r="C221" s="76">
        <f>VLOOKUP(A221,'China Production data'!$A$1:$C$488,2,FALSE)</f>
        <v>54.4</v>
      </c>
    </row>
    <row r="222" spans="1:3" x14ac:dyDescent="0.35">
      <c r="A222" s="77">
        <v>39568</v>
      </c>
      <c r="B222" s="67">
        <f>VLOOKUP(A222,'China Production data'!$A$1:$C$488,3,FALSE)</f>
        <v>0.17799999999999999</v>
      </c>
      <c r="C222" s="76">
        <f>VLOOKUP(A222,'China Production data'!$A$1:$C$488,2,FALSE)</f>
        <v>55.4</v>
      </c>
    </row>
    <row r="223" spans="1:3" x14ac:dyDescent="0.35">
      <c r="A223" s="75">
        <v>39599</v>
      </c>
      <c r="B223" s="67">
        <f>VLOOKUP(A223,'China Production data'!$A$1:$C$488,3,FALSE)</f>
        <v>0.157</v>
      </c>
      <c r="C223" s="76">
        <f>VLOOKUP(A223,'China Production data'!$A$1:$C$488,2,FALSE)</f>
        <v>54.7</v>
      </c>
    </row>
    <row r="224" spans="1:3" x14ac:dyDescent="0.35">
      <c r="A224" s="77">
        <v>39629</v>
      </c>
      <c r="B224" s="67">
        <f>VLOOKUP(A224,'China Production data'!$A$1:$C$488,3,FALSE)</f>
        <v>0.16</v>
      </c>
      <c r="C224" s="76">
        <f>VLOOKUP(A224,'China Production data'!$A$1:$C$488,2,FALSE)</f>
        <v>53.3</v>
      </c>
    </row>
    <row r="225" spans="1:3" x14ac:dyDescent="0.35">
      <c r="A225" s="75">
        <v>39660</v>
      </c>
      <c r="B225" s="67">
        <f>VLOOKUP(A225,'China Production data'!$A$1:$C$488,3,FALSE)</f>
        <v>0.16</v>
      </c>
      <c r="C225" s="76">
        <f>VLOOKUP(A225,'China Production data'!$A$1:$C$488,2,FALSE)</f>
        <v>53.3</v>
      </c>
    </row>
    <row r="226" spans="1:3" x14ac:dyDescent="0.35">
      <c r="A226" s="77">
        <v>39691</v>
      </c>
      <c r="B226" s="67">
        <f>VLOOKUP(A226,'China Production data'!$A$1:$C$488,3,FALSE)</f>
        <v>0.14699999999999999</v>
      </c>
      <c r="C226" s="76">
        <f>VLOOKUP(A226,'China Production data'!$A$1:$C$488,2,FALSE)</f>
        <v>49.2</v>
      </c>
    </row>
    <row r="227" spans="1:3" x14ac:dyDescent="0.35">
      <c r="A227" s="75">
        <v>39721</v>
      </c>
      <c r="B227" s="67">
        <f>VLOOKUP(A227,'China Production data'!$A$1:$C$488,3,FALSE)</f>
        <v>0.128</v>
      </c>
      <c r="C227" s="76">
        <f>VLOOKUP(A227,'China Production data'!$A$1:$C$488,2,FALSE)</f>
        <v>47.7</v>
      </c>
    </row>
    <row r="228" spans="1:3" x14ac:dyDescent="0.35">
      <c r="A228" s="77">
        <v>39752</v>
      </c>
      <c r="B228" s="67">
        <f>VLOOKUP(A228,'China Production data'!$A$1:$C$488,3,FALSE)</f>
        <v>0.114</v>
      </c>
      <c r="C228" s="76">
        <f>VLOOKUP(A228,'China Production data'!$A$1:$C$488,2,FALSE)</f>
        <v>45.2</v>
      </c>
    </row>
    <row r="229" spans="1:3" x14ac:dyDescent="0.35">
      <c r="A229" s="75">
        <v>39782</v>
      </c>
      <c r="B229" s="67">
        <f>VLOOKUP(A229,'China Production data'!$A$1:$C$488,3,FALSE)</f>
        <v>8.2000000000000003E-2</v>
      </c>
      <c r="C229" s="76">
        <f>VLOOKUP(A229,'China Production data'!$A$1:$C$488,2,FALSE)</f>
        <v>40.9</v>
      </c>
    </row>
    <row r="230" spans="1:3" x14ac:dyDescent="0.35">
      <c r="A230" s="77">
        <v>39813</v>
      </c>
      <c r="B230" s="67">
        <f>VLOOKUP(A230,'China Production data'!$A$1:$C$488,3,FALSE)</f>
        <v>5.3999999999999999E-2</v>
      </c>
      <c r="C230" s="76">
        <f>VLOOKUP(A230,'China Production data'!$A$1:$C$488,2,FALSE)</f>
        <v>41.2</v>
      </c>
    </row>
    <row r="231" spans="1:3" x14ac:dyDescent="0.35">
      <c r="A231" s="75">
        <v>39872</v>
      </c>
      <c r="B231" s="67">
        <f>VLOOKUP(A231,'China Production data'!$A$1:$C$488,3,FALSE)</f>
        <v>5.7000000000000002E-2</v>
      </c>
      <c r="C231" s="76">
        <f>VLOOKUP(A231,'China Production data'!$A$1:$C$488,2,FALSE)</f>
        <v>45.1</v>
      </c>
    </row>
    <row r="232" spans="1:3" x14ac:dyDescent="0.35">
      <c r="A232" s="75">
        <v>39903</v>
      </c>
      <c r="B232" s="67">
        <f>VLOOKUP(A232,'China Production data'!$A$1:$C$488,3,FALSE)</f>
        <v>0.11</v>
      </c>
      <c r="C232" s="76">
        <f>VLOOKUP(A232,'China Production data'!$A$1:$C$488,2,FALSE)</f>
        <v>44.8</v>
      </c>
    </row>
    <row r="233" spans="1:3" x14ac:dyDescent="0.35">
      <c r="A233" s="77">
        <v>39933</v>
      </c>
      <c r="B233" s="67">
        <f>VLOOKUP(A233,'China Production data'!$A$1:$C$488,3,FALSE)</f>
        <v>8.3000000000000004E-2</v>
      </c>
      <c r="C233" s="76">
        <f>VLOOKUP(A233,'China Production data'!$A$1:$C$488,2,FALSE)</f>
        <v>50.1</v>
      </c>
    </row>
    <row r="234" spans="1:3" x14ac:dyDescent="0.35">
      <c r="A234" s="75">
        <v>39964</v>
      </c>
      <c r="B234" s="67">
        <f>VLOOKUP(A234,'China Production data'!$A$1:$C$488,3,FALSE)</f>
        <v>7.2999999999999995E-2</v>
      </c>
      <c r="C234" s="76">
        <f>VLOOKUP(A234,'China Production data'!$A$1:$C$488,2,FALSE)</f>
        <v>51.2</v>
      </c>
    </row>
    <row r="235" spans="1:3" x14ac:dyDescent="0.35">
      <c r="A235" s="77">
        <v>39994</v>
      </c>
      <c r="B235" s="67">
        <f>VLOOKUP(A235,'China Production data'!$A$1:$C$488,3,FALSE)</f>
        <v>8.8999999999999996E-2</v>
      </c>
      <c r="C235" s="76">
        <f>VLOOKUP(A235,'China Production data'!$A$1:$C$488,2,FALSE)</f>
        <v>51.8</v>
      </c>
    </row>
    <row r="236" spans="1:3" x14ac:dyDescent="0.35">
      <c r="A236" s="75">
        <v>40025</v>
      </c>
      <c r="B236" s="67">
        <f>VLOOKUP(A236,'China Production data'!$A$1:$C$488,3,FALSE)</f>
        <v>0.107</v>
      </c>
      <c r="C236" s="76">
        <f>VLOOKUP(A236,'China Production data'!$A$1:$C$488,2,FALSE)</f>
        <v>52.8</v>
      </c>
    </row>
    <row r="237" spans="1:3" x14ac:dyDescent="0.35">
      <c r="A237" s="77">
        <v>40056</v>
      </c>
      <c r="B237" s="67">
        <f>VLOOKUP(A237,'China Production data'!$A$1:$C$488,3,FALSE)</f>
        <v>0.108</v>
      </c>
      <c r="C237" s="76">
        <f>VLOOKUP(A237,'China Production data'!$A$1:$C$488,2,FALSE)</f>
        <v>55.1</v>
      </c>
    </row>
    <row r="238" spans="1:3" x14ac:dyDescent="0.35">
      <c r="A238" s="75">
        <v>40086</v>
      </c>
      <c r="B238" s="67">
        <f>VLOOKUP(A238,'China Production data'!$A$1:$C$488,3,FALSE)</f>
        <v>0.123</v>
      </c>
      <c r="C238" s="76">
        <f>VLOOKUP(A238,'China Production data'!$A$1:$C$488,2,FALSE)</f>
        <v>55</v>
      </c>
    </row>
    <row r="239" spans="1:3" x14ac:dyDescent="0.35">
      <c r="A239" s="77">
        <v>40117</v>
      </c>
      <c r="B239" s="67">
        <f>VLOOKUP(A239,'China Production data'!$A$1:$C$488,3,FALSE)</f>
        <v>0.13900000000000001</v>
      </c>
      <c r="C239" s="76">
        <f>VLOOKUP(A239,'China Production data'!$A$1:$C$488,2,FALSE)</f>
        <v>55.4</v>
      </c>
    </row>
    <row r="240" spans="1:3" x14ac:dyDescent="0.35">
      <c r="A240" s="75">
        <v>40147</v>
      </c>
      <c r="B240" s="67">
        <f>VLOOKUP(A240,'China Production data'!$A$1:$C$488,3,FALSE)</f>
        <v>0.161</v>
      </c>
      <c r="C240" s="76">
        <f>VLOOKUP(A240,'China Production data'!$A$1:$C$488,2,FALSE)</f>
        <v>55.7</v>
      </c>
    </row>
    <row r="241" spans="1:3" x14ac:dyDescent="0.35">
      <c r="A241" s="77">
        <v>40178</v>
      </c>
      <c r="B241" s="67">
        <f>VLOOKUP(A241,'China Production data'!$A$1:$C$488,3,FALSE)</f>
        <v>0.192</v>
      </c>
      <c r="C241" s="76">
        <f>VLOOKUP(A241,'China Production data'!$A$1:$C$488,2,FALSE)</f>
        <v>56.1</v>
      </c>
    </row>
    <row r="242" spans="1:3" x14ac:dyDescent="0.35">
      <c r="A242" s="77">
        <v>40237</v>
      </c>
      <c r="B242" s="67">
        <f>VLOOKUP(A242,'China Production data'!$A$1:$C$488,3,FALSE)</f>
        <v>0.185</v>
      </c>
      <c r="C242" s="76">
        <f>VLOOKUP(A242,'China Production data'!$A$1:$C$488,2,FALSE)</f>
        <v>55.8</v>
      </c>
    </row>
    <row r="243" spans="1:3" x14ac:dyDescent="0.35">
      <c r="A243" s="75">
        <v>40268</v>
      </c>
      <c r="B243" s="67">
        <f>VLOOKUP(A243,'China Production data'!$A$1:$C$488,3,FALSE)</f>
        <v>0.128</v>
      </c>
      <c r="C243" s="76">
        <f>VLOOKUP(A243,'China Production data'!$A$1:$C$488,2,FALSE)</f>
        <v>57</v>
      </c>
    </row>
    <row r="244" spans="1:3" x14ac:dyDescent="0.35">
      <c r="A244" s="77">
        <v>40298</v>
      </c>
      <c r="B244" s="67">
        <f>VLOOKUP(A244,'China Production data'!$A$1:$C$488,3,FALSE)</f>
        <v>0.18099999999999999</v>
      </c>
      <c r="C244" s="76">
        <f>VLOOKUP(A244,'China Production data'!$A$1:$C$488,2,FALSE)</f>
        <v>55.4</v>
      </c>
    </row>
    <row r="245" spans="1:3" x14ac:dyDescent="0.35">
      <c r="A245" s="75">
        <v>40329</v>
      </c>
      <c r="B245" s="67">
        <f>VLOOKUP(A245,'China Production data'!$A$1:$C$488,3,FALSE)</f>
        <v>0.17799999999999999</v>
      </c>
      <c r="C245" s="76">
        <f>VLOOKUP(A245,'China Production data'!$A$1:$C$488,2,FALSE)</f>
        <v>52.7</v>
      </c>
    </row>
    <row r="246" spans="1:3" x14ac:dyDescent="0.35">
      <c r="A246" s="77">
        <v>40359</v>
      </c>
      <c r="B246" s="67">
        <f>VLOOKUP(A246,'China Production data'!$A$1:$C$488,3,FALSE)</f>
        <v>0.16500000000000001</v>
      </c>
      <c r="C246" s="76">
        <f>VLOOKUP(A246,'China Production data'!$A$1:$C$488,2,FALSE)</f>
        <v>50.4</v>
      </c>
    </row>
    <row r="247" spans="1:3" x14ac:dyDescent="0.35">
      <c r="A247" s="75">
        <v>40390</v>
      </c>
      <c r="B247" s="67">
        <f>VLOOKUP(A247,'China Production data'!$A$1:$C$488,3,FALSE)</f>
        <v>0.13700000000000001</v>
      </c>
      <c r="C247" s="76">
        <f>VLOOKUP(A247,'China Production data'!$A$1:$C$488,2,FALSE)</f>
        <v>49.4</v>
      </c>
    </row>
    <row r="248" spans="1:3" x14ac:dyDescent="0.35">
      <c r="A248" s="77">
        <v>40421</v>
      </c>
      <c r="B248" s="67">
        <f>VLOOKUP(A248,'China Production data'!$A$1:$C$488,3,FALSE)</f>
        <v>0.13400000000000001</v>
      </c>
      <c r="C248" s="76">
        <f>VLOOKUP(A248,'China Production data'!$A$1:$C$488,2,FALSE)</f>
        <v>51.9</v>
      </c>
    </row>
    <row r="249" spans="1:3" x14ac:dyDescent="0.35">
      <c r="A249" s="75">
        <v>40451</v>
      </c>
      <c r="B249" s="67">
        <f>VLOOKUP(A249,'China Production data'!$A$1:$C$488,3,FALSE)</f>
        <v>0.13900000000000001</v>
      </c>
      <c r="C249" s="76">
        <f>VLOOKUP(A249,'China Production data'!$A$1:$C$488,2,FALSE)</f>
        <v>52.9</v>
      </c>
    </row>
    <row r="250" spans="1:3" x14ac:dyDescent="0.35">
      <c r="A250" s="77">
        <v>40482</v>
      </c>
      <c r="B250" s="67">
        <f>VLOOKUP(A250,'China Production data'!$A$1:$C$488,3,FALSE)</f>
        <v>0.13300000000000001</v>
      </c>
      <c r="C250" s="76">
        <f>VLOOKUP(A250,'China Production data'!$A$1:$C$488,2,FALSE)</f>
        <v>54.8</v>
      </c>
    </row>
    <row r="251" spans="1:3" x14ac:dyDescent="0.35">
      <c r="A251" s="75">
        <v>40512</v>
      </c>
      <c r="B251" s="67">
        <f>VLOOKUP(A251,'China Production data'!$A$1:$C$488,3,FALSE)</f>
        <v>0.13100000000000001</v>
      </c>
      <c r="C251" s="76">
        <f>VLOOKUP(A251,'China Production data'!$A$1:$C$488,2,FALSE)</f>
        <v>55.3</v>
      </c>
    </row>
    <row r="252" spans="1:3" x14ac:dyDescent="0.35">
      <c r="A252" s="77">
        <v>40543</v>
      </c>
      <c r="B252" s="67">
        <f>VLOOKUP(A252,'China Production data'!$A$1:$C$488,3,FALSE)</f>
        <v>0.13300000000000001</v>
      </c>
      <c r="C252" s="76">
        <f>VLOOKUP(A252,'China Production data'!$A$1:$C$488,2,FALSE)</f>
        <v>54.4</v>
      </c>
    </row>
    <row r="253" spans="1:3" x14ac:dyDescent="0.35">
      <c r="A253" s="75">
        <v>40602</v>
      </c>
      <c r="B253" s="67">
        <f>VLOOKUP(A253,'China Production data'!$A$1:$C$488,3,FALSE)</f>
        <v>0.13500000000000001</v>
      </c>
      <c r="C253" s="76">
        <f>VLOOKUP(A253,'China Production data'!$A$1:$C$488,2,FALSE)</f>
        <v>51.7</v>
      </c>
    </row>
    <row r="254" spans="1:3" x14ac:dyDescent="0.35">
      <c r="A254" s="75">
        <v>40633</v>
      </c>
      <c r="B254" s="67">
        <f>VLOOKUP(A254,'China Production data'!$A$1:$C$488,3,FALSE)</f>
        <v>0.14099999999999999</v>
      </c>
      <c r="C254" s="76">
        <f>VLOOKUP(A254,'China Production data'!$A$1:$C$488,2,FALSE)</f>
        <v>51.8</v>
      </c>
    </row>
    <row r="255" spans="1:3" x14ac:dyDescent="0.35">
      <c r="A255" s="77">
        <v>40663</v>
      </c>
      <c r="B255" s="67">
        <f>VLOOKUP(A255,'China Production data'!$A$1:$C$488,3,FALSE)</f>
        <v>0.14799999999999999</v>
      </c>
      <c r="C255" s="76">
        <f>VLOOKUP(A255,'China Production data'!$A$1:$C$488,2,FALSE)</f>
        <v>51.8</v>
      </c>
    </row>
    <row r="256" spans="1:3" x14ac:dyDescent="0.35">
      <c r="A256" s="75">
        <v>40694</v>
      </c>
      <c r="B256" s="67">
        <f>VLOOKUP(A256,'China Production data'!$A$1:$C$488,3,FALSE)</f>
        <v>0.13400000000000001</v>
      </c>
      <c r="C256" s="76">
        <f>VLOOKUP(A256,'China Production data'!$A$1:$C$488,2,FALSE)</f>
        <v>51.6</v>
      </c>
    </row>
    <row r="257" spans="1:3" x14ac:dyDescent="0.35">
      <c r="A257" s="77">
        <v>40724</v>
      </c>
      <c r="B257" s="67">
        <f>VLOOKUP(A257,'China Production data'!$A$1:$C$488,3,FALSE)</f>
        <v>0.13300000000000001</v>
      </c>
      <c r="C257" s="76">
        <f>VLOOKUP(A257,'China Production data'!$A$1:$C$488,2,FALSE)</f>
        <v>50.1</v>
      </c>
    </row>
    <row r="258" spans="1:3" x14ac:dyDescent="0.35">
      <c r="A258" s="75">
        <v>40755</v>
      </c>
      <c r="B258" s="67">
        <f>VLOOKUP(A258,'China Production data'!$A$1:$C$488,3,FALSE)</f>
        <v>0.151</v>
      </c>
      <c r="C258" s="76">
        <f>VLOOKUP(A258,'China Production data'!$A$1:$C$488,2,FALSE)</f>
        <v>49.3</v>
      </c>
    </row>
    <row r="259" spans="1:3" x14ac:dyDescent="0.35">
      <c r="A259" s="77">
        <v>40786</v>
      </c>
      <c r="B259" s="67">
        <f>VLOOKUP(A259,'China Production data'!$A$1:$C$488,3,FALSE)</f>
        <v>0.14000000000000001</v>
      </c>
      <c r="C259" s="76">
        <f>VLOOKUP(A259,'China Production data'!$A$1:$C$488,2,FALSE)</f>
        <v>49.9</v>
      </c>
    </row>
    <row r="260" spans="1:3" x14ac:dyDescent="0.35">
      <c r="A260" s="75">
        <v>40816</v>
      </c>
      <c r="B260" s="67">
        <f>VLOOKUP(A260,'China Production data'!$A$1:$C$488,3,FALSE)</f>
        <v>0.13500000000000001</v>
      </c>
      <c r="C260" s="76">
        <f>VLOOKUP(A260,'China Production data'!$A$1:$C$488,2,FALSE)</f>
        <v>49.9</v>
      </c>
    </row>
    <row r="261" spans="1:3" x14ac:dyDescent="0.35">
      <c r="A261" s="77">
        <v>40847</v>
      </c>
      <c r="B261" s="67">
        <f>VLOOKUP(A261,'China Production data'!$A$1:$C$488,3,FALSE)</f>
        <v>0.13800000000000001</v>
      </c>
      <c r="C261" s="76">
        <f>VLOOKUP(A261,'China Production data'!$A$1:$C$488,2,FALSE)</f>
        <v>51</v>
      </c>
    </row>
    <row r="262" spans="1:3" x14ac:dyDescent="0.35">
      <c r="A262" s="75">
        <v>40877</v>
      </c>
      <c r="B262" s="67">
        <f>VLOOKUP(A262,'China Production data'!$A$1:$C$488,3,FALSE)</f>
        <v>0.13200000000000001</v>
      </c>
      <c r="C262" s="76">
        <f>VLOOKUP(A262,'China Production data'!$A$1:$C$488,2,FALSE)</f>
        <v>47.7</v>
      </c>
    </row>
    <row r="263" spans="1:3" x14ac:dyDescent="0.35">
      <c r="A263" s="77">
        <v>40908</v>
      </c>
      <c r="B263" s="67">
        <f>VLOOKUP(A263,'China Production data'!$A$1:$C$488,3,FALSE)</f>
        <v>0.124</v>
      </c>
      <c r="C263" s="76">
        <f>VLOOKUP(A263,'China Production data'!$A$1:$C$488,2,FALSE)</f>
        <v>48.7</v>
      </c>
    </row>
    <row r="264" spans="1:3" x14ac:dyDescent="0.35">
      <c r="A264" s="75">
        <v>40968</v>
      </c>
      <c r="B264" s="67">
        <f>VLOOKUP(A264,'China Production data'!$A$1:$C$488,3,FALSE)</f>
        <v>0.128</v>
      </c>
      <c r="C264" s="76">
        <f>VLOOKUP(A264,'China Production data'!$A$1:$C$488,2,FALSE)</f>
        <v>49.6</v>
      </c>
    </row>
    <row r="265" spans="1:3" x14ac:dyDescent="0.35">
      <c r="A265" s="77">
        <v>40999</v>
      </c>
      <c r="B265" s="67">
        <f>VLOOKUP(A265,'China Production data'!$A$1:$C$488,3,FALSE)</f>
        <v>0.114</v>
      </c>
      <c r="C265" s="76">
        <f>VLOOKUP(A265,'China Production data'!$A$1:$C$488,2,FALSE)</f>
        <v>48.3</v>
      </c>
    </row>
    <row r="266" spans="1:3" x14ac:dyDescent="0.35">
      <c r="A266" s="75">
        <v>41029</v>
      </c>
      <c r="B266" s="67">
        <f>VLOOKUP(A266,'China Production data'!$A$1:$C$488,3,FALSE)</f>
        <v>0.11899999999999999</v>
      </c>
      <c r="C266" s="76">
        <f>VLOOKUP(A266,'China Production data'!$A$1:$C$488,2,FALSE)</f>
        <v>49.3</v>
      </c>
    </row>
    <row r="267" spans="1:3" x14ac:dyDescent="0.35">
      <c r="A267" s="77">
        <v>41060</v>
      </c>
      <c r="B267" s="67">
        <f>VLOOKUP(A267,'China Production data'!$A$1:$C$488,3,FALSE)</f>
        <v>9.2999999999999999E-2</v>
      </c>
      <c r="C267" s="76">
        <f>VLOOKUP(A267,'China Production data'!$A$1:$C$488,2,FALSE)</f>
        <v>48.4</v>
      </c>
    </row>
    <row r="268" spans="1:3" x14ac:dyDescent="0.35">
      <c r="A268" s="75">
        <v>41090</v>
      </c>
      <c r="B268" s="67">
        <f>VLOOKUP(A268,'China Production data'!$A$1:$C$488,3,FALSE)</f>
        <v>9.6000000000000002E-2</v>
      </c>
      <c r="C268" s="76">
        <f>VLOOKUP(A268,'China Production data'!$A$1:$C$488,2,FALSE)</f>
        <v>48.2</v>
      </c>
    </row>
    <row r="269" spans="1:3" x14ac:dyDescent="0.35">
      <c r="A269" s="77">
        <v>41121</v>
      </c>
      <c r="B269" s="67">
        <f>VLOOKUP(A269,'China Production data'!$A$1:$C$488,3,FALSE)</f>
        <v>9.5000000000000001E-2</v>
      </c>
      <c r="C269" s="76">
        <f>VLOOKUP(A269,'China Production data'!$A$1:$C$488,2,FALSE)</f>
        <v>49.3</v>
      </c>
    </row>
    <row r="270" spans="1:3" x14ac:dyDescent="0.35">
      <c r="A270" s="75">
        <v>41152</v>
      </c>
      <c r="B270" s="67">
        <f>VLOOKUP(A270,'China Production data'!$A$1:$C$488,3,FALSE)</f>
        <v>9.1999999999999998E-2</v>
      </c>
      <c r="C270" s="76">
        <f>VLOOKUP(A270,'China Production data'!$A$1:$C$488,2,FALSE)</f>
        <v>47.7</v>
      </c>
    </row>
    <row r="271" spans="1:3" x14ac:dyDescent="0.35">
      <c r="A271" s="77">
        <v>41182</v>
      </c>
      <c r="B271" s="67">
        <f>VLOOKUP(A271,'China Production data'!$A$1:$C$488,3,FALSE)</f>
        <v>8.8999999999999996E-2</v>
      </c>
      <c r="C271" s="76">
        <f>VLOOKUP(A271,'China Production data'!$A$1:$C$488,2,FALSE)</f>
        <v>47.9</v>
      </c>
    </row>
    <row r="272" spans="1:3" x14ac:dyDescent="0.35">
      <c r="A272" s="75">
        <v>41213</v>
      </c>
      <c r="B272" s="67">
        <f>VLOOKUP(A272,'China Production data'!$A$1:$C$488,3,FALSE)</f>
        <v>9.1999999999999998E-2</v>
      </c>
      <c r="C272" s="76">
        <f>VLOOKUP(A272,'China Production data'!$A$1:$C$488,2,FALSE)</f>
        <v>49.5</v>
      </c>
    </row>
    <row r="273" spans="1:3" x14ac:dyDescent="0.35">
      <c r="A273" s="77">
        <v>41243</v>
      </c>
      <c r="B273" s="67">
        <f>VLOOKUP(A273,'China Production data'!$A$1:$C$488,3,FALSE)</f>
        <v>9.6000000000000002E-2</v>
      </c>
      <c r="C273" s="76">
        <f>VLOOKUP(A273,'China Production data'!$A$1:$C$488,2,FALSE)</f>
        <v>50.5</v>
      </c>
    </row>
    <row r="274" spans="1:3" x14ac:dyDescent="0.35">
      <c r="A274" s="75">
        <v>41274</v>
      </c>
      <c r="B274" s="67">
        <f>VLOOKUP(A274,'China Production data'!$A$1:$C$488,3,FALSE)</f>
        <v>0.10100000000000001</v>
      </c>
      <c r="C274" s="76">
        <f>VLOOKUP(A274,'China Production data'!$A$1:$C$488,2,FALSE)</f>
        <v>51.5</v>
      </c>
    </row>
    <row r="275" spans="1:3" x14ac:dyDescent="0.35">
      <c r="A275" s="77">
        <v>41333</v>
      </c>
      <c r="B275" s="67">
        <f>VLOOKUP(A275,'China Production data'!$A$1:$C$488,3,FALSE)</f>
        <v>0.10299999999999999</v>
      </c>
      <c r="C275" s="76">
        <f>VLOOKUP(A275,'China Production data'!$A$1:$C$488,2,FALSE)</f>
        <v>50.4</v>
      </c>
    </row>
    <row r="276" spans="1:3" x14ac:dyDescent="0.35">
      <c r="A276" s="75">
        <v>41364</v>
      </c>
      <c r="B276" s="67">
        <f>VLOOKUP(A276,'China Production data'!$A$1:$C$488,3,FALSE)</f>
        <v>9.9000000000000005E-2</v>
      </c>
      <c r="C276" s="76">
        <f>VLOOKUP(A276,'China Production data'!$A$1:$C$488,2,FALSE)</f>
        <v>51.6</v>
      </c>
    </row>
    <row r="277" spans="1:3" x14ac:dyDescent="0.35">
      <c r="A277" s="77">
        <v>41394</v>
      </c>
      <c r="B277" s="67">
        <f>VLOOKUP(A277,'China Production data'!$A$1:$C$488,3,FALSE)</f>
        <v>8.8999999999999996E-2</v>
      </c>
      <c r="C277" s="76">
        <f>VLOOKUP(A277,'China Production data'!$A$1:$C$488,2,FALSE)</f>
        <v>50.4</v>
      </c>
    </row>
    <row r="278" spans="1:3" x14ac:dyDescent="0.35">
      <c r="A278" s="75">
        <v>41425</v>
      </c>
      <c r="B278" s="67">
        <f>VLOOKUP(A278,'China Production data'!$A$1:$C$488,3,FALSE)</f>
        <v>9.2999999999999999E-2</v>
      </c>
      <c r="C278" s="76">
        <f>VLOOKUP(A278,'China Production data'!$A$1:$C$488,2,FALSE)</f>
        <v>49.2</v>
      </c>
    </row>
    <row r="279" spans="1:3" x14ac:dyDescent="0.35">
      <c r="A279" s="77">
        <v>41455</v>
      </c>
      <c r="B279" s="67">
        <f>VLOOKUP(A279,'China Production data'!$A$1:$C$488,3,FALSE)</f>
        <v>9.1999999999999998E-2</v>
      </c>
      <c r="C279" s="76">
        <f>VLOOKUP(A279,'China Production data'!$A$1:$C$488,2,FALSE)</f>
        <v>48.2</v>
      </c>
    </row>
    <row r="280" spans="1:3" x14ac:dyDescent="0.35">
      <c r="A280" s="75">
        <v>41486</v>
      </c>
      <c r="B280" s="67">
        <f>VLOOKUP(A280,'China Production data'!$A$1:$C$488,3,FALSE)</f>
        <v>8.8999999999999996E-2</v>
      </c>
      <c r="C280" s="76">
        <f>VLOOKUP(A280,'China Production data'!$A$1:$C$488,2,FALSE)</f>
        <v>47.7</v>
      </c>
    </row>
    <row r="281" spans="1:3" x14ac:dyDescent="0.35">
      <c r="A281" s="77">
        <v>41517</v>
      </c>
      <c r="B281" s="67">
        <f>VLOOKUP(A281,'China Production data'!$A$1:$C$488,3,FALSE)</f>
        <v>9.7000000000000003E-2</v>
      </c>
      <c r="C281" s="76">
        <f>VLOOKUP(A281,'China Production data'!$A$1:$C$488,2,FALSE)</f>
        <v>50.1</v>
      </c>
    </row>
    <row r="282" spans="1:3" x14ac:dyDescent="0.35">
      <c r="A282" s="75">
        <v>41547</v>
      </c>
      <c r="B282" s="67">
        <f>VLOOKUP(A282,'China Production data'!$A$1:$C$488,3,FALSE)</f>
        <v>0.104</v>
      </c>
      <c r="C282" s="76">
        <f>VLOOKUP(A282,'China Production data'!$A$1:$C$488,2,FALSE)</f>
        <v>50.2</v>
      </c>
    </row>
    <row r="283" spans="1:3" x14ac:dyDescent="0.35">
      <c r="A283" s="77">
        <v>41578</v>
      </c>
      <c r="B283" s="67">
        <f>VLOOKUP(A283,'China Production data'!$A$1:$C$488,3,FALSE)</f>
        <v>0.10199999999999999</v>
      </c>
      <c r="C283" s="76">
        <f>VLOOKUP(A283,'China Production data'!$A$1:$C$488,2,FALSE)</f>
        <v>50.9</v>
      </c>
    </row>
    <row r="284" spans="1:3" x14ac:dyDescent="0.35">
      <c r="A284" s="75">
        <v>41608</v>
      </c>
      <c r="B284" s="67">
        <f>VLOOKUP(A284,'China Production data'!$A$1:$C$488,3,FALSE)</f>
        <v>0.10299999999999999</v>
      </c>
      <c r="C284" s="76">
        <f>VLOOKUP(A284,'China Production data'!$A$1:$C$488,2,FALSE)</f>
        <v>50.8</v>
      </c>
    </row>
    <row r="285" spans="1:3" x14ac:dyDescent="0.35">
      <c r="A285" s="77">
        <v>41639</v>
      </c>
      <c r="B285" s="67">
        <f>VLOOKUP(A285,'China Production data'!$A$1:$C$488,3,FALSE)</f>
        <v>0.1</v>
      </c>
      <c r="C285" s="76">
        <f>VLOOKUP(A285,'China Production data'!$A$1:$C$488,2,FALSE)</f>
        <v>50.5</v>
      </c>
    </row>
    <row r="286" spans="1:3" x14ac:dyDescent="0.35">
      <c r="A286" s="75">
        <v>41698</v>
      </c>
      <c r="B286" s="67">
        <f>VLOOKUP(A286,'China Production data'!$A$1:$C$488,3,FALSE)</f>
        <v>9.7000000000000003E-2</v>
      </c>
      <c r="C286" s="76">
        <f>VLOOKUP(A286,'China Production data'!$A$1:$C$488,2,FALSE)</f>
        <v>48.5</v>
      </c>
    </row>
    <row r="287" spans="1:3" x14ac:dyDescent="0.35">
      <c r="A287" s="77">
        <v>41729</v>
      </c>
      <c r="B287" s="67">
        <f>VLOOKUP(A287,'China Production data'!$A$1:$C$488,3,FALSE)</f>
        <v>8.5999999999999993E-2</v>
      </c>
      <c r="C287" s="76">
        <f>VLOOKUP(A287,'China Production data'!$A$1:$C$488,2,FALSE)</f>
        <v>48</v>
      </c>
    </row>
    <row r="288" spans="1:3" x14ac:dyDescent="0.35">
      <c r="A288" s="75">
        <v>41759</v>
      </c>
      <c r="B288" s="67">
        <f>VLOOKUP(A288,'China Production data'!$A$1:$C$488,3,FALSE)</f>
        <v>8.7999999999999995E-2</v>
      </c>
      <c r="C288" s="76">
        <f>VLOOKUP(A288,'China Production data'!$A$1:$C$488,2,FALSE)</f>
        <v>48.1</v>
      </c>
    </row>
    <row r="289" spans="1:3" x14ac:dyDescent="0.35">
      <c r="A289" s="77">
        <v>41790</v>
      </c>
      <c r="B289" s="67">
        <f>VLOOKUP(A289,'China Production data'!$A$1:$C$488,3,FALSE)</f>
        <v>8.6999999999999994E-2</v>
      </c>
      <c r="C289" s="76">
        <f>VLOOKUP(A289,'China Production data'!$A$1:$C$488,2,FALSE)</f>
        <v>49.4</v>
      </c>
    </row>
    <row r="290" spans="1:3" x14ac:dyDescent="0.35">
      <c r="A290" s="75">
        <v>41820</v>
      </c>
      <c r="B290" s="67">
        <f>VLOOKUP(A290,'China Production data'!$A$1:$C$488,3,FALSE)</f>
        <v>8.7999999999999995E-2</v>
      </c>
      <c r="C290" s="76">
        <f>VLOOKUP(A290,'China Production data'!$A$1:$C$488,2,FALSE)</f>
        <v>50.7</v>
      </c>
    </row>
    <row r="291" spans="1:3" x14ac:dyDescent="0.35">
      <c r="A291" s="77">
        <v>41851</v>
      </c>
      <c r="B291" s="67">
        <f>VLOOKUP(A291,'China Production data'!$A$1:$C$488,3,FALSE)</f>
        <v>9.1999999999999998E-2</v>
      </c>
      <c r="C291" s="76">
        <f>VLOOKUP(A291,'China Production data'!$A$1:$C$488,2,FALSE)</f>
        <v>51.7</v>
      </c>
    </row>
    <row r="292" spans="1:3" x14ac:dyDescent="0.35">
      <c r="A292" s="75">
        <v>41882</v>
      </c>
      <c r="B292" s="67">
        <f>VLOOKUP(A292,'China Production data'!$A$1:$C$488,3,FALSE)</f>
        <v>0.09</v>
      </c>
      <c r="C292" s="76">
        <f>VLOOKUP(A292,'China Production data'!$A$1:$C$488,2,FALSE)</f>
        <v>50.2</v>
      </c>
    </row>
    <row r="293" spans="1:3" x14ac:dyDescent="0.35">
      <c r="A293" s="77">
        <v>41912</v>
      </c>
      <c r="B293" s="67">
        <f>VLOOKUP(A293,'China Production data'!$A$1:$C$488,3,FALSE)</f>
        <v>6.9000000000000006E-2</v>
      </c>
      <c r="C293" s="76">
        <f>VLOOKUP(A293,'China Production data'!$A$1:$C$488,2,FALSE)</f>
        <v>51.1</v>
      </c>
    </row>
    <row r="294" spans="1:3" x14ac:dyDescent="0.35">
      <c r="A294" s="75">
        <v>41943</v>
      </c>
      <c r="B294" s="67">
        <f>VLOOKUP(A294,'China Production data'!$A$1:$C$488,3,FALSE)</f>
        <v>0.08</v>
      </c>
      <c r="C294" s="76">
        <f>VLOOKUP(A294,'China Production data'!$A$1:$C$488,2,FALSE)</f>
        <v>50.8</v>
      </c>
    </row>
    <row r="295" spans="1:3" x14ac:dyDescent="0.35">
      <c r="A295" s="77">
        <v>41973</v>
      </c>
      <c r="B295" s="67">
        <f>VLOOKUP(A295,'China Production data'!$A$1:$C$488,3,FALSE)</f>
        <v>7.6999999999999999E-2</v>
      </c>
      <c r="C295" s="76">
        <f>VLOOKUP(A295,'China Production data'!$A$1:$C$488,2,FALSE)</f>
        <v>50.3</v>
      </c>
    </row>
    <row r="296" spans="1:3" x14ac:dyDescent="0.35">
      <c r="A296" s="75">
        <v>42004</v>
      </c>
      <c r="B296" s="67">
        <f>VLOOKUP(A296,'China Production data'!$A$1:$C$488,3,FALSE)</f>
        <v>7.1999999999999995E-2</v>
      </c>
      <c r="C296" s="76">
        <f>VLOOKUP(A296,'China Production data'!$A$1:$C$488,2,FALSE)</f>
        <v>50.1</v>
      </c>
    </row>
    <row r="297" spans="1:3" x14ac:dyDescent="0.35">
      <c r="A297" s="77">
        <v>42063</v>
      </c>
      <c r="B297" s="67">
        <f>VLOOKUP(A297,'China Production data'!$A$1:$C$488,3,FALSE)</f>
        <v>7.9000000000000001E-2</v>
      </c>
      <c r="C297" s="76">
        <f>VLOOKUP(A297,'China Production data'!$A$1:$C$488,2,FALSE)</f>
        <v>49.9</v>
      </c>
    </row>
    <row r="298" spans="1:3" x14ac:dyDescent="0.35">
      <c r="A298" s="75">
        <v>42094</v>
      </c>
      <c r="B298" s="67">
        <f>VLOOKUP(A298,'China Production data'!$A$1:$C$488,3,FALSE)</f>
        <v>6.8000000000000005E-2</v>
      </c>
      <c r="C298" s="76">
        <f>VLOOKUP(A298,'China Production data'!$A$1:$C$488,2,FALSE)</f>
        <v>50.1</v>
      </c>
    </row>
    <row r="299" spans="1:3" x14ac:dyDescent="0.35">
      <c r="A299" s="77">
        <v>42124</v>
      </c>
      <c r="B299" s="67">
        <f>VLOOKUP(A299,'China Production data'!$A$1:$C$488,3,FALSE)</f>
        <v>5.6000000000000001E-2</v>
      </c>
      <c r="C299" s="76">
        <f>VLOOKUP(A299,'China Production data'!$A$1:$C$488,2,FALSE)</f>
        <v>50.1</v>
      </c>
    </row>
    <row r="300" spans="1:3" x14ac:dyDescent="0.35">
      <c r="A300" s="75">
        <v>42155</v>
      </c>
      <c r="B300" s="67">
        <f>VLOOKUP(A300,'China Production data'!$A$1:$C$488,3,FALSE)</f>
        <v>5.8999999999999997E-2</v>
      </c>
      <c r="C300" s="76">
        <f>VLOOKUP(A300,'China Production data'!$A$1:$C$488,2,FALSE)</f>
        <v>50.2</v>
      </c>
    </row>
    <row r="301" spans="1:3" x14ac:dyDescent="0.35">
      <c r="A301" s="77">
        <v>42185</v>
      </c>
      <c r="B301" s="67">
        <f>VLOOKUP(A301,'China Production data'!$A$1:$C$488,3,FALSE)</f>
        <v>6.0999999999999999E-2</v>
      </c>
      <c r="C301" s="76">
        <f>VLOOKUP(A301,'China Production data'!$A$1:$C$488,2,FALSE)</f>
        <v>50.2</v>
      </c>
    </row>
    <row r="302" spans="1:3" x14ac:dyDescent="0.35">
      <c r="A302" s="75">
        <v>42216</v>
      </c>
      <c r="B302" s="67">
        <f>VLOOKUP(A302,'China Production data'!$A$1:$C$488,3,FALSE)</f>
        <v>6.8000000000000005E-2</v>
      </c>
      <c r="C302" s="76">
        <f>VLOOKUP(A302,'China Production data'!$A$1:$C$488,2,FALSE)</f>
        <v>50</v>
      </c>
    </row>
    <row r="303" spans="1:3" x14ac:dyDescent="0.35">
      <c r="A303" s="77">
        <v>42247</v>
      </c>
      <c r="B303" s="67">
        <f>VLOOKUP(A303,'China Production data'!$A$1:$C$488,3,FALSE)</f>
        <v>0.06</v>
      </c>
      <c r="C303" s="76">
        <f>VLOOKUP(A303,'China Production data'!$A$1:$C$488,2,FALSE)</f>
        <v>47.3</v>
      </c>
    </row>
    <row r="304" spans="1:3" x14ac:dyDescent="0.35">
      <c r="A304" s="75">
        <v>42277</v>
      </c>
      <c r="B304" s="67">
        <f>VLOOKUP(A304,'China Production data'!$A$1:$C$488,3,FALSE)</f>
        <v>6.0999999999999999E-2</v>
      </c>
      <c r="C304" s="76">
        <f>VLOOKUP(A304,'China Production data'!$A$1:$C$488,2,FALSE)</f>
        <v>47.2</v>
      </c>
    </row>
    <row r="305" spans="1:3" x14ac:dyDescent="0.35">
      <c r="A305" s="77">
        <v>42308</v>
      </c>
      <c r="B305" s="67">
        <f>VLOOKUP(A305,'China Production data'!$A$1:$C$488,3,FALSE)</f>
        <v>5.7000000000000002E-2</v>
      </c>
      <c r="C305" s="76">
        <f>VLOOKUP(A305,'China Production data'!$A$1:$C$488,2,FALSE)</f>
        <v>48.3</v>
      </c>
    </row>
    <row r="306" spans="1:3" x14ac:dyDescent="0.35">
      <c r="A306" s="75">
        <v>42338</v>
      </c>
      <c r="B306" s="67">
        <f>VLOOKUP(A306,'China Production data'!$A$1:$C$488,3,FALSE)</f>
        <v>5.6000000000000001E-2</v>
      </c>
      <c r="C306" s="76">
        <f>VLOOKUP(A306,'China Production data'!$A$1:$C$488,2,FALSE)</f>
        <v>48.6</v>
      </c>
    </row>
    <row r="307" spans="1:3" x14ac:dyDescent="0.35">
      <c r="A307" s="77">
        <v>42369</v>
      </c>
      <c r="B307" s="67">
        <f>VLOOKUP(A307,'China Production data'!$A$1:$C$488,3,FALSE)</f>
        <v>6.2E-2</v>
      </c>
      <c r="C307" s="76">
        <f>VLOOKUP(A307,'China Production data'!$A$1:$C$488,2,FALSE)</f>
        <v>48.2</v>
      </c>
    </row>
    <row r="308" spans="1:3" x14ac:dyDescent="0.35">
      <c r="A308" s="75">
        <v>42400</v>
      </c>
      <c r="B308" s="67">
        <f>VLOOKUP(A308,'China Production data'!$A$1:$C$488,3,FALSE)</f>
        <v>5.8999999999999997E-2</v>
      </c>
      <c r="C308" s="76">
        <f>VLOOKUP(A308,'China Production data'!$A$1:$C$488,2,FALSE)</f>
        <v>48.4</v>
      </c>
    </row>
    <row r="309" spans="1:3" x14ac:dyDescent="0.35">
      <c r="A309" s="77">
        <v>42460</v>
      </c>
      <c r="B309" s="67">
        <f>VLOOKUP(A309,'China Production data'!$A$1:$C$488,3,FALSE)</f>
        <v>5.3999999999999999E-2</v>
      </c>
      <c r="C309" s="76">
        <f>VLOOKUP(A309,'China Production data'!$A$1:$C$488,2,FALSE)</f>
        <v>49.7</v>
      </c>
    </row>
    <row r="310" spans="1:3" x14ac:dyDescent="0.35">
      <c r="A310" s="75">
        <v>42490</v>
      </c>
      <c r="B310" s="67">
        <f>VLOOKUP(A310,'China Production data'!$A$1:$C$488,3,FALSE)</f>
        <v>6.8000000000000005E-2</v>
      </c>
      <c r="C310" s="76">
        <f>VLOOKUP(A310,'China Production data'!$A$1:$C$488,2,FALSE)</f>
        <v>49.4</v>
      </c>
    </row>
    <row r="311" spans="1:3" x14ac:dyDescent="0.35">
      <c r="A311" s="77">
        <v>42521</v>
      </c>
      <c r="B311" s="67">
        <f>VLOOKUP(A311,'China Production data'!$A$1:$C$488,3,FALSE)</f>
        <v>0.06</v>
      </c>
      <c r="C311" s="76">
        <f>VLOOKUP(A311,'China Production data'!$A$1:$C$488,2,FALSE)</f>
        <v>49.2</v>
      </c>
    </row>
    <row r="312" spans="1:3" x14ac:dyDescent="0.35">
      <c r="A312" s="75">
        <v>42551</v>
      </c>
      <c r="B312" s="67">
        <f>VLOOKUP(A312,'China Production data'!$A$1:$C$488,3,FALSE)</f>
        <v>0.06</v>
      </c>
      <c r="C312" s="76">
        <f>VLOOKUP(A312,'China Production data'!$A$1:$C$488,2,FALSE)</f>
        <v>48.6</v>
      </c>
    </row>
    <row r="313" spans="1:3" x14ac:dyDescent="0.35">
      <c r="A313" s="77">
        <v>42582</v>
      </c>
      <c r="B313" s="67">
        <f>VLOOKUP(A313,'China Production data'!$A$1:$C$488,3,FALSE)</f>
        <v>6.2E-2</v>
      </c>
      <c r="C313" s="76">
        <f>VLOOKUP(A313,'China Production data'!$A$1:$C$488,2,FALSE)</f>
        <v>50.6</v>
      </c>
    </row>
    <row r="314" spans="1:3" x14ac:dyDescent="0.35">
      <c r="A314" s="75">
        <v>42613</v>
      </c>
      <c r="B314" s="67">
        <f>VLOOKUP(A314,'China Production data'!$A$1:$C$488,3,FALSE)</f>
        <v>0.06</v>
      </c>
      <c r="C314" s="76">
        <f>VLOOKUP(A314,'China Production data'!$A$1:$C$488,2,FALSE)</f>
        <v>50</v>
      </c>
    </row>
    <row r="315" spans="1:3" x14ac:dyDescent="0.35">
      <c r="A315" s="77">
        <v>42643</v>
      </c>
      <c r="B315" s="67">
        <f>VLOOKUP(A315,'China Production data'!$A$1:$C$488,3,FALSE)</f>
        <v>6.3E-2</v>
      </c>
      <c r="C315" s="76">
        <f>VLOOKUP(A315,'China Production data'!$A$1:$C$488,2,FALSE)</f>
        <v>50.1</v>
      </c>
    </row>
    <row r="316" spans="1:3" x14ac:dyDescent="0.35">
      <c r="A316" s="75">
        <v>42674</v>
      </c>
      <c r="B316" s="67">
        <f>VLOOKUP(A316,'China Production data'!$A$1:$C$488,3,FALSE)</f>
        <v>6.0999999999999999E-2</v>
      </c>
      <c r="C316" s="76">
        <f>VLOOKUP(A316,'China Production data'!$A$1:$C$488,2,FALSE)</f>
        <v>51.2</v>
      </c>
    </row>
    <row r="317" spans="1:3" x14ac:dyDescent="0.35">
      <c r="A317" s="77">
        <v>42704</v>
      </c>
      <c r="B317" s="67">
        <f>VLOOKUP(A317,'China Production data'!$A$1:$C$488,3,FALSE)</f>
        <v>6.0999999999999999E-2</v>
      </c>
      <c r="C317" s="76">
        <f>VLOOKUP(A317,'China Production data'!$A$1:$C$488,2,FALSE)</f>
        <v>50.9</v>
      </c>
    </row>
    <row r="318" spans="1:3" x14ac:dyDescent="0.35">
      <c r="A318" s="75">
        <v>42735</v>
      </c>
      <c r="B318" s="67">
        <f>VLOOKUP(A318,'China Production data'!$A$1:$C$488,3,FALSE)</f>
        <v>6.2E-2</v>
      </c>
      <c r="C318" s="76">
        <f>VLOOKUP(A318,'China Production data'!$A$1:$C$488,2,FALSE)</f>
        <v>51.9</v>
      </c>
    </row>
    <row r="319" spans="1:3" x14ac:dyDescent="0.35">
      <c r="A319" s="77">
        <v>42766</v>
      </c>
      <c r="B319" s="67">
        <f>VLOOKUP(A319,'China Production data'!$A$1:$C$488,3,FALSE)</f>
        <v>0.06</v>
      </c>
      <c r="C319" s="76">
        <f>VLOOKUP(A319,'China Production data'!$A$1:$C$488,2,FALSE)</f>
        <v>51</v>
      </c>
    </row>
    <row r="320" spans="1:3" x14ac:dyDescent="0.35">
      <c r="A320" s="75">
        <v>42825</v>
      </c>
      <c r="B320" s="67">
        <f>VLOOKUP(A320,'China Production data'!$A$1:$C$488,3,FALSE)</f>
        <v>6.3E-2</v>
      </c>
      <c r="C320" s="76">
        <f>VLOOKUP(A320,'China Production data'!$A$1:$C$488,2,FALSE)</f>
        <v>51.2</v>
      </c>
    </row>
    <row r="321" spans="1:3" x14ac:dyDescent="0.35">
      <c r="A321" s="77">
        <v>42855</v>
      </c>
      <c r="B321" s="67">
        <f>VLOOKUP(A321,'China Production data'!$A$1:$C$488,3,FALSE)</f>
        <v>7.5999999999999998E-2</v>
      </c>
      <c r="C321" s="76">
        <f>VLOOKUP(A321,'China Production data'!$A$1:$C$488,2,FALSE)</f>
        <v>50.3</v>
      </c>
    </row>
    <row r="322" spans="1:3" x14ac:dyDescent="0.35">
      <c r="A322" s="75">
        <v>42886</v>
      </c>
      <c r="B322" s="67">
        <f>VLOOKUP(A322,'China Production data'!$A$1:$C$488,3,FALSE)</f>
        <v>6.5000000000000002E-2</v>
      </c>
      <c r="C322" s="76">
        <f>VLOOKUP(A322,'China Production data'!$A$1:$C$488,2,FALSE)</f>
        <v>49.6</v>
      </c>
    </row>
    <row r="323" spans="1:3" x14ac:dyDescent="0.35">
      <c r="A323" s="77">
        <v>42916</v>
      </c>
      <c r="B323" s="67">
        <f>VLOOKUP(A323,'China Production data'!$A$1:$C$488,3,FALSE)</f>
        <v>6.5000000000000002E-2</v>
      </c>
      <c r="C323" s="76">
        <f>VLOOKUP(A323,'China Production data'!$A$1:$C$488,2,FALSE)</f>
        <v>50.4</v>
      </c>
    </row>
    <row r="324" spans="1:3" x14ac:dyDescent="0.35">
      <c r="A324" s="75">
        <v>42947</v>
      </c>
      <c r="B324" s="67">
        <f>VLOOKUP(A324,'China Production data'!$A$1:$C$488,3,FALSE)</f>
        <v>7.5999999999999998E-2</v>
      </c>
      <c r="C324" s="76">
        <f>VLOOKUP(A324,'China Production data'!$A$1:$C$488,2,FALSE)</f>
        <v>51.1</v>
      </c>
    </row>
    <row r="325" spans="1:3" x14ac:dyDescent="0.35">
      <c r="A325" s="77">
        <v>42978</v>
      </c>
      <c r="B325" s="67">
        <f>VLOOKUP(A325,'China Production data'!$A$1:$C$488,3,FALSE)</f>
        <v>6.4000000000000001E-2</v>
      </c>
      <c r="C325" s="76">
        <f>VLOOKUP(A325,'China Production data'!$A$1:$C$488,2,FALSE)</f>
        <v>51.6</v>
      </c>
    </row>
    <row r="326" spans="1:3" x14ac:dyDescent="0.35">
      <c r="A326" s="75">
        <v>43008</v>
      </c>
      <c r="B326" s="67">
        <f>VLOOKUP(A326,'China Production data'!$A$1:$C$488,3,FALSE)</f>
        <v>0.06</v>
      </c>
      <c r="C326" s="76">
        <f>VLOOKUP(A326,'China Production data'!$A$1:$C$488,2,FALSE)</f>
        <v>51</v>
      </c>
    </row>
    <row r="327" spans="1:3" x14ac:dyDescent="0.35">
      <c r="A327" s="77">
        <v>43039</v>
      </c>
      <c r="B327" s="67">
        <f>VLOOKUP(A327,'China Production data'!$A$1:$C$488,3,FALSE)</f>
        <v>6.6000000000000003E-2</v>
      </c>
      <c r="C327" s="76">
        <f>VLOOKUP(A327,'China Production data'!$A$1:$C$488,2,FALSE)</f>
        <v>51</v>
      </c>
    </row>
    <row r="328" spans="1:3" x14ac:dyDescent="0.35">
      <c r="A328" s="75">
        <v>43069</v>
      </c>
      <c r="B328" s="67">
        <f>VLOOKUP(A328,'China Production data'!$A$1:$C$488,3,FALSE)</f>
        <v>6.2E-2</v>
      </c>
      <c r="C328" s="76">
        <f>VLOOKUP(A328,'China Production data'!$A$1:$C$488,2,FALSE)</f>
        <v>50.8</v>
      </c>
    </row>
    <row r="329" spans="1:3" x14ac:dyDescent="0.35">
      <c r="A329" s="77">
        <v>43100</v>
      </c>
      <c r="B329" s="67">
        <f>VLOOKUP(A329,'China Production data'!$A$1:$C$488,3,FALSE)</f>
        <v>6.0999999999999999E-2</v>
      </c>
      <c r="C329" s="76">
        <f>VLOOKUP(A329,'China Production data'!$A$1:$C$488,2,FALSE)</f>
        <v>51.5</v>
      </c>
    </row>
    <row r="330" spans="1:3" x14ac:dyDescent="0.35">
      <c r="A330" s="75">
        <v>43159</v>
      </c>
      <c r="B330" s="67">
        <f>VLOOKUP(A330,'China Production data'!$A$1:$C$488,3,FALSE)</f>
        <v>6.2E-2</v>
      </c>
      <c r="C330" s="76">
        <f>VLOOKUP(A330,'China Production data'!$A$1:$C$488,2,FALSE)</f>
        <v>51.5</v>
      </c>
    </row>
    <row r="331" spans="1:3" x14ac:dyDescent="0.35">
      <c r="A331" s="77">
        <v>43190</v>
      </c>
      <c r="B331" s="67">
        <f>VLOOKUP(A331,'China Production data'!$A$1:$C$488,3,FALSE)</f>
        <v>7.1999999999999995E-2</v>
      </c>
      <c r="C331" s="76">
        <f>VLOOKUP(A331,'China Production data'!$A$1:$C$488,2,FALSE)</f>
        <v>51</v>
      </c>
    </row>
    <row r="332" spans="1:3" x14ac:dyDescent="0.35">
      <c r="A332" s="75">
        <v>43220</v>
      </c>
      <c r="B332" s="67">
        <f>VLOOKUP(A332,'China Production data'!$A$1:$C$488,3,FALSE)</f>
        <v>0.06</v>
      </c>
      <c r="C332" s="76">
        <f>VLOOKUP(A332,'China Production data'!$A$1:$C$488,2,FALSE)</f>
        <v>51.1</v>
      </c>
    </row>
    <row r="333" spans="1:3" x14ac:dyDescent="0.35">
      <c r="A333" s="77">
        <v>43251</v>
      </c>
      <c r="B333" s="67">
        <f>VLOOKUP(A333,'China Production data'!$A$1:$C$488,3,FALSE)</f>
        <v>7.0000000000000007E-2</v>
      </c>
      <c r="C333" s="76">
        <f>VLOOKUP(A333,'China Production data'!$A$1:$C$488,2,FALSE)</f>
        <v>51.1</v>
      </c>
    </row>
    <row r="334" spans="1:3" x14ac:dyDescent="0.35">
      <c r="A334" s="75">
        <v>43281</v>
      </c>
      <c r="B334" s="67">
        <f>VLOOKUP(A334,'China Production data'!$A$1:$C$488,3,FALSE)</f>
        <v>6.8000000000000005E-2</v>
      </c>
      <c r="C334" s="76">
        <f>VLOOKUP(A334,'China Production data'!$A$1:$C$488,2,FALSE)</f>
        <v>51</v>
      </c>
    </row>
    <row r="335" spans="1:3" x14ac:dyDescent="0.35">
      <c r="A335" s="77">
        <v>43312</v>
      </c>
      <c r="B335" s="67">
        <f>VLOOKUP(A335,'China Production data'!$A$1:$C$488,3,FALSE)</f>
        <v>0.06</v>
      </c>
      <c r="C335" s="76">
        <f>VLOOKUP(A335,'China Production data'!$A$1:$C$488,2,FALSE)</f>
        <v>50.8</v>
      </c>
    </row>
    <row r="336" spans="1:3" x14ac:dyDescent="0.35">
      <c r="A336" s="75">
        <v>43343</v>
      </c>
      <c r="B336" s="67">
        <f>VLOOKUP(A336,'China Production data'!$A$1:$C$488,3,FALSE)</f>
        <v>0.06</v>
      </c>
      <c r="C336" s="76">
        <f>VLOOKUP(A336,'China Production data'!$A$1:$C$488,2,FALSE)</f>
        <v>50.6</v>
      </c>
    </row>
    <row r="337" spans="1:3" x14ac:dyDescent="0.35">
      <c r="A337" s="77">
        <v>43373</v>
      </c>
      <c r="B337" s="67">
        <f>VLOOKUP(A337,'China Production data'!$A$1:$C$488,3,FALSE)</f>
        <v>6.0999999999999999E-2</v>
      </c>
      <c r="C337" s="76">
        <f>VLOOKUP(A337,'China Production data'!$A$1:$C$488,2,FALSE)</f>
        <v>50</v>
      </c>
    </row>
    <row r="338" spans="1:3" x14ac:dyDescent="0.35">
      <c r="A338" s="75">
        <v>43404</v>
      </c>
      <c r="B338" s="67">
        <f>VLOOKUP(A338,'China Production data'!$A$1:$C$488,3,FALSE)</f>
        <v>5.8000000000000003E-2</v>
      </c>
      <c r="C338" s="76">
        <f>VLOOKUP(A338,'China Production data'!$A$1:$C$488,2,FALSE)</f>
        <v>50.1</v>
      </c>
    </row>
    <row r="339" spans="1:3" x14ac:dyDescent="0.35">
      <c r="A339" s="77">
        <v>43434</v>
      </c>
      <c r="B339" s="67">
        <f>VLOOKUP(A339,'China Production data'!$A$1:$C$488,3,FALSE)</f>
        <v>5.8999999999999997E-2</v>
      </c>
      <c r="C339" s="76">
        <f>VLOOKUP(A339,'China Production data'!$A$1:$C$488,2,FALSE)</f>
        <v>50.2</v>
      </c>
    </row>
    <row r="340" spans="1:3" x14ac:dyDescent="0.35">
      <c r="A340" s="75">
        <v>43465</v>
      </c>
      <c r="B340" s="67">
        <f>VLOOKUP(A340,'China Production data'!$A$1:$C$488,3,FALSE)</f>
        <v>5.3999999999999999E-2</v>
      </c>
      <c r="C340" s="76">
        <f>VLOOKUP(A340,'China Production data'!$A$1:$C$488,2,FALSE)</f>
        <v>49.7</v>
      </c>
    </row>
    <row r="341" spans="1:3" x14ac:dyDescent="0.35">
      <c r="A341" s="77">
        <v>43496</v>
      </c>
      <c r="B341" s="67">
        <f>VLOOKUP(A341,'China Production data'!$A$1:$C$488,3,FALSE)</f>
        <v>5.7000000000000002E-2</v>
      </c>
      <c r="C341" s="76">
        <f>VLOOKUP(A341,'China Production data'!$A$1:$C$488,2,FALSE)</f>
        <v>48.3</v>
      </c>
    </row>
    <row r="342" spans="1:3" x14ac:dyDescent="0.35">
      <c r="A342" s="75">
        <v>43524</v>
      </c>
      <c r="B342" s="67">
        <f>VLOOKUP(A342,'China Production data'!$A$1:$C$488,3,FALSE)</f>
        <v>5.2999999999999999E-2</v>
      </c>
      <c r="C342" s="76">
        <f>VLOOKUP(A342,'China Production data'!$A$1:$C$488,2,FALSE)</f>
        <v>49.9</v>
      </c>
    </row>
    <row r="343" spans="1:3" x14ac:dyDescent="0.35">
      <c r="A343" s="77">
        <v>43555</v>
      </c>
      <c r="B343" s="67">
        <f>VLOOKUP(A343,'China Production data'!$A$1:$C$488,3,FALSE)</f>
        <v>8.5000000000000006E-2</v>
      </c>
      <c r="C343" s="76">
        <f>VLOOKUP(A343,'China Production data'!$A$1:$C$488,2,FALSE)</f>
        <v>50.8</v>
      </c>
    </row>
    <row r="344" spans="1:3" x14ac:dyDescent="0.35">
      <c r="A344" s="77">
        <v>43585</v>
      </c>
      <c r="B344" s="67">
        <f>VLOOKUP(A344,'China Production data'!$A$1:$C$488,3,FALSE)</f>
        <v>5.3999999999999999E-2</v>
      </c>
      <c r="C344" s="76">
        <f>VLOOKUP(A344,'China Production data'!$A$1:$C$488,2,FALSE)</f>
        <v>50.2</v>
      </c>
    </row>
    <row r="345" spans="1:3" x14ac:dyDescent="0.35">
      <c r="A345" s="75">
        <v>43616</v>
      </c>
      <c r="B345" s="67">
        <f>VLOOKUP(A345,'China Production data'!$A$1:$C$488,3,FALSE)</f>
        <v>5.3999999999999999E-2</v>
      </c>
      <c r="C345" s="76">
        <f>VLOOKUP(A345,'China Production data'!$A$1:$C$488,2,FALSE)</f>
        <v>50.2</v>
      </c>
    </row>
    <row r="346" spans="1:3" x14ac:dyDescent="0.35">
      <c r="A346" s="75">
        <v>43646</v>
      </c>
      <c r="B346" s="67">
        <f>VLOOKUP(A346,'China Production data'!$A$1:$C$488,3,FALSE)</f>
        <v>0.05</v>
      </c>
      <c r="C346" s="76">
        <f>VLOOKUP(A346,'China Production data'!$A$1:$C$488,2,FALSE)</f>
        <v>49.4</v>
      </c>
    </row>
    <row r="347" spans="1:3" x14ac:dyDescent="0.35">
      <c r="A347" s="77">
        <v>43677</v>
      </c>
      <c r="B347" s="67">
        <f>VLOOKUP(A347,'China Production data'!$A$1:$C$488,3,FALSE)</f>
        <v>6.3E-2</v>
      </c>
      <c r="C347" s="76">
        <f>VLOOKUP(A347,'China Production data'!$A$1:$C$488,2,FALSE)</f>
        <v>49.9</v>
      </c>
    </row>
    <row r="348" spans="1:3" x14ac:dyDescent="0.35">
      <c r="A348" s="75">
        <v>43708</v>
      </c>
      <c r="B348" s="67">
        <f>VLOOKUP(A348,'China Production data'!$A$1:$C$488,3,FALSE)</f>
        <v>4.8000000000000001E-2</v>
      </c>
      <c r="C348" s="76">
        <f>VLOOKUP(A348,'China Production data'!$A$1:$C$488,2,FALSE)</f>
        <v>50.4</v>
      </c>
    </row>
    <row r="349" spans="1:3" x14ac:dyDescent="0.35">
      <c r="A349" s="77">
        <v>43738</v>
      </c>
      <c r="B349" s="67">
        <f>VLOOKUP(A349,'China Production data'!$A$1:$C$488,3,FALSE)</f>
        <v>4.3999999999999997E-2</v>
      </c>
      <c r="C349" s="76">
        <f>VLOOKUP(A349,'China Production data'!$A$1:$C$488,2,FALSE)</f>
        <v>51.4</v>
      </c>
    </row>
    <row r="350" spans="1:3" x14ac:dyDescent="0.35">
      <c r="A350" s="75">
        <v>43769</v>
      </c>
      <c r="B350" s="67">
        <f>VLOOKUP(A350,'China Production data'!$A$1:$C$488,3,FALSE)</f>
        <v>5.8000000000000003E-2</v>
      </c>
      <c r="C350" s="76">
        <f>VLOOKUP(A350,'China Production data'!$A$1:$C$488,2,FALSE)</f>
        <v>51.7</v>
      </c>
    </row>
    <row r="351" spans="1:3" x14ac:dyDescent="0.35">
      <c r="A351" s="75">
        <v>43799</v>
      </c>
      <c r="B351" s="67">
        <f>VLOOKUP(A351,'China Production data'!$A$1:$C$488,3,FALSE)</f>
        <v>4.7E-2</v>
      </c>
      <c r="C351" s="76">
        <f>VLOOKUP(A351,'China Production data'!$A$1:$C$488,2,FALSE)</f>
        <v>51.8</v>
      </c>
    </row>
    <row r="352" spans="1:3" x14ac:dyDescent="0.35">
      <c r="A352" s="75">
        <v>43830</v>
      </c>
      <c r="B352" s="67">
        <f>VLOOKUP(A352,'China Production data'!$A$1:$C$488,3,FALSE)</f>
        <v>6.2E-2</v>
      </c>
      <c r="C352" s="76">
        <f>VLOOKUP(A352,'China Production data'!$A$1:$C$488,2,FALSE)</f>
        <v>51.5</v>
      </c>
    </row>
    <row r="353" spans="1:3" x14ac:dyDescent="0.35">
      <c r="A353" s="75">
        <v>43890</v>
      </c>
      <c r="B353" s="67">
        <f>VLOOKUP(A353,'China Production data'!$A$1:$C$488,3,FALSE)</f>
        <v>6.9000000000000006E-2</v>
      </c>
      <c r="C353" s="76">
        <f>VLOOKUP(A353,'China Production data'!$A$1:$C$488,2,FALSE)</f>
        <v>51.1</v>
      </c>
    </row>
    <row r="354" spans="1:3" x14ac:dyDescent="0.35">
      <c r="A354" s="75">
        <v>43921</v>
      </c>
      <c r="B354" s="67">
        <f>VLOOKUP(A354,'China Production data'!$A$1:$C$488,3,FALSE)</f>
        <v>-0.13500000000000001</v>
      </c>
      <c r="C354" s="76">
        <f>VLOOKUP(A354,'China Production data'!$A$1:$C$488,2,FALSE)</f>
        <v>40.299999999999997</v>
      </c>
    </row>
    <row r="355" spans="1:3" x14ac:dyDescent="0.35">
      <c r="A355" s="75">
        <v>43951</v>
      </c>
      <c r="B355" s="67">
        <f>VLOOKUP(A355,'China Production data'!$A$1:$C$488,3,FALSE)</f>
        <v>-1.0999999999999999E-2</v>
      </c>
      <c r="C355" s="76">
        <f>VLOOKUP(A355,'China Production data'!$A$1:$C$488,2,FALSE)</f>
        <v>50.1</v>
      </c>
    </row>
    <row r="356" spans="1:3" x14ac:dyDescent="0.35">
      <c r="A356" s="75">
        <v>43982</v>
      </c>
      <c r="B356" s="67">
        <f>VLOOKUP(A356,'China Production data'!$A$1:$C$488,3,FALSE)</f>
        <v>3.9E-2</v>
      </c>
      <c r="C356" s="76">
        <f>VLOOKUP(A356,'China Production data'!$A$1:$C$488,2,FALSE)</f>
        <v>49.4</v>
      </c>
    </row>
    <row r="357" spans="1:3" x14ac:dyDescent="0.35">
      <c r="A357" s="75">
        <v>44012</v>
      </c>
      <c r="B357" s="67">
        <f>VLOOKUP(A357,'China Production data'!$A$1:$C$488,3,FALSE)</f>
        <v>4.3999999999999997E-2</v>
      </c>
      <c r="C357" s="76">
        <f>VLOOKUP(A357,'China Production data'!$A$1:$C$488,2,FALSE)</f>
        <v>50.7</v>
      </c>
    </row>
    <row r="358" spans="1:3" x14ac:dyDescent="0.35">
      <c r="A358" s="75">
        <v>44043</v>
      </c>
      <c r="B358" s="67">
        <f>VLOOKUP(A358,'China Production data'!$A$1:$C$488,3,FALSE)</f>
        <v>4.8000000000000001E-2</v>
      </c>
      <c r="C358" s="76">
        <f>VLOOKUP(A358,'China Production data'!$A$1:$C$488,2,FALSE)</f>
        <v>51.2</v>
      </c>
    </row>
    <row r="359" spans="1:3" x14ac:dyDescent="0.35">
      <c r="A359" s="75">
        <v>44074</v>
      </c>
      <c r="B359" s="67">
        <f>VLOOKUP(A359,'China Production data'!$A$1:$C$488,3,FALSE)</f>
        <v>4.8000000000000001E-2</v>
      </c>
      <c r="C359" s="76">
        <f>VLOOKUP(A359,'China Production data'!$A$1:$C$488,2,FALSE)</f>
        <v>52.8</v>
      </c>
    </row>
    <row r="360" spans="1:3" x14ac:dyDescent="0.35">
      <c r="A360" s="75">
        <v>44104</v>
      </c>
      <c r="B360" s="67">
        <f>VLOOKUP(A360,'China Production data'!$A$1:$C$488,3,FALSE)</f>
        <v>5.6000000000000001E-2</v>
      </c>
      <c r="C360" s="76">
        <f>VLOOKUP(A360,'China Production data'!$A$1:$C$488,2,FALSE)</f>
        <v>53.1</v>
      </c>
    </row>
    <row r="361" spans="1:3" x14ac:dyDescent="0.35">
      <c r="A361" s="75">
        <v>44135</v>
      </c>
      <c r="B361" s="67">
        <f>VLOOKUP(A361,'China Production data'!$A$1:$C$488,3,FALSE)</f>
        <v>6.9000000000000006E-2</v>
      </c>
      <c r="C361" s="76">
        <f>VLOOKUP(A361,'China Production data'!$A$1:$C$488,2,FALSE)</f>
        <v>53</v>
      </c>
    </row>
    <row r="362" spans="1:3" x14ac:dyDescent="0.35">
      <c r="A362" s="75">
        <v>44165</v>
      </c>
      <c r="B362" s="67">
        <f>VLOOKUP(A362,'China Production data'!$A$1:$C$488,3,FALSE)</f>
        <v>6.9000000000000006E-2</v>
      </c>
      <c r="C362" s="76">
        <f>VLOOKUP(A362,'China Production data'!$A$1:$C$488,2,FALSE)</f>
        <v>53.6</v>
      </c>
    </row>
    <row r="363" spans="1:3" x14ac:dyDescent="0.35">
      <c r="A363" s="75">
        <v>44196</v>
      </c>
      <c r="B363" s="67">
        <f>VLOOKUP(A363,'China Production data'!$A$1:$C$488,3,FALSE)</f>
        <v>7.0000000000000007E-2</v>
      </c>
      <c r="C363" s="76">
        <f>VLOOKUP(A363,'China Production data'!$A$1:$C$488,2,FALSE)</f>
        <v>49.9</v>
      </c>
    </row>
    <row r="364" spans="1:3" x14ac:dyDescent="0.35">
      <c r="A364" s="75">
        <v>44227</v>
      </c>
      <c r="B364" s="67">
        <f>VLOOKUP(A364,'China Production data'!$A$1:$C$488,3,FALSE)</f>
        <v>3.7999999999999999E-2</v>
      </c>
      <c r="C364" s="76">
        <f>VLOOKUP(A364,'China Production data'!$A$1:$C$488,2,FALSE)</f>
        <v>51.5</v>
      </c>
    </row>
    <row r="365" spans="1:3" x14ac:dyDescent="0.35">
      <c r="A365" s="75">
        <v>44255</v>
      </c>
      <c r="B365" s="67">
        <f>VLOOKUP(A365,'China Production data'!$A$1:$C$488,3,FALSE)</f>
        <v>0.35099999999999998</v>
      </c>
      <c r="C365" s="76">
        <f>VLOOKUP(A365,'China Production data'!$A$1:$C$488,2,FALSE)</f>
        <v>50.9</v>
      </c>
    </row>
    <row r="366" spans="1:3" x14ac:dyDescent="0.35">
      <c r="A366" s="75">
        <v>44286</v>
      </c>
      <c r="B366" s="67">
        <f>VLOOKUP(A366,'China Production data'!$A$1:$C$488,3,FALSE)</f>
        <v>0.14099999999999999</v>
      </c>
      <c r="C366" s="76">
        <f>VLOOKUP(A366,'China Production data'!$A$1:$C$488,2,FALSE)</f>
        <v>50.6</v>
      </c>
    </row>
    <row r="367" spans="1:3" x14ac:dyDescent="0.35">
      <c r="A367" s="75">
        <v>44316</v>
      </c>
      <c r="B367" s="67">
        <f>VLOOKUP(A367,'China Production data'!$A$1:$C$488,3,FALSE)</f>
        <v>9.8000000000000004E-2</v>
      </c>
      <c r="C367" s="76">
        <f>VLOOKUP(A367,'China Production data'!$A$1:$C$488,2,FALSE)</f>
        <v>51.9</v>
      </c>
    </row>
    <row r="368" spans="1:3" x14ac:dyDescent="0.35">
      <c r="A368" s="75">
        <v>44347</v>
      </c>
      <c r="B368" s="67">
        <f>VLOOKUP(A368,'China Production data'!$A$1:$C$488,3,FALSE)</f>
        <v>8.7999999999999995E-2</v>
      </c>
      <c r="C368" s="76">
        <f>VLOOKUP(A368,'China Production data'!$A$1:$C$488,2,FALSE)</f>
        <v>52</v>
      </c>
    </row>
    <row r="369" spans="1:3" x14ac:dyDescent="0.35">
      <c r="A369" s="75">
        <v>44377</v>
      </c>
      <c r="B369" s="67">
        <f>VLOOKUP(A369,'China Production data'!$A$1:$C$488,3,FALSE)</f>
        <v>8.3000000000000004E-2</v>
      </c>
      <c r="C369" s="76">
        <f>VLOOKUP(A369,'China Production data'!$A$1:$C$488,2,FALSE)</f>
        <v>51.3</v>
      </c>
    </row>
    <row r="370" spans="1:3" x14ac:dyDescent="0.35">
      <c r="A370" s="75">
        <v>44408</v>
      </c>
      <c r="B370" s="67">
        <f>VLOOKUP(A370,'China Production data'!$A$1:$C$488,3,FALSE)</f>
        <v>6.4000000000000001E-2</v>
      </c>
      <c r="C370" s="76">
        <f>VLOOKUP(A370,'China Production data'!$A$1:$C$488,2,FALSE)</f>
        <v>50.3</v>
      </c>
    </row>
    <row r="371" spans="1:3" x14ac:dyDescent="0.35">
      <c r="A371" s="75">
        <v>44439</v>
      </c>
      <c r="B371" s="67">
        <f>VLOOKUP(A371,'China Production data'!$A$1:$C$488,3,FALSE)</f>
        <v>5.2999999999999999E-2</v>
      </c>
      <c r="C371" s="76">
        <f>VLOOKUP(A371,'China Production data'!$A$1:$C$488,2,FALSE)</f>
        <v>49.2</v>
      </c>
    </row>
    <row r="372" spans="1:3" x14ac:dyDescent="0.35">
      <c r="A372" s="75">
        <v>44469</v>
      </c>
      <c r="B372" s="67">
        <f>VLOOKUP(A372,'China Production data'!$A$1:$C$488,3,FALSE)</f>
        <v>3.1E-2</v>
      </c>
      <c r="C372" s="76">
        <f>VLOOKUP(A372,'China Production data'!$A$1:$C$488,2,FALSE)</f>
        <v>50</v>
      </c>
    </row>
    <row r="373" spans="1:3" x14ac:dyDescent="0.35">
      <c r="A373" s="75">
        <v>44500</v>
      </c>
      <c r="B373" s="67">
        <f>VLOOKUP(A373,'China Production data'!$A$1:$C$488,3,FALSE)</f>
        <v>3.5000000000000003E-2</v>
      </c>
      <c r="C373" s="76">
        <f>VLOOKUP(A373,'China Production data'!$A$1:$C$488,2,FALSE)</f>
        <v>50.6</v>
      </c>
    </row>
    <row r="374" spans="1:3" x14ac:dyDescent="0.35">
      <c r="A374" s="75">
        <v>44530</v>
      </c>
      <c r="B374" s="67">
        <f>VLOOKUP(A374,'China Production data'!$A$1:$C$488,3,FALSE)</f>
        <v>3.7999999999999999E-2</v>
      </c>
      <c r="C374" s="76">
        <f>VLOOKUP(A374,'China Production data'!$A$1:$C$488,2,FALSE)</f>
        <v>49.9</v>
      </c>
    </row>
    <row r="375" spans="1:3" x14ac:dyDescent="0.35">
      <c r="A375" s="75">
        <v>44561</v>
      </c>
      <c r="B375" s="67">
        <f>VLOOKUP(A375,'China Production data'!$A$1:$C$488,3,FALSE)</f>
        <v>4.2999999999999997E-2</v>
      </c>
      <c r="C375" s="76">
        <f>VLOOKUP(A375,'China Production data'!$A$1:$C$488,2,FALSE)</f>
        <v>50.9</v>
      </c>
    </row>
    <row r="376" spans="1:3" x14ac:dyDescent="0.35">
      <c r="A376" s="75">
        <v>44592</v>
      </c>
      <c r="B376" s="67" t="e">
        <f>VLOOKUP(A376,'China Production data'!$A$1:$C$488,3,FALSE)</f>
        <v>#N/A</v>
      </c>
      <c r="C376" s="76" t="e">
        <f>VLOOKUP(A376,'China Production data'!$A$1:$C$488,2,FALSE)</f>
        <v>#N/A</v>
      </c>
    </row>
    <row r="377" spans="1:3" x14ac:dyDescent="0.35">
      <c r="A377" s="75">
        <v>44620</v>
      </c>
      <c r="B377" s="67">
        <f>VLOOKUP(A377,'China Production data'!$A$1:$C$488,3,FALSE)</f>
        <v>7.4999999999999997E-2</v>
      </c>
      <c r="C377" s="76">
        <f>VLOOKUP(A377,'China Production data'!$A$1:$C$488,2,FALSE)</f>
        <v>50.4</v>
      </c>
    </row>
    <row r="378" spans="1:3" x14ac:dyDescent="0.35">
      <c r="A378" s="75">
        <v>44651</v>
      </c>
      <c r="B378" s="67">
        <f>VLOOKUP(A378,'China Production data'!$A$1:$C$488,3,FALSE)</f>
        <v>0.05</v>
      </c>
      <c r="C378" s="76">
        <f>VLOOKUP(A378,'China Production data'!$A$1:$C$488,2,FALSE)</f>
        <v>48.1</v>
      </c>
    </row>
    <row r="379" spans="1:3" x14ac:dyDescent="0.35">
      <c r="A379" s="75">
        <v>44681</v>
      </c>
      <c r="B379" s="67" t="e">
        <f>VLOOKUP(A379,'China Production data'!$A$1:$C$488,3,FALSE)</f>
        <v>#N/A</v>
      </c>
      <c r="C379" s="76" t="e">
        <f>VLOOKUP(A379,'China Production data'!$A$1:$C$488,2,FALSE)</f>
        <v>#N/A</v>
      </c>
    </row>
    <row r="380" spans="1:3" x14ac:dyDescent="0.35">
      <c r="A380" s="75">
        <v>44712</v>
      </c>
      <c r="B380" s="67">
        <f>VLOOKUP(A380,'China Production data'!$A$1:$C$488,3,FALSE)</f>
        <v>6.9999999999999993E-3</v>
      </c>
      <c r="C380" s="76">
        <f>VLOOKUP(A380,'China Production data'!$A$1:$C$488,2,FALSE)</f>
        <v>48.1</v>
      </c>
    </row>
    <row r="381" spans="1:3" x14ac:dyDescent="0.35">
      <c r="A381" s="75">
        <v>44742</v>
      </c>
      <c r="B381" s="67">
        <f>VLOOKUP(A381,'China Production data'!$A$1:$C$488,3,FALSE)</f>
        <v>3.9E-2</v>
      </c>
      <c r="C381" s="76">
        <f>VLOOKUP(A381,'China Production data'!$A$1:$C$488,2,FALSE)</f>
        <v>51.7</v>
      </c>
    </row>
    <row r="382" spans="1:3" x14ac:dyDescent="0.35">
      <c r="A382" s="75">
        <v>44773</v>
      </c>
      <c r="B382" s="67">
        <f>VLOOKUP(A382,'China Production data'!$A$1:$C$488,3,FALSE)</f>
        <v>3.7999999999999999E-2</v>
      </c>
      <c r="C382" s="76">
        <f>VLOOKUP(A382,'China Production data'!$A$1:$C$488,2,FALSE)</f>
        <v>50.4</v>
      </c>
    </row>
    <row r="383" spans="1:3" x14ac:dyDescent="0.35">
      <c r="A383" s="75">
        <v>44804</v>
      </c>
      <c r="B383" s="67">
        <f>VLOOKUP(A383,'China Production data'!$A$1:$C$488,3,FALSE)</f>
        <v>4.2000000000000003E-2</v>
      </c>
      <c r="C383" s="76">
        <f>VLOOKUP(A383,'China Production data'!$A$1:$C$488,2,FALSE)</f>
        <v>49.5</v>
      </c>
    </row>
    <row r="384" spans="1:3" x14ac:dyDescent="0.35">
      <c r="A384" s="75">
        <v>44834</v>
      </c>
      <c r="B384" s="67">
        <f>VLOOKUP(A384,'China Production data'!$A$1:$C$488,3,FALSE)</f>
        <v>6.3E-2</v>
      </c>
      <c r="C384" s="76">
        <f>VLOOKUP(A384,'China Production data'!$A$1:$C$488,2,FALSE)</f>
        <v>48.1</v>
      </c>
    </row>
    <row r="385" spans="1:3" x14ac:dyDescent="0.35">
      <c r="A385" s="75">
        <v>44865</v>
      </c>
      <c r="B385" s="67">
        <f>VLOOKUP(A385,'China Production data'!$A$1:$C$488,3,FALSE)</f>
        <v>0.05</v>
      </c>
      <c r="C385" s="76">
        <f>VLOOKUP(A385,'China Production data'!$A$1:$C$488,2,FALSE)</f>
        <v>49.2</v>
      </c>
    </row>
    <row r="386" spans="1:3" x14ac:dyDescent="0.35">
      <c r="A386" s="75">
        <v>44895</v>
      </c>
      <c r="B386" s="67">
        <f>VLOOKUP(A386,'China Production data'!$A$1:$C$488,3,FALSE)</f>
        <v>2.1999999999999999E-2</v>
      </c>
      <c r="C386" s="76">
        <f>VLOOKUP(A386,'China Production data'!$A$1:$C$488,2,FALSE)</f>
        <v>49.4</v>
      </c>
    </row>
    <row r="387" spans="1:3" x14ac:dyDescent="0.35">
      <c r="A387" s="75">
        <v>44926</v>
      </c>
      <c r="B387" s="67">
        <f>VLOOKUP(A387,'China Production data'!$A$1:$C$488,3,FALSE)</f>
        <v>1.2999999999999999E-2</v>
      </c>
      <c r="C387" s="76">
        <f>VLOOKUP(A387,'China Production data'!$A$1:$C$488,2,FALSE)</f>
        <v>49</v>
      </c>
    </row>
    <row r="388" spans="1:3" x14ac:dyDescent="0.35">
      <c r="A388" s="75">
        <v>44957</v>
      </c>
      <c r="B388" s="67">
        <f>VLOOKUP(A388,'China Production data'!$A$1:$C$488,3,FALSE)</f>
        <v>0</v>
      </c>
      <c r="C388" s="76">
        <f>VLOOKUP(A388,'China Production data'!$A$1:$C$488,2,FALSE)</f>
        <v>49.2</v>
      </c>
    </row>
  </sheetData>
  <conditionalFormatting sqref="B242:B38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00000000-0004-0000-0900-000000000000}"/>
  </hyperlinks>
  <pageMargins left="0.7" right="0.7" top="0.75" bottom="0.75" header="0.3" footer="0.3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Note</vt:lpstr>
      <vt:lpstr>World Production data</vt:lpstr>
      <vt:lpstr>Database</vt:lpstr>
      <vt:lpstr>Data World GDP</vt:lpstr>
      <vt:lpstr>China Production data</vt:lpstr>
      <vt:lpstr>Big Picture</vt:lpstr>
      <vt:lpstr>Industrial production yoy</vt:lpstr>
      <vt:lpstr>IP World</vt:lpstr>
      <vt:lpstr>Per country</vt:lpstr>
      <vt:lpstr>China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2018-12-14T12:31:30Z</dcterms:created>
  <dcterms:modified xsi:type="dcterms:W3CDTF">2023-02-18T03:11:50Z</dcterms:modified>
</cp:coreProperties>
</file>